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JERA1810 - Oprava sociáln..." sheetId="2" r:id="rId2"/>
    <sheet name="D.1.1. - Oprava sociálníc..." sheetId="3" r:id="rId3"/>
    <sheet name="D.1.4. - Oprava sociálníc..." sheetId="4" r:id="rId4"/>
    <sheet name="D.1.4.3 - Oprava sociální..." sheetId="5" r:id="rId5"/>
    <sheet name="Pokyny pro vyplnění" sheetId="6" r:id="rId6"/>
  </sheets>
  <definedNames>
    <definedName name="_xlnm.Print_Area" localSheetId="0">'Rekapitulace stavby'!$D$4:$AO$36,'Rekapitulace stavby'!$C$42:$AQ$59</definedName>
    <definedName name="_xlnm._FilterDatabase" localSheetId="1" hidden="1">'JERA1810 - Oprava sociáln...'!$C$76:$K$84</definedName>
    <definedName name="_xlnm.Print_Area" localSheetId="1">'JERA1810 - Oprava sociáln...'!$C$4:$J$37,'JERA1810 - Oprava sociáln...'!$C$43:$J$60,'JERA1810 - Oprava sociáln...'!$C$66:$K$84</definedName>
    <definedName name="_xlnm._FilterDatabase" localSheetId="2" hidden="1">'D.1.1. - Oprava sociálníc...'!$C$92:$K$222</definedName>
    <definedName name="_xlnm.Print_Area" localSheetId="2">'D.1.1. - Oprava sociálníc...'!$C$4:$J$39,'D.1.1. - Oprava sociálníc...'!$C$45:$J$74,'D.1.1. - Oprava sociálníc...'!$C$80:$K$222</definedName>
    <definedName name="_xlnm._FilterDatabase" localSheetId="3" hidden="1">'D.1.4. - Oprava sociálníc...'!$C$91:$K$288</definedName>
    <definedName name="_xlnm.Print_Area" localSheetId="3">'D.1.4. - Oprava sociálníc...'!$C$4:$J$39,'D.1.4. - Oprava sociálníc...'!$C$45:$J$73,'D.1.4. - Oprava sociálníc...'!$C$79:$K$288</definedName>
    <definedName name="_xlnm._FilterDatabase" localSheetId="4" hidden="1">'D.1.4.3 - Oprava sociální...'!$C$80:$K$89</definedName>
    <definedName name="_xlnm.Print_Area" localSheetId="4">'D.1.4.3 - Oprava sociální...'!$C$4:$J$39,'D.1.4.3 - Oprava sociální...'!$C$45:$J$62,'D.1.4.3 - Oprava sociální...'!$C$68:$K$89</definedName>
    <definedName name="_xlnm.Print_Area" localSheetId="5">'Pokyny pro vyplnění'!$B$2:$K$71,'Pokyny pro vyplnění'!$B$74:$K$118,'Pokyny pro vyplnění'!$B$121:$K$190,'Pokyny pro vyplnění'!$B$198:$K$218</definedName>
    <definedName name="_xlnm.Print_Titles" localSheetId="0">'Rekapitulace stavby'!$52:$52</definedName>
    <definedName name="_xlnm.Print_Titles" localSheetId="1">'JERA1810 - Oprava sociáln...'!$76:$76</definedName>
    <definedName name="_xlnm.Print_Titles" localSheetId="2">'D.1.1. - Oprava sociálníc...'!$92:$92</definedName>
    <definedName name="_xlnm.Print_Titles" localSheetId="3">'D.1.4. - Oprava sociálníc...'!$91:$91</definedName>
    <definedName name="_xlnm.Print_Titles" localSheetId="4">'D.1.4.3 - Oprava sociální...'!$80:$80</definedName>
  </definedNames>
  <calcPr fullCalcOnLoad="1"/>
</workbook>
</file>

<file path=xl/sharedStrings.xml><?xml version="1.0" encoding="utf-8"?>
<sst xmlns="http://schemas.openxmlformats.org/spreadsheetml/2006/main" count="4581" uniqueCount="1082">
  <si>
    <t>Export Komplet</t>
  </si>
  <si>
    <t>VZ</t>
  </si>
  <si>
    <t>2.0</t>
  </si>
  <si>
    <t>ZAMOK</t>
  </si>
  <si>
    <t>False</t>
  </si>
  <si>
    <t>{8bcf571c-829e-4c26-bff0-95d0895acd4c}</t>
  </si>
  <si>
    <t>0,01</t>
  </si>
  <si>
    <t>21</t>
  </si>
  <si>
    <t>15</t>
  </si>
  <si>
    <t>REKAPITULACE STAVBY</t>
  </si>
  <si>
    <t>v ---  níže se nacházejí doplnkové a pomocné údaje k sestavám  --- v</t>
  </si>
  <si>
    <t>Návod na vyplnění</t>
  </si>
  <si>
    <t>0,001</t>
  </si>
  <si>
    <t>Kód:</t>
  </si>
  <si>
    <t>JERA1810</t>
  </si>
  <si>
    <t>Měnit lze pouze buňky se žlutým podbarvením!
1) v Rekapitulaci stavby vyplňte údaje o Uchazeči (přenesou se do ostatních sestav i v jiných listech)
2) na vybraných listech vyplňte v sestavě Soupis prací ceny u položek</t>
  </si>
  <si>
    <t>Stavba:</t>
  </si>
  <si>
    <t>Oprava sociálních zařízení v objektu Tlapákova 17a</t>
  </si>
  <si>
    <t>KSO:</t>
  </si>
  <si>
    <t>801</t>
  </si>
  <si>
    <t>CC-CZ:</t>
  </si>
  <si>
    <t>1</t>
  </si>
  <si>
    <t>Místo:</t>
  </si>
  <si>
    <t xml:space="preserve">Ostrava-Zábřeh </t>
  </si>
  <si>
    <t>Datum:</t>
  </si>
  <si>
    <t>8. 6. 2018</t>
  </si>
  <si>
    <t>CZ-CPV:</t>
  </si>
  <si>
    <t>50000000-5</t>
  </si>
  <si>
    <t>CZ-CPA:</t>
  </si>
  <si>
    <t>41</t>
  </si>
  <si>
    <t>Zadavatel:</t>
  </si>
  <si>
    <t>IČ:</t>
  </si>
  <si>
    <t>00845451</t>
  </si>
  <si>
    <t xml:space="preserve">Statutár.město Ostrava,Městský obvod Ostrava-Jih </t>
  </si>
  <si>
    <t>DIČ:</t>
  </si>
  <si>
    <t>CZ00845451</t>
  </si>
  <si>
    <t>Uchazeč:</t>
  </si>
  <si>
    <t>Vyplň údaj</t>
  </si>
  <si>
    <t>Projektant:</t>
  </si>
  <si>
    <t/>
  </si>
  <si>
    <t xml:space="preserve">Jorgos Jerakas </t>
  </si>
  <si>
    <t>True</t>
  </si>
  <si>
    <t>Zpracovatel:</t>
  </si>
  <si>
    <t>63307111</t>
  </si>
  <si>
    <t xml:space="preserve">Lenka Jerakasová </t>
  </si>
  <si>
    <t>CZ6760101040</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</si>
  <si>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</si>
  <si>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</si>
  <si>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</si>
  <si>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</si>
  <si>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</si>
  <si>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</si>
  <si>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</si>
  <si>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</si>
  <si>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</si>
  <si>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</si>
  <si>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</si>
  <si>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</si>
  <si>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</si>
  <si>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</si>
  <si>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</si>
  <si>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</si>
  <si>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</si>
  <si>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</si>
  <si>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</si>
  <si>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</si>
  <si>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</si>
  <si>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</si>
  <si>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</si>
  <si>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</si>
  <si>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</si>
  <si>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</si>
  <si>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</si>
  <si>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</si>
  <si>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</si>
  <si>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</si>
  <si>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</si>
  <si>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</si>
  <si>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</si>
  <si>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</si>
  <si>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</si>
  <si>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</si>
  <si>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</si>
  <si>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</si>
  <si>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</si>
  <si>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</si>
  <si>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</si>
  <si>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###NOINSERT###</t>
  </si>
  <si>
    <t>D.1.1.</t>
  </si>
  <si>
    <t xml:space="preserve">Oprava sociálních zařízení  - Architektonicko-stavební řešení </t>
  </si>
  <si>
    <t>{5e4f1cb1-1014-4fe1-a625-e70374415c4e}</t>
  </si>
  <si>
    <t>2</t>
  </si>
  <si>
    <t>D.1.4.</t>
  </si>
  <si>
    <t xml:space="preserve">Oprava sociálních zařízení  - Zdravotechnické instalace </t>
  </si>
  <si>
    <t>{90c7b2cf-3398-4f6c-90ea-69745fe2484b}</t>
  </si>
  <si>
    <t>D.1.4.3</t>
  </si>
  <si>
    <t xml:space="preserve">Oprava sociálních zařízení - Silnoproudá elektrotechnika </t>
  </si>
  <si>
    <t>{c3d10380-1fdf-4c16-8bcc-f354b8c92fe0}</t>
  </si>
  <si>
    <t>KRYCÍ LIST SOUPISU PRACÍ</t>
  </si>
  <si>
    <t>REKAPITULACE ČLENĚNÍ SOUPISU PRACÍ</t>
  </si>
  <si>
    <t>Kód dílu - Popis</t>
  </si>
  <si>
    <t>Cena celkem [CZK]</t>
  </si>
  <si>
    <t>-1</t>
  </si>
  <si>
    <t>VRN - Vedlejší rozpočtové náklady</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</si>
  <si>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</si>
  <si>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</si>
  <si>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</si>
  <si>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</si>
  <si>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</si>
  <si>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</si>
  <si>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</si>
  <si>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</si>
  <si>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</si>
  <si>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</si>
  <si>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</si>
  <si>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</si>
  <si>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</si>
  <si>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</si>
  <si>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</si>
  <si>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</si>
  <si>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</si>
  <si>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</si>
  <si>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</si>
  <si>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</si>
  <si>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VRN3</t>
  </si>
  <si>
    <t>Zařízení staveniště</t>
  </si>
  <si>
    <t>K</t>
  </si>
  <si>
    <t>034002000</t>
  </si>
  <si>
    <t xml:space="preserve">Zabezpečení staveniště a zařízení staveniště </t>
  </si>
  <si>
    <t>hod</t>
  </si>
  <si>
    <t>CS ÚRS 2018 01</t>
  </si>
  <si>
    <t>1024</t>
  </si>
  <si>
    <t>-1092890704</t>
  </si>
  <si>
    <t>VRN4</t>
  </si>
  <si>
    <t>Inženýrská činnost</t>
  </si>
  <si>
    <t>045203000</t>
  </si>
  <si>
    <t>Kompletační činnost</t>
  </si>
  <si>
    <t>…</t>
  </si>
  <si>
    <t>-1834960634</t>
  </si>
  <si>
    <t>VRN7</t>
  </si>
  <si>
    <t>Provozní vlivy</t>
  </si>
  <si>
    <t>3</t>
  </si>
  <si>
    <t>071103000</t>
  </si>
  <si>
    <t>Provoz investora</t>
  </si>
  <si>
    <t>1909270603</t>
  </si>
  <si>
    <t>Objekt:</t>
  </si>
  <si>
    <t xml:space="preserve">D.1.1. - Oprava sociálních zařízení  - Architektonicko-stavební řešení </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</si>
  <si>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</si>
  <si>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</si>
  <si>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</si>
  <si>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</si>
  <si>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</si>
  <si>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</si>
  <si>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</si>
  <si>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725 - Zdravotechnika - zařizovací předměty</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</si>
  <si>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</si>
  <si>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</si>
  <si>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</si>
  <si>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</si>
  <si>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</si>
  <si>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HZS - Hodinové zúčtovací sazby</t>
  </si>
  <si>
    <t>HSV</t>
  </si>
  <si>
    <t>Práce a dodávky HSV</t>
  </si>
  <si>
    <t>6</t>
  </si>
  <si>
    <t>Úpravy povrchů, podlahy a osazování výplní</t>
  </si>
  <si>
    <t>611142001</t>
  </si>
  <si>
    <t>Potažení vnitřních ploch pletivem v ploše nebo pruzích, na plném podkladu sklovláknitým vtlačením do tmelu stropů</t>
  </si>
  <si>
    <t>m2</t>
  </si>
  <si>
    <t>CS ÚRS 2019 01</t>
  </si>
  <si>
    <t>4</t>
  </si>
  <si>
    <t>-1345860303</t>
  </si>
  <si>
    <t>PSC</t>
  </si>
  <si>
    <t xml:space="preserve">Poznámka k souboru cen:
1. V cenách -2001 jsou započteny i náklady na tmel.
</t>
  </si>
  <si>
    <t>VV</t>
  </si>
  <si>
    <t>3,24+1,98+8+1,44+3,6+1,8+12,04+3,68+1,89+1,4+2,71</t>
  </si>
  <si>
    <t>5,8+8,7+2,61</t>
  </si>
  <si>
    <t>Součet</t>
  </si>
  <si>
    <t>611321341</t>
  </si>
  <si>
    <t>Omítka vápenocementová vnitřních ploch nanášená strojně dvouvrstvá, tloušťky jádrové omítky do 10 mm a tloušťky štuku do 3 mm štuková vodorovných konstrukcí stropů rovných</t>
  </si>
  <si>
    <t>-1122768584</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</si>
  <si>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</si>
  <si>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612135001</t>
  </si>
  <si>
    <t>Vyrovnání nerovností podkladu vnitřních omítaných ploch maltou, tloušťky do 10 mm vápenocementovou stěn</t>
  </si>
  <si>
    <t>-1022361092</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</si>
  <si>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</si>
  <si>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58,89+247,47</t>
  </si>
  <si>
    <t>612142001</t>
  </si>
  <si>
    <t>Potažení vnitřních ploch pletivem v ploše nebo pruzích, na plném podkladu sklovláknitým vtlačením do tmelu stěn</t>
  </si>
  <si>
    <t>1822243983</t>
  </si>
  <si>
    <t>612321141</t>
  </si>
  <si>
    <t>Omítka vápenocementová vnitřních ploch nanášená ručně dvouvrstvá, tloušťky jádrové omítky do 10 mm a tloušťky štuku do 3 mm štuková svislých konstrukcí stěn</t>
  </si>
  <si>
    <t>220193632</t>
  </si>
  <si>
    <t>1.NP</t>
  </si>
  <si>
    <t>(5+9,8+6,4+6,6+6,6+8,6+5,4+7,6)*1,1</t>
  </si>
  <si>
    <t>(4,3+5,9+2,9)*3,1</t>
  </si>
  <si>
    <t>2.NP</t>
  </si>
  <si>
    <t>(9,5+7,5+1,9+9+5+5,3+7,7+6+6,6+4,9+10,6)*1,1</t>
  </si>
  <si>
    <t>(5,9+1,1+1,6+4,3+7,7)*3,1</t>
  </si>
  <si>
    <t>642942111</t>
  </si>
  <si>
    <t>Osazování zárubní nebo rámů kovových dveřních lisovaných nebo z úhelníků bez dveřních křídel, na cementovou maltu, plochy otvoru do 2,5 m2</t>
  </si>
  <si>
    <t>kus</t>
  </si>
  <si>
    <t>-1234388764</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</si>
  <si>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</si>
  <si>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7</t>
  </si>
  <si>
    <t>M</t>
  </si>
  <si>
    <t>55331115</t>
  </si>
  <si>
    <t>zárubeň ocelová pro běžné zdění hranatý profil 110 700 L/P</t>
  </si>
  <si>
    <t>8</t>
  </si>
  <si>
    <t>1678611057</t>
  </si>
  <si>
    <t>55331117</t>
  </si>
  <si>
    <t>zárubeň ocelová pro běžné zdění hranatý profil 110 800 L/P</t>
  </si>
  <si>
    <t>470116440</t>
  </si>
  <si>
    <t>9</t>
  </si>
  <si>
    <t>Ostatní konstrukce a práce, bourání</t>
  </si>
  <si>
    <t>952902021</t>
  </si>
  <si>
    <t>Čištění budov při provádění oprav a udržovacích prací podlah hladkých zametením</t>
  </si>
  <si>
    <t>1021414746</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</si>
  <si>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</si>
  <si>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10</t>
  </si>
  <si>
    <t>952902031</t>
  </si>
  <si>
    <t>Čištění budov při provádění oprav a udržovacích prací podlah hladkých omytím</t>
  </si>
  <si>
    <t>-595890920</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</si>
  <si>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</si>
  <si>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11</t>
  </si>
  <si>
    <t>968072455</t>
  </si>
  <si>
    <t>Vybourání kovových rámů oken s křídly, dveřních zárubní, vrat, stěn, ostění nebo obkladů dveřních zárubní, plochy do 2 m2</t>
  </si>
  <si>
    <t>1905555531</t>
  </si>
  <si>
    <t xml:space="preserve">Poznámka k souboru cen:
1. V cenách -2244 až -2559 jsou započteny i náklady na vyvěšení křídel.
2. Cenou -2641 se oceňuje i vybourání nosné ocelové konstrukce pro sádrokartonové příčky.
</t>
  </si>
  <si>
    <t>997</t>
  </si>
  <si>
    <t>Přesun sutě</t>
  </si>
  <si>
    <t>12</t>
  </si>
  <si>
    <t>997013211</t>
  </si>
  <si>
    <t>Vnitrostaveništní doprava suti a vybouraných hmot vodorovně do 50 m svisle ručně (nošením po schodech) pro budovy a haly výšky do 6 m</t>
  </si>
  <si>
    <t>t</t>
  </si>
  <si>
    <t>-819231781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</si>
  <si>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</si>
  <si>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13</t>
  </si>
  <si>
    <t>997013501</t>
  </si>
  <si>
    <t>Odvoz suti a vybouraných hmot na skládku nebo meziskládku se složením, na vzdálenost do 1 km</t>
  </si>
  <si>
    <t>-115196267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</si>
  <si>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</si>
  <si>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14</t>
  </si>
  <si>
    <t>997013509</t>
  </si>
  <si>
    <t>Odvoz suti a vybouraných hmot na skládku nebo meziskládku se složením, na vzdálenost Příplatek k ceně za každý další i započatý 1 km přes 1 km</t>
  </si>
  <si>
    <t>930771837</t>
  </si>
  <si>
    <t>18,009*19 'Přepočtené koeficientem množství</t>
  </si>
  <si>
    <t>997013831</t>
  </si>
  <si>
    <t>Poplatek za uložení stavebního odpadu na skládce (skládkovné) směsného</t>
  </si>
  <si>
    <t>273779972</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</si>
  <si>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</si>
  <si>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</si>
  <si>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</si>
  <si>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16</t>
  </si>
  <si>
    <t>998011002</t>
  </si>
  <si>
    <t>Přesun hmot pro budovy občanské výstavby, bydlení, výrobu a služby s nosnou svislou konstrukcí zděnou z cihel, tvárnic nebo kamene vodorovná dopravní vzdálenost do 100 m pro budovy výšky přes 6 do 12 m</t>
  </si>
  <si>
    <t>-1162990300</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</si>
  <si>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</si>
  <si>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</si>
  <si>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</si>
  <si>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</si>
  <si>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</si>
  <si>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17</t>
  </si>
  <si>
    <t>711493111</t>
  </si>
  <si>
    <t>Izolace proti podpovrchové a tlakové vodě - ostatní na ploše vodorovné V těsnicí kaší flexibilní minerální</t>
  </si>
  <si>
    <t>706970975</t>
  </si>
  <si>
    <t>1,8*2</t>
  </si>
  <si>
    <t>1,8*1,8</t>
  </si>
  <si>
    <t>18</t>
  </si>
  <si>
    <t>711493121</t>
  </si>
  <si>
    <t>Izolace proti podpovrchové a tlakové vodě - ostatní na ploše svislé S těsnicí kaší flexibilní minerální</t>
  </si>
  <si>
    <t>-728673895</t>
  </si>
  <si>
    <t>1,8*3,1*4</t>
  </si>
  <si>
    <t>2*3,1</t>
  </si>
  <si>
    <t>1,8*3,1</t>
  </si>
  <si>
    <t>19</t>
  </si>
  <si>
    <t>998711102</t>
  </si>
  <si>
    <t>Přesun hmot pro izolace proti vodě, vlhkosti a plynům stanovený z hmotnosti přesunovaného materiálu vodorovná dopravní vzdálenost do 50 m v objektech výšky přes 6 do 12 m</t>
  </si>
  <si>
    <t>1795816629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</si>
  <si>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</si>
  <si>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725</t>
  </si>
  <si>
    <t>Zdravotechnika - zařizovací předměty</t>
  </si>
  <si>
    <t>20</t>
  </si>
  <si>
    <t>725245151</t>
  </si>
  <si>
    <t>Sprchové zástěna do výšky 2000 mm ,pevné,neprůhledné sklo šířky 1200 mm</t>
  </si>
  <si>
    <t>soubor</t>
  </si>
  <si>
    <t>-2001219561</t>
  </si>
  <si>
    <t xml:space="preserve">Poznámka k souboru cen:
1. Sprchové boxy jsou dodávány jako komplet včetně sprchové vaničky, zápachové uzávěrky a sprchové armatury.
2. V cenách -9101 až -9103 není započteno dodání sprchových vaniček, sprchových boxů a sprchových koutů.
</t>
  </si>
  <si>
    <t>766</t>
  </si>
  <si>
    <t>Konstrukce truhlářské</t>
  </si>
  <si>
    <t>766660001</t>
  </si>
  <si>
    <t>Montáž dveřních křídel dřevěných nebo plastových otevíravých do ocelové zárubně povrchově upravených jednokřídlových, šířky do 800 mm</t>
  </si>
  <si>
    <t>2124566180</t>
  </si>
  <si>
    <t>22</t>
  </si>
  <si>
    <t>611628571</t>
  </si>
  <si>
    <t xml:space="preserve">dveře vnitřní foliované plné 1křídlové 80x197 cm </t>
  </si>
  <si>
    <t>32</t>
  </si>
  <si>
    <t>1515990637</t>
  </si>
  <si>
    <t>23</t>
  </si>
  <si>
    <t>61162854</t>
  </si>
  <si>
    <t>dveře vnitřní foliované plné 1křídlové 70x197 cm</t>
  </si>
  <si>
    <t>-332804203</t>
  </si>
  <si>
    <t>24</t>
  </si>
  <si>
    <t>766660722</t>
  </si>
  <si>
    <t>Montáž dveřních doplňků dveřního kování zámku</t>
  </si>
  <si>
    <t>-116841559</t>
  </si>
  <si>
    <t xml:space="preserve">Poznámka k souboru cen:
1. V ceně -0722 je započtena montáž zámku, zámkové vložky a osazení štítku s klikou.
</t>
  </si>
  <si>
    <t>25</t>
  </si>
  <si>
    <t>54925015</t>
  </si>
  <si>
    <t xml:space="preserve">zámek stavební zadlabací fabkový včetně vložky se 4 klíči </t>
  </si>
  <si>
    <t>1623857495</t>
  </si>
  <si>
    <t>26</t>
  </si>
  <si>
    <t>54914610</t>
  </si>
  <si>
    <t>kování vrchní dveřní klika včetně rozet a montážního materiálu R BB nerez PK</t>
  </si>
  <si>
    <t>-2135937894</t>
  </si>
  <si>
    <t>27</t>
  </si>
  <si>
    <t>998766202</t>
  </si>
  <si>
    <t>Přesun hmot pro konstrukce truhlářské stanovený procentní sazbou (%) z ceny vodorovná dopravní vzdálenost do 50 m v objektech výšky přes 6 do 12 m</t>
  </si>
  <si>
    <t>%</t>
  </si>
  <si>
    <t>233226185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</si>
  <si>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</si>
  <si>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</si>
  <si>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</si>
  <si>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28</t>
  </si>
  <si>
    <t>771571810</t>
  </si>
  <si>
    <t>Demontáž podlah z dlaždic keramických kladených do malty</t>
  </si>
  <si>
    <t>379345782</t>
  </si>
  <si>
    <t>4,07+1,47+7,04+6,3+2,61</t>
  </si>
  <si>
    <t>3,24+1,98+1,44+5+2,66+1,36+1,12+9,16+5,4+4,19+5,57+2,3</t>
  </si>
  <si>
    <t>29</t>
  </si>
  <si>
    <t>771574131</t>
  </si>
  <si>
    <t>Montáž podlah z dlaždic keramických lepených flexibilním lepidlem režných nebo glazovaných protiskluzných nebo reliefovaných do 50 ks/ m2</t>
  </si>
  <si>
    <t>1374336964</t>
  </si>
  <si>
    <t>30</t>
  </si>
  <si>
    <t>771579191</t>
  </si>
  <si>
    <t>Montáž podlah z dlaždic keramických Příplatek k cenám za plochu do 5 m2 jednotlivě</t>
  </si>
  <si>
    <t>-511683329</t>
  </si>
  <si>
    <t>2,755+1,31+1,47+4,84+2,2+2,61</t>
  </si>
  <si>
    <t>3,24+1,98+1,44+5+2,66+1,36+1,12+0,94+4,19+2,3</t>
  </si>
  <si>
    <t>31</t>
  </si>
  <si>
    <t>59761504</t>
  </si>
  <si>
    <t>dlažba keramická protiskluzová  25 x 25 x 8 cm</t>
  </si>
  <si>
    <t>-1199808603</t>
  </si>
  <si>
    <t>P</t>
  </si>
  <si>
    <t xml:space="preserve">Poznámka k položce:
Budou dodána dlažba keramická slinutá protiskluzová ve dvou barevných odstínech dle výběru a požadavků investora .Velikost 250x250x80mm, I.jakost,minimální pořizovací cena 300,- Kč/m2. </t>
  </si>
  <si>
    <t>64,91*1,15</t>
  </si>
  <si>
    <t>771579192</t>
  </si>
  <si>
    <t>Montáž podlah z dlaždic keramických Příplatek k cenám za podlahy v omezeném prostoru</t>
  </si>
  <si>
    <t>-330409770</t>
  </si>
  <si>
    <t>33</t>
  </si>
  <si>
    <t>771579196.1</t>
  </si>
  <si>
    <t>Montáž podlah z dlaždic keramických Příplatek k cenám za dvousložkový spárovací tmel</t>
  </si>
  <si>
    <t>1584743675</t>
  </si>
  <si>
    <t>34</t>
  </si>
  <si>
    <t>771579197</t>
  </si>
  <si>
    <t>Montáž podlah z dlaždic keramických Příplatek k cenám za dvousložkové lepidlo</t>
  </si>
  <si>
    <t>-1423029770</t>
  </si>
  <si>
    <t>35</t>
  </si>
  <si>
    <t>771990111</t>
  </si>
  <si>
    <t>Vyrovnání podkladní vrstvy samonivelační stěrkou tl. 4 mm, min. pevnosti 15 MPa</t>
  </si>
  <si>
    <t>-1807869661</t>
  </si>
  <si>
    <t>36</t>
  </si>
  <si>
    <t>998771102</t>
  </si>
  <si>
    <t>Přesun hmot pro podlahy z dlaždic stanovený z hmotnosti přesunovaného materiálu vodorovná dopravní vzdálenost do 50 m v objektech výšky přes 6 do 12 m</t>
  </si>
  <si>
    <t>-938684619</t>
  </si>
  <si>
    <t>781</t>
  </si>
  <si>
    <t>Dokončovací práce - obklady</t>
  </si>
  <si>
    <t>37</t>
  </si>
  <si>
    <t>781411810</t>
  </si>
  <si>
    <t>Demontáž obkladů z obkladaček pórovinových kladených do malty</t>
  </si>
  <si>
    <t>1522146720</t>
  </si>
  <si>
    <t>14,8+8,3+31,2+14,4+15,2</t>
  </si>
  <si>
    <t>10,8+6,6+7,2+14,2+16+8,6+10,4+3,6+11,6+10+10,6+11+10,6+8,6</t>
  </si>
  <si>
    <t>38</t>
  </si>
  <si>
    <t>781474115</t>
  </si>
  <si>
    <t>Montáž obkladů vnitřních stěn z dlaždic keramických lepených flexibilním lepidlem režných nebo glazovaných hladkých přes 22 do 25 ks/m2</t>
  </si>
  <si>
    <t>-73762670</t>
  </si>
  <si>
    <t>39</t>
  </si>
  <si>
    <t>59761039</t>
  </si>
  <si>
    <t>obkládačky keramické koupelnové (bílé i barevné) přes 22 do 25 ks/m2</t>
  </si>
  <si>
    <t>1457559176</t>
  </si>
  <si>
    <t xml:space="preserve">Poznámka k položce:
Budou dodány obklady ve dvou barevných odstínech dle výběru a požadavků investora .Obklad velikosti 200x250x60mm, I.jakost,minimální pořizovací cena 300,- Kč/m2. </t>
  </si>
  <si>
    <t>223,7*1,15 'Přepočtené koeficientem množství</t>
  </si>
  <si>
    <t>40</t>
  </si>
  <si>
    <t>781479192</t>
  </si>
  <si>
    <t>Montáž obkladů vnitřních stěn z dlaždic keramických Příplatek k cenám za obklady v omezeném prostoru</t>
  </si>
  <si>
    <t>-1622725806</t>
  </si>
  <si>
    <t>781479194</t>
  </si>
  <si>
    <t>Montáž obkladů vnitřních stěn z dlaždic keramických Příplatek k cenám za vyrovnání nerovného povrchu</t>
  </si>
  <si>
    <t>-696232869</t>
  </si>
  <si>
    <t>42</t>
  </si>
  <si>
    <t>781479196</t>
  </si>
  <si>
    <t>Montáž obkladů vnitřních stěn z dlaždic keramických Příplatek k cenám za dvousložkový spárovací tmel</t>
  </si>
  <si>
    <t>1716314892</t>
  </si>
  <si>
    <t>43</t>
  </si>
  <si>
    <t>781479197</t>
  </si>
  <si>
    <t>Montáž obkladů vnitřních stěn z dlaždic keramických Příplatek k cenám za dvousložkové lepidlo</t>
  </si>
  <si>
    <t>-93360266</t>
  </si>
  <si>
    <t>44</t>
  </si>
  <si>
    <t>998781101</t>
  </si>
  <si>
    <t>Přesun hmot pro obklady keramické stanovený z hmotnosti přesunovaného materiálu vodorovná dopravní vzdálenost do 50 m v objektech výšky do 6 m</t>
  </si>
  <si>
    <t>-1274582517</t>
  </si>
  <si>
    <t>783</t>
  </si>
  <si>
    <t>Dokončovací práce - nátěry</t>
  </si>
  <si>
    <t>45</t>
  </si>
  <si>
    <t>783301313</t>
  </si>
  <si>
    <t>Příprava podkladu zámečnických konstrukcí před provedením nátěru odmaštění odmašťovačem ředidlovým</t>
  </si>
  <si>
    <t>1643008984</t>
  </si>
  <si>
    <t>46</t>
  </si>
  <si>
    <t>783314101</t>
  </si>
  <si>
    <t>Základní nátěr zámečnických konstrukcí jednonásobný syntetický</t>
  </si>
  <si>
    <t>475680823</t>
  </si>
  <si>
    <t>47</t>
  </si>
  <si>
    <t>783317101</t>
  </si>
  <si>
    <t>Krycí nátěr (email) zámečnických konstrukcí jednonásobný syntetický standardní</t>
  </si>
  <si>
    <t>-392323738</t>
  </si>
  <si>
    <t>784</t>
  </si>
  <si>
    <t>Dokončovací práce - malby a tapety</t>
  </si>
  <si>
    <t>48</t>
  </si>
  <si>
    <t>784121001</t>
  </si>
  <si>
    <t>Oškrabání malby v místnostech výšky do 3,80 m</t>
  </si>
  <si>
    <t>-2048030501</t>
  </si>
  <si>
    <t xml:space="preserve">Poznámka k souboru cen:
1. Cenami souboru cen se oceňuje jakýkoli počet současně škrabaných vrstev barvy.
</t>
  </si>
  <si>
    <t xml:space="preserve">stěny </t>
  </si>
  <si>
    <t>(7,4+4,15+15,6+7,2+7,6+7,2+5,8+5+9+4,6+5+7,6+5,8+6,7+7,7+6+4,3)*1,1</t>
  </si>
  <si>
    <t xml:space="preserve">stropy </t>
  </si>
  <si>
    <t>4,07+1,47+7,04+6,3+2,61+3,24+1,98+1,44+5+2,66+1,36+1,12+9,16+5,4+4,19+5,57+2,3</t>
  </si>
  <si>
    <t>49</t>
  </si>
  <si>
    <t>784161501</t>
  </si>
  <si>
    <t>Celoplošné vyrovnání podkladu disperzní stěrkou, tloušťky do 3 mm vyhlazením v místnostech výšky do 3,80 m</t>
  </si>
  <si>
    <t>-368306232</t>
  </si>
  <si>
    <t>50</t>
  </si>
  <si>
    <t>784181101</t>
  </si>
  <si>
    <t>Penetrace podkladu jednonásobná základní akrylátová v místnostech výšky do 3,80 m</t>
  </si>
  <si>
    <t>947429410</t>
  </si>
  <si>
    <t>53</t>
  </si>
  <si>
    <t>784331001</t>
  </si>
  <si>
    <t>Malby protiplísňové dvojnásobné, bílé v místnostech výšky do 3,80 m</t>
  </si>
  <si>
    <t>988463754</t>
  </si>
  <si>
    <t>HZS</t>
  </si>
  <si>
    <t>Hodinové zúčtovací sazby</t>
  </si>
  <si>
    <t>52</t>
  </si>
  <si>
    <t>HZS2491</t>
  </si>
  <si>
    <t xml:space="preserve">Hodinové zúčtovací sazby profesí PSV zednické výpomoci a pomocné práce PSV dělník zednických výpomocí - Nezměřitelné práce </t>
  </si>
  <si>
    <t>512</t>
  </si>
  <si>
    <t>279141616</t>
  </si>
  <si>
    <t xml:space="preserve">D.1.4. - Oprava sociálních zařízení  - Zdravotechnické instalace </t>
  </si>
  <si>
    <t>9 - Ostatní konstrukce a práce, bourání</t>
  </si>
  <si>
    <t xml:space="preserve">    721 - Zdravotechnika - vnitřní kanalizace</t>
  </si>
  <si>
    <t xml:space="preserve">    722 - Zdravotechnika - vnitřní vodovod</t>
  </si>
  <si>
    <t xml:space="preserve">    733 - Ústřední vytápění - rozvodné potrubí</t>
  </si>
  <si>
    <t xml:space="preserve">    734 - Ústřední vytápění - armatury</t>
  </si>
  <si>
    <t xml:space="preserve">    735 - Ústřední vytápění - otopná tělesa</t>
  </si>
  <si>
    <t xml:space="preserve">    763 - Konstrukce suché výstavby</t>
  </si>
  <si>
    <t>965081352</t>
  </si>
  <si>
    <t>Bourání podlah z dlaždic bez podkladního lože nebo mazaniny, s jakoukoliv výplní spár betonových, teracových nebo čedičových tl. přes 40 mm, plochy do 1 m2</t>
  </si>
  <si>
    <t>1440282151</t>
  </si>
  <si>
    <t xml:space="preserve">Poznámka k souboru cen:
1. Odsekání soklíků se oceňuje cenami souboru cen 965 08.
</t>
  </si>
  <si>
    <t>0,85*2</t>
  </si>
  <si>
    <t>974031142</t>
  </si>
  <si>
    <t>Vysekání rýh ve zdivu cihelném na maltu vápennou nebo vápenocementovou do hl. 70 mm a šířky do 70 mm</t>
  </si>
  <si>
    <t>m</t>
  </si>
  <si>
    <t>CS ÚRS 2016 02</t>
  </si>
  <si>
    <t>18279060</t>
  </si>
  <si>
    <t>974031144</t>
  </si>
  <si>
    <t>Vysekání rýh ve zdivu cihelném na maltu vápennou nebo vápenocementovou do hl. 70 mm a šířky do 150 mm</t>
  </si>
  <si>
    <t>CS ÚRS 2017 02</t>
  </si>
  <si>
    <t>859048373</t>
  </si>
  <si>
    <t>612135101</t>
  </si>
  <si>
    <t>Hrubá výplň rýh maltou jakékoli šířky rýhy ve stěnách</t>
  </si>
  <si>
    <t>52690542</t>
  </si>
  <si>
    <t xml:space="preserve">Poznámka k souboru cen:
1. V cenách nejsou započteny náklady na omítku rýh, tyto se ocení příšlušnými cenami tohoto
 katalogu.
</t>
  </si>
  <si>
    <t>0,15*7,5</t>
  </si>
  <si>
    <t>0,07*5</t>
  </si>
  <si>
    <t>721</t>
  </si>
  <si>
    <t>Zdravotechnika - vnitřní kanalizace</t>
  </si>
  <si>
    <t>721140913</t>
  </si>
  <si>
    <t>Opravy odpadního potrubí litinového propojení dosavadního potrubí DN 75</t>
  </si>
  <si>
    <t>228950622</t>
  </si>
  <si>
    <t>721140915</t>
  </si>
  <si>
    <t>Opravy odpadního potrubí litinového propojení dosavadního potrubí DN 100</t>
  </si>
  <si>
    <t>21680380</t>
  </si>
  <si>
    <t>721140923</t>
  </si>
  <si>
    <t>Opravy odpadního potrubí litinového krácení trub DN 75</t>
  </si>
  <si>
    <t>-340384654</t>
  </si>
  <si>
    <t>721140925</t>
  </si>
  <si>
    <t>Opravy odpadního potrubí litinového krácení trub DN 100</t>
  </si>
  <si>
    <t>1003525761</t>
  </si>
  <si>
    <t>721171808</t>
  </si>
  <si>
    <t>Demontáž potrubí z novodurových trub odpadních nebo připojovacích přes 75 do D 114</t>
  </si>
  <si>
    <t>-494796517</t>
  </si>
  <si>
    <t xml:space="preserve">Poznámka k souboru cen:
1. Demontáž plstěných pásů se oceňuje cenami souboru cen 722 18-18 Demontáž plstěných pásů z trub, části B 02.
</t>
  </si>
  <si>
    <t>721171915</t>
  </si>
  <si>
    <t>Opravy odpadního potrubí plastového propojení dosavadního potrubí DN 110</t>
  </si>
  <si>
    <t>-1094787977</t>
  </si>
  <si>
    <t>721174024</t>
  </si>
  <si>
    <t>Potrubí z plastových trub polypropylenové odpadní (svislé) DN 70</t>
  </si>
  <si>
    <t>-1474670121</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</si>
  <si>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</si>
  <si>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721174025</t>
  </si>
  <si>
    <t>Potrubí z plastových trub polypropylenové odpadní (svislé) DN 100</t>
  </si>
  <si>
    <t>1920330423</t>
  </si>
  <si>
    <t>721174042</t>
  </si>
  <si>
    <t>Potrubí z plastových trub polypropylenové připojovací DN 40</t>
  </si>
  <si>
    <t>1676290968</t>
  </si>
  <si>
    <t>721174043</t>
  </si>
  <si>
    <t>Potrubí z plastových trub polypropylenové připojovací DN 50</t>
  </si>
  <si>
    <t>211519588</t>
  </si>
  <si>
    <t>721174045</t>
  </si>
  <si>
    <t>Potrubí z plastových trub polypropylenové připojovací DN 100</t>
  </si>
  <si>
    <t>392335682</t>
  </si>
  <si>
    <t>721194104</t>
  </si>
  <si>
    <t>Vyměření přípojek na potrubí vyvedení a upevnění odpadních výpustek DN 40</t>
  </si>
  <si>
    <t>329221367</t>
  </si>
  <si>
    <t xml:space="preserve">Poznámka k souboru cen:
1. Cenami lze oceňovat i vyvedení a upevnění odpadních výpustek ke strojům a zařízením.
2. Potrubí odpadních výpustek se oceňují cenami souboru cen 721 17- . . Potrubí z plastových trub, části A 01.
</t>
  </si>
  <si>
    <t>721194105</t>
  </si>
  <si>
    <t>Vyměření přípojek na potrubí vyvedení a upevnění odpadních výpustek DN 50</t>
  </si>
  <si>
    <t>-1066900329</t>
  </si>
  <si>
    <t>721194109</t>
  </si>
  <si>
    <t>Vyměření přípojek na potrubí vyvedení a upevnění odpadních výpustek DN 100</t>
  </si>
  <si>
    <t>1499323630</t>
  </si>
  <si>
    <t>721210812</t>
  </si>
  <si>
    <t>Demontáž kanalizačního příslušenství vpustí podlahových do DN 70</t>
  </si>
  <si>
    <t>708011954</t>
  </si>
  <si>
    <t>721212112</t>
  </si>
  <si>
    <t>Odtokové sprchové žlaby se zápachovou uzávěrkou a krycím roštem délky 800 mm</t>
  </si>
  <si>
    <t>-1522581341</t>
  </si>
  <si>
    <t>721212114</t>
  </si>
  <si>
    <t>Odtokové sprchové žlaby se zápachovou uzávěrkou a krycím roštem délky 1600 mm</t>
  </si>
  <si>
    <t>-202229217</t>
  </si>
  <si>
    <t>721220801</t>
  </si>
  <si>
    <t>Demontáž zápachových uzávěrek do DN 70</t>
  </si>
  <si>
    <t>-1497220286</t>
  </si>
  <si>
    <t>721290111</t>
  </si>
  <si>
    <t>Zkouška těsnosti kanalizace v objektech vodou do DN 125</t>
  </si>
  <si>
    <t>349900744</t>
  </si>
  <si>
    <t xml:space="preserve">Poznámka k souboru cen:
1. V ceně -0123 není započteno dodání média; jeho dodávka se oceňuje ve specifikaci.
</t>
  </si>
  <si>
    <t>721290123</t>
  </si>
  <si>
    <t>Zkouška těsnosti kanalizace v objektech kouřem do DN 300</t>
  </si>
  <si>
    <t>775819769</t>
  </si>
  <si>
    <t>998721101</t>
  </si>
  <si>
    <t>Přesun hmot pro vnitřní kanalizace stanovený z hmotnosti přesunovaného materiálu vodorovná dopravní vzdálenost do 50 m v objektech výšky do 6 m</t>
  </si>
  <si>
    <t>-1912013613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</si>
  <si>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</si>
  <si>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</si>
  <si>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</si>
  <si>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722130802</t>
  </si>
  <si>
    <t>Demontáž potrubí z ocelových trubek pozinkovaných závitových přes 25 do DN 40</t>
  </si>
  <si>
    <t>-80799570</t>
  </si>
  <si>
    <t>722131935</t>
  </si>
  <si>
    <t>Opravy vodovodního potrubí z ocelových trubek pozinkovaných závitových propojení dosavadního potrubí DN 40</t>
  </si>
  <si>
    <t>985378583</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</si>
  <si>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</si>
  <si>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722174002</t>
  </si>
  <si>
    <t>Potrubí z plastových trubek z polypropylenu (PPR) svařovaných polyfuzně PN 16 (SDR 7,4) D 20 x 2,8</t>
  </si>
  <si>
    <t>877024070</t>
  </si>
  <si>
    <t xml:space="preserve">Poznámka k souboru cen:
1. V cenách -4001 až -4088 jsou započteny náklady na montáž a dodávku potrubí a tvarovek.
</t>
  </si>
  <si>
    <t>722174003</t>
  </si>
  <si>
    <t>Potrubí z plastových trubek z polypropylenu (PPR) svařovaných polyfuzně PN 16 (SDR 7,4) D 25 x 3,5</t>
  </si>
  <si>
    <t>-943548280</t>
  </si>
  <si>
    <t>722174022</t>
  </si>
  <si>
    <t>Potrubí z plastových trubek z polypropylenu (PPR) svařovaných polyfuzně PN 20 (SDR 6) D 20 x 3,4</t>
  </si>
  <si>
    <t>-1933855545</t>
  </si>
  <si>
    <t>722174023</t>
  </si>
  <si>
    <t>Potrubí z plastových trubek z polypropylenu (PPR) svařovaných polyfuzně PN 20 (SDR 6) D 25 x 4,2</t>
  </si>
  <si>
    <t>-1409494238</t>
  </si>
  <si>
    <t>722174025</t>
  </si>
  <si>
    <t>Potrubí z plastových trubek z polypropylenu (PPR) svařovaných polyfuzně PN 20 (SDR 6) D 40 x 6,7</t>
  </si>
  <si>
    <t>-1204062352</t>
  </si>
  <si>
    <t>722181211</t>
  </si>
  <si>
    <t>Ochrana potrubí termoizolačními trubicemi z pěnového polyetylenu PE přilepenými v příčných a podélných spojích, tloušťky izolace do 6 mm, vnitřního průměru izolace DN do 22 mm</t>
  </si>
  <si>
    <t>267008701</t>
  </si>
  <si>
    <t xml:space="preserve">Poznámka k souboru cen:
1. V cenách -1211 až -1256 jsou započteny i náklady na dodání tepelně izolačních trubic.
</t>
  </si>
  <si>
    <t>722181212</t>
  </si>
  <si>
    <t>Ochrana potrubí termoizolačními trubicemi z pěnového polyetylenu PE přilepenými v příčných a podélných spojích, tloušťky izolace do 6 mm, vnitřního průměru izolace DN přes 22 do 32 mm</t>
  </si>
  <si>
    <t>-1269702479</t>
  </si>
  <si>
    <t>722181231</t>
  </si>
  <si>
    <t>Ochrana potrubí termoizolačními trubicemi z pěnového polyetylenu PE přilepenými v příčných a podélných spojích, tloušťky izolace přes 9 do 13 mm, vnitřního průměru izolace DN do 22 mm</t>
  </si>
  <si>
    <t>35411283</t>
  </si>
  <si>
    <t>722181232</t>
  </si>
  <si>
    <t>Ochrana potrubí termoizolačními trubicemi z pěnového polyetylenu PE přilepenými v příčných a podélných spojích, tloušťky izolace přes 9 do 13 mm, vnitřního průměru izolace DN přes 22 do 45 mm</t>
  </si>
  <si>
    <t>722785470</t>
  </si>
  <si>
    <t>722181251</t>
  </si>
  <si>
    <t>Ochrana potrubí termoizolačními trubicemi z pěnového polyetylenu PE přilepenými v příčných a podélných spojích, tloušťky izolace přes 20 do 25 mm, vnitřního průměru izolace DN do 22 mm</t>
  </si>
  <si>
    <t>1247763301</t>
  </si>
  <si>
    <t>722181252</t>
  </si>
  <si>
    <t>Ochrana potrubí termoizolačními trubicemi z pěnového polyetylenu PE přilepenými v příčných a podélných spojích, tloušťky izolace přes 20 do 25 mm, vnitřního průměru izolace DN přes 22 do 45 mm</t>
  </si>
  <si>
    <t>452096561</t>
  </si>
  <si>
    <t>722181253</t>
  </si>
  <si>
    <t>Ochrana potrubí termoizolačními trubicemi z pěnového polyetylenu PE přilepenými v příčných a podélných spojích, tloušťky izolace přes 20 do 25 mm, vnitřního průměru izolace DN přes 45 do 63 mm</t>
  </si>
  <si>
    <t>1668803824</t>
  </si>
  <si>
    <t>722182011</t>
  </si>
  <si>
    <t>Podpůrný žlab pro potrubí průměru D 20</t>
  </si>
  <si>
    <t>-1145440851</t>
  </si>
  <si>
    <t xml:space="preserve">Poznámka k souboru cen:
1. V cenách jsou započítány náklady na dodávku a montáž podpůrného žlabu.
2. Ceny neobsahují náklady na zavěšení potrubí, ty jsou zahrnuty v cenách potrubí.
</t>
  </si>
  <si>
    <t>722182012</t>
  </si>
  <si>
    <t>Podpůrný žlab pro potrubí průměru D 25</t>
  </si>
  <si>
    <t>-1824972557</t>
  </si>
  <si>
    <t>722182014</t>
  </si>
  <si>
    <t>Podpůrný žlab pro potrubí průměru D 40</t>
  </si>
  <si>
    <t>1093721269</t>
  </si>
  <si>
    <t>722190401</t>
  </si>
  <si>
    <t>Zřízení přípojek na potrubí vyvedení a upevnění výpustek do DN 25</t>
  </si>
  <si>
    <t>-598354025</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</si>
  <si>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</si>
  <si>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722190901</t>
  </si>
  <si>
    <t>Opravy ostatní uzavření nebo otevření vodovodního potrubí při opravách včetně vypuštění a napuštění</t>
  </si>
  <si>
    <t>-1435430049</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</si>
  <si>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</si>
  <si>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722220111</t>
  </si>
  <si>
    <t>Armatury s jedním závitem nástěnky pro výtokový ventil G 1/2</t>
  </si>
  <si>
    <t>-349075340</t>
  </si>
  <si>
    <t xml:space="preserve">Poznámka k souboru cen:
1. Cenami -9101 až -9106 nelze oceňovat montáž nástěnek.
2. V cenách –0111 až -0122 je započteno i vyvedení a upevnění výpustek.
</t>
  </si>
  <si>
    <t>722220121</t>
  </si>
  <si>
    <t>Armatury s jedním závitem nástěnky pro baterii G 1/2</t>
  </si>
  <si>
    <t>pár</t>
  </si>
  <si>
    <t>1022988966</t>
  </si>
  <si>
    <t>722232043</t>
  </si>
  <si>
    <t>Armatury se dvěma závity kulové kohouty PN 42 do 185 °C přímé vnitřní závit G 1/2</t>
  </si>
  <si>
    <t>-2018245605</t>
  </si>
  <si>
    <t>722232044</t>
  </si>
  <si>
    <t>Armatury se dvěma závity kulové kohouty PN 42 do 185 °C přímé vnitřní závit G 3/4</t>
  </si>
  <si>
    <t>1111661895</t>
  </si>
  <si>
    <t>722232045</t>
  </si>
  <si>
    <t>Armatury se dvěma závity kulové kohouty PN 42 do 185 °C přímé vnitřní závit G 1</t>
  </si>
  <si>
    <t>362049192</t>
  </si>
  <si>
    <t>722232046</t>
  </si>
  <si>
    <t>Armatury se dvěma závity kulové kohouty PN 42 do 185 °C přímé vnitřní závit G 5/4</t>
  </si>
  <si>
    <t>1881954797</t>
  </si>
  <si>
    <t>51</t>
  </si>
  <si>
    <t>722232061</t>
  </si>
  <si>
    <t>Armatury se dvěma závity kulové kohouty PN 42 do 185 °C přímé vnitřní závit s vypouštěním G 1/2</t>
  </si>
  <si>
    <t>-1883387867</t>
  </si>
  <si>
    <t>722232062</t>
  </si>
  <si>
    <t>Armatury se dvěma závity kulové kohouty PN 42 do 185 °C přímé vnitřní závit s vypouštěním G 3/4</t>
  </si>
  <si>
    <t>409143542</t>
  </si>
  <si>
    <t>722290226</t>
  </si>
  <si>
    <t>Zkoušky, proplach a desinfekce vodovodního potrubí zkoušky těsnosti vodovodního potrubí závitového do DN 50</t>
  </si>
  <si>
    <t>740237902</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</si>
  <si>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</si>
  <si>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54</t>
  </si>
  <si>
    <t>722290234</t>
  </si>
  <si>
    <t>Zkoušky, proplach a desinfekce vodovodního potrubí proplach a desinfekce vodovodního potrubí do DN 80</t>
  </si>
  <si>
    <t>-711247992</t>
  </si>
  <si>
    <t>55</t>
  </si>
  <si>
    <t>998722101</t>
  </si>
  <si>
    <t>Přesun hmot pro vnitřní vodovod stanovený z hmotnosti přesunovaného materiálu vodorovná dopravní vzdálenost do 50 m v objektech výšky do 6 m</t>
  </si>
  <si>
    <t>2126623352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</si>
  <si>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</si>
  <si>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56</t>
  </si>
  <si>
    <t>725110814</t>
  </si>
  <si>
    <t>Demontáž klozetů odsávacích nebo kombinačních</t>
  </si>
  <si>
    <t>2003341898</t>
  </si>
  <si>
    <t>57</t>
  </si>
  <si>
    <t>725111132</t>
  </si>
  <si>
    <t>Zařízení záchodů splachovače nádržkové plastové nízkopoložené nebo vysokopoložené</t>
  </si>
  <si>
    <t>1988676421</t>
  </si>
  <si>
    <t xml:space="preserve">Poznámka k souboru cen:
1. V cenách -1351, -1361 není započten napájecí zdroj.
2. V cenách jsou započtená klozetová sedátka.
</t>
  </si>
  <si>
    <t>58</t>
  </si>
  <si>
    <t>725112171</t>
  </si>
  <si>
    <t xml:space="preserve">Zařízení záchodů kombi klozety s hlubokým splachováním odpad vodorovný,sedátko duroplastové bílé antibakteriální </t>
  </si>
  <si>
    <t>12169977</t>
  </si>
  <si>
    <t>59</t>
  </si>
  <si>
    <t>7251121711</t>
  </si>
  <si>
    <t xml:space="preserve">Zařízení záchodů kombi klozety s hlubokým splachováním odpad svislý,sedátko duroplastové bílé antibakteriální </t>
  </si>
  <si>
    <t>-1870508086</t>
  </si>
  <si>
    <t>60</t>
  </si>
  <si>
    <t>725121525</t>
  </si>
  <si>
    <t>Pisoárové záchodky keramické automatické s radarovým senzorem</t>
  </si>
  <si>
    <t>-386429657</t>
  </si>
  <si>
    <t xml:space="preserve">Poznámka k souboru cen:
1. V cenách –1001, -1521, -1525, -1529, -2002 není započten napájecí zdroj.
2. V cenách -1501 a -1502 není započten ventil na oplach pisoáru.
</t>
  </si>
  <si>
    <t>61</t>
  </si>
  <si>
    <t>725122817</t>
  </si>
  <si>
    <t>Demontáž pisoárů bez nádrže s rohovým ventilem s 1 záchodkem</t>
  </si>
  <si>
    <t>1857727973</t>
  </si>
  <si>
    <t>62</t>
  </si>
  <si>
    <t>725210821</t>
  </si>
  <si>
    <t>Demontáž umyvadel bez výtokových armatur umyvadel</t>
  </si>
  <si>
    <t>-558916041</t>
  </si>
  <si>
    <t>63</t>
  </si>
  <si>
    <t>725211622</t>
  </si>
  <si>
    <t>Umyvadla keramická bez výtokových armatur se zápachovou uzávěrkou připevněná na stěnu šrouby bílá s krytem na sifon 550 mm</t>
  </si>
  <si>
    <t>1395914127</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</si>
  <si>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</si>
  <si>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64</t>
  </si>
  <si>
    <t>725241111</t>
  </si>
  <si>
    <t>Sprchové vaničky, boxy, kouty a zástěny sprchové vaničky akrylátové čtvercové 800x800 mm</t>
  </si>
  <si>
    <t>313489465</t>
  </si>
  <si>
    <t>65</t>
  </si>
  <si>
    <t>725245161</t>
  </si>
  <si>
    <t>Sprchové vaničky, boxy, kouty a zástěny zástěny sprchové do výšky 2000 mm dveře zásuvné třídílné se dvěma posuvnými díly, šířky 800 mm</t>
  </si>
  <si>
    <t>1084840048</t>
  </si>
  <si>
    <t>66</t>
  </si>
  <si>
    <t>725319111</t>
  </si>
  <si>
    <t>Dřezy bez výtokových armatur montáž dřezů ostatních typů</t>
  </si>
  <si>
    <t>322133590</t>
  </si>
  <si>
    <t xml:space="preserve">Poznámka k souboru cen:
1. V ceně -1131 není započtena úhelníková příchytka.
2. V cenách -1141, není započten napájecí zdroj.
</t>
  </si>
  <si>
    <t>67</t>
  </si>
  <si>
    <t>725339111</t>
  </si>
  <si>
    <t>Výlevky montáž výlevky</t>
  </si>
  <si>
    <t>1026589483</t>
  </si>
  <si>
    <t>68</t>
  </si>
  <si>
    <t>64271101</t>
  </si>
  <si>
    <t>výlevka keramická bílá</t>
  </si>
  <si>
    <t>473643225</t>
  </si>
  <si>
    <t>69</t>
  </si>
  <si>
    <t>725821312</t>
  </si>
  <si>
    <t>Baterie dřezové nástěnné pákové s otáčivým kulatým ústím a délkou ramínka 300 mm</t>
  </si>
  <si>
    <t>-1500336126</t>
  </si>
  <si>
    <t xml:space="preserve">Poznámka k souboru cen:
1. V ceně -1422 není započten napájecí zdroj.
</t>
  </si>
  <si>
    <t>70</t>
  </si>
  <si>
    <t>725821326</t>
  </si>
  <si>
    <t>Baterie dřezové stojánkové pákové s otáčivým ústím a délkou ramínka 265 mm</t>
  </si>
  <si>
    <t>-1185412479</t>
  </si>
  <si>
    <t>71</t>
  </si>
  <si>
    <t>725822611</t>
  </si>
  <si>
    <t>Baterie umyvadlové stojánkové pákové bez výpusti</t>
  </si>
  <si>
    <t>1496624092</t>
  </si>
  <si>
    <t xml:space="preserve">Poznámka k souboru cen:
1. V cenách –2654, 56, -9101-9202 není započten napájecí zdroj.
</t>
  </si>
  <si>
    <t>72</t>
  </si>
  <si>
    <t>725832201</t>
  </si>
  <si>
    <t>Baterie kombinované pro vanu a sprchu podomítkové (zápustné) s přepínačem hloubka krabice 230 mm</t>
  </si>
  <si>
    <t>-824544224</t>
  </si>
  <si>
    <t>73</t>
  </si>
  <si>
    <t>725841353</t>
  </si>
  <si>
    <t>Baterie sprchové se samouzavíracím ventilem podomítkové se sprchovou růžicí</t>
  </si>
  <si>
    <t>-1202375076</t>
  </si>
  <si>
    <t xml:space="preserve">Poznámka k souboru cen:
1. V cenách –1353-54 není započten napájecí zdroj.
</t>
  </si>
  <si>
    <t>74</t>
  </si>
  <si>
    <t>725861102</t>
  </si>
  <si>
    <t>Zápachové uzávěrky zařizovacích předmětů pro umyvadla DN 40</t>
  </si>
  <si>
    <t>1799429375</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</si>
  <si>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</si>
  <si>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75</t>
  </si>
  <si>
    <t>725862103</t>
  </si>
  <si>
    <t>Zápachové uzávěrky zařizovacích předmětů pro dřezy DN 40/50</t>
  </si>
  <si>
    <t>-2101696396</t>
  </si>
  <si>
    <t>76</t>
  </si>
  <si>
    <t>725865411</t>
  </si>
  <si>
    <t>Zápachové uzávěrky zařizovacích předmětů pro pisoáry DN 32/40</t>
  </si>
  <si>
    <t>899094585</t>
  </si>
  <si>
    <t>77</t>
  </si>
  <si>
    <t>725865501</t>
  </si>
  <si>
    <t>Zápachové uzávěrky zařizovacích předmětů odpadní soupravy se zápachovou uzávěrkou DN 40/50</t>
  </si>
  <si>
    <t>743405101</t>
  </si>
  <si>
    <t>78</t>
  </si>
  <si>
    <t>998725101</t>
  </si>
  <si>
    <t>Přesun hmot pro zařizovací předměty stanovený z hmotnosti přesunovaného materiálu vodorovná dopravní vzdálenost do 50 m v objektech výšky do 6 m</t>
  </si>
  <si>
    <t>-766991485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</si>
  <si>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</si>
  <si>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733</t>
  </si>
  <si>
    <t>Ústřední vytápění - rozvodné potrubí</t>
  </si>
  <si>
    <t>79</t>
  </si>
  <si>
    <t>733111102</t>
  </si>
  <si>
    <t>Potrubí z trubek ocelových závitových bezešvých běžných nízkotlakých DN 10</t>
  </si>
  <si>
    <t>924653197</t>
  </si>
  <si>
    <t>80</t>
  </si>
  <si>
    <t>733190107</t>
  </si>
  <si>
    <t>Zkoušky těsnosti potrubí, manžety prostupové z trubek ocelových zkoušky těsnosti potrubí (za provozu) z trubek ocelových závitových DN do 40</t>
  </si>
  <si>
    <t>-1203593501</t>
  </si>
  <si>
    <t xml:space="preserve">Poznámka k souboru cen:
1. Zkouškami těsnosti potrubí se rozumí běžné přezkoušení za provozu (např. při výměně částí potrubí nebo armatury).
</t>
  </si>
  <si>
    <t>81</t>
  </si>
  <si>
    <t>733191922</t>
  </si>
  <si>
    <t>Opravy rozvodů potrubí z trubek ocelových závitových normálních i zesílených navaření odbočky na stávající potrubí, odbočka DN 10</t>
  </si>
  <si>
    <t>-1094514354</t>
  </si>
  <si>
    <t>734</t>
  </si>
  <si>
    <t>Ústřední vytápění - armatury</t>
  </si>
  <si>
    <t>82</t>
  </si>
  <si>
    <t>734221535</t>
  </si>
  <si>
    <t>Ventily regulační závitové termostatické, bez hlavice ovládání PN 16 do 110°C rohové dvouregulační G 3/8</t>
  </si>
  <si>
    <t>-841693068</t>
  </si>
  <si>
    <t xml:space="preserve">Poznámka k souboru cen:
1. V cenách -0101 až -0105 nejsou započteny náklady na dodávku a montáž měřící a vypouštěcí armatury.Tyto se oceňují samostatně souborem cen 734 49 1101 až -1105.
</t>
  </si>
  <si>
    <t>83</t>
  </si>
  <si>
    <t>734221686</t>
  </si>
  <si>
    <t xml:space="preserve">Ventily regulační závitové hlavice termostatické, pro ovládání ventilů PN 10 do 110°C voskové otopných těles </t>
  </si>
  <si>
    <t>836042479</t>
  </si>
  <si>
    <t>84</t>
  </si>
  <si>
    <t>734261232</t>
  </si>
  <si>
    <t>Šroubení topenářské PN 16 do 120°C přímé G 3/8</t>
  </si>
  <si>
    <t>-122634860</t>
  </si>
  <si>
    <t>85</t>
  </si>
  <si>
    <t>998734101</t>
  </si>
  <si>
    <t>Přesun hmot pro armatury stanovený z hmotnosti přesunovaného materiálu vodorovná dopravní vzdálenost do 50 m v objektech výšky do 6 m</t>
  </si>
  <si>
    <t>-1695681046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</si>
  <si>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</si>
  <si>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735</t>
  </si>
  <si>
    <t>Ústřední vytápění - otopná tělesa</t>
  </si>
  <si>
    <t>86</t>
  </si>
  <si>
    <t>735000912</t>
  </si>
  <si>
    <t>Regulace otopného systému při opravách vyregulování dvojregulačních ventilů a kohoutů s termostatickým ovládáním</t>
  </si>
  <si>
    <t>654811536</t>
  </si>
  <si>
    <t>87</t>
  </si>
  <si>
    <t>735111810</t>
  </si>
  <si>
    <t>Demontáž otopných těles litinových článkových</t>
  </si>
  <si>
    <t>641612223</t>
  </si>
  <si>
    <t>88</t>
  </si>
  <si>
    <t>735151171</t>
  </si>
  <si>
    <t>Otopná tělesa panelová jednodesková PN 1,0 MPa, T do 110°C bez přídavné přestupní plochy výšky tělesa 600 mm stavební délky / výkonu 400 mm / 242 W</t>
  </si>
  <si>
    <t>-1205849692</t>
  </si>
  <si>
    <t xml:space="preserve">Poznámka k souboru cen:
1. Ceny lze použít pro jakýkoli způsob připojení.
</t>
  </si>
  <si>
    <t>89</t>
  </si>
  <si>
    <t>735151476</t>
  </si>
  <si>
    <t>Otopná tělesa panelová dvoudesková PN 1,0 MPa, T do 110°C s jednou přídavnou přestupní plochou výšky tělesa 600 mm stavební délky / výkonu 900 mm / 1159 W</t>
  </si>
  <si>
    <t>-983595496</t>
  </si>
  <si>
    <t>90</t>
  </si>
  <si>
    <t>735151493</t>
  </si>
  <si>
    <t>Otopná tělesa panelová dvoudesková PN 1,0 MPa, T do 110°C s jednou přídavnou přestupní plochou výšky tělesa 900 mm stavební délky / výkonu 600 mm / 1052 W</t>
  </si>
  <si>
    <t>2066046002</t>
  </si>
  <si>
    <t>91</t>
  </si>
  <si>
    <t>735151821</t>
  </si>
  <si>
    <t>Demontáž otopných těles panelových dvouřadých stavební délky do 1500 mm</t>
  </si>
  <si>
    <t>309523669</t>
  </si>
  <si>
    <t>92</t>
  </si>
  <si>
    <t>735191902</t>
  </si>
  <si>
    <t>Ostatní opravy otopných těles vyzkoušení tlakem po opravě otopných těles litinových</t>
  </si>
  <si>
    <t>-1516513442</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</si>
  <si>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</si>
  <si>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93</t>
  </si>
  <si>
    <t>735191904</t>
  </si>
  <si>
    <t>Ostatní opravy otopných těles vyčištění propláchnutím vodou otopných těles litinových</t>
  </si>
  <si>
    <t>-1005556937</t>
  </si>
  <si>
    <t>94</t>
  </si>
  <si>
    <t>735191910</t>
  </si>
  <si>
    <t>Ostatní opravy otopných těles napuštění vody do otopného systému včetně potrubí (bez kotle a ohříváků) otopných těles</t>
  </si>
  <si>
    <t>-329959809</t>
  </si>
  <si>
    <t>95</t>
  </si>
  <si>
    <t>735192911</t>
  </si>
  <si>
    <t>Ostatní opravy otopných těles zpětná montáž otopných těles článkových litinových</t>
  </si>
  <si>
    <t>-632333780</t>
  </si>
  <si>
    <t>96</t>
  </si>
  <si>
    <t>735494811</t>
  </si>
  <si>
    <t>Vypuštění vody z otopných soustav bez kotlů, ohříváků, zásobníků a nádrží</t>
  </si>
  <si>
    <t>1154558585</t>
  </si>
  <si>
    <t xml:space="preserve">Poznámka k souboru cen:
1. V ceně je započteno vypuštění vody z otopných těles včetně rozvodu potrubí.
2. Cenami se oceňuje:
a) vypuštění vody z otopných těles při jejich demontáži a opravách v úseku od rozdělovače po otopné těleso včetně, popřípadě od protipříruby potrubí připojeného ke zdroji,
b) vypouštění vody ze stoupacích potrubí v úseku od uzávěru stoupacích potrubí k otopným tělesům včetně.
3. Množství se určí součtem výhřevných ploch všech otopných těles vypouštěného systému nebo stoupacího potrubí.
</t>
  </si>
  <si>
    <t>97</t>
  </si>
  <si>
    <t>998735102</t>
  </si>
  <si>
    <t>Přesun hmot pro otopná tělesa stanovený z hmotnosti přesunovaného materiálu vodorovná dopravní vzdálenost do 50 m v objektech výšky přes 6 do 12 m</t>
  </si>
  <si>
    <t>-896424860</t>
  </si>
  <si>
    <t>763</t>
  </si>
  <si>
    <t>Konstrukce suché výstavby</t>
  </si>
  <si>
    <t>98</t>
  </si>
  <si>
    <t>763131511</t>
  </si>
  <si>
    <t>Podhled ze sádrokartonových desek jednovrstvá zavěšená spodní konstrukce z ocelových profilů CD, UD jednoduše opláštěná deskou standardní A, tl. 12,5 mm, bez TI</t>
  </si>
  <si>
    <t>2053293886</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</si>
  <si>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</si>
  <si>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14,62</t>
  </si>
  <si>
    <t>2,15*1</t>
  </si>
  <si>
    <t>4*1</t>
  </si>
  <si>
    <t>4,5*1,3</t>
  </si>
  <si>
    <t>99</t>
  </si>
  <si>
    <t>763131821</t>
  </si>
  <si>
    <t>Demontáž podhledu nebo samostatného požárního předělu ze sádrokartonových desek s nosnou konstrukcí dvouvrstvou z ocelových profilů, opláštění jednoduché</t>
  </si>
  <si>
    <t>-324522474</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</si>
  <si>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</si>
  <si>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100</t>
  </si>
  <si>
    <t>783601327</t>
  </si>
  <si>
    <t>Příprava podkladu otopných těles před provedením nátěrů článkových odmaštěním rozpouštědlovým</t>
  </si>
  <si>
    <t>-1050414684</t>
  </si>
  <si>
    <t>101</t>
  </si>
  <si>
    <t>783614551</t>
  </si>
  <si>
    <t>Základní nátěr armatur a kovových potrubí jednonásobný potrubí do DN 50 mm syntetický</t>
  </si>
  <si>
    <t>149549313</t>
  </si>
  <si>
    <t>102</t>
  </si>
  <si>
    <t>783617117</t>
  </si>
  <si>
    <t>Krycí nátěr (email) otopných těles článkových dvojnásobný syntetický</t>
  </si>
  <si>
    <t>-462031175</t>
  </si>
  <si>
    <t>103</t>
  </si>
  <si>
    <t>783617601</t>
  </si>
  <si>
    <t>Krycí nátěr (email) armatur a kovových potrubí potrubí do DN 50 mm jednonásobný syntetický standardní</t>
  </si>
  <si>
    <t>-1770619353</t>
  </si>
  <si>
    <t>104</t>
  </si>
  <si>
    <t>HZS2211</t>
  </si>
  <si>
    <t xml:space="preserve">Hodinové zúčtovací sazby profesí PSV provádění stavebních instalací instalatér- Demontáž původního zařízení a potrubí </t>
  </si>
  <si>
    <t>-522740934</t>
  </si>
  <si>
    <t>105</t>
  </si>
  <si>
    <t>995394009</t>
  </si>
  <si>
    <t xml:space="preserve">D.1.4.3 - Oprava sociálních zařízení - Silnoproudá elektrotechnika </t>
  </si>
  <si>
    <t xml:space="preserve">Marek Seifert </t>
  </si>
  <si>
    <t xml:space="preserve">    741 - Elektroinstalace - silnoproud</t>
  </si>
  <si>
    <t>741</t>
  </si>
  <si>
    <t>Elektroinstalace - silnoproud</t>
  </si>
  <si>
    <t>741310001</t>
  </si>
  <si>
    <t>Montáž elektoinstalace celkem - viz samostaný výpis</t>
  </si>
  <si>
    <t>-2036821372</t>
  </si>
  <si>
    <t>35811077</t>
  </si>
  <si>
    <t>Dodávka elktroinstačního materiálu celkem - viz samostatný výpis</t>
  </si>
  <si>
    <t>-1555359607</t>
  </si>
  <si>
    <t>7413100011</t>
  </si>
  <si>
    <t>Montáž elektoinstalace -rozvodnic - viz samostaný výpis</t>
  </si>
  <si>
    <t>1956359835</t>
  </si>
  <si>
    <t>358110771</t>
  </si>
  <si>
    <t>Dodávka elktroinstačního materiálu -rozvodnic - viz samostatný výpis</t>
  </si>
  <si>
    <t>-394164002</t>
  </si>
  <si>
    <t>741810002</t>
  </si>
  <si>
    <t>Zkoušky a prohlídky elektrických rozvodů a zařízení celková prohlídka a vyhotovení revizní zprávy pro objem montážních prací přes 100 do 500 tis. Kč</t>
  </si>
  <si>
    <t>-1045921726</t>
  </si>
  <si>
    <t xml:space="preserve">Poznámka k souboru cen:
1. Ceny -0001 až -0011 jsou určeny pro objem montážních prací včetně všech nákladů.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</si>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</sst>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6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pplyProtection="1">
      <alignment horizontal="left" vertical="top"/>
      <protection locked="0"/>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2" fillId="0" borderId="0" xfId="0" applyFont="1" applyAlignment="1">
      <alignment horizontal="left" vertical="center" wrapText="1"/>
    </xf>
    <xf numFmtId="0" fontId="2" fillId="0" borderId="0" xfId="0" applyFont="1" applyAlignment="1" applyProtection="1">
      <alignment horizontal="left" vertical="center" wrapText="1"/>
      <protection/>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9" fillId="0" borderId="28" xfId="0" applyFont="1" applyBorder="1" applyAlignment="1">
      <alignment horizontal="left" wrapText="1"/>
    </xf>
    <xf numFmtId="0" fontId="13"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horizontal="left" vertical="center" wrapText="1"/>
    </xf>
    <xf numFmtId="49" fontId="40" fillId="0" borderId="0" xfId="0" applyNumberFormat="1" applyFont="1" applyBorder="1" applyAlignment="1">
      <alignment vertical="center" wrapText="1"/>
    </xf>
    <xf numFmtId="0" fontId="13" fillId="0" borderId="29" xfId="0" applyFont="1" applyBorder="1" applyAlignment="1">
      <alignment vertical="center" wrapText="1"/>
    </xf>
    <xf numFmtId="0" fontId="41"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8" fillId="0" borderId="0" xfId="0" applyFont="1" applyBorder="1" applyAlignment="1">
      <alignment horizontal="center" vertical="center"/>
    </xf>
    <xf numFmtId="0" fontId="13"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13" fillId="0" borderId="29" xfId="0" applyFont="1" applyBorder="1" applyAlignment="1">
      <alignment horizontal="left" vertical="center"/>
    </xf>
    <xf numFmtId="0" fontId="41"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3" fillId="0" borderId="0" xfId="0" applyFont="1" applyBorder="1" applyAlignment="1">
      <alignment horizontal="left" vertical="center" wrapText="1"/>
    </xf>
    <xf numFmtId="0" fontId="40"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ht="29.25" customHeight="1">
      <c r="B9" s="21"/>
      <c r="C9" s="22"/>
      <c r="D9" s="26" t="s">
        <v>26</v>
      </c>
      <c r="E9" s="22"/>
      <c r="F9" s="22"/>
      <c r="G9" s="22"/>
      <c r="H9" s="22"/>
      <c r="I9" s="22"/>
      <c r="J9" s="22"/>
      <c r="K9" s="34"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6" t="s">
        <v>28</v>
      </c>
      <c r="AL9" s="22"/>
      <c r="AM9" s="22"/>
      <c r="AN9" s="34" t="s">
        <v>29</v>
      </c>
      <c r="AO9" s="22"/>
      <c r="AP9" s="22"/>
      <c r="AQ9" s="22"/>
      <c r="AR9" s="20"/>
      <c r="BE9" s="31"/>
      <c r="BS9" s="17" t="s">
        <v>6</v>
      </c>
    </row>
    <row r="10" spans="2:71" ht="12" customHeight="1">
      <c r="B10" s="21"/>
      <c r="C10" s="22"/>
      <c r="D10" s="32"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31</v>
      </c>
      <c r="AL10" s="22"/>
      <c r="AM10" s="22"/>
      <c r="AN10" s="27" t="s">
        <v>32</v>
      </c>
      <c r="AO10" s="22"/>
      <c r="AP10" s="22"/>
      <c r="AQ10" s="22"/>
      <c r="AR10" s="20"/>
      <c r="BE10" s="31"/>
      <c r="BS10" s="17" t="s">
        <v>6</v>
      </c>
    </row>
    <row r="11" spans="2:71" ht="18.45" customHeight="1">
      <c r="B11" s="21"/>
      <c r="C11" s="22"/>
      <c r="D11" s="22"/>
      <c r="E11" s="27" t="s">
        <v>33</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34</v>
      </c>
      <c r="AL11" s="22"/>
      <c r="AM11" s="22"/>
      <c r="AN11" s="27" t="s">
        <v>35</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36</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31</v>
      </c>
      <c r="AL13" s="22"/>
      <c r="AM13" s="22"/>
      <c r="AN13" s="35" t="s">
        <v>37</v>
      </c>
      <c r="AO13" s="22"/>
      <c r="AP13" s="22"/>
      <c r="AQ13" s="22"/>
      <c r="AR13" s="20"/>
      <c r="BE13" s="31"/>
      <c r="BS13" s="17" t="s">
        <v>6</v>
      </c>
    </row>
    <row r="14" spans="2:71" ht="12">
      <c r="B14" s="21"/>
      <c r="C14" s="22"/>
      <c r="D14" s="22"/>
      <c r="E14" s="35" t="s">
        <v>37</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34</v>
      </c>
      <c r="AL14" s="22"/>
      <c r="AM14" s="22"/>
      <c r="AN14" s="35" t="s">
        <v>37</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38</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31</v>
      </c>
      <c r="AL16" s="22"/>
      <c r="AM16" s="22"/>
      <c r="AN16" s="27" t="s">
        <v>39</v>
      </c>
      <c r="AO16" s="22"/>
      <c r="AP16" s="22"/>
      <c r="AQ16" s="22"/>
      <c r="AR16" s="20"/>
      <c r="BE16" s="31"/>
      <c r="BS16" s="17" t="s">
        <v>4</v>
      </c>
    </row>
    <row r="17" spans="2:71" ht="18.45" customHeight="1">
      <c r="B17" s="21"/>
      <c r="C17" s="22"/>
      <c r="D17" s="22"/>
      <c r="E17" s="27" t="s">
        <v>40</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34</v>
      </c>
      <c r="AL17" s="22"/>
      <c r="AM17" s="22"/>
      <c r="AN17" s="27" t="s">
        <v>39</v>
      </c>
      <c r="AO17" s="22"/>
      <c r="AP17" s="22"/>
      <c r="AQ17" s="22"/>
      <c r="AR17" s="20"/>
      <c r="BE17" s="31"/>
      <c r="BS17" s="17" t="s">
        <v>41</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42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31</v>
      </c>
      <c r="AL19" s="22"/>
      <c r="AM19" s="22"/>
      <c r="AN19" s="27" t="s">
        <v>43</v>
      </c>
      <c r="AO19" s="22"/>
      <c r="AP19" s="22"/>
      <c r="AQ19" s="22"/>
      <c r="AR19" s="20"/>
      <c r="BE19" s="31"/>
      <c r="BS19" s="17" t="s">
        <v>6</v>
      </c>
    </row>
    <row r="20" spans="2:71" ht="18.45" customHeight="1">
      <c r="B20" s="21"/>
      <c r="C20" s="22"/>
      <c r="D20" s="22"/>
      <c r="E20" s="27" t="s">
        <v>44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34</v>
      </c>
      <c r="AL20" s="22"/>
      <c r="AM20" s="22"/>
      <c r="AN20" s="27" t="s">
        <v>45</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46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51" customHeight="1">
      <c r="B23" s="21"/>
      <c r="C23" s="22"/>
      <c r="D23" s="22"/>
      <c r="E23" s="37" t="s">
        <v>47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2:57" s="1" customFormat="1" ht="25.9" customHeight="1">
      <c r="B26" s="39"/>
      <c r="C26" s="40"/>
      <c r="D26" s="41" t="s">
        <v>48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2:57"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2:57" s="1" customFormat="1" ht="12">
      <c r="B28" s="39"/>
      <c r="C28" s="40"/>
      <c r="D28" s="40"/>
      <c r="E28" s="40"/>
      <c r="F28" s="40"/>
      <c r="G28" s="40"/>
      <c r="H28" s="40"/>
      <c r="I28" s="40"/>
      <c r="J28" s="40"/>
      <c r="K28" s="40"/>
      <c r="L28" s="45" t="s">
        <v>49</v>
      </c>
      <c r="M28" s="45"/>
      <c r="N28" s="45"/>
      <c r="O28" s="45"/>
      <c r="P28" s="45"/>
      <c r="Q28" s="40"/>
      <c r="R28" s="40"/>
      <c r="S28" s="40"/>
      <c r="T28" s="40"/>
      <c r="U28" s="40"/>
      <c r="V28" s="40"/>
      <c r="W28" s="45" t="s">
        <v>50</v>
      </c>
      <c r="X28" s="45"/>
      <c r="Y28" s="45"/>
      <c r="Z28" s="45"/>
      <c r="AA28" s="45"/>
      <c r="AB28" s="45"/>
      <c r="AC28" s="45"/>
      <c r="AD28" s="45"/>
      <c r="AE28" s="45"/>
      <c r="AF28" s="40"/>
      <c r="AG28" s="40"/>
      <c r="AH28" s="40"/>
      <c r="AI28" s="40"/>
      <c r="AJ28" s="40"/>
      <c r="AK28" s="45" t="s">
        <v>51</v>
      </c>
      <c r="AL28" s="45"/>
      <c r="AM28" s="45"/>
      <c r="AN28" s="45"/>
      <c r="AO28" s="45"/>
      <c r="AP28" s="40"/>
      <c r="AQ28" s="40"/>
      <c r="AR28" s="44"/>
      <c r="BE28" s="31"/>
    </row>
    <row r="29" spans="2:57" s="2" customFormat="1" ht="14.4" customHeight="1">
      <c r="B29" s="46"/>
      <c r="C29" s="47"/>
      <c r="D29" s="32" t="s">
        <v>52</v>
      </c>
      <c r="E29" s="47"/>
      <c r="F29" s="32" t="s">
        <v>53</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2:57" s="2" customFormat="1" ht="14.4" customHeight="1">
      <c r="B30" s="46"/>
      <c r="C30" s="47"/>
      <c r="D30" s="47"/>
      <c r="E30" s="47"/>
      <c r="F30" s="32" t="s">
        <v>54</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2:57" s="2" customFormat="1" ht="14.4" customHeight="1" hidden="1">
      <c r="B31" s="46"/>
      <c r="C31" s="47"/>
      <c r="D31" s="47"/>
      <c r="E31" s="47"/>
      <c r="F31" s="32" t="s">
        <v>55</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2:57" s="2" customFormat="1" ht="14.4" customHeight="1" hidden="1">
      <c r="B32" s="46"/>
      <c r="C32" s="47"/>
      <c r="D32" s="47"/>
      <c r="E32" s="47"/>
      <c r="F32" s="32" t="s">
        <v>56</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2:44" s="2" customFormat="1" ht="14.4" customHeight="1" hidden="1">
      <c r="B33" s="46"/>
      <c r="C33" s="47"/>
      <c r="D33" s="47"/>
      <c r="E33" s="47"/>
      <c r="F33" s="32" t="s">
        <v>57</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2"/>
      <c r="D35" s="53" t="s">
        <v>58</v>
      </c>
      <c r="E35" s="54"/>
      <c r="F35" s="54"/>
      <c r="G35" s="54"/>
      <c r="H35" s="54"/>
      <c r="I35" s="54"/>
      <c r="J35" s="54"/>
      <c r="K35" s="54"/>
      <c r="L35" s="54"/>
      <c r="M35" s="54"/>
      <c r="N35" s="54"/>
      <c r="O35" s="54"/>
      <c r="P35" s="54"/>
      <c r="Q35" s="54"/>
      <c r="R35" s="54"/>
      <c r="S35" s="54"/>
      <c r="T35" s="55" t="s">
        <v>59</v>
      </c>
      <c r="U35" s="54"/>
      <c r="V35" s="54"/>
      <c r="W35" s="54"/>
      <c r="X35" s="56" t="s">
        <v>60</v>
      </c>
      <c r="Y35" s="54"/>
      <c r="Z35" s="54"/>
      <c r="AA35" s="54"/>
      <c r="AB35" s="54"/>
      <c r="AC35" s="54"/>
      <c r="AD35" s="54"/>
      <c r="AE35" s="54"/>
      <c r="AF35" s="54"/>
      <c r="AG35" s="54"/>
      <c r="AH35" s="54"/>
      <c r="AI35" s="54"/>
      <c r="AJ35" s="54"/>
      <c r="AK35" s="57">
        <f>SUM(AK26:AK33)</f>
        <v>0</v>
      </c>
      <c r="AL35" s="54"/>
      <c r="AM35" s="54"/>
      <c r="AN35" s="54"/>
      <c r="AO35" s="58"/>
      <c r="AP35" s="52"/>
      <c r="AQ35" s="52"/>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row>
    <row r="41" spans="2:44" s="1" customFormat="1" ht="6.95" customHeight="1">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row>
    <row r="42" spans="2:44" s="1" customFormat="1" ht="24.95" customHeight="1">
      <c r="B42" s="39"/>
      <c r="C42" s="23" t="s">
        <v>61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3" customFormat="1" ht="12" customHeight="1">
      <c r="B44" s="63"/>
      <c r="C44" s="32" t="s">
        <v>13</v>
      </c>
      <c r="D44" s="64"/>
      <c r="E44" s="64"/>
      <c r="F44" s="64"/>
      <c r="G44" s="64"/>
      <c r="H44" s="64"/>
      <c r="I44" s="64"/>
      <c r="J44" s="64"/>
      <c r="K44" s="64"/>
      <c r="L44" s="64" t="str">
        <f>K5</f>
        <v>JERA1810</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row>
    <row r="45" spans="2:44" s="4" customFormat="1" ht="36.95" customHeight="1">
      <c r="B45" s="66"/>
      <c r="C45" s="67" t="s">
        <v>16</v>
      </c>
      <c r="D45" s="68"/>
      <c r="E45" s="68"/>
      <c r="F45" s="68"/>
      <c r="G45" s="68"/>
      <c r="H45" s="68"/>
      <c r="I45" s="68"/>
      <c r="J45" s="68"/>
      <c r="K45" s="68"/>
      <c r="L45" s="69" t="str">
        <f>K6</f>
        <v>Oprava sociálních zařízení v objektu Tlapákova 17a</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2" t="s">
        <v>22</v>
      </c>
      <c r="D47" s="40"/>
      <c r="E47" s="40"/>
      <c r="F47" s="40"/>
      <c r="G47" s="40"/>
      <c r="H47" s="40"/>
      <c r="I47" s="40"/>
      <c r="J47" s="40"/>
      <c r="K47" s="40"/>
      <c r="L47" s="71" t="str">
        <f>IF(K8="","",K8)</f>
        <v xml:space="preserve">Ostrava-Zábřeh </v>
      </c>
      <c r="M47" s="40"/>
      <c r="N47" s="40"/>
      <c r="O47" s="40"/>
      <c r="P47" s="40"/>
      <c r="Q47" s="40"/>
      <c r="R47" s="40"/>
      <c r="S47" s="40"/>
      <c r="T47" s="40"/>
      <c r="U47" s="40"/>
      <c r="V47" s="40"/>
      <c r="W47" s="40"/>
      <c r="X47" s="40"/>
      <c r="Y47" s="40"/>
      <c r="Z47" s="40"/>
      <c r="AA47" s="40"/>
      <c r="AB47" s="40"/>
      <c r="AC47" s="40"/>
      <c r="AD47" s="40"/>
      <c r="AE47" s="40"/>
      <c r="AF47" s="40"/>
      <c r="AG47" s="40"/>
      <c r="AH47" s="40"/>
      <c r="AI47" s="32" t="s">
        <v>24</v>
      </c>
      <c r="AJ47" s="40"/>
      <c r="AK47" s="40"/>
      <c r="AL47" s="40"/>
      <c r="AM47" s="72" t="str">
        <f>IF(AN8="","",AN8)</f>
        <v>8. 6. 2018</v>
      </c>
      <c r="AN47" s="72"/>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6" s="1" customFormat="1" ht="15.15" customHeight="1">
      <c r="B49" s="39"/>
      <c r="C49" s="32" t="s">
        <v>30</v>
      </c>
      <c r="D49" s="40"/>
      <c r="E49" s="40"/>
      <c r="F49" s="40"/>
      <c r="G49" s="40"/>
      <c r="H49" s="40"/>
      <c r="I49" s="40"/>
      <c r="J49" s="40"/>
      <c r="K49" s="40"/>
      <c r="L49" s="64" t="str">
        <f>IF(E11="","",E11)</f>
        <v xml:space="preserve">Statutár.město Ostrava,Městský obvod Ostrava-Jih </v>
      </c>
      <c r="M49" s="40"/>
      <c r="N49" s="40"/>
      <c r="O49" s="40"/>
      <c r="P49" s="40"/>
      <c r="Q49" s="40"/>
      <c r="R49" s="40"/>
      <c r="S49" s="40"/>
      <c r="T49" s="40"/>
      <c r="U49" s="40"/>
      <c r="V49" s="40"/>
      <c r="W49" s="40"/>
      <c r="X49" s="40"/>
      <c r="Y49" s="40"/>
      <c r="Z49" s="40"/>
      <c r="AA49" s="40"/>
      <c r="AB49" s="40"/>
      <c r="AC49" s="40"/>
      <c r="AD49" s="40"/>
      <c r="AE49" s="40"/>
      <c r="AF49" s="40"/>
      <c r="AG49" s="40"/>
      <c r="AH49" s="40"/>
      <c r="AI49" s="32" t="s">
        <v>38</v>
      </c>
      <c r="AJ49" s="40"/>
      <c r="AK49" s="40"/>
      <c r="AL49" s="40"/>
      <c r="AM49" s="73" t="str">
        <f>IF(E17="","",E17)</f>
        <v xml:space="preserve">Jorgos Jerakas </v>
      </c>
      <c r="AN49" s="64"/>
      <c r="AO49" s="64"/>
      <c r="AP49" s="64"/>
      <c r="AQ49" s="40"/>
      <c r="AR49" s="44"/>
      <c r="AS49" s="74" t="s">
        <v>62</v>
      </c>
      <c r="AT49" s="75"/>
      <c r="AU49" s="76"/>
      <c r="AV49" s="76"/>
      <c r="AW49" s="76"/>
      <c r="AX49" s="76"/>
      <c r="AY49" s="76"/>
      <c r="AZ49" s="76"/>
      <c r="BA49" s="76"/>
      <c r="BB49" s="76"/>
      <c r="BC49" s="76"/>
      <c r="BD49" s="77"/>
    </row>
    <row r="50" spans="2:56" s="1" customFormat="1" ht="15.15" customHeight="1">
      <c r="B50" s="39"/>
      <c r="C50" s="32" t="s">
        <v>36</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42</v>
      </c>
      <c r="AJ50" s="40"/>
      <c r="AK50" s="40"/>
      <c r="AL50" s="40"/>
      <c r="AM50" s="73" t="str">
        <f>IF(E20="","",E20)</f>
        <v xml:space="preserve">Lenka Jerakasová </v>
      </c>
      <c r="AN50" s="64"/>
      <c r="AO50" s="64"/>
      <c r="AP50" s="64"/>
      <c r="AQ50" s="40"/>
      <c r="AR50" s="44"/>
      <c r="AS50" s="78"/>
      <c r="AT50" s="79"/>
      <c r="AU50" s="80"/>
      <c r="AV50" s="80"/>
      <c r="AW50" s="80"/>
      <c r="AX50" s="80"/>
      <c r="AY50" s="80"/>
      <c r="AZ50" s="80"/>
      <c r="BA50" s="80"/>
      <c r="BB50" s="80"/>
      <c r="BC50" s="80"/>
      <c r="BD50" s="81"/>
    </row>
    <row r="51" spans="2:56"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row>
    <row r="52" spans="2:56" s="1" customFormat="1" ht="29.25" customHeight="1">
      <c r="B52" s="39"/>
      <c r="C52" s="86" t="s">
        <v>63</v>
      </c>
      <c r="D52" s="87"/>
      <c r="E52" s="87"/>
      <c r="F52" s="87"/>
      <c r="G52" s="87"/>
      <c r="H52" s="88"/>
      <c r="I52" s="89" t="s">
        <v>64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65</v>
      </c>
      <c r="AH52" s="87"/>
      <c r="AI52" s="87"/>
      <c r="AJ52" s="87"/>
      <c r="AK52" s="87"/>
      <c r="AL52" s="87"/>
      <c r="AM52" s="87"/>
      <c r="AN52" s="89" t="s">
        <v>66</v>
      </c>
      <c r="AO52" s="87"/>
      <c r="AP52" s="87"/>
      <c r="AQ52" s="91" t="s">
        <v>67</v>
      </c>
      <c r="AR52" s="44"/>
      <c r="AS52" s="92" t="s">
        <v>68</v>
      </c>
      <c r="AT52" s="93" t="s">
        <v>69</v>
      </c>
      <c r="AU52" s="93" t="s">
        <v>70</v>
      </c>
      <c r="AV52" s="93" t="s">
        <v>71</v>
      </c>
      <c r="AW52" s="93" t="s">
        <v>72</v>
      </c>
      <c r="AX52" s="93" t="s">
        <v>73</v>
      </c>
      <c r="AY52" s="93" t="s">
        <v>74</v>
      </c>
      <c r="AZ52" s="93" t="s">
        <v>75</v>
      </c>
      <c r="BA52" s="93" t="s">
        <v>76</v>
      </c>
      <c r="BB52" s="93" t="s">
        <v>77</v>
      </c>
      <c r="BC52" s="93" t="s">
        <v>78</v>
      </c>
      <c r="BD52" s="94" t="s">
        <v>79</v>
      </c>
    </row>
    <row r="53" spans="2:56"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row>
    <row r="54" spans="2:90" s="5" customFormat="1" ht="32.4" customHeight="1">
      <c r="B54" s="98"/>
      <c r="C54" s="99" t="s">
        <v>80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ROUND(SUM(AG55:AG58),2)</f>
        <v>0</v>
      </c>
      <c r="AH54" s="101"/>
      <c r="AI54" s="101"/>
      <c r="AJ54" s="101"/>
      <c r="AK54" s="101"/>
      <c r="AL54" s="101"/>
      <c r="AM54" s="101"/>
      <c r="AN54" s="102">
        <f>SUM(AG54,AT54)</f>
        <v>0</v>
      </c>
      <c r="AO54" s="102"/>
      <c r="AP54" s="102"/>
      <c r="AQ54" s="103" t="s">
        <v>39</v>
      </c>
      <c r="AR54" s="104"/>
      <c r="AS54" s="105">
        <f>ROUND(SUM(AS55:AS58),2)</f>
        <v>0</v>
      </c>
      <c r="AT54" s="106">
        <f>ROUND(SUM(AV54:AW54),2)</f>
        <v>0</v>
      </c>
      <c r="AU54" s="107">
        <f>ROUND(SUM(AU55:AU58),5)</f>
        <v>0</v>
      </c>
      <c r="AV54" s="106">
        <f>ROUND(AZ54*L29,2)</f>
        <v>0</v>
      </c>
      <c r="AW54" s="106">
        <f>ROUND(BA54*L30,2)</f>
        <v>0</v>
      </c>
      <c r="AX54" s="106">
        <f>ROUND(BB54*L29,2)</f>
        <v>0</v>
      </c>
      <c r="AY54" s="106">
        <f>ROUND(BC54*L30,2)</f>
        <v>0</v>
      </c>
      <c r="AZ54" s="106">
        <f>ROUND(SUM(AZ55:AZ58),2)</f>
        <v>0</v>
      </c>
      <c r="BA54" s="106">
        <f>ROUND(SUM(BA55:BA58),2)</f>
        <v>0</v>
      </c>
      <c r="BB54" s="106">
        <f>ROUND(SUM(BB55:BB58),2)</f>
        <v>0</v>
      </c>
      <c r="BC54" s="106">
        <f>ROUND(SUM(BC55:BC58),2)</f>
        <v>0</v>
      </c>
      <c r="BD54" s="108">
        <f>ROUND(SUM(BD55:BD58),2)</f>
        <v>0</v>
      </c>
      <c r="BS54" s="109" t="s">
        <v>81</v>
      </c>
      <c r="BT54" s="109" t="s">
        <v>82</v>
      </c>
      <c r="BV54" s="109" t="s">
        <v>83</v>
      </c>
      <c r="BW54" s="109" t="s">
        <v>5</v>
      </c>
      <c r="BX54" s="109" t="s">
        <v>84</v>
      </c>
      <c r="CL54" s="109" t="s">
        <v>19</v>
      </c>
    </row>
    <row r="55" spans="1:90" s="6" customFormat="1" ht="27" customHeight="1">
      <c r="A55" s="110" t="s">
        <v>85</v>
      </c>
      <c r="B55" s="111"/>
      <c r="C55" s="112"/>
      <c r="D55" s="113" t="s">
        <v>14</v>
      </c>
      <c r="E55" s="113"/>
      <c r="F55" s="113"/>
      <c r="G55" s="113"/>
      <c r="H55" s="113"/>
      <c r="I55" s="114"/>
      <c r="J55" s="113" t="s">
        <v>17</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'JERA1810 - Oprava sociáln...'!J28</f>
        <v>0</v>
      </c>
      <c r="AH55" s="114"/>
      <c r="AI55" s="114"/>
      <c r="AJ55" s="114"/>
      <c r="AK55" s="114"/>
      <c r="AL55" s="114"/>
      <c r="AM55" s="114"/>
      <c r="AN55" s="115">
        <f>SUM(AG55,AT55)</f>
        <v>0</v>
      </c>
      <c r="AO55" s="114"/>
      <c r="AP55" s="114"/>
      <c r="AQ55" s="116" t="s">
        <v>86</v>
      </c>
      <c r="AR55" s="117"/>
      <c r="AS55" s="118">
        <v>0</v>
      </c>
      <c r="AT55" s="119">
        <f>ROUND(SUM(AV55:AW55),2)</f>
        <v>0</v>
      </c>
      <c r="AU55" s="120">
        <f>'JERA1810 - Oprava sociáln...'!P77</f>
        <v>0</v>
      </c>
      <c r="AV55" s="119">
        <f>'JERA1810 - Oprava sociáln...'!J31</f>
        <v>0</v>
      </c>
      <c r="AW55" s="119">
        <f>'JERA1810 - Oprava sociáln...'!J32</f>
        <v>0</v>
      </c>
      <c r="AX55" s="119">
        <f>'JERA1810 - Oprava sociáln...'!J33</f>
        <v>0</v>
      </c>
      <c r="AY55" s="119">
        <f>'JERA1810 - Oprava sociáln...'!J34</f>
        <v>0</v>
      </c>
      <c r="AZ55" s="119">
        <f>'JERA1810 - Oprava sociáln...'!F31</f>
        <v>0</v>
      </c>
      <c r="BA55" s="119">
        <f>'JERA1810 - Oprava sociáln...'!F32</f>
        <v>0</v>
      </c>
      <c r="BB55" s="119">
        <f>'JERA1810 - Oprava sociáln...'!F33</f>
        <v>0</v>
      </c>
      <c r="BC55" s="119">
        <f>'JERA1810 - Oprava sociáln...'!F34</f>
        <v>0</v>
      </c>
      <c r="BD55" s="121">
        <f>'JERA1810 - Oprava sociáln...'!F35</f>
        <v>0</v>
      </c>
      <c r="BT55" s="122" t="s">
        <v>21</v>
      </c>
      <c r="BU55" s="122" t="s">
        <v>87</v>
      </c>
      <c r="BV55" s="122" t="s">
        <v>83</v>
      </c>
      <c r="BW55" s="122" t="s">
        <v>5</v>
      </c>
      <c r="BX55" s="122" t="s">
        <v>84</v>
      </c>
      <c r="CL55" s="122" t="s">
        <v>19</v>
      </c>
    </row>
    <row r="56" spans="1:91" s="6" customFormat="1" ht="27" customHeight="1">
      <c r="A56" s="110" t="s">
        <v>85</v>
      </c>
      <c r="B56" s="111"/>
      <c r="C56" s="112"/>
      <c r="D56" s="113" t="s">
        <v>88</v>
      </c>
      <c r="E56" s="113"/>
      <c r="F56" s="113"/>
      <c r="G56" s="113"/>
      <c r="H56" s="113"/>
      <c r="I56" s="114"/>
      <c r="J56" s="113" t="s">
        <v>89</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'D.1.1. - Oprava sociálníc...'!J30</f>
        <v>0</v>
      </c>
      <c r="AH56" s="114"/>
      <c r="AI56" s="114"/>
      <c r="AJ56" s="114"/>
      <c r="AK56" s="114"/>
      <c r="AL56" s="114"/>
      <c r="AM56" s="114"/>
      <c r="AN56" s="115">
        <f>SUM(AG56,AT56)</f>
        <v>0</v>
      </c>
      <c r="AO56" s="114"/>
      <c r="AP56" s="114"/>
      <c r="AQ56" s="116" t="s">
        <v>86</v>
      </c>
      <c r="AR56" s="117"/>
      <c r="AS56" s="118">
        <v>0</v>
      </c>
      <c r="AT56" s="119">
        <f>ROUND(SUM(AV56:AW56),2)</f>
        <v>0</v>
      </c>
      <c r="AU56" s="120">
        <f>'D.1.1. - Oprava sociálníc...'!P93</f>
        <v>0</v>
      </c>
      <c r="AV56" s="119">
        <f>'D.1.1. - Oprava sociálníc...'!J33</f>
        <v>0</v>
      </c>
      <c r="AW56" s="119">
        <f>'D.1.1. - Oprava sociálníc...'!J34</f>
        <v>0</v>
      </c>
      <c r="AX56" s="119">
        <f>'D.1.1. - Oprava sociálníc...'!J35</f>
        <v>0</v>
      </c>
      <c r="AY56" s="119">
        <f>'D.1.1. - Oprava sociálníc...'!J36</f>
        <v>0</v>
      </c>
      <c r="AZ56" s="119">
        <f>'D.1.1. - Oprava sociálníc...'!F33</f>
        <v>0</v>
      </c>
      <c r="BA56" s="119">
        <f>'D.1.1. - Oprava sociálníc...'!F34</f>
        <v>0</v>
      </c>
      <c r="BB56" s="119">
        <f>'D.1.1. - Oprava sociálníc...'!F35</f>
        <v>0</v>
      </c>
      <c r="BC56" s="119">
        <f>'D.1.1. - Oprava sociálníc...'!F36</f>
        <v>0</v>
      </c>
      <c r="BD56" s="121">
        <f>'D.1.1. - Oprava sociálníc...'!F37</f>
        <v>0</v>
      </c>
      <c r="BT56" s="122" t="s">
        <v>21</v>
      </c>
      <c r="BV56" s="122" t="s">
        <v>83</v>
      </c>
      <c r="BW56" s="122" t="s">
        <v>90</v>
      </c>
      <c r="BX56" s="122" t="s">
        <v>5</v>
      </c>
      <c r="CL56" s="122" t="s">
        <v>19</v>
      </c>
      <c r="CM56" s="122" t="s">
        <v>91</v>
      </c>
    </row>
    <row r="57" spans="1:91" s="6" customFormat="1" ht="27" customHeight="1">
      <c r="A57" s="110" t="s">
        <v>85</v>
      </c>
      <c r="B57" s="111"/>
      <c r="C57" s="112"/>
      <c r="D57" s="113" t="s">
        <v>92</v>
      </c>
      <c r="E57" s="113"/>
      <c r="F57" s="113"/>
      <c r="G57" s="113"/>
      <c r="H57" s="113"/>
      <c r="I57" s="114"/>
      <c r="J57" s="113" t="s">
        <v>93</v>
      </c>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5">
        <f>'D.1.4. - Oprava sociálníc...'!J30</f>
        <v>0</v>
      </c>
      <c r="AH57" s="114"/>
      <c r="AI57" s="114"/>
      <c r="AJ57" s="114"/>
      <c r="AK57" s="114"/>
      <c r="AL57" s="114"/>
      <c r="AM57" s="114"/>
      <c r="AN57" s="115">
        <f>SUM(AG57,AT57)</f>
        <v>0</v>
      </c>
      <c r="AO57" s="114"/>
      <c r="AP57" s="114"/>
      <c r="AQ57" s="116" t="s">
        <v>86</v>
      </c>
      <c r="AR57" s="117"/>
      <c r="AS57" s="118">
        <v>0</v>
      </c>
      <c r="AT57" s="119">
        <f>ROUND(SUM(AV57:AW57),2)</f>
        <v>0</v>
      </c>
      <c r="AU57" s="120">
        <f>'D.1.4. - Oprava sociálníc...'!P92</f>
        <v>0</v>
      </c>
      <c r="AV57" s="119">
        <f>'D.1.4. - Oprava sociálníc...'!J33</f>
        <v>0</v>
      </c>
      <c r="AW57" s="119">
        <f>'D.1.4. - Oprava sociálníc...'!J34</f>
        <v>0</v>
      </c>
      <c r="AX57" s="119">
        <f>'D.1.4. - Oprava sociálníc...'!J35</f>
        <v>0</v>
      </c>
      <c r="AY57" s="119">
        <f>'D.1.4. - Oprava sociálníc...'!J36</f>
        <v>0</v>
      </c>
      <c r="AZ57" s="119">
        <f>'D.1.4. - Oprava sociálníc...'!F33</f>
        <v>0</v>
      </c>
      <c r="BA57" s="119">
        <f>'D.1.4. - Oprava sociálníc...'!F34</f>
        <v>0</v>
      </c>
      <c r="BB57" s="119">
        <f>'D.1.4. - Oprava sociálníc...'!F35</f>
        <v>0</v>
      </c>
      <c r="BC57" s="119">
        <f>'D.1.4. - Oprava sociálníc...'!F36</f>
        <v>0</v>
      </c>
      <c r="BD57" s="121">
        <f>'D.1.4. - Oprava sociálníc...'!F37</f>
        <v>0</v>
      </c>
      <c r="BT57" s="122" t="s">
        <v>21</v>
      </c>
      <c r="BV57" s="122" t="s">
        <v>83</v>
      </c>
      <c r="BW57" s="122" t="s">
        <v>94</v>
      </c>
      <c r="BX57" s="122" t="s">
        <v>5</v>
      </c>
      <c r="CL57" s="122" t="s">
        <v>19</v>
      </c>
      <c r="CM57" s="122" t="s">
        <v>91</v>
      </c>
    </row>
    <row r="58" spans="1:91" s="6" customFormat="1" ht="27" customHeight="1">
      <c r="A58" s="110" t="s">
        <v>85</v>
      </c>
      <c r="B58" s="111"/>
      <c r="C58" s="112"/>
      <c r="D58" s="113" t="s">
        <v>95</v>
      </c>
      <c r="E58" s="113"/>
      <c r="F58" s="113"/>
      <c r="G58" s="113"/>
      <c r="H58" s="113"/>
      <c r="I58" s="114"/>
      <c r="J58" s="113" t="s">
        <v>96</v>
      </c>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5">
        <f>'D.1.4.3 - Oprava sociální...'!J30</f>
        <v>0</v>
      </c>
      <c r="AH58" s="114"/>
      <c r="AI58" s="114"/>
      <c r="AJ58" s="114"/>
      <c r="AK58" s="114"/>
      <c r="AL58" s="114"/>
      <c r="AM58" s="114"/>
      <c r="AN58" s="115">
        <f>SUM(AG58,AT58)</f>
        <v>0</v>
      </c>
      <c r="AO58" s="114"/>
      <c r="AP58" s="114"/>
      <c r="AQ58" s="116" t="s">
        <v>86</v>
      </c>
      <c r="AR58" s="117"/>
      <c r="AS58" s="123">
        <v>0</v>
      </c>
      <c r="AT58" s="124">
        <f>ROUND(SUM(AV58:AW58),2)</f>
        <v>0</v>
      </c>
      <c r="AU58" s="125">
        <f>'D.1.4.3 - Oprava sociální...'!P81</f>
        <v>0</v>
      </c>
      <c r="AV58" s="124">
        <f>'D.1.4.3 - Oprava sociální...'!J33</f>
        <v>0</v>
      </c>
      <c r="AW58" s="124">
        <f>'D.1.4.3 - Oprava sociální...'!J34</f>
        <v>0</v>
      </c>
      <c r="AX58" s="124">
        <f>'D.1.4.3 - Oprava sociální...'!J35</f>
        <v>0</v>
      </c>
      <c r="AY58" s="124">
        <f>'D.1.4.3 - Oprava sociální...'!J36</f>
        <v>0</v>
      </c>
      <c r="AZ58" s="124">
        <f>'D.1.4.3 - Oprava sociální...'!F33</f>
        <v>0</v>
      </c>
      <c r="BA58" s="124">
        <f>'D.1.4.3 - Oprava sociální...'!F34</f>
        <v>0</v>
      </c>
      <c r="BB58" s="124">
        <f>'D.1.4.3 - Oprava sociální...'!F35</f>
        <v>0</v>
      </c>
      <c r="BC58" s="124">
        <f>'D.1.4.3 - Oprava sociální...'!F36</f>
        <v>0</v>
      </c>
      <c r="BD58" s="126">
        <f>'D.1.4.3 - Oprava sociální...'!F37</f>
        <v>0</v>
      </c>
      <c r="BT58" s="122" t="s">
        <v>21</v>
      </c>
      <c r="BV58" s="122" t="s">
        <v>83</v>
      </c>
      <c r="BW58" s="122" t="s">
        <v>97</v>
      </c>
      <c r="BX58" s="122" t="s">
        <v>5</v>
      </c>
      <c r="CL58" s="122" t="s">
        <v>19</v>
      </c>
      <c r="CM58" s="122" t="s">
        <v>91</v>
      </c>
    </row>
    <row r="59" spans="2:44" s="1" customFormat="1" ht="30" customHeight="1">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4"/>
    </row>
    <row r="60" spans="2:44" s="1" customFormat="1" ht="6.95" customHeight="1">
      <c r="B60" s="59"/>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44"/>
    </row>
  </sheetData>
  <sheetProtection password="CC35" sheet="1" objects="1" scenarios="1" formatColumns="0" formatRows="0"/>
  <mergeCells count="5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G54:AM54"/>
    <mergeCell ref="AN54:AP54"/>
    <mergeCell ref="C52:G52"/>
    <mergeCell ref="I52:AF52"/>
    <mergeCell ref="D55:H55"/>
    <mergeCell ref="J55:AF55"/>
    <mergeCell ref="D56:H56"/>
    <mergeCell ref="J56:AF56"/>
    <mergeCell ref="D57:H57"/>
    <mergeCell ref="J57:AF57"/>
    <mergeCell ref="D58:H58"/>
    <mergeCell ref="J58:AF58"/>
  </mergeCells>
  <hyperlinks>
    <hyperlink ref="A55" location="'JERA1810 - Oprava sociáln...'!C2" display="/"/>
    <hyperlink ref="A56" location="'D.1.1. - Oprava sociálníc...'!C2" display="/"/>
    <hyperlink ref="A57" location="'D.1.4. - Oprava sociálníc...'!C2" display="/"/>
    <hyperlink ref="A58" location="'D.1.4.3 - Oprava sociální...'!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8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5</v>
      </c>
    </row>
    <row r="3" spans="2:46" ht="6.95" customHeight="1">
      <c r="B3" s="128"/>
      <c r="C3" s="129"/>
      <c r="D3" s="129"/>
      <c r="E3" s="129"/>
      <c r="F3" s="129"/>
      <c r="G3" s="129"/>
      <c r="H3" s="129"/>
      <c r="I3" s="130"/>
      <c r="J3" s="129"/>
      <c r="K3" s="129"/>
      <c r="L3" s="20"/>
      <c r="AT3" s="17" t="s">
        <v>91</v>
      </c>
    </row>
    <row r="4" spans="2:46" ht="24.95" customHeight="1">
      <c r="B4" s="20"/>
      <c r="D4" s="131" t="s">
        <v>98</v>
      </c>
      <c r="L4" s="20"/>
      <c r="M4" s="132" t="s">
        <v>10</v>
      </c>
      <c r="AT4" s="17" t="s">
        <v>4</v>
      </c>
    </row>
    <row r="5" spans="2:12" ht="6.95" customHeight="1">
      <c r="B5" s="20"/>
      <c r="L5" s="20"/>
    </row>
    <row r="6" spans="2:12" s="1" customFormat="1" ht="12" customHeight="1">
      <c r="B6" s="44"/>
      <c r="D6" s="133" t="s">
        <v>16</v>
      </c>
      <c r="I6" s="134"/>
      <c r="L6" s="44"/>
    </row>
    <row r="7" spans="2:12" s="1" customFormat="1" ht="36.95" customHeight="1">
      <c r="B7" s="44"/>
      <c r="E7" s="135" t="s">
        <v>17</v>
      </c>
      <c r="F7" s="1"/>
      <c r="G7" s="1"/>
      <c r="H7" s="1"/>
      <c r="I7" s="134"/>
      <c r="L7" s="44"/>
    </row>
    <row r="8" spans="2:12" s="1" customFormat="1" ht="12">
      <c r="B8" s="44"/>
      <c r="I8" s="134"/>
      <c r="L8" s="44"/>
    </row>
    <row r="9" spans="2:12" s="1" customFormat="1" ht="12" customHeight="1">
      <c r="B9" s="44"/>
      <c r="D9" s="133" t="s">
        <v>18</v>
      </c>
      <c r="F9" s="136" t="s">
        <v>19</v>
      </c>
      <c r="I9" s="137" t="s">
        <v>20</v>
      </c>
      <c r="J9" s="136" t="s">
        <v>21</v>
      </c>
      <c r="L9" s="44"/>
    </row>
    <row r="10" spans="2:12" s="1" customFormat="1" ht="12" customHeight="1">
      <c r="B10" s="44"/>
      <c r="D10" s="133" t="s">
        <v>22</v>
      </c>
      <c r="F10" s="136" t="s">
        <v>23</v>
      </c>
      <c r="I10" s="137" t="s">
        <v>24</v>
      </c>
      <c r="J10" s="138" t="str">
        <f>'Rekapitulace stavby'!AN8</f>
        <v>8. 6. 2018</v>
      </c>
      <c r="L10" s="44"/>
    </row>
    <row r="11" spans="2:12" s="1" customFormat="1" ht="21.8" customHeight="1">
      <c r="B11" s="44"/>
      <c r="D11" s="139" t="s">
        <v>26</v>
      </c>
      <c r="F11" s="140" t="s">
        <v>27</v>
      </c>
      <c r="I11" s="141" t="s">
        <v>28</v>
      </c>
      <c r="J11" s="140" t="s">
        <v>29</v>
      </c>
      <c r="L11" s="44"/>
    </row>
    <row r="12" spans="2:12" s="1" customFormat="1" ht="12" customHeight="1">
      <c r="B12" s="44"/>
      <c r="D12" s="133" t="s">
        <v>30</v>
      </c>
      <c r="I12" s="137" t="s">
        <v>31</v>
      </c>
      <c r="J12" s="136" t="s">
        <v>32</v>
      </c>
      <c r="L12" s="44"/>
    </row>
    <row r="13" spans="2:12" s="1" customFormat="1" ht="18" customHeight="1">
      <c r="B13" s="44"/>
      <c r="E13" s="136" t="s">
        <v>33</v>
      </c>
      <c r="I13" s="137" t="s">
        <v>34</v>
      </c>
      <c r="J13" s="136" t="s">
        <v>35</v>
      </c>
      <c r="L13" s="44"/>
    </row>
    <row r="14" spans="2:12" s="1" customFormat="1" ht="6.95" customHeight="1">
      <c r="B14" s="44"/>
      <c r="I14" s="134"/>
      <c r="L14" s="44"/>
    </row>
    <row r="15" spans="2:12" s="1" customFormat="1" ht="12" customHeight="1">
      <c r="B15" s="44"/>
      <c r="D15" s="133" t="s">
        <v>36</v>
      </c>
      <c r="I15" s="137" t="s">
        <v>31</v>
      </c>
      <c r="J15" s="33" t="str">
        <f>'Rekapitulace stavby'!AN13</f>
        <v>Vyplň údaj</v>
      </c>
      <c r="L15" s="44"/>
    </row>
    <row r="16" spans="2:12" s="1" customFormat="1" ht="18" customHeight="1">
      <c r="B16" s="44"/>
      <c r="E16" s="33" t="str">
        <f>'Rekapitulace stavby'!E14</f>
        <v>Vyplň údaj</v>
      </c>
      <c r="F16" s="136"/>
      <c r="G16" s="136"/>
      <c r="H16" s="136"/>
      <c r="I16" s="137" t="s">
        <v>34</v>
      </c>
      <c r="J16" s="33" t="str">
        <f>'Rekapitulace stavby'!AN14</f>
        <v>Vyplň údaj</v>
      </c>
      <c r="L16" s="44"/>
    </row>
    <row r="17" spans="2:12" s="1" customFormat="1" ht="6.95" customHeight="1">
      <c r="B17" s="44"/>
      <c r="I17" s="134"/>
      <c r="L17" s="44"/>
    </row>
    <row r="18" spans="2:12" s="1" customFormat="1" ht="12" customHeight="1">
      <c r="B18" s="44"/>
      <c r="D18" s="133" t="s">
        <v>38</v>
      </c>
      <c r="I18" s="137" t="s">
        <v>31</v>
      </c>
      <c r="J18" s="136" t="s">
        <v>39</v>
      </c>
      <c r="L18" s="44"/>
    </row>
    <row r="19" spans="2:12" s="1" customFormat="1" ht="18" customHeight="1">
      <c r="B19" s="44"/>
      <c r="E19" s="136" t="s">
        <v>40</v>
      </c>
      <c r="I19" s="137" t="s">
        <v>34</v>
      </c>
      <c r="J19" s="136" t="s">
        <v>39</v>
      </c>
      <c r="L19" s="44"/>
    </row>
    <row r="20" spans="2:12" s="1" customFormat="1" ht="6.95" customHeight="1">
      <c r="B20" s="44"/>
      <c r="I20" s="134"/>
      <c r="L20" s="44"/>
    </row>
    <row r="21" spans="2:12" s="1" customFormat="1" ht="12" customHeight="1">
      <c r="B21" s="44"/>
      <c r="D21" s="133" t="s">
        <v>42</v>
      </c>
      <c r="I21" s="137" t="s">
        <v>31</v>
      </c>
      <c r="J21" s="136" t="s">
        <v>43</v>
      </c>
      <c r="L21" s="44"/>
    </row>
    <row r="22" spans="2:12" s="1" customFormat="1" ht="18" customHeight="1">
      <c r="B22" s="44"/>
      <c r="E22" s="136" t="s">
        <v>44</v>
      </c>
      <c r="I22" s="137" t="s">
        <v>34</v>
      </c>
      <c r="J22" s="136" t="s">
        <v>45</v>
      </c>
      <c r="L22" s="44"/>
    </row>
    <row r="23" spans="2:12" s="1" customFormat="1" ht="6.95" customHeight="1">
      <c r="B23" s="44"/>
      <c r="I23" s="134"/>
      <c r="L23" s="44"/>
    </row>
    <row r="24" spans="2:12" s="1" customFormat="1" ht="12" customHeight="1">
      <c r="B24" s="44"/>
      <c r="D24" s="133" t="s">
        <v>46</v>
      </c>
      <c r="I24" s="134"/>
      <c r="L24" s="44"/>
    </row>
    <row r="25" spans="2:12" s="7" customFormat="1" ht="51" customHeight="1">
      <c r="B25" s="142"/>
      <c r="E25" s="143" t="s">
        <v>47</v>
      </c>
      <c r="F25" s="143"/>
      <c r="G25" s="143"/>
      <c r="H25" s="143"/>
      <c r="I25" s="144"/>
      <c r="L25" s="142"/>
    </row>
    <row r="26" spans="2:12" s="1" customFormat="1" ht="6.95" customHeight="1">
      <c r="B26" s="44"/>
      <c r="I26" s="134"/>
      <c r="L26" s="44"/>
    </row>
    <row r="27" spans="2:12" s="1" customFormat="1" ht="6.95" customHeight="1">
      <c r="B27" s="44"/>
      <c r="D27" s="76"/>
      <c r="E27" s="76"/>
      <c r="F27" s="76"/>
      <c r="G27" s="76"/>
      <c r="H27" s="76"/>
      <c r="I27" s="145"/>
      <c r="J27" s="76"/>
      <c r="K27" s="76"/>
      <c r="L27" s="44"/>
    </row>
    <row r="28" spans="2:12" s="1" customFormat="1" ht="25.4" customHeight="1">
      <c r="B28" s="44"/>
      <c r="D28" s="146" t="s">
        <v>48</v>
      </c>
      <c r="I28" s="134"/>
      <c r="J28" s="147">
        <f>ROUND(J77,2)</f>
        <v>0</v>
      </c>
      <c r="L28" s="44"/>
    </row>
    <row r="29" spans="2:12" s="1" customFormat="1" ht="6.95" customHeight="1">
      <c r="B29" s="44"/>
      <c r="D29" s="76"/>
      <c r="E29" s="76"/>
      <c r="F29" s="76"/>
      <c r="G29" s="76"/>
      <c r="H29" s="76"/>
      <c r="I29" s="145"/>
      <c r="J29" s="76"/>
      <c r="K29" s="76"/>
      <c r="L29" s="44"/>
    </row>
    <row r="30" spans="2:12" s="1" customFormat="1" ht="14.4" customHeight="1">
      <c r="B30" s="44"/>
      <c r="F30" s="148" t="s">
        <v>50</v>
      </c>
      <c r="I30" s="149" t="s">
        <v>49</v>
      </c>
      <c r="J30" s="148" t="s">
        <v>51</v>
      </c>
      <c r="L30" s="44"/>
    </row>
    <row r="31" spans="2:12" s="1" customFormat="1" ht="14.4" customHeight="1">
      <c r="B31" s="44"/>
      <c r="D31" s="150" t="s">
        <v>52</v>
      </c>
      <c r="E31" s="133" t="s">
        <v>53</v>
      </c>
      <c r="F31" s="151">
        <f>ROUND((SUM(BE77:BE84)),2)</f>
        <v>0</v>
      </c>
      <c r="I31" s="152">
        <v>0.21</v>
      </c>
      <c r="J31" s="151">
        <f>ROUND(((SUM(BE77:BE84))*I31),2)</f>
        <v>0</v>
      </c>
      <c r="L31" s="44"/>
    </row>
    <row r="32" spans="2:12" s="1" customFormat="1" ht="14.4" customHeight="1">
      <c r="B32" s="44"/>
      <c r="E32" s="133" t="s">
        <v>54</v>
      </c>
      <c r="F32" s="151">
        <f>ROUND((SUM(BF77:BF84)),2)</f>
        <v>0</v>
      </c>
      <c r="I32" s="152">
        <v>0.15</v>
      </c>
      <c r="J32" s="151">
        <f>ROUND(((SUM(BF77:BF84))*I32),2)</f>
        <v>0</v>
      </c>
      <c r="L32" s="44"/>
    </row>
    <row r="33" spans="2:12" s="1" customFormat="1" ht="14.4" customHeight="1" hidden="1">
      <c r="B33" s="44"/>
      <c r="E33" s="133" t="s">
        <v>55</v>
      </c>
      <c r="F33" s="151">
        <f>ROUND((SUM(BG77:BG84)),2)</f>
        <v>0</v>
      </c>
      <c r="I33" s="152">
        <v>0.21</v>
      </c>
      <c r="J33" s="151">
        <f>0</f>
        <v>0</v>
      </c>
      <c r="L33" s="44"/>
    </row>
    <row r="34" spans="2:12" s="1" customFormat="1" ht="14.4" customHeight="1" hidden="1">
      <c r="B34" s="44"/>
      <c r="E34" s="133" t="s">
        <v>56</v>
      </c>
      <c r="F34" s="151">
        <f>ROUND((SUM(BH77:BH84)),2)</f>
        <v>0</v>
      </c>
      <c r="I34" s="152">
        <v>0.15</v>
      </c>
      <c r="J34" s="151">
        <f>0</f>
        <v>0</v>
      </c>
      <c r="L34" s="44"/>
    </row>
    <row r="35" spans="2:12" s="1" customFormat="1" ht="14.4" customHeight="1" hidden="1">
      <c r="B35" s="44"/>
      <c r="E35" s="133" t="s">
        <v>57</v>
      </c>
      <c r="F35" s="151">
        <f>ROUND((SUM(BI77:BI84)),2)</f>
        <v>0</v>
      </c>
      <c r="I35" s="152">
        <v>0</v>
      </c>
      <c r="J35" s="151">
        <f>0</f>
        <v>0</v>
      </c>
      <c r="L35" s="44"/>
    </row>
    <row r="36" spans="2:12" s="1" customFormat="1" ht="6.95" customHeight="1">
      <c r="B36" s="44"/>
      <c r="I36" s="134"/>
      <c r="L36" s="44"/>
    </row>
    <row r="37" spans="2:12" s="1" customFormat="1" ht="25.4" customHeight="1">
      <c r="B37" s="44"/>
      <c r="C37" s="153"/>
      <c r="D37" s="154" t="s">
        <v>58</v>
      </c>
      <c r="E37" s="155"/>
      <c r="F37" s="155"/>
      <c r="G37" s="156" t="s">
        <v>59</v>
      </c>
      <c r="H37" s="157" t="s">
        <v>60</v>
      </c>
      <c r="I37" s="158"/>
      <c r="J37" s="159">
        <f>SUM(J28:J35)</f>
        <v>0</v>
      </c>
      <c r="K37" s="160"/>
      <c r="L37" s="44"/>
    </row>
    <row r="38" spans="2:12" s="1" customFormat="1" ht="14.4" customHeight="1">
      <c r="B38" s="161"/>
      <c r="C38" s="162"/>
      <c r="D38" s="162"/>
      <c r="E38" s="162"/>
      <c r="F38" s="162"/>
      <c r="G38" s="162"/>
      <c r="H38" s="162"/>
      <c r="I38" s="163"/>
      <c r="J38" s="162"/>
      <c r="K38" s="162"/>
      <c r="L38" s="44"/>
    </row>
    <row r="42" spans="2:12" s="1" customFormat="1" ht="6.95" customHeight="1">
      <c r="B42" s="164"/>
      <c r="C42" s="165"/>
      <c r="D42" s="165"/>
      <c r="E42" s="165"/>
      <c r="F42" s="165"/>
      <c r="G42" s="165"/>
      <c r="H42" s="165"/>
      <c r="I42" s="166"/>
      <c r="J42" s="165"/>
      <c r="K42" s="165"/>
      <c r="L42" s="44"/>
    </row>
    <row r="43" spans="2:12" s="1" customFormat="1" ht="24.95" customHeight="1">
      <c r="B43" s="39"/>
      <c r="C43" s="23" t="s">
        <v>99</v>
      </c>
      <c r="D43" s="40"/>
      <c r="E43" s="40"/>
      <c r="F43" s="40"/>
      <c r="G43" s="40"/>
      <c r="H43" s="40"/>
      <c r="I43" s="134"/>
      <c r="J43" s="40"/>
      <c r="K43" s="40"/>
      <c r="L43" s="44"/>
    </row>
    <row r="44" spans="2:12" s="1" customFormat="1" ht="6.95" customHeight="1">
      <c r="B44" s="39"/>
      <c r="C44" s="40"/>
      <c r="D44" s="40"/>
      <c r="E44" s="40"/>
      <c r="F44" s="40"/>
      <c r="G44" s="40"/>
      <c r="H44" s="40"/>
      <c r="I44" s="134"/>
      <c r="J44" s="40"/>
      <c r="K44" s="40"/>
      <c r="L44" s="44"/>
    </row>
    <row r="45" spans="2:12" s="1" customFormat="1" ht="12" customHeight="1">
      <c r="B45" s="39"/>
      <c r="C45" s="32" t="s">
        <v>16</v>
      </c>
      <c r="D45" s="40"/>
      <c r="E45" s="40"/>
      <c r="F45" s="40"/>
      <c r="G45" s="40"/>
      <c r="H45" s="40"/>
      <c r="I45" s="134"/>
      <c r="J45" s="40"/>
      <c r="K45" s="40"/>
      <c r="L45" s="44"/>
    </row>
    <row r="46" spans="2:12" s="1" customFormat="1" ht="16.5" customHeight="1">
      <c r="B46" s="39"/>
      <c r="C46" s="40"/>
      <c r="D46" s="40"/>
      <c r="E46" s="69" t="str">
        <f>E7</f>
        <v>Oprava sociálních zařízení v objektu Tlapákova 17a</v>
      </c>
      <c r="F46" s="40"/>
      <c r="G46" s="40"/>
      <c r="H46" s="40"/>
      <c r="I46" s="134"/>
      <c r="J46" s="40"/>
      <c r="K46" s="40"/>
      <c r="L46" s="44"/>
    </row>
    <row r="47" spans="2:12" s="1" customFormat="1" ht="6.95" customHeight="1">
      <c r="B47" s="39"/>
      <c r="C47" s="40"/>
      <c r="D47" s="40"/>
      <c r="E47" s="40"/>
      <c r="F47" s="40"/>
      <c r="G47" s="40"/>
      <c r="H47" s="40"/>
      <c r="I47" s="134"/>
      <c r="J47" s="40"/>
      <c r="K47" s="40"/>
      <c r="L47" s="44"/>
    </row>
    <row r="48" spans="2:12" s="1" customFormat="1" ht="12" customHeight="1">
      <c r="B48" s="39"/>
      <c r="C48" s="32" t="s">
        <v>22</v>
      </c>
      <c r="D48" s="40"/>
      <c r="E48" s="40"/>
      <c r="F48" s="27" t="str">
        <f>F10</f>
        <v xml:space="preserve">Ostrava-Zábřeh </v>
      </c>
      <c r="G48" s="40"/>
      <c r="H48" s="40"/>
      <c r="I48" s="137" t="s">
        <v>24</v>
      </c>
      <c r="J48" s="72" t="str">
        <f>IF(J10="","",J10)</f>
        <v>8. 6. 2018</v>
      </c>
      <c r="K48" s="40"/>
      <c r="L48" s="44"/>
    </row>
    <row r="49" spans="2:12" s="1" customFormat="1" ht="6.95" customHeight="1">
      <c r="B49" s="39"/>
      <c r="C49" s="40"/>
      <c r="D49" s="40"/>
      <c r="E49" s="40"/>
      <c r="F49" s="40"/>
      <c r="G49" s="40"/>
      <c r="H49" s="40"/>
      <c r="I49" s="134"/>
      <c r="J49" s="40"/>
      <c r="K49" s="40"/>
      <c r="L49" s="44"/>
    </row>
    <row r="50" spans="2:12" s="1" customFormat="1" ht="15.15" customHeight="1">
      <c r="B50" s="39"/>
      <c r="C50" s="32" t="s">
        <v>30</v>
      </c>
      <c r="D50" s="40"/>
      <c r="E50" s="40"/>
      <c r="F50" s="27" t="str">
        <f>E13</f>
        <v xml:space="preserve">Statutár.město Ostrava,Městský obvod Ostrava-Jih </v>
      </c>
      <c r="G50" s="40"/>
      <c r="H50" s="40"/>
      <c r="I50" s="137" t="s">
        <v>38</v>
      </c>
      <c r="J50" s="37" t="str">
        <f>E19</f>
        <v xml:space="preserve">Jorgos Jerakas </v>
      </c>
      <c r="K50" s="40"/>
      <c r="L50" s="44"/>
    </row>
    <row r="51" spans="2:12" s="1" customFormat="1" ht="15.15" customHeight="1">
      <c r="B51" s="39"/>
      <c r="C51" s="32" t="s">
        <v>36</v>
      </c>
      <c r="D51" s="40"/>
      <c r="E51" s="40"/>
      <c r="F51" s="27" t="str">
        <f>IF(E16="","",E16)</f>
        <v>Vyplň údaj</v>
      </c>
      <c r="G51" s="40"/>
      <c r="H51" s="40"/>
      <c r="I51" s="137" t="s">
        <v>42</v>
      </c>
      <c r="J51" s="37" t="str">
        <f>E22</f>
        <v xml:space="preserve">Lenka Jerakasová </v>
      </c>
      <c r="K51" s="40"/>
      <c r="L51" s="44"/>
    </row>
    <row r="52" spans="2:12" s="1" customFormat="1" ht="10.3" customHeight="1">
      <c r="B52" s="39"/>
      <c r="C52" s="40"/>
      <c r="D52" s="40"/>
      <c r="E52" s="40"/>
      <c r="F52" s="40"/>
      <c r="G52" s="40"/>
      <c r="H52" s="40"/>
      <c r="I52" s="134"/>
      <c r="J52" s="40"/>
      <c r="K52" s="40"/>
      <c r="L52" s="44"/>
    </row>
    <row r="53" spans="2:12" s="1" customFormat="1" ht="29.25" customHeight="1">
      <c r="B53" s="39"/>
      <c r="C53" s="167" t="s">
        <v>100</v>
      </c>
      <c r="D53" s="168"/>
      <c r="E53" s="168"/>
      <c r="F53" s="168"/>
      <c r="G53" s="168"/>
      <c r="H53" s="168"/>
      <c r="I53" s="169"/>
      <c r="J53" s="170" t="s">
        <v>101</v>
      </c>
      <c r="K53" s="168"/>
      <c r="L53" s="44"/>
    </row>
    <row r="54" spans="2:12" s="1" customFormat="1" ht="10.3" customHeight="1">
      <c r="B54" s="39"/>
      <c r="C54" s="40"/>
      <c r="D54" s="40"/>
      <c r="E54" s="40"/>
      <c r="F54" s="40"/>
      <c r="G54" s="40"/>
      <c r="H54" s="40"/>
      <c r="I54" s="134"/>
      <c r="J54" s="40"/>
      <c r="K54" s="40"/>
      <c r="L54" s="44"/>
    </row>
    <row r="55" spans="2:47" s="1" customFormat="1" ht="22.8" customHeight="1">
      <c r="B55" s="39"/>
      <c r="C55" s="171" t="s">
        <v>80</v>
      </c>
      <c r="D55" s="40"/>
      <c r="E55" s="40"/>
      <c r="F55" s="40"/>
      <c r="G55" s="40"/>
      <c r="H55" s="40"/>
      <c r="I55" s="134"/>
      <c r="J55" s="102">
        <f>J77</f>
        <v>0</v>
      </c>
      <c r="K55" s="40"/>
      <c r="L55" s="44"/>
      <c r="AU55" s="17" t="s">
        <v>102</v>
      </c>
    </row>
    <row r="56" spans="2:12" s="8" customFormat="1" ht="24.95" customHeight="1">
      <c r="B56" s="172"/>
      <c r="C56" s="173"/>
      <c r="D56" s="174" t="s">
        <v>103</v>
      </c>
      <c r="E56" s="175"/>
      <c r="F56" s="175"/>
      <c r="G56" s="175"/>
      <c r="H56" s="175"/>
      <c r="I56" s="176"/>
      <c r="J56" s="177">
        <f>J78</f>
        <v>0</v>
      </c>
      <c r="K56" s="173"/>
      <c r="L56" s="178"/>
    </row>
    <row r="57" spans="2:12" s="9" customFormat="1" ht="19.9" customHeight="1">
      <c r="B57" s="179"/>
      <c r="C57" s="180"/>
      <c r="D57" s="181" t="s">
        <v>104</v>
      </c>
      <c r="E57" s="182"/>
      <c r="F57" s="182"/>
      <c r="G57" s="182"/>
      <c r="H57" s="182"/>
      <c r="I57" s="183"/>
      <c r="J57" s="184">
        <f>J79</f>
        <v>0</v>
      </c>
      <c r="K57" s="180"/>
      <c r="L57" s="185"/>
    </row>
    <row r="58" spans="2:12" s="9" customFormat="1" ht="19.9" customHeight="1">
      <c r="B58" s="179"/>
      <c r="C58" s="180"/>
      <c r="D58" s="181" t="s">
        <v>105</v>
      </c>
      <c r="E58" s="182"/>
      <c r="F58" s="182"/>
      <c r="G58" s="182"/>
      <c r="H58" s="182"/>
      <c r="I58" s="183"/>
      <c r="J58" s="184">
        <f>J81</f>
        <v>0</v>
      </c>
      <c r="K58" s="180"/>
      <c r="L58" s="185"/>
    </row>
    <row r="59" spans="2:12" s="9" customFormat="1" ht="19.9" customHeight="1">
      <c r="B59" s="179"/>
      <c r="C59" s="180"/>
      <c r="D59" s="181" t="s">
        <v>106</v>
      </c>
      <c r="E59" s="182"/>
      <c r="F59" s="182"/>
      <c r="G59" s="182"/>
      <c r="H59" s="182"/>
      <c r="I59" s="183"/>
      <c r="J59" s="184">
        <f>J83</f>
        <v>0</v>
      </c>
      <c r="K59" s="180"/>
      <c r="L59" s="185"/>
    </row>
    <row r="60" spans="2:12" s="1" customFormat="1" ht="21.8" customHeight="1">
      <c r="B60" s="39"/>
      <c r="C60" s="40"/>
      <c r="D60" s="40"/>
      <c r="E60" s="40"/>
      <c r="F60" s="40"/>
      <c r="G60" s="40"/>
      <c r="H60" s="40"/>
      <c r="I60" s="134"/>
      <c r="J60" s="40"/>
      <c r="K60" s="40"/>
      <c r="L60" s="44"/>
    </row>
    <row r="61" spans="2:12" s="1" customFormat="1" ht="6.95" customHeight="1">
      <c r="B61" s="59"/>
      <c r="C61" s="60"/>
      <c r="D61" s="60"/>
      <c r="E61" s="60"/>
      <c r="F61" s="60"/>
      <c r="G61" s="60"/>
      <c r="H61" s="60"/>
      <c r="I61" s="163"/>
      <c r="J61" s="60"/>
      <c r="K61" s="60"/>
      <c r="L61" s="44"/>
    </row>
    <row r="65" spans="2:12" s="1" customFormat="1" ht="6.95" customHeight="1">
      <c r="B65" s="61"/>
      <c r="C65" s="62"/>
      <c r="D65" s="62"/>
      <c r="E65" s="62"/>
      <c r="F65" s="62"/>
      <c r="G65" s="62"/>
      <c r="H65" s="62"/>
      <c r="I65" s="166"/>
      <c r="J65" s="62"/>
      <c r="K65" s="62"/>
      <c r="L65" s="44"/>
    </row>
    <row r="66" spans="2:12" s="1" customFormat="1" ht="24.95" customHeight="1">
      <c r="B66" s="39"/>
      <c r="C66" s="23" t="s">
        <v>107</v>
      </c>
      <c r="D66" s="40"/>
      <c r="E66" s="40"/>
      <c r="F66" s="40"/>
      <c r="G66" s="40"/>
      <c r="H66" s="40"/>
      <c r="I66" s="134"/>
      <c r="J66" s="40"/>
      <c r="K66" s="40"/>
      <c r="L66" s="44"/>
    </row>
    <row r="67" spans="2:12" s="1" customFormat="1" ht="6.95" customHeight="1">
      <c r="B67" s="39"/>
      <c r="C67" s="40"/>
      <c r="D67" s="40"/>
      <c r="E67" s="40"/>
      <c r="F67" s="40"/>
      <c r="G67" s="40"/>
      <c r="H67" s="40"/>
      <c r="I67" s="134"/>
      <c r="J67" s="40"/>
      <c r="K67" s="40"/>
      <c r="L67" s="44"/>
    </row>
    <row r="68" spans="2:12" s="1" customFormat="1" ht="12" customHeight="1">
      <c r="B68" s="39"/>
      <c r="C68" s="32" t="s">
        <v>16</v>
      </c>
      <c r="D68" s="40"/>
      <c r="E68" s="40"/>
      <c r="F68" s="40"/>
      <c r="G68" s="40"/>
      <c r="H68" s="40"/>
      <c r="I68" s="134"/>
      <c r="J68" s="40"/>
      <c r="K68" s="40"/>
      <c r="L68" s="44"/>
    </row>
    <row r="69" spans="2:12" s="1" customFormat="1" ht="16.5" customHeight="1">
      <c r="B69" s="39"/>
      <c r="C69" s="40"/>
      <c r="D69" s="40"/>
      <c r="E69" s="69" t="str">
        <f>E7</f>
        <v>Oprava sociálních zařízení v objektu Tlapákova 17a</v>
      </c>
      <c r="F69" s="40"/>
      <c r="G69" s="40"/>
      <c r="H69" s="40"/>
      <c r="I69" s="134"/>
      <c r="J69" s="40"/>
      <c r="K69" s="40"/>
      <c r="L69" s="44"/>
    </row>
    <row r="70" spans="2:12" s="1" customFormat="1" ht="6.95" customHeight="1">
      <c r="B70" s="39"/>
      <c r="C70" s="40"/>
      <c r="D70" s="40"/>
      <c r="E70" s="40"/>
      <c r="F70" s="40"/>
      <c r="G70" s="40"/>
      <c r="H70" s="40"/>
      <c r="I70" s="134"/>
      <c r="J70" s="40"/>
      <c r="K70" s="40"/>
      <c r="L70" s="44"/>
    </row>
    <row r="71" spans="2:12" s="1" customFormat="1" ht="12" customHeight="1">
      <c r="B71" s="39"/>
      <c r="C71" s="32" t="s">
        <v>22</v>
      </c>
      <c r="D71" s="40"/>
      <c r="E71" s="40"/>
      <c r="F71" s="27" t="str">
        <f>F10</f>
        <v xml:space="preserve">Ostrava-Zábřeh </v>
      </c>
      <c r="G71" s="40"/>
      <c r="H71" s="40"/>
      <c r="I71" s="137" t="s">
        <v>24</v>
      </c>
      <c r="J71" s="72" t="str">
        <f>IF(J10="","",J10)</f>
        <v>8. 6. 2018</v>
      </c>
      <c r="K71" s="40"/>
      <c r="L71" s="44"/>
    </row>
    <row r="72" spans="2:12" s="1" customFormat="1" ht="6.95" customHeight="1">
      <c r="B72" s="39"/>
      <c r="C72" s="40"/>
      <c r="D72" s="40"/>
      <c r="E72" s="40"/>
      <c r="F72" s="40"/>
      <c r="G72" s="40"/>
      <c r="H72" s="40"/>
      <c r="I72" s="134"/>
      <c r="J72" s="40"/>
      <c r="K72" s="40"/>
      <c r="L72" s="44"/>
    </row>
    <row r="73" spans="2:12" s="1" customFormat="1" ht="15.15" customHeight="1">
      <c r="B73" s="39"/>
      <c r="C73" s="32" t="s">
        <v>30</v>
      </c>
      <c r="D73" s="40"/>
      <c r="E73" s="40"/>
      <c r="F73" s="27" t="str">
        <f>E13</f>
        <v xml:space="preserve">Statutár.město Ostrava,Městský obvod Ostrava-Jih </v>
      </c>
      <c r="G73" s="40"/>
      <c r="H73" s="40"/>
      <c r="I73" s="137" t="s">
        <v>38</v>
      </c>
      <c r="J73" s="37" t="str">
        <f>E19</f>
        <v xml:space="preserve">Jorgos Jerakas </v>
      </c>
      <c r="K73" s="40"/>
      <c r="L73" s="44"/>
    </row>
    <row r="74" spans="2:12" s="1" customFormat="1" ht="15.15" customHeight="1">
      <c r="B74" s="39"/>
      <c r="C74" s="32" t="s">
        <v>36</v>
      </c>
      <c r="D74" s="40"/>
      <c r="E74" s="40"/>
      <c r="F74" s="27" t="str">
        <f>IF(E16="","",E16)</f>
        <v>Vyplň údaj</v>
      </c>
      <c r="G74" s="40"/>
      <c r="H74" s="40"/>
      <c r="I74" s="137" t="s">
        <v>42</v>
      </c>
      <c r="J74" s="37" t="str">
        <f>E22</f>
        <v xml:space="preserve">Lenka Jerakasová </v>
      </c>
      <c r="K74" s="40"/>
      <c r="L74" s="44"/>
    </row>
    <row r="75" spans="2:12" s="1" customFormat="1" ht="10.3" customHeight="1">
      <c r="B75" s="39"/>
      <c r="C75" s="40"/>
      <c r="D75" s="40"/>
      <c r="E75" s="40"/>
      <c r="F75" s="40"/>
      <c r="G75" s="40"/>
      <c r="H75" s="40"/>
      <c r="I75" s="134"/>
      <c r="J75" s="40"/>
      <c r="K75" s="40"/>
      <c r="L75" s="44"/>
    </row>
    <row r="76" spans="2:20" s="10" customFormat="1" ht="29.25" customHeight="1">
      <c r="B76" s="186"/>
      <c r="C76" s="187" t="s">
        <v>108</v>
      </c>
      <c r="D76" s="188" t="s">
        <v>67</v>
      </c>
      <c r="E76" s="188" t="s">
        <v>63</v>
      </c>
      <c r="F76" s="188" t="s">
        <v>64</v>
      </c>
      <c r="G76" s="188" t="s">
        <v>109</v>
      </c>
      <c r="H76" s="188" t="s">
        <v>110</v>
      </c>
      <c r="I76" s="189" t="s">
        <v>111</v>
      </c>
      <c r="J76" s="188" t="s">
        <v>101</v>
      </c>
      <c r="K76" s="190" t="s">
        <v>112</v>
      </c>
      <c r="L76" s="191"/>
      <c r="M76" s="92" t="s">
        <v>39</v>
      </c>
      <c r="N76" s="93" t="s">
        <v>52</v>
      </c>
      <c r="O76" s="93" t="s">
        <v>113</v>
      </c>
      <c r="P76" s="93" t="s">
        <v>114</v>
      </c>
      <c r="Q76" s="93" t="s">
        <v>115</v>
      </c>
      <c r="R76" s="93" t="s">
        <v>116</v>
      </c>
      <c r="S76" s="93" t="s">
        <v>117</v>
      </c>
      <c r="T76" s="94" t="s">
        <v>118</v>
      </c>
    </row>
    <row r="77" spans="2:63" s="1" customFormat="1" ht="22.8" customHeight="1">
      <c r="B77" s="39"/>
      <c r="C77" s="99" t="s">
        <v>119</v>
      </c>
      <c r="D77" s="40"/>
      <c r="E77" s="40"/>
      <c r="F77" s="40"/>
      <c r="G77" s="40"/>
      <c r="H77" s="40"/>
      <c r="I77" s="134"/>
      <c r="J77" s="192">
        <f>BK77</f>
        <v>0</v>
      </c>
      <c r="K77" s="40"/>
      <c r="L77" s="44"/>
      <c r="M77" s="95"/>
      <c r="N77" s="96"/>
      <c r="O77" s="96"/>
      <c r="P77" s="193">
        <f>P78</f>
        <v>0</v>
      </c>
      <c r="Q77" s="96"/>
      <c r="R77" s="193">
        <f>R78</f>
        <v>0</v>
      </c>
      <c r="S77" s="96"/>
      <c r="T77" s="194">
        <f>T78</f>
        <v>0</v>
      </c>
      <c r="AT77" s="17" t="s">
        <v>81</v>
      </c>
      <c r="AU77" s="17" t="s">
        <v>102</v>
      </c>
      <c r="BK77" s="195">
        <f>BK78</f>
        <v>0</v>
      </c>
    </row>
    <row r="78" spans="2:63" s="11" customFormat="1" ht="25.9" customHeight="1">
      <c r="B78" s="196"/>
      <c r="C78" s="197"/>
      <c r="D78" s="198" t="s">
        <v>81</v>
      </c>
      <c r="E78" s="199" t="s">
        <v>120</v>
      </c>
      <c r="F78" s="199" t="s">
        <v>121</v>
      </c>
      <c r="G78" s="197"/>
      <c r="H78" s="197"/>
      <c r="I78" s="200"/>
      <c r="J78" s="201">
        <f>BK78</f>
        <v>0</v>
      </c>
      <c r="K78" s="197"/>
      <c r="L78" s="202"/>
      <c r="M78" s="203"/>
      <c r="N78" s="204"/>
      <c r="O78" s="204"/>
      <c r="P78" s="205">
        <f>P79+P81+P83</f>
        <v>0</v>
      </c>
      <c r="Q78" s="204"/>
      <c r="R78" s="205">
        <f>R79+R81+R83</f>
        <v>0</v>
      </c>
      <c r="S78" s="204"/>
      <c r="T78" s="206">
        <f>T79+T81+T83</f>
        <v>0</v>
      </c>
      <c r="AR78" s="207" t="s">
        <v>122</v>
      </c>
      <c r="AT78" s="208" t="s">
        <v>81</v>
      </c>
      <c r="AU78" s="208" t="s">
        <v>82</v>
      </c>
      <c r="AY78" s="207" t="s">
        <v>123</v>
      </c>
      <c r="BK78" s="209">
        <f>BK79+BK81+BK83</f>
        <v>0</v>
      </c>
    </row>
    <row r="79" spans="2:63" s="11" customFormat="1" ht="22.8" customHeight="1">
      <c r="B79" s="196"/>
      <c r="C79" s="197"/>
      <c r="D79" s="198" t="s">
        <v>81</v>
      </c>
      <c r="E79" s="210" t="s">
        <v>124</v>
      </c>
      <c r="F79" s="210" t="s">
        <v>125</v>
      </c>
      <c r="G79" s="197"/>
      <c r="H79" s="197"/>
      <c r="I79" s="200"/>
      <c r="J79" s="211">
        <f>BK79</f>
        <v>0</v>
      </c>
      <c r="K79" s="197"/>
      <c r="L79" s="202"/>
      <c r="M79" s="203"/>
      <c r="N79" s="204"/>
      <c r="O79" s="204"/>
      <c r="P79" s="205">
        <f>P80</f>
        <v>0</v>
      </c>
      <c r="Q79" s="204"/>
      <c r="R79" s="205">
        <f>R80</f>
        <v>0</v>
      </c>
      <c r="S79" s="204"/>
      <c r="T79" s="206">
        <f>T80</f>
        <v>0</v>
      </c>
      <c r="AR79" s="207" t="s">
        <v>122</v>
      </c>
      <c r="AT79" s="208" t="s">
        <v>81</v>
      </c>
      <c r="AU79" s="208" t="s">
        <v>21</v>
      </c>
      <c r="AY79" s="207" t="s">
        <v>123</v>
      </c>
      <c r="BK79" s="209">
        <f>BK80</f>
        <v>0</v>
      </c>
    </row>
    <row r="80" spans="2:65" s="1" customFormat="1" ht="16.5" customHeight="1">
      <c r="B80" s="39"/>
      <c r="C80" s="212" t="s">
        <v>21</v>
      </c>
      <c r="D80" s="212" t="s">
        <v>126</v>
      </c>
      <c r="E80" s="213" t="s">
        <v>127</v>
      </c>
      <c r="F80" s="214" t="s">
        <v>128</v>
      </c>
      <c r="G80" s="215" t="s">
        <v>129</v>
      </c>
      <c r="H80" s="216">
        <v>56</v>
      </c>
      <c r="I80" s="217"/>
      <c r="J80" s="218">
        <f>ROUND(I80*H80,2)</f>
        <v>0</v>
      </c>
      <c r="K80" s="214" t="s">
        <v>130</v>
      </c>
      <c r="L80" s="44"/>
      <c r="M80" s="219" t="s">
        <v>39</v>
      </c>
      <c r="N80" s="220" t="s">
        <v>53</v>
      </c>
      <c r="O80" s="84"/>
      <c r="P80" s="221">
        <f>O80*H80</f>
        <v>0</v>
      </c>
      <c r="Q80" s="221">
        <v>0</v>
      </c>
      <c r="R80" s="221">
        <f>Q80*H80</f>
        <v>0</v>
      </c>
      <c r="S80" s="221">
        <v>0</v>
      </c>
      <c r="T80" s="222">
        <f>S80*H80</f>
        <v>0</v>
      </c>
      <c r="AR80" s="223" t="s">
        <v>131</v>
      </c>
      <c r="AT80" s="223" t="s">
        <v>126</v>
      </c>
      <c r="AU80" s="223" t="s">
        <v>91</v>
      </c>
      <c r="AY80" s="17" t="s">
        <v>123</v>
      </c>
      <c r="BE80" s="224">
        <f>IF(N80="základní",J80,0)</f>
        <v>0</v>
      </c>
      <c r="BF80" s="224">
        <f>IF(N80="snížená",J80,0)</f>
        <v>0</v>
      </c>
      <c r="BG80" s="224">
        <f>IF(N80="zákl. přenesená",J80,0)</f>
        <v>0</v>
      </c>
      <c r="BH80" s="224">
        <f>IF(N80="sníž. přenesená",J80,0)</f>
        <v>0</v>
      </c>
      <c r="BI80" s="224">
        <f>IF(N80="nulová",J80,0)</f>
        <v>0</v>
      </c>
      <c r="BJ80" s="17" t="s">
        <v>21</v>
      </c>
      <c r="BK80" s="224">
        <f>ROUND(I80*H80,2)</f>
        <v>0</v>
      </c>
      <c r="BL80" s="17" t="s">
        <v>131</v>
      </c>
      <c r="BM80" s="223" t="s">
        <v>132</v>
      </c>
    </row>
    <row r="81" spans="2:63" s="11" customFormat="1" ht="22.8" customHeight="1">
      <c r="B81" s="196"/>
      <c r="C81" s="197"/>
      <c r="D81" s="198" t="s">
        <v>81</v>
      </c>
      <c r="E81" s="210" t="s">
        <v>133</v>
      </c>
      <c r="F81" s="210" t="s">
        <v>134</v>
      </c>
      <c r="G81" s="197"/>
      <c r="H81" s="197"/>
      <c r="I81" s="200"/>
      <c r="J81" s="211">
        <f>BK81</f>
        <v>0</v>
      </c>
      <c r="K81" s="197"/>
      <c r="L81" s="202"/>
      <c r="M81" s="203"/>
      <c r="N81" s="204"/>
      <c r="O81" s="204"/>
      <c r="P81" s="205">
        <f>P82</f>
        <v>0</v>
      </c>
      <c r="Q81" s="204"/>
      <c r="R81" s="205">
        <f>R82</f>
        <v>0</v>
      </c>
      <c r="S81" s="204"/>
      <c r="T81" s="206">
        <f>T82</f>
        <v>0</v>
      </c>
      <c r="AR81" s="207" t="s">
        <v>122</v>
      </c>
      <c r="AT81" s="208" t="s">
        <v>81</v>
      </c>
      <c r="AU81" s="208" t="s">
        <v>21</v>
      </c>
      <c r="AY81" s="207" t="s">
        <v>123</v>
      </c>
      <c r="BK81" s="209">
        <f>BK82</f>
        <v>0</v>
      </c>
    </row>
    <row r="82" spans="2:65" s="1" customFormat="1" ht="16.5" customHeight="1">
      <c r="B82" s="39"/>
      <c r="C82" s="212" t="s">
        <v>91</v>
      </c>
      <c r="D82" s="212" t="s">
        <v>126</v>
      </c>
      <c r="E82" s="213" t="s">
        <v>135</v>
      </c>
      <c r="F82" s="214" t="s">
        <v>136</v>
      </c>
      <c r="G82" s="215" t="s">
        <v>137</v>
      </c>
      <c r="H82" s="216">
        <v>16</v>
      </c>
      <c r="I82" s="217"/>
      <c r="J82" s="218">
        <f>ROUND(I82*H82,2)</f>
        <v>0</v>
      </c>
      <c r="K82" s="214" t="s">
        <v>130</v>
      </c>
      <c r="L82" s="44"/>
      <c r="M82" s="219" t="s">
        <v>39</v>
      </c>
      <c r="N82" s="220" t="s">
        <v>53</v>
      </c>
      <c r="O82" s="84"/>
      <c r="P82" s="221">
        <f>O82*H82</f>
        <v>0</v>
      </c>
      <c r="Q82" s="221">
        <v>0</v>
      </c>
      <c r="R82" s="221">
        <f>Q82*H82</f>
        <v>0</v>
      </c>
      <c r="S82" s="221">
        <v>0</v>
      </c>
      <c r="T82" s="222">
        <f>S82*H82</f>
        <v>0</v>
      </c>
      <c r="AR82" s="223" t="s">
        <v>131</v>
      </c>
      <c r="AT82" s="223" t="s">
        <v>126</v>
      </c>
      <c r="AU82" s="223" t="s">
        <v>91</v>
      </c>
      <c r="AY82" s="17" t="s">
        <v>123</v>
      </c>
      <c r="BE82" s="224">
        <f>IF(N82="základní",J82,0)</f>
        <v>0</v>
      </c>
      <c r="BF82" s="224">
        <f>IF(N82="snížená",J82,0)</f>
        <v>0</v>
      </c>
      <c r="BG82" s="224">
        <f>IF(N82="zákl. přenesená",J82,0)</f>
        <v>0</v>
      </c>
      <c r="BH82" s="224">
        <f>IF(N82="sníž. přenesená",J82,0)</f>
        <v>0</v>
      </c>
      <c r="BI82" s="224">
        <f>IF(N82="nulová",J82,0)</f>
        <v>0</v>
      </c>
      <c r="BJ82" s="17" t="s">
        <v>21</v>
      </c>
      <c r="BK82" s="224">
        <f>ROUND(I82*H82,2)</f>
        <v>0</v>
      </c>
      <c r="BL82" s="17" t="s">
        <v>131</v>
      </c>
      <c r="BM82" s="223" t="s">
        <v>138</v>
      </c>
    </row>
    <row r="83" spans="2:63" s="11" customFormat="1" ht="22.8" customHeight="1">
      <c r="B83" s="196"/>
      <c r="C83" s="197"/>
      <c r="D83" s="198" t="s">
        <v>81</v>
      </c>
      <c r="E83" s="210" t="s">
        <v>139</v>
      </c>
      <c r="F83" s="210" t="s">
        <v>140</v>
      </c>
      <c r="G83" s="197"/>
      <c r="H83" s="197"/>
      <c r="I83" s="200"/>
      <c r="J83" s="211">
        <f>BK83</f>
        <v>0</v>
      </c>
      <c r="K83" s="197"/>
      <c r="L83" s="202"/>
      <c r="M83" s="203"/>
      <c r="N83" s="204"/>
      <c r="O83" s="204"/>
      <c r="P83" s="205">
        <f>P84</f>
        <v>0</v>
      </c>
      <c r="Q83" s="204"/>
      <c r="R83" s="205">
        <f>R84</f>
        <v>0</v>
      </c>
      <c r="S83" s="204"/>
      <c r="T83" s="206">
        <f>T84</f>
        <v>0</v>
      </c>
      <c r="AR83" s="207" t="s">
        <v>122</v>
      </c>
      <c r="AT83" s="208" t="s">
        <v>81</v>
      </c>
      <c r="AU83" s="208" t="s">
        <v>21</v>
      </c>
      <c r="AY83" s="207" t="s">
        <v>123</v>
      </c>
      <c r="BK83" s="209">
        <f>BK84</f>
        <v>0</v>
      </c>
    </row>
    <row r="84" spans="2:65" s="1" customFormat="1" ht="16.5" customHeight="1">
      <c r="B84" s="39"/>
      <c r="C84" s="212" t="s">
        <v>141</v>
      </c>
      <c r="D84" s="212" t="s">
        <v>126</v>
      </c>
      <c r="E84" s="213" t="s">
        <v>142</v>
      </c>
      <c r="F84" s="214" t="s">
        <v>143</v>
      </c>
      <c r="G84" s="215" t="s">
        <v>137</v>
      </c>
      <c r="H84" s="216">
        <v>16</v>
      </c>
      <c r="I84" s="217"/>
      <c r="J84" s="218">
        <f>ROUND(I84*H84,2)</f>
        <v>0</v>
      </c>
      <c r="K84" s="214" t="s">
        <v>130</v>
      </c>
      <c r="L84" s="44"/>
      <c r="M84" s="225" t="s">
        <v>39</v>
      </c>
      <c r="N84" s="226" t="s">
        <v>53</v>
      </c>
      <c r="O84" s="227"/>
      <c r="P84" s="228">
        <f>O84*H84</f>
        <v>0</v>
      </c>
      <c r="Q84" s="228">
        <v>0</v>
      </c>
      <c r="R84" s="228">
        <f>Q84*H84</f>
        <v>0</v>
      </c>
      <c r="S84" s="228">
        <v>0</v>
      </c>
      <c r="T84" s="229">
        <f>S84*H84</f>
        <v>0</v>
      </c>
      <c r="AR84" s="223" t="s">
        <v>131</v>
      </c>
      <c r="AT84" s="223" t="s">
        <v>126</v>
      </c>
      <c r="AU84" s="223" t="s">
        <v>91</v>
      </c>
      <c r="AY84" s="17" t="s">
        <v>123</v>
      </c>
      <c r="BE84" s="224">
        <f>IF(N84="základní",J84,0)</f>
        <v>0</v>
      </c>
      <c r="BF84" s="224">
        <f>IF(N84="snížená",J84,0)</f>
        <v>0</v>
      </c>
      <c r="BG84" s="224">
        <f>IF(N84="zákl. přenesená",J84,0)</f>
        <v>0</v>
      </c>
      <c r="BH84" s="224">
        <f>IF(N84="sníž. přenesená",J84,0)</f>
        <v>0</v>
      </c>
      <c r="BI84" s="224">
        <f>IF(N84="nulová",J84,0)</f>
        <v>0</v>
      </c>
      <c r="BJ84" s="17" t="s">
        <v>21</v>
      </c>
      <c r="BK84" s="224">
        <f>ROUND(I84*H84,2)</f>
        <v>0</v>
      </c>
      <c r="BL84" s="17" t="s">
        <v>131</v>
      </c>
      <c r="BM84" s="223" t="s">
        <v>144</v>
      </c>
    </row>
    <row r="85" spans="2:12" s="1" customFormat="1" ht="6.95" customHeight="1">
      <c r="B85" s="59"/>
      <c r="C85" s="60"/>
      <c r="D85" s="60"/>
      <c r="E85" s="60"/>
      <c r="F85" s="60"/>
      <c r="G85" s="60"/>
      <c r="H85" s="60"/>
      <c r="I85" s="163"/>
      <c r="J85" s="60"/>
      <c r="K85" s="60"/>
      <c r="L85" s="44"/>
    </row>
  </sheetData>
  <sheetProtection password="CC35" sheet="1" objects="1" scenarios="1" formatColumns="0" formatRows="0" autoFilter="0"/>
  <autoFilter ref="C76:K84"/>
  <mergeCells count="6">
    <mergeCell ref="E7:H7"/>
    <mergeCell ref="E16:H16"/>
    <mergeCell ref="E25:H25"/>
    <mergeCell ref="E46:H46"/>
    <mergeCell ref="E69:H6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2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90</v>
      </c>
    </row>
    <row r="3" spans="2:46" ht="6.95" customHeight="1">
      <c r="B3" s="128"/>
      <c r="C3" s="129"/>
      <c r="D3" s="129"/>
      <c r="E3" s="129"/>
      <c r="F3" s="129"/>
      <c r="G3" s="129"/>
      <c r="H3" s="129"/>
      <c r="I3" s="130"/>
      <c r="J3" s="129"/>
      <c r="K3" s="129"/>
      <c r="L3" s="20"/>
      <c r="AT3" s="17" t="s">
        <v>91</v>
      </c>
    </row>
    <row r="4" spans="2:46" ht="24.95" customHeight="1">
      <c r="B4" s="20"/>
      <c r="D4" s="131" t="s">
        <v>98</v>
      </c>
      <c r="L4" s="20"/>
      <c r="M4" s="132" t="s">
        <v>10</v>
      </c>
      <c r="AT4" s="17" t="s">
        <v>4</v>
      </c>
    </row>
    <row r="5" spans="2:12" ht="6.95" customHeight="1">
      <c r="B5" s="20"/>
      <c r="L5" s="20"/>
    </row>
    <row r="6" spans="2:12" ht="12" customHeight="1">
      <c r="B6" s="20"/>
      <c r="D6" s="133" t="s">
        <v>16</v>
      </c>
      <c r="L6" s="20"/>
    </row>
    <row r="7" spans="2:12" ht="16.5" customHeight="1">
      <c r="B7" s="20"/>
      <c r="E7" s="230" t="str">
        <f>'Rekapitulace stavby'!K6</f>
        <v>Oprava sociálních zařízení v objektu Tlapákova 17a</v>
      </c>
      <c r="F7" s="133"/>
      <c r="G7" s="133"/>
      <c r="H7" s="133"/>
      <c r="L7" s="20"/>
    </row>
    <row r="8" spans="2:12" s="1" customFormat="1" ht="12" customHeight="1">
      <c r="B8" s="44"/>
      <c r="D8" s="133" t="s">
        <v>145</v>
      </c>
      <c r="I8" s="134"/>
      <c r="L8" s="44"/>
    </row>
    <row r="9" spans="2:12" s="1" customFormat="1" ht="36.95" customHeight="1">
      <c r="B9" s="44"/>
      <c r="E9" s="135" t="s">
        <v>146</v>
      </c>
      <c r="F9" s="1"/>
      <c r="G9" s="1"/>
      <c r="H9" s="1"/>
      <c r="I9" s="134"/>
      <c r="L9" s="44"/>
    </row>
    <row r="10" spans="2:12" s="1" customFormat="1" ht="12">
      <c r="B10" s="44"/>
      <c r="I10" s="134"/>
      <c r="L10" s="44"/>
    </row>
    <row r="11" spans="2:12" s="1" customFormat="1" ht="12" customHeight="1">
      <c r="B11" s="44"/>
      <c r="D11" s="133" t="s">
        <v>18</v>
      </c>
      <c r="F11" s="136" t="s">
        <v>19</v>
      </c>
      <c r="I11" s="137" t="s">
        <v>20</v>
      </c>
      <c r="J11" s="136" t="s">
        <v>39</v>
      </c>
      <c r="L11" s="44"/>
    </row>
    <row r="12" spans="2:12" s="1" customFormat="1" ht="12" customHeight="1">
      <c r="B12" s="44"/>
      <c r="D12" s="133" t="s">
        <v>22</v>
      </c>
      <c r="F12" s="136" t="s">
        <v>23</v>
      </c>
      <c r="I12" s="137" t="s">
        <v>24</v>
      </c>
      <c r="J12" s="138" t="str">
        <f>'Rekapitulace stavby'!AN8</f>
        <v>8. 6. 2018</v>
      </c>
      <c r="L12" s="44"/>
    </row>
    <row r="13" spans="2:12" s="1" customFormat="1" ht="10.8" customHeight="1">
      <c r="B13" s="44"/>
      <c r="I13" s="134"/>
      <c r="L13" s="44"/>
    </row>
    <row r="14" spans="2:12" s="1" customFormat="1" ht="12" customHeight="1">
      <c r="B14" s="44"/>
      <c r="D14" s="133" t="s">
        <v>30</v>
      </c>
      <c r="I14" s="137" t="s">
        <v>31</v>
      </c>
      <c r="J14" s="136" t="s">
        <v>32</v>
      </c>
      <c r="L14" s="44"/>
    </row>
    <row r="15" spans="2:12" s="1" customFormat="1" ht="18" customHeight="1">
      <c r="B15" s="44"/>
      <c r="E15" s="136" t="s">
        <v>33</v>
      </c>
      <c r="I15" s="137" t="s">
        <v>34</v>
      </c>
      <c r="J15" s="136" t="s">
        <v>35</v>
      </c>
      <c r="L15" s="44"/>
    </row>
    <row r="16" spans="2:12" s="1" customFormat="1" ht="6.95" customHeight="1">
      <c r="B16" s="44"/>
      <c r="I16" s="134"/>
      <c r="L16" s="44"/>
    </row>
    <row r="17" spans="2:12" s="1" customFormat="1" ht="12" customHeight="1">
      <c r="B17" s="44"/>
      <c r="D17" s="133" t="s">
        <v>36</v>
      </c>
      <c r="I17" s="137" t="s">
        <v>31</v>
      </c>
      <c r="J17" s="33" t="str">
        <f>'Rekapitulace stavby'!AN13</f>
        <v>Vyplň údaj</v>
      </c>
      <c r="L17" s="44"/>
    </row>
    <row r="18" spans="2:12" s="1" customFormat="1" ht="18" customHeight="1">
      <c r="B18" s="44"/>
      <c r="E18" s="33" t="str">
        <f>'Rekapitulace stavby'!E14</f>
        <v>Vyplň údaj</v>
      </c>
      <c r="F18" s="136"/>
      <c r="G18" s="136"/>
      <c r="H18" s="136"/>
      <c r="I18" s="137" t="s">
        <v>34</v>
      </c>
      <c r="J18" s="33" t="str">
        <f>'Rekapitulace stavby'!AN14</f>
        <v>Vyplň údaj</v>
      </c>
      <c r="L18" s="44"/>
    </row>
    <row r="19" spans="2:12" s="1" customFormat="1" ht="6.95" customHeight="1">
      <c r="B19" s="44"/>
      <c r="I19" s="134"/>
      <c r="L19" s="44"/>
    </row>
    <row r="20" spans="2:12" s="1" customFormat="1" ht="12" customHeight="1">
      <c r="B20" s="44"/>
      <c r="D20" s="133" t="s">
        <v>38</v>
      </c>
      <c r="I20" s="137" t="s">
        <v>31</v>
      </c>
      <c r="J20" s="136" t="s">
        <v>39</v>
      </c>
      <c r="L20" s="44"/>
    </row>
    <row r="21" spans="2:12" s="1" customFormat="1" ht="18" customHeight="1">
      <c r="B21" s="44"/>
      <c r="E21" s="136" t="s">
        <v>40</v>
      </c>
      <c r="I21" s="137" t="s">
        <v>34</v>
      </c>
      <c r="J21" s="136" t="s">
        <v>39</v>
      </c>
      <c r="L21" s="44"/>
    </row>
    <row r="22" spans="2:12" s="1" customFormat="1" ht="6.95" customHeight="1">
      <c r="B22" s="44"/>
      <c r="I22" s="134"/>
      <c r="L22" s="44"/>
    </row>
    <row r="23" spans="2:12" s="1" customFormat="1" ht="12" customHeight="1">
      <c r="B23" s="44"/>
      <c r="D23" s="133" t="s">
        <v>42</v>
      </c>
      <c r="I23" s="137" t="s">
        <v>31</v>
      </c>
      <c r="J23" s="136" t="s">
        <v>43</v>
      </c>
      <c r="L23" s="44"/>
    </row>
    <row r="24" spans="2:12" s="1" customFormat="1" ht="18" customHeight="1">
      <c r="B24" s="44"/>
      <c r="E24" s="136" t="s">
        <v>44</v>
      </c>
      <c r="I24" s="137" t="s">
        <v>34</v>
      </c>
      <c r="J24" s="136" t="s">
        <v>45</v>
      </c>
      <c r="L24" s="44"/>
    </row>
    <row r="25" spans="2:12" s="1" customFormat="1" ht="6.95" customHeight="1">
      <c r="B25" s="44"/>
      <c r="I25" s="134"/>
      <c r="L25" s="44"/>
    </row>
    <row r="26" spans="2:12" s="1" customFormat="1" ht="12" customHeight="1">
      <c r="B26" s="44"/>
      <c r="D26" s="133" t="s">
        <v>46</v>
      </c>
      <c r="I26" s="134"/>
      <c r="L26" s="44"/>
    </row>
    <row r="27" spans="2:12" s="7" customFormat="1" ht="16.5" customHeight="1">
      <c r="B27" s="142"/>
      <c r="E27" s="143" t="s">
        <v>39</v>
      </c>
      <c r="F27" s="143"/>
      <c r="G27" s="143"/>
      <c r="H27" s="143"/>
      <c r="I27" s="144"/>
      <c r="L27" s="142"/>
    </row>
    <row r="28" spans="2:12" s="1" customFormat="1" ht="6.95" customHeight="1">
      <c r="B28" s="44"/>
      <c r="I28" s="134"/>
      <c r="L28" s="44"/>
    </row>
    <row r="29" spans="2:12" s="1" customFormat="1" ht="6.95" customHeight="1">
      <c r="B29" s="44"/>
      <c r="D29" s="76"/>
      <c r="E29" s="76"/>
      <c r="F29" s="76"/>
      <c r="G29" s="76"/>
      <c r="H29" s="76"/>
      <c r="I29" s="145"/>
      <c r="J29" s="76"/>
      <c r="K29" s="76"/>
      <c r="L29" s="44"/>
    </row>
    <row r="30" spans="2:12" s="1" customFormat="1" ht="25.4" customHeight="1">
      <c r="B30" s="44"/>
      <c r="D30" s="146" t="s">
        <v>48</v>
      </c>
      <c r="I30" s="134"/>
      <c r="J30" s="147">
        <f>ROUND(J93,2)</f>
        <v>0</v>
      </c>
      <c r="L30" s="44"/>
    </row>
    <row r="31" spans="2:12" s="1" customFormat="1" ht="6.95" customHeight="1">
      <c r="B31" s="44"/>
      <c r="D31" s="76"/>
      <c r="E31" s="76"/>
      <c r="F31" s="76"/>
      <c r="G31" s="76"/>
      <c r="H31" s="76"/>
      <c r="I31" s="145"/>
      <c r="J31" s="76"/>
      <c r="K31" s="76"/>
      <c r="L31" s="44"/>
    </row>
    <row r="32" spans="2:12" s="1" customFormat="1" ht="14.4" customHeight="1">
      <c r="B32" s="44"/>
      <c r="F32" s="148" t="s">
        <v>50</v>
      </c>
      <c r="I32" s="149" t="s">
        <v>49</v>
      </c>
      <c r="J32" s="148" t="s">
        <v>51</v>
      </c>
      <c r="L32" s="44"/>
    </row>
    <row r="33" spans="2:12" s="1" customFormat="1" ht="14.4" customHeight="1">
      <c r="B33" s="44"/>
      <c r="D33" s="150" t="s">
        <v>52</v>
      </c>
      <c r="E33" s="133" t="s">
        <v>53</v>
      </c>
      <c r="F33" s="151">
        <f>ROUND((SUM(BE93:BE222)),2)</f>
        <v>0</v>
      </c>
      <c r="I33" s="152">
        <v>0.21</v>
      </c>
      <c r="J33" s="151">
        <f>ROUND(((SUM(BE93:BE222))*I33),2)</f>
        <v>0</v>
      </c>
      <c r="L33" s="44"/>
    </row>
    <row r="34" spans="2:12" s="1" customFormat="1" ht="14.4" customHeight="1">
      <c r="B34" s="44"/>
      <c r="E34" s="133" t="s">
        <v>54</v>
      </c>
      <c r="F34" s="151">
        <f>ROUND((SUM(BF93:BF222)),2)</f>
        <v>0</v>
      </c>
      <c r="I34" s="152">
        <v>0.15</v>
      </c>
      <c r="J34" s="151">
        <f>ROUND(((SUM(BF93:BF222))*I34),2)</f>
        <v>0</v>
      </c>
      <c r="L34" s="44"/>
    </row>
    <row r="35" spans="2:12" s="1" customFormat="1" ht="14.4" customHeight="1" hidden="1">
      <c r="B35" s="44"/>
      <c r="E35" s="133" t="s">
        <v>55</v>
      </c>
      <c r="F35" s="151">
        <f>ROUND((SUM(BG93:BG222)),2)</f>
        <v>0</v>
      </c>
      <c r="I35" s="152">
        <v>0.21</v>
      </c>
      <c r="J35" s="151">
        <f>0</f>
        <v>0</v>
      </c>
      <c r="L35" s="44"/>
    </row>
    <row r="36" spans="2:12" s="1" customFormat="1" ht="14.4" customHeight="1" hidden="1">
      <c r="B36" s="44"/>
      <c r="E36" s="133" t="s">
        <v>56</v>
      </c>
      <c r="F36" s="151">
        <f>ROUND((SUM(BH93:BH222)),2)</f>
        <v>0</v>
      </c>
      <c r="I36" s="152">
        <v>0.15</v>
      </c>
      <c r="J36" s="151">
        <f>0</f>
        <v>0</v>
      </c>
      <c r="L36" s="44"/>
    </row>
    <row r="37" spans="2:12" s="1" customFormat="1" ht="14.4" customHeight="1" hidden="1">
      <c r="B37" s="44"/>
      <c r="E37" s="133" t="s">
        <v>57</v>
      </c>
      <c r="F37" s="151">
        <f>ROUND((SUM(BI93:BI222)),2)</f>
        <v>0</v>
      </c>
      <c r="I37" s="152">
        <v>0</v>
      </c>
      <c r="J37" s="151">
        <f>0</f>
        <v>0</v>
      </c>
      <c r="L37" s="44"/>
    </row>
    <row r="38" spans="2:12" s="1" customFormat="1" ht="6.95" customHeight="1">
      <c r="B38" s="44"/>
      <c r="I38" s="134"/>
      <c r="L38" s="44"/>
    </row>
    <row r="39" spans="2:12" s="1" customFormat="1" ht="25.4" customHeight="1">
      <c r="B39" s="44"/>
      <c r="C39" s="153"/>
      <c r="D39" s="154" t="s">
        <v>58</v>
      </c>
      <c r="E39" s="155"/>
      <c r="F39" s="155"/>
      <c r="G39" s="156" t="s">
        <v>59</v>
      </c>
      <c r="H39" s="157" t="s">
        <v>60</v>
      </c>
      <c r="I39" s="158"/>
      <c r="J39" s="159">
        <f>SUM(J30:J37)</f>
        <v>0</v>
      </c>
      <c r="K39" s="160"/>
      <c r="L39" s="44"/>
    </row>
    <row r="40" spans="2:12" s="1" customFormat="1" ht="14.4" customHeight="1">
      <c r="B40" s="161"/>
      <c r="C40" s="162"/>
      <c r="D40" s="162"/>
      <c r="E40" s="162"/>
      <c r="F40" s="162"/>
      <c r="G40" s="162"/>
      <c r="H40" s="162"/>
      <c r="I40" s="163"/>
      <c r="J40" s="162"/>
      <c r="K40" s="162"/>
      <c r="L40" s="44"/>
    </row>
    <row r="44" spans="2:12" s="1" customFormat="1" ht="6.95" customHeight="1">
      <c r="B44" s="164"/>
      <c r="C44" s="165"/>
      <c r="D44" s="165"/>
      <c r="E44" s="165"/>
      <c r="F44" s="165"/>
      <c r="G44" s="165"/>
      <c r="H44" s="165"/>
      <c r="I44" s="166"/>
      <c r="J44" s="165"/>
      <c r="K44" s="165"/>
      <c r="L44" s="44"/>
    </row>
    <row r="45" spans="2:12" s="1" customFormat="1" ht="24.95" customHeight="1">
      <c r="B45" s="39"/>
      <c r="C45" s="23" t="s">
        <v>99</v>
      </c>
      <c r="D45" s="40"/>
      <c r="E45" s="40"/>
      <c r="F45" s="40"/>
      <c r="G45" s="40"/>
      <c r="H45" s="40"/>
      <c r="I45" s="134"/>
      <c r="J45" s="40"/>
      <c r="K45" s="40"/>
      <c r="L45" s="44"/>
    </row>
    <row r="46" spans="2:12" s="1" customFormat="1" ht="6.95" customHeight="1">
      <c r="B46" s="39"/>
      <c r="C46" s="40"/>
      <c r="D46" s="40"/>
      <c r="E46" s="40"/>
      <c r="F46" s="40"/>
      <c r="G46" s="40"/>
      <c r="H46" s="40"/>
      <c r="I46" s="134"/>
      <c r="J46" s="40"/>
      <c r="K46" s="40"/>
      <c r="L46" s="44"/>
    </row>
    <row r="47" spans="2:12" s="1" customFormat="1" ht="12" customHeight="1">
      <c r="B47" s="39"/>
      <c r="C47" s="32" t="s">
        <v>16</v>
      </c>
      <c r="D47" s="40"/>
      <c r="E47" s="40"/>
      <c r="F47" s="40"/>
      <c r="G47" s="40"/>
      <c r="H47" s="40"/>
      <c r="I47" s="134"/>
      <c r="J47" s="40"/>
      <c r="K47" s="40"/>
      <c r="L47" s="44"/>
    </row>
    <row r="48" spans="2:12" s="1" customFormat="1" ht="16.5" customHeight="1">
      <c r="B48" s="39"/>
      <c r="C48" s="40"/>
      <c r="D48" s="40"/>
      <c r="E48" s="231" t="str">
        <f>E7</f>
        <v>Oprava sociálních zařízení v objektu Tlapákova 17a</v>
      </c>
      <c r="F48" s="32"/>
      <c r="G48" s="32"/>
      <c r="H48" s="32"/>
      <c r="I48" s="134"/>
      <c r="J48" s="40"/>
      <c r="K48" s="40"/>
      <c r="L48" s="44"/>
    </row>
    <row r="49" spans="2:12" s="1" customFormat="1" ht="12" customHeight="1">
      <c r="B49" s="39"/>
      <c r="C49" s="32" t="s">
        <v>145</v>
      </c>
      <c r="D49" s="40"/>
      <c r="E49" s="40"/>
      <c r="F49" s="40"/>
      <c r="G49" s="40"/>
      <c r="H49" s="40"/>
      <c r="I49" s="134"/>
      <c r="J49" s="40"/>
      <c r="K49" s="40"/>
      <c r="L49" s="44"/>
    </row>
    <row r="50" spans="2:12" s="1" customFormat="1" ht="16.5" customHeight="1">
      <c r="B50" s="39"/>
      <c r="C50" s="40"/>
      <c r="D50" s="40"/>
      <c r="E50" s="69" t="str">
        <f>E9</f>
        <v xml:space="preserve">D.1.1. - Oprava sociálních zařízení  - Architektonicko-stavební řešení </v>
      </c>
      <c r="F50" s="40"/>
      <c r="G50" s="40"/>
      <c r="H50" s="40"/>
      <c r="I50" s="134"/>
      <c r="J50" s="40"/>
      <c r="K50" s="40"/>
      <c r="L50" s="44"/>
    </row>
    <row r="51" spans="2:12" s="1" customFormat="1" ht="6.95" customHeight="1">
      <c r="B51" s="39"/>
      <c r="C51" s="40"/>
      <c r="D51" s="40"/>
      <c r="E51" s="40"/>
      <c r="F51" s="40"/>
      <c r="G51" s="40"/>
      <c r="H51" s="40"/>
      <c r="I51" s="134"/>
      <c r="J51" s="40"/>
      <c r="K51" s="40"/>
      <c r="L51" s="44"/>
    </row>
    <row r="52" spans="2:12" s="1" customFormat="1" ht="12" customHeight="1">
      <c r="B52" s="39"/>
      <c r="C52" s="32" t="s">
        <v>22</v>
      </c>
      <c r="D52" s="40"/>
      <c r="E52" s="40"/>
      <c r="F52" s="27" t="str">
        <f>F12</f>
        <v xml:space="preserve">Ostrava-Zábřeh </v>
      </c>
      <c r="G52" s="40"/>
      <c r="H52" s="40"/>
      <c r="I52" s="137" t="s">
        <v>24</v>
      </c>
      <c r="J52" s="72" t="str">
        <f>IF(J12="","",J12)</f>
        <v>8. 6. 2018</v>
      </c>
      <c r="K52" s="40"/>
      <c r="L52" s="44"/>
    </row>
    <row r="53" spans="2:12" s="1" customFormat="1" ht="6.95" customHeight="1">
      <c r="B53" s="39"/>
      <c r="C53" s="40"/>
      <c r="D53" s="40"/>
      <c r="E53" s="40"/>
      <c r="F53" s="40"/>
      <c r="G53" s="40"/>
      <c r="H53" s="40"/>
      <c r="I53" s="134"/>
      <c r="J53" s="40"/>
      <c r="K53" s="40"/>
      <c r="L53" s="44"/>
    </row>
    <row r="54" spans="2:12" s="1" customFormat="1" ht="15.15" customHeight="1">
      <c r="B54" s="39"/>
      <c r="C54" s="32" t="s">
        <v>30</v>
      </c>
      <c r="D54" s="40"/>
      <c r="E54" s="40"/>
      <c r="F54" s="27" t="str">
        <f>E15</f>
        <v xml:space="preserve">Statutár.město Ostrava,Městský obvod Ostrava-Jih </v>
      </c>
      <c r="G54" s="40"/>
      <c r="H54" s="40"/>
      <c r="I54" s="137" t="s">
        <v>38</v>
      </c>
      <c r="J54" s="37" t="str">
        <f>E21</f>
        <v xml:space="preserve">Jorgos Jerakas </v>
      </c>
      <c r="K54" s="40"/>
      <c r="L54" s="44"/>
    </row>
    <row r="55" spans="2:12" s="1" customFormat="1" ht="15.15" customHeight="1">
      <c r="B55" s="39"/>
      <c r="C55" s="32" t="s">
        <v>36</v>
      </c>
      <c r="D55" s="40"/>
      <c r="E55" s="40"/>
      <c r="F55" s="27" t="str">
        <f>IF(E18="","",E18)</f>
        <v>Vyplň údaj</v>
      </c>
      <c r="G55" s="40"/>
      <c r="H55" s="40"/>
      <c r="I55" s="137" t="s">
        <v>42</v>
      </c>
      <c r="J55" s="37" t="str">
        <f>E24</f>
        <v xml:space="preserve">Lenka Jerakasová </v>
      </c>
      <c r="K55" s="40"/>
      <c r="L55" s="44"/>
    </row>
    <row r="56" spans="2:12" s="1" customFormat="1" ht="10.3" customHeight="1">
      <c r="B56" s="39"/>
      <c r="C56" s="40"/>
      <c r="D56" s="40"/>
      <c r="E56" s="40"/>
      <c r="F56" s="40"/>
      <c r="G56" s="40"/>
      <c r="H56" s="40"/>
      <c r="I56" s="134"/>
      <c r="J56" s="40"/>
      <c r="K56" s="40"/>
      <c r="L56" s="44"/>
    </row>
    <row r="57" spans="2:12" s="1" customFormat="1" ht="29.25" customHeight="1">
      <c r="B57" s="39"/>
      <c r="C57" s="167" t="s">
        <v>100</v>
      </c>
      <c r="D57" s="168"/>
      <c r="E57" s="168"/>
      <c r="F57" s="168"/>
      <c r="G57" s="168"/>
      <c r="H57" s="168"/>
      <c r="I57" s="169"/>
      <c r="J57" s="170" t="s">
        <v>101</v>
      </c>
      <c r="K57" s="168"/>
      <c r="L57" s="44"/>
    </row>
    <row r="58" spans="2:12" s="1" customFormat="1" ht="10.3" customHeight="1">
      <c r="B58" s="39"/>
      <c r="C58" s="40"/>
      <c r="D58" s="40"/>
      <c r="E58" s="40"/>
      <c r="F58" s="40"/>
      <c r="G58" s="40"/>
      <c r="H58" s="40"/>
      <c r="I58" s="134"/>
      <c r="J58" s="40"/>
      <c r="K58" s="40"/>
      <c r="L58" s="44"/>
    </row>
    <row r="59" spans="2:47" s="1" customFormat="1" ht="22.8" customHeight="1">
      <c r="B59" s="39"/>
      <c r="C59" s="171" t="s">
        <v>80</v>
      </c>
      <c r="D59" s="40"/>
      <c r="E59" s="40"/>
      <c r="F59" s="40"/>
      <c r="G59" s="40"/>
      <c r="H59" s="40"/>
      <c r="I59" s="134"/>
      <c r="J59" s="102">
        <f>J93</f>
        <v>0</v>
      </c>
      <c r="K59" s="40"/>
      <c r="L59" s="44"/>
      <c r="AU59" s="17" t="s">
        <v>102</v>
      </c>
    </row>
    <row r="60" spans="2:12" s="8" customFormat="1" ht="24.95" customHeight="1">
      <c r="B60" s="172"/>
      <c r="C60" s="173"/>
      <c r="D60" s="174" t="s">
        <v>147</v>
      </c>
      <c r="E60" s="175"/>
      <c r="F60" s="175"/>
      <c r="G60" s="175"/>
      <c r="H60" s="175"/>
      <c r="I60" s="176"/>
      <c r="J60" s="177">
        <f>J94</f>
        <v>0</v>
      </c>
      <c r="K60" s="173"/>
      <c r="L60" s="178"/>
    </row>
    <row r="61" spans="2:12" s="9" customFormat="1" ht="19.9" customHeight="1">
      <c r="B61" s="179"/>
      <c r="C61" s="180"/>
      <c r="D61" s="181" t="s">
        <v>148</v>
      </c>
      <c r="E61" s="182"/>
      <c r="F61" s="182"/>
      <c r="G61" s="182"/>
      <c r="H61" s="182"/>
      <c r="I61" s="183"/>
      <c r="J61" s="184">
        <f>J95</f>
        <v>0</v>
      </c>
      <c r="K61" s="180"/>
      <c r="L61" s="185"/>
    </row>
    <row r="62" spans="2:12" s="9" customFormat="1" ht="19.9" customHeight="1">
      <c r="B62" s="179"/>
      <c r="C62" s="180"/>
      <c r="D62" s="181" t="s">
        <v>149</v>
      </c>
      <c r="E62" s="182"/>
      <c r="F62" s="182"/>
      <c r="G62" s="182"/>
      <c r="H62" s="182"/>
      <c r="I62" s="183"/>
      <c r="J62" s="184">
        <f>J122</f>
        <v>0</v>
      </c>
      <c r="K62" s="180"/>
      <c r="L62" s="185"/>
    </row>
    <row r="63" spans="2:12" s="9" customFormat="1" ht="19.9" customHeight="1">
      <c r="B63" s="179"/>
      <c r="C63" s="180"/>
      <c r="D63" s="181" t="s">
        <v>150</v>
      </c>
      <c r="E63" s="182"/>
      <c r="F63" s="182"/>
      <c r="G63" s="182"/>
      <c r="H63" s="182"/>
      <c r="I63" s="183"/>
      <c r="J63" s="184">
        <f>J129</f>
        <v>0</v>
      </c>
      <c r="K63" s="180"/>
      <c r="L63" s="185"/>
    </row>
    <row r="64" spans="2:12" s="9" customFormat="1" ht="19.9" customHeight="1">
      <c r="B64" s="179"/>
      <c r="C64" s="180"/>
      <c r="D64" s="181" t="s">
        <v>151</v>
      </c>
      <c r="E64" s="182"/>
      <c r="F64" s="182"/>
      <c r="G64" s="182"/>
      <c r="H64" s="182"/>
      <c r="I64" s="183"/>
      <c r="J64" s="184">
        <f>J139</f>
        <v>0</v>
      </c>
      <c r="K64" s="180"/>
      <c r="L64" s="185"/>
    </row>
    <row r="65" spans="2:12" s="8" customFormat="1" ht="24.95" customHeight="1">
      <c r="B65" s="172"/>
      <c r="C65" s="173"/>
      <c r="D65" s="174" t="s">
        <v>152</v>
      </c>
      <c r="E65" s="175"/>
      <c r="F65" s="175"/>
      <c r="G65" s="175"/>
      <c r="H65" s="175"/>
      <c r="I65" s="176"/>
      <c r="J65" s="177">
        <f>J142</f>
        <v>0</v>
      </c>
      <c r="K65" s="173"/>
      <c r="L65" s="178"/>
    </row>
    <row r="66" spans="2:12" s="9" customFormat="1" ht="19.9" customHeight="1">
      <c r="B66" s="179"/>
      <c r="C66" s="180"/>
      <c r="D66" s="181" t="s">
        <v>153</v>
      </c>
      <c r="E66" s="182"/>
      <c r="F66" s="182"/>
      <c r="G66" s="182"/>
      <c r="H66" s="182"/>
      <c r="I66" s="183"/>
      <c r="J66" s="184">
        <f>J143</f>
        <v>0</v>
      </c>
      <c r="K66" s="180"/>
      <c r="L66" s="185"/>
    </row>
    <row r="67" spans="2:12" s="9" customFormat="1" ht="19.9" customHeight="1">
      <c r="B67" s="179"/>
      <c r="C67" s="180"/>
      <c r="D67" s="181" t="s">
        <v>154</v>
      </c>
      <c r="E67" s="182"/>
      <c r="F67" s="182"/>
      <c r="G67" s="182"/>
      <c r="H67" s="182"/>
      <c r="I67" s="183"/>
      <c r="J67" s="184">
        <f>J155</f>
        <v>0</v>
      </c>
      <c r="K67" s="180"/>
      <c r="L67" s="185"/>
    </row>
    <row r="68" spans="2:12" s="9" customFormat="1" ht="19.9" customHeight="1">
      <c r="B68" s="179"/>
      <c r="C68" s="180"/>
      <c r="D68" s="181" t="s">
        <v>155</v>
      </c>
      <c r="E68" s="182"/>
      <c r="F68" s="182"/>
      <c r="G68" s="182"/>
      <c r="H68" s="182"/>
      <c r="I68" s="183"/>
      <c r="J68" s="184">
        <f>J158</f>
        <v>0</v>
      </c>
      <c r="K68" s="180"/>
      <c r="L68" s="185"/>
    </row>
    <row r="69" spans="2:12" s="9" customFormat="1" ht="19.9" customHeight="1">
      <c r="B69" s="179"/>
      <c r="C69" s="180"/>
      <c r="D69" s="181" t="s">
        <v>156</v>
      </c>
      <c r="E69" s="182"/>
      <c r="F69" s="182"/>
      <c r="G69" s="182"/>
      <c r="H69" s="182"/>
      <c r="I69" s="183"/>
      <c r="J69" s="184">
        <f>J168</f>
        <v>0</v>
      </c>
      <c r="K69" s="180"/>
      <c r="L69" s="185"/>
    </row>
    <row r="70" spans="2:12" s="9" customFormat="1" ht="19.9" customHeight="1">
      <c r="B70" s="179"/>
      <c r="C70" s="180"/>
      <c r="D70" s="181" t="s">
        <v>157</v>
      </c>
      <c r="E70" s="182"/>
      <c r="F70" s="182"/>
      <c r="G70" s="182"/>
      <c r="H70" s="182"/>
      <c r="I70" s="183"/>
      <c r="J70" s="184">
        <f>J190</f>
        <v>0</v>
      </c>
      <c r="K70" s="180"/>
      <c r="L70" s="185"/>
    </row>
    <row r="71" spans="2:12" s="9" customFormat="1" ht="19.9" customHeight="1">
      <c r="B71" s="179"/>
      <c r="C71" s="180"/>
      <c r="D71" s="181" t="s">
        <v>158</v>
      </c>
      <c r="E71" s="182"/>
      <c r="F71" s="182"/>
      <c r="G71" s="182"/>
      <c r="H71" s="182"/>
      <c r="I71" s="183"/>
      <c r="J71" s="184">
        <f>J206</f>
        <v>0</v>
      </c>
      <c r="K71" s="180"/>
      <c r="L71" s="185"/>
    </row>
    <row r="72" spans="2:12" s="9" customFormat="1" ht="19.9" customHeight="1">
      <c r="B72" s="179"/>
      <c r="C72" s="180"/>
      <c r="D72" s="181" t="s">
        <v>159</v>
      </c>
      <c r="E72" s="182"/>
      <c r="F72" s="182"/>
      <c r="G72" s="182"/>
      <c r="H72" s="182"/>
      <c r="I72" s="183"/>
      <c r="J72" s="184">
        <f>J210</f>
        <v>0</v>
      </c>
      <c r="K72" s="180"/>
      <c r="L72" s="185"/>
    </row>
    <row r="73" spans="2:12" s="8" customFormat="1" ht="24.95" customHeight="1">
      <c r="B73" s="172"/>
      <c r="C73" s="173"/>
      <c r="D73" s="174" t="s">
        <v>160</v>
      </c>
      <c r="E73" s="175"/>
      <c r="F73" s="175"/>
      <c r="G73" s="175"/>
      <c r="H73" s="175"/>
      <c r="I73" s="176"/>
      <c r="J73" s="177">
        <f>J221</f>
        <v>0</v>
      </c>
      <c r="K73" s="173"/>
      <c r="L73" s="178"/>
    </row>
    <row r="74" spans="2:12" s="1" customFormat="1" ht="21.8" customHeight="1">
      <c r="B74" s="39"/>
      <c r="C74" s="40"/>
      <c r="D74" s="40"/>
      <c r="E74" s="40"/>
      <c r="F74" s="40"/>
      <c r="G74" s="40"/>
      <c r="H74" s="40"/>
      <c r="I74" s="134"/>
      <c r="J74" s="40"/>
      <c r="K74" s="40"/>
      <c r="L74" s="44"/>
    </row>
    <row r="75" spans="2:12" s="1" customFormat="1" ht="6.95" customHeight="1">
      <c r="B75" s="59"/>
      <c r="C75" s="60"/>
      <c r="D75" s="60"/>
      <c r="E75" s="60"/>
      <c r="F75" s="60"/>
      <c r="G75" s="60"/>
      <c r="H75" s="60"/>
      <c r="I75" s="163"/>
      <c r="J75" s="60"/>
      <c r="K75" s="60"/>
      <c r="L75" s="44"/>
    </row>
    <row r="79" spans="2:12" s="1" customFormat="1" ht="6.95" customHeight="1">
      <c r="B79" s="61"/>
      <c r="C79" s="62"/>
      <c r="D79" s="62"/>
      <c r="E79" s="62"/>
      <c r="F79" s="62"/>
      <c r="G79" s="62"/>
      <c r="H79" s="62"/>
      <c r="I79" s="166"/>
      <c r="J79" s="62"/>
      <c r="K79" s="62"/>
      <c r="L79" s="44"/>
    </row>
    <row r="80" spans="2:12" s="1" customFormat="1" ht="24.95" customHeight="1">
      <c r="B80" s="39"/>
      <c r="C80" s="23" t="s">
        <v>107</v>
      </c>
      <c r="D80" s="40"/>
      <c r="E80" s="40"/>
      <c r="F80" s="40"/>
      <c r="G80" s="40"/>
      <c r="H80" s="40"/>
      <c r="I80" s="134"/>
      <c r="J80" s="40"/>
      <c r="K80" s="40"/>
      <c r="L80" s="44"/>
    </row>
    <row r="81" spans="2:12" s="1" customFormat="1" ht="6.95" customHeight="1">
      <c r="B81" s="39"/>
      <c r="C81" s="40"/>
      <c r="D81" s="40"/>
      <c r="E81" s="40"/>
      <c r="F81" s="40"/>
      <c r="G81" s="40"/>
      <c r="H81" s="40"/>
      <c r="I81" s="134"/>
      <c r="J81" s="40"/>
      <c r="K81" s="40"/>
      <c r="L81" s="44"/>
    </row>
    <row r="82" spans="2:12" s="1" customFormat="1" ht="12" customHeight="1">
      <c r="B82" s="39"/>
      <c r="C82" s="32" t="s">
        <v>16</v>
      </c>
      <c r="D82" s="40"/>
      <c r="E82" s="40"/>
      <c r="F82" s="40"/>
      <c r="G82" s="40"/>
      <c r="H82" s="40"/>
      <c r="I82" s="134"/>
      <c r="J82" s="40"/>
      <c r="K82" s="40"/>
      <c r="L82" s="44"/>
    </row>
    <row r="83" spans="2:12" s="1" customFormat="1" ht="16.5" customHeight="1">
      <c r="B83" s="39"/>
      <c r="C83" s="40"/>
      <c r="D83" s="40"/>
      <c r="E83" s="231" t="str">
        <f>E7</f>
        <v>Oprava sociálních zařízení v objektu Tlapákova 17a</v>
      </c>
      <c r="F83" s="32"/>
      <c r="G83" s="32"/>
      <c r="H83" s="32"/>
      <c r="I83" s="134"/>
      <c r="J83" s="40"/>
      <c r="K83" s="40"/>
      <c r="L83" s="44"/>
    </row>
    <row r="84" spans="2:12" s="1" customFormat="1" ht="12" customHeight="1">
      <c r="B84" s="39"/>
      <c r="C84" s="32" t="s">
        <v>145</v>
      </c>
      <c r="D84" s="40"/>
      <c r="E84" s="40"/>
      <c r="F84" s="40"/>
      <c r="G84" s="40"/>
      <c r="H84" s="40"/>
      <c r="I84" s="134"/>
      <c r="J84" s="40"/>
      <c r="K84" s="40"/>
      <c r="L84" s="44"/>
    </row>
    <row r="85" spans="2:12" s="1" customFormat="1" ht="16.5" customHeight="1">
      <c r="B85" s="39"/>
      <c r="C85" s="40"/>
      <c r="D85" s="40"/>
      <c r="E85" s="69" t="str">
        <f>E9</f>
        <v xml:space="preserve">D.1.1. - Oprava sociálních zařízení  - Architektonicko-stavební řešení </v>
      </c>
      <c r="F85" s="40"/>
      <c r="G85" s="40"/>
      <c r="H85" s="40"/>
      <c r="I85" s="134"/>
      <c r="J85" s="40"/>
      <c r="K85" s="40"/>
      <c r="L85" s="44"/>
    </row>
    <row r="86" spans="2:12" s="1" customFormat="1" ht="6.95" customHeight="1">
      <c r="B86" s="39"/>
      <c r="C86" s="40"/>
      <c r="D86" s="40"/>
      <c r="E86" s="40"/>
      <c r="F86" s="40"/>
      <c r="G86" s="40"/>
      <c r="H86" s="40"/>
      <c r="I86" s="134"/>
      <c r="J86" s="40"/>
      <c r="K86" s="40"/>
      <c r="L86" s="44"/>
    </row>
    <row r="87" spans="2:12" s="1" customFormat="1" ht="12" customHeight="1">
      <c r="B87" s="39"/>
      <c r="C87" s="32" t="s">
        <v>22</v>
      </c>
      <c r="D87" s="40"/>
      <c r="E87" s="40"/>
      <c r="F87" s="27" t="str">
        <f>F12</f>
        <v xml:space="preserve">Ostrava-Zábřeh </v>
      </c>
      <c r="G87" s="40"/>
      <c r="H87" s="40"/>
      <c r="I87" s="137" t="s">
        <v>24</v>
      </c>
      <c r="J87" s="72" t="str">
        <f>IF(J12="","",J12)</f>
        <v>8. 6. 2018</v>
      </c>
      <c r="K87" s="40"/>
      <c r="L87" s="44"/>
    </row>
    <row r="88" spans="2:12" s="1" customFormat="1" ht="6.95" customHeight="1">
      <c r="B88" s="39"/>
      <c r="C88" s="40"/>
      <c r="D88" s="40"/>
      <c r="E88" s="40"/>
      <c r="F88" s="40"/>
      <c r="G88" s="40"/>
      <c r="H88" s="40"/>
      <c r="I88" s="134"/>
      <c r="J88" s="40"/>
      <c r="K88" s="40"/>
      <c r="L88" s="44"/>
    </row>
    <row r="89" spans="2:12" s="1" customFormat="1" ht="15.15" customHeight="1">
      <c r="B89" s="39"/>
      <c r="C89" s="32" t="s">
        <v>30</v>
      </c>
      <c r="D89" s="40"/>
      <c r="E89" s="40"/>
      <c r="F89" s="27" t="str">
        <f>E15</f>
        <v xml:space="preserve">Statutár.město Ostrava,Městský obvod Ostrava-Jih </v>
      </c>
      <c r="G89" s="40"/>
      <c r="H89" s="40"/>
      <c r="I89" s="137" t="s">
        <v>38</v>
      </c>
      <c r="J89" s="37" t="str">
        <f>E21</f>
        <v xml:space="preserve">Jorgos Jerakas </v>
      </c>
      <c r="K89" s="40"/>
      <c r="L89" s="44"/>
    </row>
    <row r="90" spans="2:12" s="1" customFormat="1" ht="15.15" customHeight="1">
      <c r="B90" s="39"/>
      <c r="C90" s="32" t="s">
        <v>36</v>
      </c>
      <c r="D90" s="40"/>
      <c r="E90" s="40"/>
      <c r="F90" s="27" t="str">
        <f>IF(E18="","",E18)</f>
        <v>Vyplň údaj</v>
      </c>
      <c r="G90" s="40"/>
      <c r="H90" s="40"/>
      <c r="I90" s="137" t="s">
        <v>42</v>
      </c>
      <c r="J90" s="37" t="str">
        <f>E24</f>
        <v xml:space="preserve">Lenka Jerakasová </v>
      </c>
      <c r="K90" s="40"/>
      <c r="L90" s="44"/>
    </row>
    <row r="91" spans="2:12" s="1" customFormat="1" ht="10.3" customHeight="1">
      <c r="B91" s="39"/>
      <c r="C91" s="40"/>
      <c r="D91" s="40"/>
      <c r="E91" s="40"/>
      <c r="F91" s="40"/>
      <c r="G91" s="40"/>
      <c r="H91" s="40"/>
      <c r="I91" s="134"/>
      <c r="J91" s="40"/>
      <c r="K91" s="40"/>
      <c r="L91" s="44"/>
    </row>
    <row r="92" spans="2:20" s="10" customFormat="1" ht="29.25" customHeight="1">
      <c r="B92" s="186"/>
      <c r="C92" s="187" t="s">
        <v>108</v>
      </c>
      <c r="D92" s="188" t="s">
        <v>67</v>
      </c>
      <c r="E92" s="188" t="s">
        <v>63</v>
      </c>
      <c r="F92" s="188" t="s">
        <v>64</v>
      </c>
      <c r="G92" s="188" t="s">
        <v>109</v>
      </c>
      <c r="H92" s="188" t="s">
        <v>110</v>
      </c>
      <c r="I92" s="189" t="s">
        <v>111</v>
      </c>
      <c r="J92" s="188" t="s">
        <v>101</v>
      </c>
      <c r="K92" s="190" t="s">
        <v>112</v>
      </c>
      <c r="L92" s="191"/>
      <c r="M92" s="92" t="s">
        <v>39</v>
      </c>
      <c r="N92" s="93" t="s">
        <v>52</v>
      </c>
      <c r="O92" s="93" t="s">
        <v>113</v>
      </c>
      <c r="P92" s="93" t="s">
        <v>114</v>
      </c>
      <c r="Q92" s="93" t="s">
        <v>115</v>
      </c>
      <c r="R92" s="93" t="s">
        <v>116</v>
      </c>
      <c r="S92" s="93" t="s">
        <v>117</v>
      </c>
      <c r="T92" s="94" t="s">
        <v>118</v>
      </c>
    </row>
    <row r="93" spans="2:63" s="1" customFormat="1" ht="22.8" customHeight="1">
      <c r="B93" s="39"/>
      <c r="C93" s="99" t="s">
        <v>119</v>
      </c>
      <c r="D93" s="40"/>
      <c r="E93" s="40"/>
      <c r="F93" s="40"/>
      <c r="G93" s="40"/>
      <c r="H93" s="40"/>
      <c r="I93" s="134"/>
      <c r="J93" s="192">
        <f>BK93</f>
        <v>0</v>
      </c>
      <c r="K93" s="40"/>
      <c r="L93" s="44"/>
      <c r="M93" s="95"/>
      <c r="N93" s="96"/>
      <c r="O93" s="96"/>
      <c r="P93" s="193">
        <f>P94+P142+P221</f>
        <v>0</v>
      </c>
      <c r="Q93" s="96"/>
      <c r="R93" s="193">
        <f>R94+R142+R221</f>
        <v>29.9803643</v>
      </c>
      <c r="S93" s="96"/>
      <c r="T93" s="194">
        <f>T94+T142+T221</f>
        <v>18.00891445</v>
      </c>
      <c r="AT93" s="17" t="s">
        <v>81</v>
      </c>
      <c r="AU93" s="17" t="s">
        <v>102</v>
      </c>
      <c r="BK93" s="195">
        <f>BK94+BK142+BK221</f>
        <v>0</v>
      </c>
    </row>
    <row r="94" spans="2:63" s="11" customFormat="1" ht="25.9" customHeight="1">
      <c r="B94" s="196"/>
      <c r="C94" s="197"/>
      <c r="D94" s="198" t="s">
        <v>81</v>
      </c>
      <c r="E94" s="199" t="s">
        <v>161</v>
      </c>
      <c r="F94" s="199" t="s">
        <v>162</v>
      </c>
      <c r="G94" s="197"/>
      <c r="H94" s="197"/>
      <c r="I94" s="200"/>
      <c r="J94" s="201">
        <f>BK94</f>
        <v>0</v>
      </c>
      <c r="K94" s="197"/>
      <c r="L94" s="202"/>
      <c r="M94" s="203"/>
      <c r="N94" s="204"/>
      <c r="O94" s="204"/>
      <c r="P94" s="205">
        <f>P95+P122+P129+P139</f>
        <v>0</v>
      </c>
      <c r="Q94" s="204"/>
      <c r="R94" s="205">
        <f>R95+R122+R129+R139</f>
        <v>13.183337400000003</v>
      </c>
      <c r="S94" s="204"/>
      <c r="T94" s="206">
        <f>T95+T122+T129+T139</f>
        <v>0.22458</v>
      </c>
      <c r="AR94" s="207" t="s">
        <v>21</v>
      </c>
      <c r="AT94" s="208" t="s">
        <v>81</v>
      </c>
      <c r="AU94" s="208" t="s">
        <v>82</v>
      </c>
      <c r="AY94" s="207" t="s">
        <v>123</v>
      </c>
      <c r="BK94" s="209">
        <f>BK95+BK122+BK129+BK139</f>
        <v>0</v>
      </c>
    </row>
    <row r="95" spans="2:63" s="11" customFormat="1" ht="22.8" customHeight="1">
      <c r="B95" s="196"/>
      <c r="C95" s="197"/>
      <c r="D95" s="198" t="s">
        <v>81</v>
      </c>
      <c r="E95" s="210" t="s">
        <v>163</v>
      </c>
      <c r="F95" s="210" t="s">
        <v>164</v>
      </c>
      <c r="G95" s="197"/>
      <c r="H95" s="197"/>
      <c r="I95" s="200"/>
      <c r="J95" s="211">
        <f>BK95</f>
        <v>0</v>
      </c>
      <c r="K95" s="197"/>
      <c r="L95" s="202"/>
      <c r="M95" s="203"/>
      <c r="N95" s="204"/>
      <c r="O95" s="204"/>
      <c r="P95" s="205">
        <f>SUM(P96:P121)</f>
        <v>0</v>
      </c>
      <c r="Q95" s="204"/>
      <c r="R95" s="205">
        <f>SUM(R96:R121)</f>
        <v>13.179497400000002</v>
      </c>
      <c r="S95" s="204"/>
      <c r="T95" s="206">
        <f>SUM(T96:T121)</f>
        <v>0</v>
      </c>
      <c r="AR95" s="207" t="s">
        <v>21</v>
      </c>
      <c r="AT95" s="208" t="s">
        <v>81</v>
      </c>
      <c r="AU95" s="208" t="s">
        <v>21</v>
      </c>
      <c r="AY95" s="207" t="s">
        <v>123</v>
      </c>
      <c r="BK95" s="209">
        <f>SUM(BK96:BK121)</f>
        <v>0</v>
      </c>
    </row>
    <row r="96" spans="2:65" s="1" customFormat="1" ht="24" customHeight="1">
      <c r="B96" s="39"/>
      <c r="C96" s="212" t="s">
        <v>21</v>
      </c>
      <c r="D96" s="212" t="s">
        <v>126</v>
      </c>
      <c r="E96" s="213" t="s">
        <v>165</v>
      </c>
      <c r="F96" s="214" t="s">
        <v>166</v>
      </c>
      <c r="G96" s="215" t="s">
        <v>167</v>
      </c>
      <c r="H96" s="216">
        <v>58.89</v>
      </c>
      <c r="I96" s="217"/>
      <c r="J96" s="218">
        <f>ROUND(I96*H96,2)</f>
        <v>0</v>
      </c>
      <c r="K96" s="214" t="s">
        <v>168</v>
      </c>
      <c r="L96" s="44"/>
      <c r="M96" s="219" t="s">
        <v>39</v>
      </c>
      <c r="N96" s="220" t="s">
        <v>53</v>
      </c>
      <c r="O96" s="84"/>
      <c r="P96" s="221">
        <f>O96*H96</f>
        <v>0</v>
      </c>
      <c r="Q96" s="221">
        <v>0.00438</v>
      </c>
      <c r="R96" s="221">
        <f>Q96*H96</f>
        <v>0.2579382</v>
      </c>
      <c r="S96" s="221">
        <v>0</v>
      </c>
      <c r="T96" s="222">
        <f>S96*H96</f>
        <v>0</v>
      </c>
      <c r="AR96" s="223" t="s">
        <v>169</v>
      </c>
      <c r="AT96" s="223" t="s">
        <v>126</v>
      </c>
      <c r="AU96" s="223" t="s">
        <v>91</v>
      </c>
      <c r="AY96" s="17" t="s">
        <v>123</v>
      </c>
      <c r="BE96" s="224">
        <f>IF(N96="základní",J96,0)</f>
        <v>0</v>
      </c>
      <c r="BF96" s="224">
        <f>IF(N96="snížená",J96,0)</f>
        <v>0</v>
      </c>
      <c r="BG96" s="224">
        <f>IF(N96="zákl. přenesená",J96,0)</f>
        <v>0</v>
      </c>
      <c r="BH96" s="224">
        <f>IF(N96="sníž. přenesená",J96,0)</f>
        <v>0</v>
      </c>
      <c r="BI96" s="224">
        <f>IF(N96="nulová",J96,0)</f>
        <v>0</v>
      </c>
      <c r="BJ96" s="17" t="s">
        <v>21</v>
      </c>
      <c r="BK96" s="224">
        <f>ROUND(I96*H96,2)</f>
        <v>0</v>
      </c>
      <c r="BL96" s="17" t="s">
        <v>169</v>
      </c>
      <c r="BM96" s="223" t="s">
        <v>170</v>
      </c>
    </row>
    <row r="97" spans="2:47" s="1" customFormat="1" ht="12">
      <c r="B97" s="39"/>
      <c r="C97" s="40"/>
      <c r="D97" s="232" t="s">
        <v>171</v>
      </c>
      <c r="E97" s="40"/>
      <c r="F97" s="233" t="s">
        <v>172</v>
      </c>
      <c r="G97" s="40"/>
      <c r="H97" s="40"/>
      <c r="I97" s="134"/>
      <c r="J97" s="40"/>
      <c r="K97" s="40"/>
      <c r="L97" s="44"/>
      <c r="M97" s="234"/>
      <c r="N97" s="84"/>
      <c r="O97" s="84"/>
      <c r="P97" s="84"/>
      <c r="Q97" s="84"/>
      <c r="R97" s="84"/>
      <c r="S97" s="84"/>
      <c r="T97" s="85"/>
      <c r="AT97" s="17" t="s">
        <v>171</v>
      </c>
      <c r="AU97" s="17" t="s">
        <v>91</v>
      </c>
    </row>
    <row r="98" spans="2:51" s="12" customFormat="1" ht="12">
      <c r="B98" s="235"/>
      <c r="C98" s="236"/>
      <c r="D98" s="232" t="s">
        <v>173</v>
      </c>
      <c r="E98" s="237" t="s">
        <v>39</v>
      </c>
      <c r="F98" s="238" t="s">
        <v>174</v>
      </c>
      <c r="G98" s="236"/>
      <c r="H98" s="239">
        <v>41.78</v>
      </c>
      <c r="I98" s="240"/>
      <c r="J98" s="236"/>
      <c r="K98" s="236"/>
      <c r="L98" s="241"/>
      <c r="M98" s="242"/>
      <c r="N98" s="243"/>
      <c r="O98" s="243"/>
      <c r="P98" s="243"/>
      <c r="Q98" s="243"/>
      <c r="R98" s="243"/>
      <c r="S98" s="243"/>
      <c r="T98" s="244"/>
      <c r="AT98" s="245" t="s">
        <v>173</v>
      </c>
      <c r="AU98" s="245" t="s">
        <v>91</v>
      </c>
      <c r="AV98" s="12" t="s">
        <v>91</v>
      </c>
      <c r="AW98" s="12" t="s">
        <v>41</v>
      </c>
      <c r="AX98" s="12" t="s">
        <v>82</v>
      </c>
      <c r="AY98" s="245" t="s">
        <v>123</v>
      </c>
    </row>
    <row r="99" spans="2:51" s="12" customFormat="1" ht="12">
      <c r="B99" s="235"/>
      <c r="C99" s="236"/>
      <c r="D99" s="232" t="s">
        <v>173</v>
      </c>
      <c r="E99" s="237" t="s">
        <v>39</v>
      </c>
      <c r="F99" s="238" t="s">
        <v>175</v>
      </c>
      <c r="G99" s="236"/>
      <c r="H99" s="239">
        <v>17.11</v>
      </c>
      <c r="I99" s="240"/>
      <c r="J99" s="236"/>
      <c r="K99" s="236"/>
      <c r="L99" s="241"/>
      <c r="M99" s="242"/>
      <c r="N99" s="243"/>
      <c r="O99" s="243"/>
      <c r="P99" s="243"/>
      <c r="Q99" s="243"/>
      <c r="R99" s="243"/>
      <c r="S99" s="243"/>
      <c r="T99" s="244"/>
      <c r="AT99" s="245" t="s">
        <v>173</v>
      </c>
      <c r="AU99" s="245" t="s">
        <v>91</v>
      </c>
      <c r="AV99" s="12" t="s">
        <v>91</v>
      </c>
      <c r="AW99" s="12" t="s">
        <v>41</v>
      </c>
      <c r="AX99" s="12" t="s">
        <v>82</v>
      </c>
      <c r="AY99" s="245" t="s">
        <v>123</v>
      </c>
    </row>
    <row r="100" spans="2:51" s="13" customFormat="1" ht="12">
      <c r="B100" s="246"/>
      <c r="C100" s="247"/>
      <c r="D100" s="232" t="s">
        <v>173</v>
      </c>
      <c r="E100" s="248" t="s">
        <v>39</v>
      </c>
      <c r="F100" s="249" t="s">
        <v>176</v>
      </c>
      <c r="G100" s="247"/>
      <c r="H100" s="250">
        <v>58.89</v>
      </c>
      <c r="I100" s="251"/>
      <c r="J100" s="247"/>
      <c r="K100" s="247"/>
      <c r="L100" s="252"/>
      <c r="M100" s="253"/>
      <c r="N100" s="254"/>
      <c r="O100" s="254"/>
      <c r="P100" s="254"/>
      <c r="Q100" s="254"/>
      <c r="R100" s="254"/>
      <c r="S100" s="254"/>
      <c r="T100" s="255"/>
      <c r="AT100" s="256" t="s">
        <v>173</v>
      </c>
      <c r="AU100" s="256" t="s">
        <v>91</v>
      </c>
      <c r="AV100" s="13" t="s">
        <v>169</v>
      </c>
      <c r="AW100" s="13" t="s">
        <v>41</v>
      </c>
      <c r="AX100" s="13" t="s">
        <v>21</v>
      </c>
      <c r="AY100" s="256" t="s">
        <v>123</v>
      </c>
    </row>
    <row r="101" spans="2:65" s="1" customFormat="1" ht="24" customHeight="1">
      <c r="B101" s="39"/>
      <c r="C101" s="212" t="s">
        <v>91</v>
      </c>
      <c r="D101" s="212" t="s">
        <v>126</v>
      </c>
      <c r="E101" s="213" t="s">
        <v>177</v>
      </c>
      <c r="F101" s="214" t="s">
        <v>178</v>
      </c>
      <c r="G101" s="215" t="s">
        <v>167</v>
      </c>
      <c r="H101" s="216">
        <v>58.89</v>
      </c>
      <c r="I101" s="217"/>
      <c r="J101" s="218">
        <f>ROUND(I101*H101,2)</f>
        <v>0</v>
      </c>
      <c r="K101" s="214" t="s">
        <v>168</v>
      </c>
      <c r="L101" s="44"/>
      <c r="M101" s="219" t="s">
        <v>39</v>
      </c>
      <c r="N101" s="220" t="s">
        <v>53</v>
      </c>
      <c r="O101" s="84"/>
      <c r="P101" s="221">
        <f>O101*H101</f>
        <v>0</v>
      </c>
      <c r="Q101" s="221">
        <v>0.01628</v>
      </c>
      <c r="R101" s="221">
        <f>Q101*H101</f>
        <v>0.9587292</v>
      </c>
      <c r="S101" s="221">
        <v>0</v>
      </c>
      <c r="T101" s="222">
        <f>S101*H101</f>
        <v>0</v>
      </c>
      <c r="AR101" s="223" t="s">
        <v>169</v>
      </c>
      <c r="AT101" s="223" t="s">
        <v>126</v>
      </c>
      <c r="AU101" s="223" t="s">
        <v>91</v>
      </c>
      <c r="AY101" s="17" t="s">
        <v>123</v>
      </c>
      <c r="BE101" s="224">
        <f>IF(N101="základní",J101,0)</f>
        <v>0</v>
      </c>
      <c r="BF101" s="224">
        <f>IF(N101="snížená",J101,0)</f>
        <v>0</v>
      </c>
      <c r="BG101" s="224">
        <f>IF(N101="zákl. přenesená",J101,0)</f>
        <v>0</v>
      </c>
      <c r="BH101" s="224">
        <f>IF(N101="sníž. přenesená",J101,0)</f>
        <v>0</v>
      </c>
      <c r="BI101" s="224">
        <f>IF(N101="nulová",J101,0)</f>
        <v>0</v>
      </c>
      <c r="BJ101" s="17" t="s">
        <v>21</v>
      </c>
      <c r="BK101" s="224">
        <f>ROUND(I101*H101,2)</f>
        <v>0</v>
      </c>
      <c r="BL101" s="17" t="s">
        <v>169</v>
      </c>
      <c r="BM101" s="223" t="s">
        <v>179</v>
      </c>
    </row>
    <row r="102" spans="2:47" s="1" customFormat="1" ht="12">
      <c r="B102" s="39"/>
      <c r="C102" s="40"/>
      <c r="D102" s="232" t="s">
        <v>171</v>
      </c>
      <c r="E102" s="40"/>
      <c r="F102" s="233" t="s">
        <v>180</v>
      </c>
      <c r="G102" s="40"/>
      <c r="H102" s="40"/>
      <c r="I102" s="134"/>
      <c r="J102" s="40"/>
      <c r="K102" s="40"/>
      <c r="L102" s="44"/>
      <c r="M102" s="234"/>
      <c r="N102" s="84"/>
      <c r="O102" s="84"/>
      <c r="P102" s="84"/>
      <c r="Q102" s="84"/>
      <c r="R102" s="84"/>
      <c r="S102" s="84"/>
      <c r="T102" s="85"/>
      <c r="AT102" s="17" t="s">
        <v>171</v>
      </c>
      <c r="AU102" s="17" t="s">
        <v>91</v>
      </c>
    </row>
    <row r="103" spans="2:65" s="1" customFormat="1" ht="16.5" customHeight="1">
      <c r="B103" s="39"/>
      <c r="C103" s="212" t="s">
        <v>141</v>
      </c>
      <c r="D103" s="212" t="s">
        <v>126</v>
      </c>
      <c r="E103" s="213" t="s">
        <v>181</v>
      </c>
      <c r="F103" s="214" t="s">
        <v>182</v>
      </c>
      <c r="G103" s="215" t="s">
        <v>167</v>
      </c>
      <c r="H103" s="216">
        <v>306.36</v>
      </c>
      <c r="I103" s="217"/>
      <c r="J103" s="218">
        <f>ROUND(I103*H103,2)</f>
        <v>0</v>
      </c>
      <c r="K103" s="214" t="s">
        <v>168</v>
      </c>
      <c r="L103" s="44"/>
      <c r="M103" s="219" t="s">
        <v>39</v>
      </c>
      <c r="N103" s="220" t="s">
        <v>53</v>
      </c>
      <c r="O103" s="84"/>
      <c r="P103" s="221">
        <f>O103*H103</f>
        <v>0</v>
      </c>
      <c r="Q103" s="221">
        <v>0.02048</v>
      </c>
      <c r="R103" s="221">
        <f>Q103*H103</f>
        <v>6.274252800000001</v>
      </c>
      <c r="S103" s="221">
        <v>0</v>
      </c>
      <c r="T103" s="222">
        <f>S103*H103</f>
        <v>0</v>
      </c>
      <c r="AR103" s="223" t="s">
        <v>169</v>
      </c>
      <c r="AT103" s="223" t="s">
        <v>126</v>
      </c>
      <c r="AU103" s="223" t="s">
        <v>91</v>
      </c>
      <c r="AY103" s="17" t="s">
        <v>123</v>
      </c>
      <c r="BE103" s="224">
        <f>IF(N103="základní",J103,0)</f>
        <v>0</v>
      </c>
      <c r="BF103" s="224">
        <f>IF(N103="snížená",J103,0)</f>
        <v>0</v>
      </c>
      <c r="BG103" s="224">
        <f>IF(N103="zákl. přenesená",J103,0)</f>
        <v>0</v>
      </c>
      <c r="BH103" s="224">
        <f>IF(N103="sníž. přenesená",J103,0)</f>
        <v>0</v>
      </c>
      <c r="BI103" s="224">
        <f>IF(N103="nulová",J103,0)</f>
        <v>0</v>
      </c>
      <c r="BJ103" s="17" t="s">
        <v>21</v>
      </c>
      <c r="BK103" s="224">
        <f>ROUND(I103*H103,2)</f>
        <v>0</v>
      </c>
      <c r="BL103" s="17" t="s">
        <v>169</v>
      </c>
      <c r="BM103" s="223" t="s">
        <v>183</v>
      </c>
    </row>
    <row r="104" spans="2:47" s="1" customFormat="1" ht="12">
      <c r="B104" s="39"/>
      <c r="C104" s="40"/>
      <c r="D104" s="232" t="s">
        <v>171</v>
      </c>
      <c r="E104" s="40"/>
      <c r="F104" s="233" t="s">
        <v>184</v>
      </c>
      <c r="G104" s="40"/>
      <c r="H104" s="40"/>
      <c r="I104" s="134"/>
      <c r="J104" s="40"/>
      <c r="K104" s="40"/>
      <c r="L104" s="44"/>
      <c r="M104" s="234"/>
      <c r="N104" s="84"/>
      <c r="O104" s="84"/>
      <c r="P104" s="84"/>
      <c r="Q104" s="84"/>
      <c r="R104" s="84"/>
      <c r="S104" s="84"/>
      <c r="T104" s="85"/>
      <c r="AT104" s="17" t="s">
        <v>171</v>
      </c>
      <c r="AU104" s="17" t="s">
        <v>91</v>
      </c>
    </row>
    <row r="105" spans="2:51" s="12" customFormat="1" ht="12">
      <c r="B105" s="235"/>
      <c r="C105" s="236"/>
      <c r="D105" s="232" t="s">
        <v>173</v>
      </c>
      <c r="E105" s="237" t="s">
        <v>39</v>
      </c>
      <c r="F105" s="238" t="s">
        <v>185</v>
      </c>
      <c r="G105" s="236"/>
      <c r="H105" s="239">
        <v>306.36</v>
      </c>
      <c r="I105" s="240"/>
      <c r="J105" s="236"/>
      <c r="K105" s="236"/>
      <c r="L105" s="241"/>
      <c r="M105" s="242"/>
      <c r="N105" s="243"/>
      <c r="O105" s="243"/>
      <c r="P105" s="243"/>
      <c r="Q105" s="243"/>
      <c r="R105" s="243"/>
      <c r="S105" s="243"/>
      <c r="T105" s="244"/>
      <c r="AT105" s="245" t="s">
        <v>173</v>
      </c>
      <c r="AU105" s="245" t="s">
        <v>91</v>
      </c>
      <c r="AV105" s="12" t="s">
        <v>91</v>
      </c>
      <c r="AW105" s="12" t="s">
        <v>41</v>
      </c>
      <c r="AX105" s="12" t="s">
        <v>82</v>
      </c>
      <c r="AY105" s="245" t="s">
        <v>123</v>
      </c>
    </row>
    <row r="106" spans="2:51" s="13" customFormat="1" ht="12">
      <c r="B106" s="246"/>
      <c r="C106" s="247"/>
      <c r="D106" s="232" t="s">
        <v>173</v>
      </c>
      <c r="E106" s="248" t="s">
        <v>39</v>
      </c>
      <c r="F106" s="249" t="s">
        <v>176</v>
      </c>
      <c r="G106" s="247"/>
      <c r="H106" s="250">
        <v>306.36</v>
      </c>
      <c r="I106" s="251"/>
      <c r="J106" s="247"/>
      <c r="K106" s="247"/>
      <c r="L106" s="252"/>
      <c r="M106" s="253"/>
      <c r="N106" s="254"/>
      <c r="O106" s="254"/>
      <c r="P106" s="254"/>
      <c r="Q106" s="254"/>
      <c r="R106" s="254"/>
      <c r="S106" s="254"/>
      <c r="T106" s="255"/>
      <c r="AT106" s="256" t="s">
        <v>173</v>
      </c>
      <c r="AU106" s="256" t="s">
        <v>91</v>
      </c>
      <c r="AV106" s="13" t="s">
        <v>169</v>
      </c>
      <c r="AW106" s="13" t="s">
        <v>41</v>
      </c>
      <c r="AX106" s="13" t="s">
        <v>21</v>
      </c>
      <c r="AY106" s="256" t="s">
        <v>123</v>
      </c>
    </row>
    <row r="107" spans="2:65" s="1" customFormat="1" ht="24" customHeight="1">
      <c r="B107" s="39"/>
      <c r="C107" s="212" t="s">
        <v>169</v>
      </c>
      <c r="D107" s="212" t="s">
        <v>126</v>
      </c>
      <c r="E107" s="213" t="s">
        <v>186</v>
      </c>
      <c r="F107" s="214" t="s">
        <v>187</v>
      </c>
      <c r="G107" s="215" t="s">
        <v>167</v>
      </c>
      <c r="H107" s="216">
        <v>247.47</v>
      </c>
      <c r="I107" s="217"/>
      <c r="J107" s="218">
        <f>ROUND(I107*H107,2)</f>
        <v>0</v>
      </c>
      <c r="K107" s="214" t="s">
        <v>168</v>
      </c>
      <c r="L107" s="44"/>
      <c r="M107" s="219" t="s">
        <v>39</v>
      </c>
      <c r="N107" s="220" t="s">
        <v>53</v>
      </c>
      <c r="O107" s="84"/>
      <c r="P107" s="221">
        <f>O107*H107</f>
        <v>0</v>
      </c>
      <c r="Q107" s="221">
        <v>0.00438</v>
      </c>
      <c r="R107" s="221">
        <f>Q107*H107</f>
        <v>1.0839186</v>
      </c>
      <c r="S107" s="221">
        <v>0</v>
      </c>
      <c r="T107" s="222">
        <f>S107*H107</f>
        <v>0</v>
      </c>
      <c r="AR107" s="223" t="s">
        <v>169</v>
      </c>
      <c r="AT107" s="223" t="s">
        <v>126</v>
      </c>
      <c r="AU107" s="223" t="s">
        <v>91</v>
      </c>
      <c r="AY107" s="17" t="s">
        <v>123</v>
      </c>
      <c r="BE107" s="224">
        <f>IF(N107="základní",J107,0)</f>
        <v>0</v>
      </c>
      <c r="BF107" s="224">
        <f>IF(N107="snížená",J107,0)</f>
        <v>0</v>
      </c>
      <c r="BG107" s="224">
        <f>IF(N107="zákl. přenesená",J107,0)</f>
        <v>0</v>
      </c>
      <c r="BH107" s="224">
        <f>IF(N107="sníž. přenesená",J107,0)</f>
        <v>0</v>
      </c>
      <c r="BI107" s="224">
        <f>IF(N107="nulová",J107,0)</f>
        <v>0</v>
      </c>
      <c r="BJ107" s="17" t="s">
        <v>21</v>
      </c>
      <c r="BK107" s="224">
        <f>ROUND(I107*H107,2)</f>
        <v>0</v>
      </c>
      <c r="BL107" s="17" t="s">
        <v>169</v>
      </c>
      <c r="BM107" s="223" t="s">
        <v>188</v>
      </c>
    </row>
    <row r="108" spans="2:47" s="1" customFormat="1" ht="12">
      <c r="B108" s="39"/>
      <c r="C108" s="40"/>
      <c r="D108" s="232" t="s">
        <v>171</v>
      </c>
      <c r="E108" s="40"/>
      <c r="F108" s="233" t="s">
        <v>172</v>
      </c>
      <c r="G108" s="40"/>
      <c r="H108" s="40"/>
      <c r="I108" s="134"/>
      <c r="J108" s="40"/>
      <c r="K108" s="40"/>
      <c r="L108" s="44"/>
      <c r="M108" s="234"/>
      <c r="N108" s="84"/>
      <c r="O108" s="84"/>
      <c r="P108" s="84"/>
      <c r="Q108" s="84"/>
      <c r="R108" s="84"/>
      <c r="S108" s="84"/>
      <c r="T108" s="85"/>
      <c r="AT108" s="17" t="s">
        <v>171</v>
      </c>
      <c r="AU108" s="17" t="s">
        <v>91</v>
      </c>
    </row>
    <row r="109" spans="2:65" s="1" customFormat="1" ht="24" customHeight="1">
      <c r="B109" s="39"/>
      <c r="C109" s="212" t="s">
        <v>122</v>
      </c>
      <c r="D109" s="212" t="s">
        <v>126</v>
      </c>
      <c r="E109" s="213" t="s">
        <v>189</v>
      </c>
      <c r="F109" s="214" t="s">
        <v>190</v>
      </c>
      <c r="G109" s="215" t="s">
        <v>167</v>
      </c>
      <c r="H109" s="216">
        <v>247.47</v>
      </c>
      <c r="I109" s="217"/>
      <c r="J109" s="218">
        <f>ROUND(I109*H109,2)</f>
        <v>0</v>
      </c>
      <c r="K109" s="214" t="s">
        <v>168</v>
      </c>
      <c r="L109" s="44"/>
      <c r="M109" s="219" t="s">
        <v>39</v>
      </c>
      <c r="N109" s="220" t="s">
        <v>53</v>
      </c>
      <c r="O109" s="84"/>
      <c r="P109" s="221">
        <f>O109*H109</f>
        <v>0</v>
      </c>
      <c r="Q109" s="221">
        <v>0.01838</v>
      </c>
      <c r="R109" s="221">
        <f>Q109*H109</f>
        <v>4.5484986</v>
      </c>
      <c r="S109" s="221">
        <v>0</v>
      </c>
      <c r="T109" s="222">
        <f>S109*H109</f>
        <v>0</v>
      </c>
      <c r="AR109" s="223" t="s">
        <v>169</v>
      </c>
      <c r="AT109" s="223" t="s">
        <v>126</v>
      </c>
      <c r="AU109" s="223" t="s">
        <v>91</v>
      </c>
      <c r="AY109" s="17" t="s">
        <v>123</v>
      </c>
      <c r="BE109" s="224">
        <f>IF(N109="základní",J109,0)</f>
        <v>0</v>
      </c>
      <c r="BF109" s="224">
        <f>IF(N109="snížená",J109,0)</f>
        <v>0</v>
      </c>
      <c r="BG109" s="224">
        <f>IF(N109="zákl. přenesená",J109,0)</f>
        <v>0</v>
      </c>
      <c r="BH109" s="224">
        <f>IF(N109="sníž. přenesená",J109,0)</f>
        <v>0</v>
      </c>
      <c r="BI109" s="224">
        <f>IF(N109="nulová",J109,0)</f>
        <v>0</v>
      </c>
      <c r="BJ109" s="17" t="s">
        <v>21</v>
      </c>
      <c r="BK109" s="224">
        <f>ROUND(I109*H109,2)</f>
        <v>0</v>
      </c>
      <c r="BL109" s="17" t="s">
        <v>169</v>
      </c>
      <c r="BM109" s="223" t="s">
        <v>191</v>
      </c>
    </row>
    <row r="110" spans="2:47" s="1" customFormat="1" ht="12">
      <c r="B110" s="39"/>
      <c r="C110" s="40"/>
      <c r="D110" s="232" t="s">
        <v>171</v>
      </c>
      <c r="E110" s="40"/>
      <c r="F110" s="233" t="s">
        <v>180</v>
      </c>
      <c r="G110" s="40"/>
      <c r="H110" s="40"/>
      <c r="I110" s="134"/>
      <c r="J110" s="40"/>
      <c r="K110" s="40"/>
      <c r="L110" s="44"/>
      <c r="M110" s="234"/>
      <c r="N110" s="84"/>
      <c r="O110" s="84"/>
      <c r="P110" s="84"/>
      <c r="Q110" s="84"/>
      <c r="R110" s="84"/>
      <c r="S110" s="84"/>
      <c r="T110" s="85"/>
      <c r="AT110" s="17" t="s">
        <v>171</v>
      </c>
      <c r="AU110" s="17" t="s">
        <v>91</v>
      </c>
    </row>
    <row r="111" spans="2:51" s="14" customFormat="1" ht="12">
      <c r="B111" s="257"/>
      <c r="C111" s="258"/>
      <c r="D111" s="232" t="s">
        <v>173</v>
      </c>
      <c r="E111" s="259" t="s">
        <v>39</v>
      </c>
      <c r="F111" s="260" t="s">
        <v>192</v>
      </c>
      <c r="G111" s="258"/>
      <c r="H111" s="259" t="s">
        <v>39</v>
      </c>
      <c r="I111" s="261"/>
      <c r="J111" s="258"/>
      <c r="K111" s="258"/>
      <c r="L111" s="262"/>
      <c r="M111" s="263"/>
      <c r="N111" s="264"/>
      <c r="O111" s="264"/>
      <c r="P111" s="264"/>
      <c r="Q111" s="264"/>
      <c r="R111" s="264"/>
      <c r="S111" s="264"/>
      <c r="T111" s="265"/>
      <c r="AT111" s="266" t="s">
        <v>173</v>
      </c>
      <c r="AU111" s="266" t="s">
        <v>91</v>
      </c>
      <c r="AV111" s="14" t="s">
        <v>21</v>
      </c>
      <c r="AW111" s="14" t="s">
        <v>41</v>
      </c>
      <c r="AX111" s="14" t="s">
        <v>82</v>
      </c>
      <c r="AY111" s="266" t="s">
        <v>123</v>
      </c>
    </row>
    <row r="112" spans="2:51" s="12" customFormat="1" ht="12">
      <c r="B112" s="235"/>
      <c r="C112" s="236"/>
      <c r="D112" s="232" t="s">
        <v>173</v>
      </c>
      <c r="E112" s="237" t="s">
        <v>39</v>
      </c>
      <c r="F112" s="238" t="s">
        <v>193</v>
      </c>
      <c r="G112" s="236"/>
      <c r="H112" s="239">
        <v>61.6</v>
      </c>
      <c r="I112" s="240"/>
      <c r="J112" s="236"/>
      <c r="K112" s="236"/>
      <c r="L112" s="241"/>
      <c r="M112" s="242"/>
      <c r="N112" s="243"/>
      <c r="O112" s="243"/>
      <c r="P112" s="243"/>
      <c r="Q112" s="243"/>
      <c r="R112" s="243"/>
      <c r="S112" s="243"/>
      <c r="T112" s="244"/>
      <c r="AT112" s="245" t="s">
        <v>173</v>
      </c>
      <c r="AU112" s="245" t="s">
        <v>91</v>
      </c>
      <c r="AV112" s="12" t="s">
        <v>91</v>
      </c>
      <c r="AW112" s="12" t="s">
        <v>41</v>
      </c>
      <c r="AX112" s="12" t="s">
        <v>82</v>
      </c>
      <c r="AY112" s="245" t="s">
        <v>123</v>
      </c>
    </row>
    <row r="113" spans="2:51" s="12" customFormat="1" ht="12">
      <c r="B113" s="235"/>
      <c r="C113" s="236"/>
      <c r="D113" s="232" t="s">
        <v>173</v>
      </c>
      <c r="E113" s="237" t="s">
        <v>39</v>
      </c>
      <c r="F113" s="238" t="s">
        <v>194</v>
      </c>
      <c r="G113" s="236"/>
      <c r="H113" s="239">
        <v>40.61</v>
      </c>
      <c r="I113" s="240"/>
      <c r="J113" s="236"/>
      <c r="K113" s="236"/>
      <c r="L113" s="241"/>
      <c r="M113" s="242"/>
      <c r="N113" s="243"/>
      <c r="O113" s="243"/>
      <c r="P113" s="243"/>
      <c r="Q113" s="243"/>
      <c r="R113" s="243"/>
      <c r="S113" s="243"/>
      <c r="T113" s="244"/>
      <c r="AT113" s="245" t="s">
        <v>173</v>
      </c>
      <c r="AU113" s="245" t="s">
        <v>91</v>
      </c>
      <c r="AV113" s="12" t="s">
        <v>91</v>
      </c>
      <c r="AW113" s="12" t="s">
        <v>41</v>
      </c>
      <c r="AX113" s="12" t="s">
        <v>82</v>
      </c>
      <c r="AY113" s="245" t="s">
        <v>123</v>
      </c>
    </row>
    <row r="114" spans="2:51" s="14" customFormat="1" ht="12">
      <c r="B114" s="257"/>
      <c r="C114" s="258"/>
      <c r="D114" s="232" t="s">
        <v>173</v>
      </c>
      <c r="E114" s="259" t="s">
        <v>39</v>
      </c>
      <c r="F114" s="260" t="s">
        <v>195</v>
      </c>
      <c r="G114" s="258"/>
      <c r="H114" s="259" t="s">
        <v>39</v>
      </c>
      <c r="I114" s="261"/>
      <c r="J114" s="258"/>
      <c r="K114" s="258"/>
      <c r="L114" s="262"/>
      <c r="M114" s="263"/>
      <c r="N114" s="264"/>
      <c r="O114" s="264"/>
      <c r="P114" s="264"/>
      <c r="Q114" s="264"/>
      <c r="R114" s="264"/>
      <c r="S114" s="264"/>
      <c r="T114" s="265"/>
      <c r="AT114" s="266" t="s">
        <v>173</v>
      </c>
      <c r="AU114" s="266" t="s">
        <v>91</v>
      </c>
      <c r="AV114" s="14" t="s">
        <v>21</v>
      </c>
      <c r="AW114" s="14" t="s">
        <v>41</v>
      </c>
      <c r="AX114" s="14" t="s">
        <v>82</v>
      </c>
      <c r="AY114" s="266" t="s">
        <v>123</v>
      </c>
    </row>
    <row r="115" spans="2:51" s="12" customFormat="1" ht="12">
      <c r="B115" s="235"/>
      <c r="C115" s="236"/>
      <c r="D115" s="232" t="s">
        <v>173</v>
      </c>
      <c r="E115" s="237" t="s">
        <v>39</v>
      </c>
      <c r="F115" s="238" t="s">
        <v>196</v>
      </c>
      <c r="G115" s="236"/>
      <c r="H115" s="239">
        <v>81.4</v>
      </c>
      <c r="I115" s="240"/>
      <c r="J115" s="236"/>
      <c r="K115" s="236"/>
      <c r="L115" s="241"/>
      <c r="M115" s="242"/>
      <c r="N115" s="243"/>
      <c r="O115" s="243"/>
      <c r="P115" s="243"/>
      <c r="Q115" s="243"/>
      <c r="R115" s="243"/>
      <c r="S115" s="243"/>
      <c r="T115" s="244"/>
      <c r="AT115" s="245" t="s">
        <v>173</v>
      </c>
      <c r="AU115" s="245" t="s">
        <v>91</v>
      </c>
      <c r="AV115" s="12" t="s">
        <v>91</v>
      </c>
      <c r="AW115" s="12" t="s">
        <v>41</v>
      </c>
      <c r="AX115" s="12" t="s">
        <v>82</v>
      </c>
      <c r="AY115" s="245" t="s">
        <v>123</v>
      </c>
    </row>
    <row r="116" spans="2:51" s="12" customFormat="1" ht="12">
      <c r="B116" s="235"/>
      <c r="C116" s="236"/>
      <c r="D116" s="232" t="s">
        <v>173</v>
      </c>
      <c r="E116" s="237" t="s">
        <v>39</v>
      </c>
      <c r="F116" s="238" t="s">
        <v>197</v>
      </c>
      <c r="G116" s="236"/>
      <c r="H116" s="239">
        <v>63.86</v>
      </c>
      <c r="I116" s="240"/>
      <c r="J116" s="236"/>
      <c r="K116" s="236"/>
      <c r="L116" s="241"/>
      <c r="M116" s="242"/>
      <c r="N116" s="243"/>
      <c r="O116" s="243"/>
      <c r="P116" s="243"/>
      <c r="Q116" s="243"/>
      <c r="R116" s="243"/>
      <c r="S116" s="243"/>
      <c r="T116" s="244"/>
      <c r="AT116" s="245" t="s">
        <v>173</v>
      </c>
      <c r="AU116" s="245" t="s">
        <v>91</v>
      </c>
      <c r="AV116" s="12" t="s">
        <v>91</v>
      </c>
      <c r="AW116" s="12" t="s">
        <v>41</v>
      </c>
      <c r="AX116" s="12" t="s">
        <v>82</v>
      </c>
      <c r="AY116" s="245" t="s">
        <v>123</v>
      </c>
    </row>
    <row r="117" spans="2:51" s="13" customFormat="1" ht="12">
      <c r="B117" s="246"/>
      <c r="C117" s="247"/>
      <c r="D117" s="232" t="s">
        <v>173</v>
      </c>
      <c r="E117" s="248" t="s">
        <v>39</v>
      </c>
      <c r="F117" s="249" t="s">
        <v>176</v>
      </c>
      <c r="G117" s="247"/>
      <c r="H117" s="250">
        <v>247.47</v>
      </c>
      <c r="I117" s="251"/>
      <c r="J117" s="247"/>
      <c r="K117" s="247"/>
      <c r="L117" s="252"/>
      <c r="M117" s="253"/>
      <c r="N117" s="254"/>
      <c r="O117" s="254"/>
      <c r="P117" s="254"/>
      <c r="Q117" s="254"/>
      <c r="R117" s="254"/>
      <c r="S117" s="254"/>
      <c r="T117" s="255"/>
      <c r="AT117" s="256" t="s">
        <v>173</v>
      </c>
      <c r="AU117" s="256" t="s">
        <v>91</v>
      </c>
      <c r="AV117" s="13" t="s">
        <v>169</v>
      </c>
      <c r="AW117" s="13" t="s">
        <v>41</v>
      </c>
      <c r="AX117" s="13" t="s">
        <v>21</v>
      </c>
      <c r="AY117" s="256" t="s">
        <v>123</v>
      </c>
    </row>
    <row r="118" spans="2:65" s="1" customFormat="1" ht="24" customHeight="1">
      <c r="B118" s="39"/>
      <c r="C118" s="212" t="s">
        <v>163</v>
      </c>
      <c r="D118" s="212" t="s">
        <v>126</v>
      </c>
      <c r="E118" s="213" t="s">
        <v>198</v>
      </c>
      <c r="F118" s="214" t="s">
        <v>199</v>
      </c>
      <c r="G118" s="215" t="s">
        <v>200</v>
      </c>
      <c r="H118" s="216">
        <v>2</v>
      </c>
      <c r="I118" s="217"/>
      <c r="J118" s="218">
        <f>ROUND(I118*H118,2)</f>
        <v>0</v>
      </c>
      <c r="K118" s="214" t="s">
        <v>168</v>
      </c>
      <c r="L118" s="44"/>
      <c r="M118" s="219" t="s">
        <v>39</v>
      </c>
      <c r="N118" s="220" t="s">
        <v>53</v>
      </c>
      <c r="O118" s="84"/>
      <c r="P118" s="221">
        <f>O118*H118</f>
        <v>0</v>
      </c>
      <c r="Q118" s="221">
        <v>0.01698</v>
      </c>
      <c r="R118" s="221">
        <f>Q118*H118</f>
        <v>0.03396</v>
      </c>
      <c r="S118" s="221">
        <v>0</v>
      </c>
      <c r="T118" s="222">
        <f>S118*H118</f>
        <v>0</v>
      </c>
      <c r="AR118" s="223" t="s">
        <v>169</v>
      </c>
      <c r="AT118" s="223" t="s">
        <v>126</v>
      </c>
      <c r="AU118" s="223" t="s">
        <v>91</v>
      </c>
      <c r="AY118" s="17" t="s">
        <v>123</v>
      </c>
      <c r="BE118" s="224">
        <f>IF(N118="základní",J118,0)</f>
        <v>0</v>
      </c>
      <c r="BF118" s="224">
        <f>IF(N118="snížená",J118,0)</f>
        <v>0</v>
      </c>
      <c r="BG118" s="224">
        <f>IF(N118="zákl. přenesená",J118,0)</f>
        <v>0</v>
      </c>
      <c r="BH118" s="224">
        <f>IF(N118="sníž. přenesená",J118,0)</f>
        <v>0</v>
      </c>
      <c r="BI118" s="224">
        <f>IF(N118="nulová",J118,0)</f>
        <v>0</v>
      </c>
      <c r="BJ118" s="17" t="s">
        <v>21</v>
      </c>
      <c r="BK118" s="224">
        <f>ROUND(I118*H118,2)</f>
        <v>0</v>
      </c>
      <c r="BL118" s="17" t="s">
        <v>169</v>
      </c>
      <c r="BM118" s="223" t="s">
        <v>201</v>
      </c>
    </row>
    <row r="119" spans="2:47" s="1" customFormat="1" ht="12">
      <c r="B119" s="39"/>
      <c r="C119" s="40"/>
      <c r="D119" s="232" t="s">
        <v>171</v>
      </c>
      <c r="E119" s="40"/>
      <c r="F119" s="233" t="s">
        <v>202</v>
      </c>
      <c r="G119" s="40"/>
      <c r="H119" s="40"/>
      <c r="I119" s="134"/>
      <c r="J119" s="40"/>
      <c r="K119" s="40"/>
      <c r="L119" s="44"/>
      <c r="M119" s="234"/>
      <c r="N119" s="84"/>
      <c r="O119" s="84"/>
      <c r="P119" s="84"/>
      <c r="Q119" s="84"/>
      <c r="R119" s="84"/>
      <c r="S119" s="84"/>
      <c r="T119" s="85"/>
      <c r="AT119" s="17" t="s">
        <v>171</v>
      </c>
      <c r="AU119" s="17" t="s">
        <v>91</v>
      </c>
    </row>
    <row r="120" spans="2:65" s="1" customFormat="1" ht="16.5" customHeight="1">
      <c r="B120" s="39"/>
      <c r="C120" s="267" t="s">
        <v>203</v>
      </c>
      <c r="D120" s="267" t="s">
        <v>204</v>
      </c>
      <c r="E120" s="268" t="s">
        <v>205</v>
      </c>
      <c r="F120" s="269" t="s">
        <v>206</v>
      </c>
      <c r="G120" s="270" t="s">
        <v>200</v>
      </c>
      <c r="H120" s="271">
        <v>1</v>
      </c>
      <c r="I120" s="272"/>
      <c r="J120" s="273">
        <f>ROUND(I120*H120,2)</f>
        <v>0</v>
      </c>
      <c r="K120" s="269" t="s">
        <v>168</v>
      </c>
      <c r="L120" s="274"/>
      <c r="M120" s="275" t="s">
        <v>39</v>
      </c>
      <c r="N120" s="276" t="s">
        <v>53</v>
      </c>
      <c r="O120" s="84"/>
      <c r="P120" s="221">
        <f>O120*H120</f>
        <v>0</v>
      </c>
      <c r="Q120" s="221">
        <v>0.011</v>
      </c>
      <c r="R120" s="221">
        <f>Q120*H120</f>
        <v>0.011</v>
      </c>
      <c r="S120" s="221">
        <v>0</v>
      </c>
      <c r="T120" s="222">
        <f>S120*H120</f>
        <v>0</v>
      </c>
      <c r="AR120" s="223" t="s">
        <v>207</v>
      </c>
      <c r="AT120" s="223" t="s">
        <v>204</v>
      </c>
      <c r="AU120" s="223" t="s">
        <v>91</v>
      </c>
      <c r="AY120" s="17" t="s">
        <v>123</v>
      </c>
      <c r="BE120" s="224">
        <f>IF(N120="základní",J120,0)</f>
        <v>0</v>
      </c>
      <c r="BF120" s="224">
        <f>IF(N120="snížená",J120,0)</f>
        <v>0</v>
      </c>
      <c r="BG120" s="224">
        <f>IF(N120="zákl. přenesená",J120,0)</f>
        <v>0</v>
      </c>
      <c r="BH120" s="224">
        <f>IF(N120="sníž. přenesená",J120,0)</f>
        <v>0</v>
      </c>
      <c r="BI120" s="224">
        <f>IF(N120="nulová",J120,0)</f>
        <v>0</v>
      </c>
      <c r="BJ120" s="17" t="s">
        <v>21</v>
      </c>
      <c r="BK120" s="224">
        <f>ROUND(I120*H120,2)</f>
        <v>0</v>
      </c>
      <c r="BL120" s="17" t="s">
        <v>169</v>
      </c>
      <c r="BM120" s="223" t="s">
        <v>208</v>
      </c>
    </row>
    <row r="121" spans="2:65" s="1" customFormat="1" ht="16.5" customHeight="1">
      <c r="B121" s="39"/>
      <c r="C121" s="267" t="s">
        <v>207</v>
      </c>
      <c r="D121" s="267" t="s">
        <v>204</v>
      </c>
      <c r="E121" s="268" t="s">
        <v>209</v>
      </c>
      <c r="F121" s="269" t="s">
        <v>210</v>
      </c>
      <c r="G121" s="270" t="s">
        <v>200</v>
      </c>
      <c r="H121" s="271">
        <v>1</v>
      </c>
      <c r="I121" s="272"/>
      <c r="J121" s="273">
        <f>ROUND(I121*H121,2)</f>
        <v>0</v>
      </c>
      <c r="K121" s="269" t="s">
        <v>168</v>
      </c>
      <c r="L121" s="274"/>
      <c r="M121" s="275" t="s">
        <v>39</v>
      </c>
      <c r="N121" s="276" t="s">
        <v>53</v>
      </c>
      <c r="O121" s="84"/>
      <c r="P121" s="221">
        <f>O121*H121</f>
        <v>0</v>
      </c>
      <c r="Q121" s="221">
        <v>0.0112</v>
      </c>
      <c r="R121" s="221">
        <f>Q121*H121</f>
        <v>0.0112</v>
      </c>
      <c r="S121" s="221">
        <v>0</v>
      </c>
      <c r="T121" s="222">
        <f>S121*H121</f>
        <v>0</v>
      </c>
      <c r="AR121" s="223" t="s">
        <v>207</v>
      </c>
      <c r="AT121" s="223" t="s">
        <v>204</v>
      </c>
      <c r="AU121" s="223" t="s">
        <v>91</v>
      </c>
      <c r="AY121" s="17" t="s">
        <v>123</v>
      </c>
      <c r="BE121" s="224">
        <f>IF(N121="základní",J121,0)</f>
        <v>0</v>
      </c>
      <c r="BF121" s="224">
        <f>IF(N121="snížená",J121,0)</f>
        <v>0</v>
      </c>
      <c r="BG121" s="224">
        <f>IF(N121="zákl. přenesená",J121,0)</f>
        <v>0</v>
      </c>
      <c r="BH121" s="224">
        <f>IF(N121="sníž. přenesená",J121,0)</f>
        <v>0</v>
      </c>
      <c r="BI121" s="224">
        <f>IF(N121="nulová",J121,0)</f>
        <v>0</v>
      </c>
      <c r="BJ121" s="17" t="s">
        <v>21</v>
      </c>
      <c r="BK121" s="224">
        <f>ROUND(I121*H121,2)</f>
        <v>0</v>
      </c>
      <c r="BL121" s="17" t="s">
        <v>169</v>
      </c>
      <c r="BM121" s="223" t="s">
        <v>211</v>
      </c>
    </row>
    <row r="122" spans="2:63" s="11" customFormat="1" ht="22.8" customHeight="1">
      <c r="B122" s="196"/>
      <c r="C122" s="197"/>
      <c r="D122" s="198" t="s">
        <v>81</v>
      </c>
      <c r="E122" s="210" t="s">
        <v>212</v>
      </c>
      <c r="F122" s="210" t="s">
        <v>213</v>
      </c>
      <c r="G122" s="197"/>
      <c r="H122" s="197"/>
      <c r="I122" s="200"/>
      <c r="J122" s="211">
        <f>BK122</f>
        <v>0</v>
      </c>
      <c r="K122" s="197"/>
      <c r="L122" s="202"/>
      <c r="M122" s="203"/>
      <c r="N122" s="204"/>
      <c r="O122" s="204"/>
      <c r="P122" s="205">
        <f>SUM(P123:P128)</f>
        <v>0</v>
      </c>
      <c r="Q122" s="204"/>
      <c r="R122" s="205">
        <f>SUM(R123:R128)</f>
        <v>0.0038400000000000005</v>
      </c>
      <c r="S122" s="204"/>
      <c r="T122" s="206">
        <f>SUM(T123:T128)</f>
        <v>0.22458</v>
      </c>
      <c r="AR122" s="207" t="s">
        <v>21</v>
      </c>
      <c r="AT122" s="208" t="s">
        <v>81</v>
      </c>
      <c r="AU122" s="208" t="s">
        <v>21</v>
      </c>
      <c r="AY122" s="207" t="s">
        <v>123</v>
      </c>
      <c r="BK122" s="209">
        <f>SUM(BK123:BK128)</f>
        <v>0</v>
      </c>
    </row>
    <row r="123" spans="2:65" s="1" customFormat="1" ht="16.5" customHeight="1">
      <c r="B123" s="39"/>
      <c r="C123" s="212" t="s">
        <v>212</v>
      </c>
      <c r="D123" s="212" t="s">
        <v>126</v>
      </c>
      <c r="E123" s="213" t="s">
        <v>214</v>
      </c>
      <c r="F123" s="214" t="s">
        <v>215</v>
      </c>
      <c r="G123" s="215" t="s">
        <v>167</v>
      </c>
      <c r="H123" s="216">
        <v>384</v>
      </c>
      <c r="I123" s="217"/>
      <c r="J123" s="218">
        <f>ROUND(I123*H123,2)</f>
        <v>0</v>
      </c>
      <c r="K123" s="214" t="s">
        <v>168</v>
      </c>
      <c r="L123" s="44"/>
      <c r="M123" s="219" t="s">
        <v>39</v>
      </c>
      <c r="N123" s="220" t="s">
        <v>53</v>
      </c>
      <c r="O123" s="84"/>
      <c r="P123" s="221">
        <f>O123*H123</f>
        <v>0</v>
      </c>
      <c r="Q123" s="221">
        <v>0</v>
      </c>
      <c r="R123" s="221">
        <f>Q123*H123</f>
        <v>0</v>
      </c>
      <c r="S123" s="221">
        <v>0</v>
      </c>
      <c r="T123" s="222">
        <f>S123*H123</f>
        <v>0</v>
      </c>
      <c r="AR123" s="223" t="s">
        <v>169</v>
      </c>
      <c r="AT123" s="223" t="s">
        <v>126</v>
      </c>
      <c r="AU123" s="223" t="s">
        <v>91</v>
      </c>
      <c r="AY123" s="17" t="s">
        <v>123</v>
      </c>
      <c r="BE123" s="224">
        <f>IF(N123="základní",J123,0)</f>
        <v>0</v>
      </c>
      <c r="BF123" s="224">
        <f>IF(N123="snížená",J123,0)</f>
        <v>0</v>
      </c>
      <c r="BG123" s="224">
        <f>IF(N123="zákl. přenesená",J123,0)</f>
        <v>0</v>
      </c>
      <c r="BH123" s="224">
        <f>IF(N123="sníž. přenesená",J123,0)</f>
        <v>0</v>
      </c>
      <c r="BI123" s="224">
        <f>IF(N123="nulová",J123,0)</f>
        <v>0</v>
      </c>
      <c r="BJ123" s="17" t="s">
        <v>21</v>
      </c>
      <c r="BK123" s="224">
        <f>ROUND(I123*H123,2)</f>
        <v>0</v>
      </c>
      <c r="BL123" s="17" t="s">
        <v>169</v>
      </c>
      <c r="BM123" s="223" t="s">
        <v>216</v>
      </c>
    </row>
    <row r="124" spans="2:47" s="1" customFormat="1" ht="12">
      <c r="B124" s="39"/>
      <c r="C124" s="40"/>
      <c r="D124" s="232" t="s">
        <v>171</v>
      </c>
      <c r="E124" s="40"/>
      <c r="F124" s="233" t="s">
        <v>217</v>
      </c>
      <c r="G124" s="40"/>
      <c r="H124" s="40"/>
      <c r="I124" s="134"/>
      <c r="J124" s="40"/>
      <c r="K124" s="40"/>
      <c r="L124" s="44"/>
      <c r="M124" s="234"/>
      <c r="N124" s="84"/>
      <c r="O124" s="84"/>
      <c r="P124" s="84"/>
      <c r="Q124" s="84"/>
      <c r="R124" s="84"/>
      <c r="S124" s="84"/>
      <c r="T124" s="85"/>
      <c r="AT124" s="17" t="s">
        <v>171</v>
      </c>
      <c r="AU124" s="17" t="s">
        <v>91</v>
      </c>
    </row>
    <row r="125" spans="2:65" s="1" customFormat="1" ht="16.5" customHeight="1">
      <c r="B125" s="39"/>
      <c r="C125" s="212" t="s">
        <v>218</v>
      </c>
      <c r="D125" s="212" t="s">
        <v>126</v>
      </c>
      <c r="E125" s="213" t="s">
        <v>219</v>
      </c>
      <c r="F125" s="214" t="s">
        <v>220</v>
      </c>
      <c r="G125" s="215" t="s">
        <v>167</v>
      </c>
      <c r="H125" s="216">
        <v>384</v>
      </c>
      <c r="I125" s="217"/>
      <c r="J125" s="218">
        <f>ROUND(I125*H125,2)</f>
        <v>0</v>
      </c>
      <c r="K125" s="214" t="s">
        <v>168</v>
      </c>
      <c r="L125" s="44"/>
      <c r="M125" s="219" t="s">
        <v>39</v>
      </c>
      <c r="N125" s="220" t="s">
        <v>53</v>
      </c>
      <c r="O125" s="84"/>
      <c r="P125" s="221">
        <f>O125*H125</f>
        <v>0</v>
      </c>
      <c r="Q125" s="221">
        <v>1E-05</v>
      </c>
      <c r="R125" s="221">
        <f>Q125*H125</f>
        <v>0.0038400000000000005</v>
      </c>
      <c r="S125" s="221">
        <v>0</v>
      </c>
      <c r="T125" s="222">
        <f>S125*H125</f>
        <v>0</v>
      </c>
      <c r="AR125" s="223" t="s">
        <v>169</v>
      </c>
      <c r="AT125" s="223" t="s">
        <v>126</v>
      </c>
      <c r="AU125" s="223" t="s">
        <v>91</v>
      </c>
      <c r="AY125" s="17" t="s">
        <v>123</v>
      </c>
      <c r="BE125" s="224">
        <f>IF(N125="základní",J125,0)</f>
        <v>0</v>
      </c>
      <c r="BF125" s="224">
        <f>IF(N125="snížená",J125,0)</f>
        <v>0</v>
      </c>
      <c r="BG125" s="224">
        <f>IF(N125="zákl. přenesená",J125,0)</f>
        <v>0</v>
      </c>
      <c r="BH125" s="224">
        <f>IF(N125="sníž. přenesená",J125,0)</f>
        <v>0</v>
      </c>
      <c r="BI125" s="224">
        <f>IF(N125="nulová",J125,0)</f>
        <v>0</v>
      </c>
      <c r="BJ125" s="17" t="s">
        <v>21</v>
      </c>
      <c r="BK125" s="224">
        <f>ROUND(I125*H125,2)</f>
        <v>0</v>
      </c>
      <c r="BL125" s="17" t="s">
        <v>169</v>
      </c>
      <c r="BM125" s="223" t="s">
        <v>221</v>
      </c>
    </row>
    <row r="126" spans="2:47" s="1" customFormat="1" ht="12">
      <c r="B126" s="39"/>
      <c r="C126" s="40"/>
      <c r="D126" s="232" t="s">
        <v>171</v>
      </c>
      <c r="E126" s="40"/>
      <c r="F126" s="233" t="s">
        <v>222</v>
      </c>
      <c r="G126" s="40"/>
      <c r="H126" s="40"/>
      <c r="I126" s="134"/>
      <c r="J126" s="40"/>
      <c r="K126" s="40"/>
      <c r="L126" s="44"/>
      <c r="M126" s="234"/>
      <c r="N126" s="84"/>
      <c r="O126" s="84"/>
      <c r="P126" s="84"/>
      <c r="Q126" s="84"/>
      <c r="R126" s="84"/>
      <c r="S126" s="84"/>
      <c r="T126" s="85"/>
      <c r="AT126" s="17" t="s">
        <v>171</v>
      </c>
      <c r="AU126" s="17" t="s">
        <v>91</v>
      </c>
    </row>
    <row r="127" spans="2:65" s="1" customFormat="1" ht="24" customHeight="1">
      <c r="B127" s="39"/>
      <c r="C127" s="212" t="s">
        <v>223</v>
      </c>
      <c r="D127" s="212" t="s">
        <v>126</v>
      </c>
      <c r="E127" s="213" t="s">
        <v>224</v>
      </c>
      <c r="F127" s="214" t="s">
        <v>225</v>
      </c>
      <c r="G127" s="215" t="s">
        <v>167</v>
      </c>
      <c r="H127" s="216">
        <v>2.955</v>
      </c>
      <c r="I127" s="217"/>
      <c r="J127" s="218">
        <f>ROUND(I127*H127,2)</f>
        <v>0</v>
      </c>
      <c r="K127" s="214" t="s">
        <v>168</v>
      </c>
      <c r="L127" s="44"/>
      <c r="M127" s="219" t="s">
        <v>39</v>
      </c>
      <c r="N127" s="220" t="s">
        <v>53</v>
      </c>
      <c r="O127" s="84"/>
      <c r="P127" s="221">
        <f>O127*H127</f>
        <v>0</v>
      </c>
      <c r="Q127" s="221">
        <v>0</v>
      </c>
      <c r="R127" s="221">
        <f>Q127*H127</f>
        <v>0</v>
      </c>
      <c r="S127" s="221">
        <v>0.076</v>
      </c>
      <c r="T127" s="222">
        <f>S127*H127</f>
        <v>0.22458</v>
      </c>
      <c r="AR127" s="223" t="s">
        <v>169</v>
      </c>
      <c r="AT127" s="223" t="s">
        <v>126</v>
      </c>
      <c r="AU127" s="223" t="s">
        <v>91</v>
      </c>
      <c r="AY127" s="17" t="s">
        <v>123</v>
      </c>
      <c r="BE127" s="224">
        <f>IF(N127="základní",J127,0)</f>
        <v>0</v>
      </c>
      <c r="BF127" s="224">
        <f>IF(N127="snížená",J127,0)</f>
        <v>0</v>
      </c>
      <c r="BG127" s="224">
        <f>IF(N127="zákl. přenesená",J127,0)</f>
        <v>0</v>
      </c>
      <c r="BH127" s="224">
        <f>IF(N127="sníž. přenesená",J127,0)</f>
        <v>0</v>
      </c>
      <c r="BI127" s="224">
        <f>IF(N127="nulová",J127,0)</f>
        <v>0</v>
      </c>
      <c r="BJ127" s="17" t="s">
        <v>21</v>
      </c>
      <c r="BK127" s="224">
        <f>ROUND(I127*H127,2)</f>
        <v>0</v>
      </c>
      <c r="BL127" s="17" t="s">
        <v>169</v>
      </c>
      <c r="BM127" s="223" t="s">
        <v>226</v>
      </c>
    </row>
    <row r="128" spans="2:47" s="1" customFormat="1" ht="12">
      <c r="B128" s="39"/>
      <c r="C128" s="40"/>
      <c r="D128" s="232" t="s">
        <v>171</v>
      </c>
      <c r="E128" s="40"/>
      <c r="F128" s="233" t="s">
        <v>227</v>
      </c>
      <c r="G128" s="40"/>
      <c r="H128" s="40"/>
      <c r="I128" s="134"/>
      <c r="J128" s="40"/>
      <c r="K128" s="40"/>
      <c r="L128" s="44"/>
      <c r="M128" s="234"/>
      <c r="N128" s="84"/>
      <c r="O128" s="84"/>
      <c r="P128" s="84"/>
      <c r="Q128" s="84"/>
      <c r="R128" s="84"/>
      <c r="S128" s="84"/>
      <c r="T128" s="85"/>
      <c r="AT128" s="17" t="s">
        <v>171</v>
      </c>
      <c r="AU128" s="17" t="s">
        <v>91</v>
      </c>
    </row>
    <row r="129" spans="2:63" s="11" customFormat="1" ht="22.8" customHeight="1">
      <c r="B129" s="196"/>
      <c r="C129" s="197"/>
      <c r="D129" s="198" t="s">
        <v>81</v>
      </c>
      <c r="E129" s="210" t="s">
        <v>228</v>
      </c>
      <c r="F129" s="210" t="s">
        <v>229</v>
      </c>
      <c r="G129" s="197"/>
      <c r="H129" s="197"/>
      <c r="I129" s="200"/>
      <c r="J129" s="211">
        <f>BK129</f>
        <v>0</v>
      </c>
      <c r="K129" s="197"/>
      <c r="L129" s="202"/>
      <c r="M129" s="203"/>
      <c r="N129" s="204"/>
      <c r="O129" s="204"/>
      <c r="P129" s="205">
        <f>SUM(P130:P138)</f>
        <v>0</v>
      </c>
      <c r="Q129" s="204"/>
      <c r="R129" s="205">
        <f>SUM(R130:R138)</f>
        <v>0</v>
      </c>
      <c r="S129" s="204"/>
      <c r="T129" s="206">
        <f>SUM(T130:T138)</f>
        <v>0</v>
      </c>
      <c r="AR129" s="207" t="s">
        <v>21</v>
      </c>
      <c r="AT129" s="208" t="s">
        <v>81</v>
      </c>
      <c r="AU129" s="208" t="s">
        <v>21</v>
      </c>
      <c r="AY129" s="207" t="s">
        <v>123</v>
      </c>
      <c r="BK129" s="209">
        <f>SUM(BK130:BK138)</f>
        <v>0</v>
      </c>
    </row>
    <row r="130" spans="2:65" s="1" customFormat="1" ht="24" customHeight="1">
      <c r="B130" s="39"/>
      <c r="C130" s="212" t="s">
        <v>230</v>
      </c>
      <c r="D130" s="212" t="s">
        <v>126</v>
      </c>
      <c r="E130" s="213" t="s">
        <v>231</v>
      </c>
      <c r="F130" s="214" t="s">
        <v>232</v>
      </c>
      <c r="G130" s="215" t="s">
        <v>233</v>
      </c>
      <c r="H130" s="216">
        <v>18.009</v>
      </c>
      <c r="I130" s="217"/>
      <c r="J130" s="218">
        <f>ROUND(I130*H130,2)</f>
        <v>0</v>
      </c>
      <c r="K130" s="214" t="s">
        <v>168</v>
      </c>
      <c r="L130" s="44"/>
      <c r="M130" s="219" t="s">
        <v>39</v>
      </c>
      <c r="N130" s="220" t="s">
        <v>53</v>
      </c>
      <c r="O130" s="84"/>
      <c r="P130" s="221">
        <f>O130*H130</f>
        <v>0</v>
      </c>
      <c r="Q130" s="221">
        <v>0</v>
      </c>
      <c r="R130" s="221">
        <f>Q130*H130</f>
        <v>0</v>
      </c>
      <c r="S130" s="221">
        <v>0</v>
      </c>
      <c r="T130" s="222">
        <f>S130*H130</f>
        <v>0</v>
      </c>
      <c r="AR130" s="223" t="s">
        <v>169</v>
      </c>
      <c r="AT130" s="223" t="s">
        <v>126</v>
      </c>
      <c r="AU130" s="223" t="s">
        <v>91</v>
      </c>
      <c r="AY130" s="17" t="s">
        <v>123</v>
      </c>
      <c r="BE130" s="224">
        <f>IF(N130="základní",J130,0)</f>
        <v>0</v>
      </c>
      <c r="BF130" s="224">
        <f>IF(N130="snížená",J130,0)</f>
        <v>0</v>
      </c>
      <c r="BG130" s="224">
        <f>IF(N130="zákl. přenesená",J130,0)</f>
        <v>0</v>
      </c>
      <c r="BH130" s="224">
        <f>IF(N130="sníž. přenesená",J130,0)</f>
        <v>0</v>
      </c>
      <c r="BI130" s="224">
        <f>IF(N130="nulová",J130,0)</f>
        <v>0</v>
      </c>
      <c r="BJ130" s="17" t="s">
        <v>21</v>
      </c>
      <c r="BK130" s="224">
        <f>ROUND(I130*H130,2)</f>
        <v>0</v>
      </c>
      <c r="BL130" s="17" t="s">
        <v>169</v>
      </c>
      <c r="BM130" s="223" t="s">
        <v>234</v>
      </c>
    </row>
    <row r="131" spans="2:47" s="1" customFormat="1" ht="12">
      <c r="B131" s="39"/>
      <c r="C131" s="40"/>
      <c r="D131" s="232" t="s">
        <v>171</v>
      </c>
      <c r="E131" s="40"/>
      <c r="F131" s="233" t="s">
        <v>235</v>
      </c>
      <c r="G131" s="40"/>
      <c r="H131" s="40"/>
      <c r="I131" s="134"/>
      <c r="J131" s="40"/>
      <c r="K131" s="40"/>
      <c r="L131" s="44"/>
      <c r="M131" s="234"/>
      <c r="N131" s="84"/>
      <c r="O131" s="84"/>
      <c r="P131" s="84"/>
      <c r="Q131" s="84"/>
      <c r="R131" s="84"/>
      <c r="S131" s="84"/>
      <c r="T131" s="85"/>
      <c r="AT131" s="17" t="s">
        <v>171</v>
      </c>
      <c r="AU131" s="17" t="s">
        <v>91</v>
      </c>
    </row>
    <row r="132" spans="2:65" s="1" customFormat="1" ht="16.5" customHeight="1">
      <c r="B132" s="39"/>
      <c r="C132" s="212" t="s">
        <v>236</v>
      </c>
      <c r="D132" s="212" t="s">
        <v>126</v>
      </c>
      <c r="E132" s="213" t="s">
        <v>237</v>
      </c>
      <c r="F132" s="214" t="s">
        <v>238</v>
      </c>
      <c r="G132" s="215" t="s">
        <v>233</v>
      </c>
      <c r="H132" s="216">
        <v>18.009</v>
      </c>
      <c r="I132" s="217"/>
      <c r="J132" s="218">
        <f>ROUND(I132*H132,2)</f>
        <v>0</v>
      </c>
      <c r="K132" s="214" t="s">
        <v>168</v>
      </c>
      <c r="L132" s="44"/>
      <c r="M132" s="219" t="s">
        <v>39</v>
      </c>
      <c r="N132" s="220" t="s">
        <v>53</v>
      </c>
      <c r="O132" s="84"/>
      <c r="P132" s="221">
        <f>O132*H132</f>
        <v>0</v>
      </c>
      <c r="Q132" s="221">
        <v>0</v>
      </c>
      <c r="R132" s="221">
        <f>Q132*H132</f>
        <v>0</v>
      </c>
      <c r="S132" s="221">
        <v>0</v>
      </c>
      <c r="T132" s="222">
        <f>S132*H132</f>
        <v>0</v>
      </c>
      <c r="AR132" s="223" t="s">
        <v>169</v>
      </c>
      <c r="AT132" s="223" t="s">
        <v>126</v>
      </c>
      <c r="AU132" s="223" t="s">
        <v>91</v>
      </c>
      <c r="AY132" s="17" t="s">
        <v>123</v>
      </c>
      <c r="BE132" s="224">
        <f>IF(N132="základní",J132,0)</f>
        <v>0</v>
      </c>
      <c r="BF132" s="224">
        <f>IF(N132="snížená",J132,0)</f>
        <v>0</v>
      </c>
      <c r="BG132" s="224">
        <f>IF(N132="zákl. přenesená",J132,0)</f>
        <v>0</v>
      </c>
      <c r="BH132" s="224">
        <f>IF(N132="sníž. přenesená",J132,0)</f>
        <v>0</v>
      </c>
      <c r="BI132" s="224">
        <f>IF(N132="nulová",J132,0)</f>
        <v>0</v>
      </c>
      <c r="BJ132" s="17" t="s">
        <v>21</v>
      </c>
      <c r="BK132" s="224">
        <f>ROUND(I132*H132,2)</f>
        <v>0</v>
      </c>
      <c r="BL132" s="17" t="s">
        <v>169</v>
      </c>
      <c r="BM132" s="223" t="s">
        <v>239</v>
      </c>
    </row>
    <row r="133" spans="2:47" s="1" customFormat="1" ht="12">
      <c r="B133" s="39"/>
      <c r="C133" s="40"/>
      <c r="D133" s="232" t="s">
        <v>171</v>
      </c>
      <c r="E133" s="40"/>
      <c r="F133" s="233" t="s">
        <v>240</v>
      </c>
      <c r="G133" s="40"/>
      <c r="H133" s="40"/>
      <c r="I133" s="134"/>
      <c r="J133" s="40"/>
      <c r="K133" s="40"/>
      <c r="L133" s="44"/>
      <c r="M133" s="234"/>
      <c r="N133" s="84"/>
      <c r="O133" s="84"/>
      <c r="P133" s="84"/>
      <c r="Q133" s="84"/>
      <c r="R133" s="84"/>
      <c r="S133" s="84"/>
      <c r="T133" s="85"/>
      <c r="AT133" s="17" t="s">
        <v>171</v>
      </c>
      <c r="AU133" s="17" t="s">
        <v>91</v>
      </c>
    </row>
    <row r="134" spans="2:65" s="1" customFormat="1" ht="24" customHeight="1">
      <c r="B134" s="39"/>
      <c r="C134" s="212" t="s">
        <v>241</v>
      </c>
      <c r="D134" s="212" t="s">
        <v>126</v>
      </c>
      <c r="E134" s="213" t="s">
        <v>242</v>
      </c>
      <c r="F134" s="214" t="s">
        <v>243</v>
      </c>
      <c r="G134" s="215" t="s">
        <v>233</v>
      </c>
      <c r="H134" s="216">
        <v>342.171</v>
      </c>
      <c r="I134" s="217"/>
      <c r="J134" s="218">
        <f>ROUND(I134*H134,2)</f>
        <v>0</v>
      </c>
      <c r="K134" s="214" t="s">
        <v>168</v>
      </c>
      <c r="L134" s="44"/>
      <c r="M134" s="219" t="s">
        <v>39</v>
      </c>
      <c r="N134" s="220" t="s">
        <v>53</v>
      </c>
      <c r="O134" s="84"/>
      <c r="P134" s="221">
        <f>O134*H134</f>
        <v>0</v>
      </c>
      <c r="Q134" s="221">
        <v>0</v>
      </c>
      <c r="R134" s="221">
        <f>Q134*H134</f>
        <v>0</v>
      </c>
      <c r="S134" s="221">
        <v>0</v>
      </c>
      <c r="T134" s="222">
        <f>S134*H134</f>
        <v>0</v>
      </c>
      <c r="AR134" s="223" t="s">
        <v>169</v>
      </c>
      <c r="AT134" s="223" t="s">
        <v>126</v>
      </c>
      <c r="AU134" s="223" t="s">
        <v>91</v>
      </c>
      <c r="AY134" s="17" t="s">
        <v>123</v>
      </c>
      <c r="BE134" s="224">
        <f>IF(N134="základní",J134,0)</f>
        <v>0</v>
      </c>
      <c r="BF134" s="224">
        <f>IF(N134="snížená",J134,0)</f>
        <v>0</v>
      </c>
      <c r="BG134" s="224">
        <f>IF(N134="zákl. přenesená",J134,0)</f>
        <v>0</v>
      </c>
      <c r="BH134" s="224">
        <f>IF(N134="sníž. přenesená",J134,0)</f>
        <v>0</v>
      </c>
      <c r="BI134" s="224">
        <f>IF(N134="nulová",J134,0)</f>
        <v>0</v>
      </c>
      <c r="BJ134" s="17" t="s">
        <v>21</v>
      </c>
      <c r="BK134" s="224">
        <f>ROUND(I134*H134,2)</f>
        <v>0</v>
      </c>
      <c r="BL134" s="17" t="s">
        <v>169</v>
      </c>
      <c r="BM134" s="223" t="s">
        <v>244</v>
      </c>
    </row>
    <row r="135" spans="2:47" s="1" customFormat="1" ht="12">
      <c r="B135" s="39"/>
      <c r="C135" s="40"/>
      <c r="D135" s="232" t="s">
        <v>171</v>
      </c>
      <c r="E135" s="40"/>
      <c r="F135" s="233" t="s">
        <v>240</v>
      </c>
      <c r="G135" s="40"/>
      <c r="H135" s="40"/>
      <c r="I135" s="134"/>
      <c r="J135" s="40"/>
      <c r="K135" s="40"/>
      <c r="L135" s="44"/>
      <c r="M135" s="234"/>
      <c r="N135" s="84"/>
      <c r="O135" s="84"/>
      <c r="P135" s="84"/>
      <c r="Q135" s="84"/>
      <c r="R135" s="84"/>
      <c r="S135" s="84"/>
      <c r="T135" s="85"/>
      <c r="AT135" s="17" t="s">
        <v>171</v>
      </c>
      <c r="AU135" s="17" t="s">
        <v>91</v>
      </c>
    </row>
    <row r="136" spans="2:51" s="12" customFormat="1" ht="12">
      <c r="B136" s="235"/>
      <c r="C136" s="236"/>
      <c r="D136" s="232" t="s">
        <v>173</v>
      </c>
      <c r="E136" s="236"/>
      <c r="F136" s="238" t="s">
        <v>245</v>
      </c>
      <c r="G136" s="236"/>
      <c r="H136" s="239">
        <v>342.171</v>
      </c>
      <c r="I136" s="240"/>
      <c r="J136" s="236"/>
      <c r="K136" s="236"/>
      <c r="L136" s="241"/>
      <c r="M136" s="242"/>
      <c r="N136" s="243"/>
      <c r="O136" s="243"/>
      <c r="P136" s="243"/>
      <c r="Q136" s="243"/>
      <c r="R136" s="243"/>
      <c r="S136" s="243"/>
      <c r="T136" s="244"/>
      <c r="AT136" s="245" t="s">
        <v>173</v>
      </c>
      <c r="AU136" s="245" t="s">
        <v>91</v>
      </c>
      <c r="AV136" s="12" t="s">
        <v>91</v>
      </c>
      <c r="AW136" s="12" t="s">
        <v>4</v>
      </c>
      <c r="AX136" s="12" t="s">
        <v>21</v>
      </c>
      <c r="AY136" s="245" t="s">
        <v>123</v>
      </c>
    </row>
    <row r="137" spans="2:65" s="1" customFormat="1" ht="16.5" customHeight="1">
      <c r="B137" s="39"/>
      <c r="C137" s="212" t="s">
        <v>8</v>
      </c>
      <c r="D137" s="212" t="s">
        <v>126</v>
      </c>
      <c r="E137" s="213" t="s">
        <v>246</v>
      </c>
      <c r="F137" s="214" t="s">
        <v>247</v>
      </c>
      <c r="G137" s="215" t="s">
        <v>233</v>
      </c>
      <c r="H137" s="216">
        <v>18.009</v>
      </c>
      <c r="I137" s="217"/>
      <c r="J137" s="218">
        <f>ROUND(I137*H137,2)</f>
        <v>0</v>
      </c>
      <c r="K137" s="214" t="s">
        <v>168</v>
      </c>
      <c r="L137" s="44"/>
      <c r="M137" s="219" t="s">
        <v>39</v>
      </c>
      <c r="N137" s="220" t="s">
        <v>53</v>
      </c>
      <c r="O137" s="84"/>
      <c r="P137" s="221">
        <f>O137*H137</f>
        <v>0</v>
      </c>
      <c r="Q137" s="221">
        <v>0</v>
      </c>
      <c r="R137" s="221">
        <f>Q137*H137</f>
        <v>0</v>
      </c>
      <c r="S137" s="221">
        <v>0</v>
      </c>
      <c r="T137" s="222">
        <f>S137*H137</f>
        <v>0</v>
      </c>
      <c r="AR137" s="223" t="s">
        <v>169</v>
      </c>
      <c r="AT137" s="223" t="s">
        <v>126</v>
      </c>
      <c r="AU137" s="223" t="s">
        <v>91</v>
      </c>
      <c r="AY137" s="17" t="s">
        <v>123</v>
      </c>
      <c r="BE137" s="224">
        <f>IF(N137="základní",J137,0)</f>
        <v>0</v>
      </c>
      <c r="BF137" s="224">
        <f>IF(N137="snížená",J137,0)</f>
        <v>0</v>
      </c>
      <c r="BG137" s="224">
        <f>IF(N137="zákl. přenesená",J137,0)</f>
        <v>0</v>
      </c>
      <c r="BH137" s="224">
        <f>IF(N137="sníž. přenesená",J137,0)</f>
        <v>0</v>
      </c>
      <c r="BI137" s="224">
        <f>IF(N137="nulová",J137,0)</f>
        <v>0</v>
      </c>
      <c r="BJ137" s="17" t="s">
        <v>21</v>
      </c>
      <c r="BK137" s="224">
        <f>ROUND(I137*H137,2)</f>
        <v>0</v>
      </c>
      <c r="BL137" s="17" t="s">
        <v>169</v>
      </c>
      <c r="BM137" s="223" t="s">
        <v>248</v>
      </c>
    </row>
    <row r="138" spans="2:47" s="1" customFormat="1" ht="12">
      <c r="B138" s="39"/>
      <c r="C138" s="40"/>
      <c r="D138" s="232" t="s">
        <v>171</v>
      </c>
      <c r="E138" s="40"/>
      <c r="F138" s="233" t="s">
        <v>249</v>
      </c>
      <c r="G138" s="40"/>
      <c r="H138" s="40"/>
      <c r="I138" s="134"/>
      <c r="J138" s="40"/>
      <c r="K138" s="40"/>
      <c r="L138" s="44"/>
      <c r="M138" s="234"/>
      <c r="N138" s="84"/>
      <c r="O138" s="84"/>
      <c r="P138" s="84"/>
      <c r="Q138" s="84"/>
      <c r="R138" s="84"/>
      <c r="S138" s="84"/>
      <c r="T138" s="85"/>
      <c r="AT138" s="17" t="s">
        <v>171</v>
      </c>
      <c r="AU138" s="17" t="s">
        <v>91</v>
      </c>
    </row>
    <row r="139" spans="2:63" s="11" customFormat="1" ht="22.8" customHeight="1">
      <c r="B139" s="196"/>
      <c r="C139" s="197"/>
      <c r="D139" s="198" t="s">
        <v>81</v>
      </c>
      <c r="E139" s="210" t="s">
        <v>250</v>
      </c>
      <c r="F139" s="210" t="s">
        <v>251</v>
      </c>
      <c r="G139" s="197"/>
      <c r="H139" s="197"/>
      <c r="I139" s="200"/>
      <c r="J139" s="211">
        <f>BK139</f>
        <v>0</v>
      </c>
      <c r="K139" s="197"/>
      <c r="L139" s="202"/>
      <c r="M139" s="203"/>
      <c r="N139" s="204"/>
      <c r="O139" s="204"/>
      <c r="P139" s="205">
        <f>SUM(P140:P141)</f>
        <v>0</v>
      </c>
      <c r="Q139" s="204"/>
      <c r="R139" s="205">
        <f>SUM(R140:R141)</f>
        <v>0</v>
      </c>
      <c r="S139" s="204"/>
      <c r="T139" s="206">
        <f>SUM(T140:T141)</f>
        <v>0</v>
      </c>
      <c r="AR139" s="207" t="s">
        <v>21</v>
      </c>
      <c r="AT139" s="208" t="s">
        <v>81</v>
      </c>
      <c r="AU139" s="208" t="s">
        <v>21</v>
      </c>
      <c r="AY139" s="207" t="s">
        <v>123</v>
      </c>
      <c r="BK139" s="209">
        <f>SUM(BK140:BK141)</f>
        <v>0</v>
      </c>
    </row>
    <row r="140" spans="2:65" s="1" customFormat="1" ht="24" customHeight="1">
      <c r="B140" s="39"/>
      <c r="C140" s="212" t="s">
        <v>252</v>
      </c>
      <c r="D140" s="212" t="s">
        <v>126</v>
      </c>
      <c r="E140" s="213" t="s">
        <v>253</v>
      </c>
      <c r="F140" s="214" t="s">
        <v>254</v>
      </c>
      <c r="G140" s="215" t="s">
        <v>233</v>
      </c>
      <c r="H140" s="216">
        <v>13.183</v>
      </c>
      <c r="I140" s="217"/>
      <c r="J140" s="218">
        <f>ROUND(I140*H140,2)</f>
        <v>0</v>
      </c>
      <c r="K140" s="214" t="s">
        <v>168</v>
      </c>
      <c r="L140" s="44"/>
      <c r="M140" s="219" t="s">
        <v>39</v>
      </c>
      <c r="N140" s="220" t="s">
        <v>53</v>
      </c>
      <c r="O140" s="84"/>
      <c r="P140" s="221">
        <f>O140*H140</f>
        <v>0</v>
      </c>
      <c r="Q140" s="221">
        <v>0</v>
      </c>
      <c r="R140" s="221">
        <f>Q140*H140</f>
        <v>0</v>
      </c>
      <c r="S140" s="221">
        <v>0</v>
      </c>
      <c r="T140" s="222">
        <f>S140*H140</f>
        <v>0</v>
      </c>
      <c r="AR140" s="223" t="s">
        <v>169</v>
      </c>
      <c r="AT140" s="223" t="s">
        <v>126</v>
      </c>
      <c r="AU140" s="223" t="s">
        <v>91</v>
      </c>
      <c r="AY140" s="17" t="s">
        <v>123</v>
      </c>
      <c r="BE140" s="224">
        <f>IF(N140="základní",J140,0)</f>
        <v>0</v>
      </c>
      <c r="BF140" s="224">
        <f>IF(N140="snížená",J140,0)</f>
        <v>0</v>
      </c>
      <c r="BG140" s="224">
        <f>IF(N140="zákl. přenesená",J140,0)</f>
        <v>0</v>
      </c>
      <c r="BH140" s="224">
        <f>IF(N140="sníž. přenesená",J140,0)</f>
        <v>0</v>
      </c>
      <c r="BI140" s="224">
        <f>IF(N140="nulová",J140,0)</f>
        <v>0</v>
      </c>
      <c r="BJ140" s="17" t="s">
        <v>21</v>
      </c>
      <c r="BK140" s="224">
        <f>ROUND(I140*H140,2)</f>
        <v>0</v>
      </c>
      <c r="BL140" s="17" t="s">
        <v>169</v>
      </c>
      <c r="BM140" s="223" t="s">
        <v>255</v>
      </c>
    </row>
    <row r="141" spans="2:47" s="1" customFormat="1" ht="12">
      <c r="B141" s="39"/>
      <c r="C141" s="40"/>
      <c r="D141" s="232" t="s">
        <v>171</v>
      </c>
      <c r="E141" s="40"/>
      <c r="F141" s="233" t="s">
        <v>256</v>
      </c>
      <c r="G141" s="40"/>
      <c r="H141" s="40"/>
      <c r="I141" s="134"/>
      <c r="J141" s="40"/>
      <c r="K141" s="40"/>
      <c r="L141" s="44"/>
      <c r="M141" s="234"/>
      <c r="N141" s="84"/>
      <c r="O141" s="84"/>
      <c r="P141" s="84"/>
      <c r="Q141" s="84"/>
      <c r="R141" s="84"/>
      <c r="S141" s="84"/>
      <c r="T141" s="85"/>
      <c r="AT141" s="17" t="s">
        <v>171</v>
      </c>
      <c r="AU141" s="17" t="s">
        <v>91</v>
      </c>
    </row>
    <row r="142" spans="2:63" s="11" customFormat="1" ht="25.9" customHeight="1">
      <c r="B142" s="196"/>
      <c r="C142" s="197"/>
      <c r="D142" s="198" t="s">
        <v>81</v>
      </c>
      <c r="E142" s="199" t="s">
        <v>257</v>
      </c>
      <c r="F142" s="199" t="s">
        <v>258</v>
      </c>
      <c r="G142" s="197"/>
      <c r="H142" s="197"/>
      <c r="I142" s="200"/>
      <c r="J142" s="201">
        <f>BK142</f>
        <v>0</v>
      </c>
      <c r="K142" s="197"/>
      <c r="L142" s="202"/>
      <c r="M142" s="203"/>
      <c r="N142" s="204"/>
      <c r="O142" s="204"/>
      <c r="P142" s="205">
        <f>P143+P155+P158+P168+P190+P206+P210</f>
        <v>0</v>
      </c>
      <c r="Q142" s="204"/>
      <c r="R142" s="205">
        <f>R143+R155+R158+R168+R190+R206+R210</f>
        <v>16.7970269</v>
      </c>
      <c r="S142" s="204"/>
      <c r="T142" s="206">
        <f>T143+T155+T158+T168+T190+T206+T210</f>
        <v>17.78433445</v>
      </c>
      <c r="AR142" s="207" t="s">
        <v>91</v>
      </c>
      <c r="AT142" s="208" t="s">
        <v>81</v>
      </c>
      <c r="AU142" s="208" t="s">
        <v>82</v>
      </c>
      <c r="AY142" s="207" t="s">
        <v>123</v>
      </c>
      <c r="BK142" s="209">
        <f>BK143+BK155+BK158+BK168+BK190+BK206+BK210</f>
        <v>0</v>
      </c>
    </row>
    <row r="143" spans="2:63" s="11" customFormat="1" ht="22.8" customHeight="1">
      <c r="B143" s="196"/>
      <c r="C143" s="197"/>
      <c r="D143" s="198" t="s">
        <v>81</v>
      </c>
      <c r="E143" s="210" t="s">
        <v>259</v>
      </c>
      <c r="F143" s="210" t="s">
        <v>260</v>
      </c>
      <c r="G143" s="197"/>
      <c r="H143" s="197"/>
      <c r="I143" s="200"/>
      <c r="J143" s="211">
        <f>BK143</f>
        <v>0</v>
      </c>
      <c r="K143" s="197"/>
      <c r="L143" s="202"/>
      <c r="M143" s="203"/>
      <c r="N143" s="204"/>
      <c r="O143" s="204"/>
      <c r="P143" s="205">
        <f>SUM(P144:P154)</f>
        <v>0</v>
      </c>
      <c r="Q143" s="204"/>
      <c r="R143" s="205">
        <f>SUM(R144:R154)</f>
        <v>0.1875052</v>
      </c>
      <c r="S143" s="204"/>
      <c r="T143" s="206">
        <f>SUM(T144:T154)</f>
        <v>0</v>
      </c>
      <c r="AR143" s="207" t="s">
        <v>91</v>
      </c>
      <c r="AT143" s="208" t="s">
        <v>81</v>
      </c>
      <c r="AU143" s="208" t="s">
        <v>21</v>
      </c>
      <c r="AY143" s="207" t="s">
        <v>123</v>
      </c>
      <c r="BK143" s="209">
        <f>SUM(BK144:BK154)</f>
        <v>0</v>
      </c>
    </row>
    <row r="144" spans="2:65" s="1" customFormat="1" ht="16.5" customHeight="1">
      <c r="B144" s="39"/>
      <c r="C144" s="212" t="s">
        <v>261</v>
      </c>
      <c r="D144" s="212" t="s">
        <v>126</v>
      </c>
      <c r="E144" s="213" t="s">
        <v>262</v>
      </c>
      <c r="F144" s="214" t="s">
        <v>263</v>
      </c>
      <c r="G144" s="215" t="s">
        <v>167</v>
      </c>
      <c r="H144" s="216">
        <v>6.84</v>
      </c>
      <c r="I144" s="217"/>
      <c r="J144" s="218">
        <f>ROUND(I144*H144,2)</f>
        <v>0</v>
      </c>
      <c r="K144" s="214" t="s">
        <v>130</v>
      </c>
      <c r="L144" s="44"/>
      <c r="M144" s="219" t="s">
        <v>39</v>
      </c>
      <c r="N144" s="220" t="s">
        <v>53</v>
      </c>
      <c r="O144" s="84"/>
      <c r="P144" s="221">
        <f>O144*H144</f>
        <v>0</v>
      </c>
      <c r="Q144" s="221">
        <v>0.00458</v>
      </c>
      <c r="R144" s="221">
        <f>Q144*H144</f>
        <v>0.0313272</v>
      </c>
      <c r="S144" s="221">
        <v>0</v>
      </c>
      <c r="T144" s="222">
        <f>S144*H144</f>
        <v>0</v>
      </c>
      <c r="AR144" s="223" t="s">
        <v>252</v>
      </c>
      <c r="AT144" s="223" t="s">
        <v>126</v>
      </c>
      <c r="AU144" s="223" t="s">
        <v>91</v>
      </c>
      <c r="AY144" s="17" t="s">
        <v>123</v>
      </c>
      <c r="BE144" s="224">
        <f>IF(N144="základní",J144,0)</f>
        <v>0</v>
      </c>
      <c r="BF144" s="224">
        <f>IF(N144="snížená",J144,0)</f>
        <v>0</v>
      </c>
      <c r="BG144" s="224">
        <f>IF(N144="zákl. přenesená",J144,0)</f>
        <v>0</v>
      </c>
      <c r="BH144" s="224">
        <f>IF(N144="sníž. přenesená",J144,0)</f>
        <v>0</v>
      </c>
      <c r="BI144" s="224">
        <f>IF(N144="nulová",J144,0)</f>
        <v>0</v>
      </c>
      <c r="BJ144" s="17" t="s">
        <v>21</v>
      </c>
      <c r="BK144" s="224">
        <f>ROUND(I144*H144,2)</f>
        <v>0</v>
      </c>
      <c r="BL144" s="17" t="s">
        <v>252</v>
      </c>
      <c r="BM144" s="223" t="s">
        <v>264</v>
      </c>
    </row>
    <row r="145" spans="2:51" s="12" customFormat="1" ht="12">
      <c r="B145" s="235"/>
      <c r="C145" s="236"/>
      <c r="D145" s="232" t="s">
        <v>173</v>
      </c>
      <c r="E145" s="237" t="s">
        <v>39</v>
      </c>
      <c r="F145" s="238" t="s">
        <v>265</v>
      </c>
      <c r="G145" s="236"/>
      <c r="H145" s="239">
        <v>3.6</v>
      </c>
      <c r="I145" s="240"/>
      <c r="J145" s="236"/>
      <c r="K145" s="236"/>
      <c r="L145" s="241"/>
      <c r="M145" s="242"/>
      <c r="N145" s="243"/>
      <c r="O145" s="243"/>
      <c r="P145" s="243"/>
      <c r="Q145" s="243"/>
      <c r="R145" s="243"/>
      <c r="S145" s="243"/>
      <c r="T145" s="244"/>
      <c r="AT145" s="245" t="s">
        <v>173</v>
      </c>
      <c r="AU145" s="245" t="s">
        <v>91</v>
      </c>
      <c r="AV145" s="12" t="s">
        <v>91</v>
      </c>
      <c r="AW145" s="12" t="s">
        <v>41</v>
      </c>
      <c r="AX145" s="12" t="s">
        <v>82</v>
      </c>
      <c r="AY145" s="245" t="s">
        <v>123</v>
      </c>
    </row>
    <row r="146" spans="2:51" s="12" customFormat="1" ht="12">
      <c r="B146" s="235"/>
      <c r="C146" s="236"/>
      <c r="D146" s="232" t="s">
        <v>173</v>
      </c>
      <c r="E146" s="237" t="s">
        <v>39</v>
      </c>
      <c r="F146" s="238" t="s">
        <v>266</v>
      </c>
      <c r="G146" s="236"/>
      <c r="H146" s="239">
        <v>3.24</v>
      </c>
      <c r="I146" s="240"/>
      <c r="J146" s="236"/>
      <c r="K146" s="236"/>
      <c r="L146" s="241"/>
      <c r="M146" s="242"/>
      <c r="N146" s="243"/>
      <c r="O146" s="243"/>
      <c r="P146" s="243"/>
      <c r="Q146" s="243"/>
      <c r="R146" s="243"/>
      <c r="S146" s="243"/>
      <c r="T146" s="244"/>
      <c r="AT146" s="245" t="s">
        <v>173</v>
      </c>
      <c r="AU146" s="245" t="s">
        <v>91</v>
      </c>
      <c r="AV146" s="12" t="s">
        <v>91</v>
      </c>
      <c r="AW146" s="12" t="s">
        <v>41</v>
      </c>
      <c r="AX146" s="12" t="s">
        <v>82</v>
      </c>
      <c r="AY146" s="245" t="s">
        <v>123</v>
      </c>
    </row>
    <row r="147" spans="2:51" s="13" customFormat="1" ht="12">
      <c r="B147" s="246"/>
      <c r="C147" s="247"/>
      <c r="D147" s="232" t="s">
        <v>173</v>
      </c>
      <c r="E147" s="248" t="s">
        <v>39</v>
      </c>
      <c r="F147" s="249" t="s">
        <v>176</v>
      </c>
      <c r="G147" s="247"/>
      <c r="H147" s="250">
        <v>6.84</v>
      </c>
      <c r="I147" s="251"/>
      <c r="J147" s="247"/>
      <c r="K147" s="247"/>
      <c r="L147" s="252"/>
      <c r="M147" s="253"/>
      <c r="N147" s="254"/>
      <c r="O147" s="254"/>
      <c r="P147" s="254"/>
      <c r="Q147" s="254"/>
      <c r="R147" s="254"/>
      <c r="S147" s="254"/>
      <c r="T147" s="255"/>
      <c r="AT147" s="256" t="s">
        <v>173</v>
      </c>
      <c r="AU147" s="256" t="s">
        <v>91</v>
      </c>
      <c r="AV147" s="13" t="s">
        <v>169</v>
      </c>
      <c r="AW147" s="13" t="s">
        <v>41</v>
      </c>
      <c r="AX147" s="13" t="s">
        <v>21</v>
      </c>
      <c r="AY147" s="256" t="s">
        <v>123</v>
      </c>
    </row>
    <row r="148" spans="2:65" s="1" customFormat="1" ht="16.5" customHeight="1">
      <c r="B148" s="39"/>
      <c r="C148" s="212" t="s">
        <v>267</v>
      </c>
      <c r="D148" s="212" t="s">
        <v>126</v>
      </c>
      <c r="E148" s="213" t="s">
        <v>268</v>
      </c>
      <c r="F148" s="214" t="s">
        <v>269</v>
      </c>
      <c r="G148" s="215" t="s">
        <v>167</v>
      </c>
      <c r="H148" s="216">
        <v>34.1</v>
      </c>
      <c r="I148" s="217"/>
      <c r="J148" s="218">
        <f>ROUND(I148*H148,2)</f>
        <v>0</v>
      </c>
      <c r="K148" s="214" t="s">
        <v>130</v>
      </c>
      <c r="L148" s="44"/>
      <c r="M148" s="219" t="s">
        <v>39</v>
      </c>
      <c r="N148" s="220" t="s">
        <v>53</v>
      </c>
      <c r="O148" s="84"/>
      <c r="P148" s="221">
        <f>O148*H148</f>
        <v>0</v>
      </c>
      <c r="Q148" s="221">
        <v>0.00458</v>
      </c>
      <c r="R148" s="221">
        <f>Q148*H148</f>
        <v>0.156178</v>
      </c>
      <c r="S148" s="221">
        <v>0</v>
      </c>
      <c r="T148" s="222">
        <f>S148*H148</f>
        <v>0</v>
      </c>
      <c r="AR148" s="223" t="s">
        <v>252</v>
      </c>
      <c r="AT148" s="223" t="s">
        <v>126</v>
      </c>
      <c r="AU148" s="223" t="s">
        <v>91</v>
      </c>
      <c r="AY148" s="17" t="s">
        <v>123</v>
      </c>
      <c r="BE148" s="224">
        <f>IF(N148="základní",J148,0)</f>
        <v>0</v>
      </c>
      <c r="BF148" s="224">
        <f>IF(N148="snížená",J148,0)</f>
        <v>0</v>
      </c>
      <c r="BG148" s="224">
        <f>IF(N148="zákl. přenesená",J148,0)</f>
        <v>0</v>
      </c>
      <c r="BH148" s="224">
        <f>IF(N148="sníž. přenesená",J148,0)</f>
        <v>0</v>
      </c>
      <c r="BI148" s="224">
        <f>IF(N148="nulová",J148,0)</f>
        <v>0</v>
      </c>
      <c r="BJ148" s="17" t="s">
        <v>21</v>
      </c>
      <c r="BK148" s="224">
        <f>ROUND(I148*H148,2)</f>
        <v>0</v>
      </c>
      <c r="BL148" s="17" t="s">
        <v>252</v>
      </c>
      <c r="BM148" s="223" t="s">
        <v>270</v>
      </c>
    </row>
    <row r="149" spans="2:51" s="12" customFormat="1" ht="12">
      <c r="B149" s="235"/>
      <c r="C149" s="236"/>
      <c r="D149" s="232" t="s">
        <v>173</v>
      </c>
      <c r="E149" s="237" t="s">
        <v>39</v>
      </c>
      <c r="F149" s="238" t="s">
        <v>271</v>
      </c>
      <c r="G149" s="236"/>
      <c r="H149" s="239">
        <v>22.32</v>
      </c>
      <c r="I149" s="240"/>
      <c r="J149" s="236"/>
      <c r="K149" s="236"/>
      <c r="L149" s="241"/>
      <c r="M149" s="242"/>
      <c r="N149" s="243"/>
      <c r="O149" s="243"/>
      <c r="P149" s="243"/>
      <c r="Q149" s="243"/>
      <c r="R149" s="243"/>
      <c r="S149" s="243"/>
      <c r="T149" s="244"/>
      <c r="AT149" s="245" t="s">
        <v>173</v>
      </c>
      <c r="AU149" s="245" t="s">
        <v>91</v>
      </c>
      <c r="AV149" s="12" t="s">
        <v>91</v>
      </c>
      <c r="AW149" s="12" t="s">
        <v>41</v>
      </c>
      <c r="AX149" s="12" t="s">
        <v>82</v>
      </c>
      <c r="AY149" s="245" t="s">
        <v>123</v>
      </c>
    </row>
    <row r="150" spans="2:51" s="12" customFormat="1" ht="12">
      <c r="B150" s="235"/>
      <c r="C150" s="236"/>
      <c r="D150" s="232" t="s">
        <v>173</v>
      </c>
      <c r="E150" s="237" t="s">
        <v>39</v>
      </c>
      <c r="F150" s="238" t="s">
        <v>272</v>
      </c>
      <c r="G150" s="236"/>
      <c r="H150" s="239">
        <v>6.2</v>
      </c>
      <c r="I150" s="240"/>
      <c r="J150" s="236"/>
      <c r="K150" s="236"/>
      <c r="L150" s="241"/>
      <c r="M150" s="242"/>
      <c r="N150" s="243"/>
      <c r="O150" s="243"/>
      <c r="P150" s="243"/>
      <c r="Q150" s="243"/>
      <c r="R150" s="243"/>
      <c r="S150" s="243"/>
      <c r="T150" s="244"/>
      <c r="AT150" s="245" t="s">
        <v>173</v>
      </c>
      <c r="AU150" s="245" t="s">
        <v>91</v>
      </c>
      <c r="AV150" s="12" t="s">
        <v>91</v>
      </c>
      <c r="AW150" s="12" t="s">
        <v>41</v>
      </c>
      <c r="AX150" s="12" t="s">
        <v>82</v>
      </c>
      <c r="AY150" s="245" t="s">
        <v>123</v>
      </c>
    </row>
    <row r="151" spans="2:51" s="12" customFormat="1" ht="12">
      <c r="B151" s="235"/>
      <c r="C151" s="236"/>
      <c r="D151" s="232" t="s">
        <v>173</v>
      </c>
      <c r="E151" s="237" t="s">
        <v>39</v>
      </c>
      <c r="F151" s="238" t="s">
        <v>273</v>
      </c>
      <c r="G151" s="236"/>
      <c r="H151" s="239">
        <v>5.58</v>
      </c>
      <c r="I151" s="240"/>
      <c r="J151" s="236"/>
      <c r="K151" s="236"/>
      <c r="L151" s="241"/>
      <c r="M151" s="242"/>
      <c r="N151" s="243"/>
      <c r="O151" s="243"/>
      <c r="P151" s="243"/>
      <c r="Q151" s="243"/>
      <c r="R151" s="243"/>
      <c r="S151" s="243"/>
      <c r="T151" s="244"/>
      <c r="AT151" s="245" t="s">
        <v>173</v>
      </c>
      <c r="AU151" s="245" t="s">
        <v>91</v>
      </c>
      <c r="AV151" s="12" t="s">
        <v>91</v>
      </c>
      <c r="AW151" s="12" t="s">
        <v>41</v>
      </c>
      <c r="AX151" s="12" t="s">
        <v>82</v>
      </c>
      <c r="AY151" s="245" t="s">
        <v>123</v>
      </c>
    </row>
    <row r="152" spans="2:51" s="13" customFormat="1" ht="12">
      <c r="B152" s="246"/>
      <c r="C152" s="247"/>
      <c r="D152" s="232" t="s">
        <v>173</v>
      </c>
      <c r="E152" s="248" t="s">
        <v>39</v>
      </c>
      <c r="F152" s="249" t="s">
        <v>176</v>
      </c>
      <c r="G152" s="247"/>
      <c r="H152" s="250">
        <v>34.1</v>
      </c>
      <c r="I152" s="251"/>
      <c r="J152" s="247"/>
      <c r="K152" s="247"/>
      <c r="L152" s="252"/>
      <c r="M152" s="253"/>
      <c r="N152" s="254"/>
      <c r="O152" s="254"/>
      <c r="P152" s="254"/>
      <c r="Q152" s="254"/>
      <c r="R152" s="254"/>
      <c r="S152" s="254"/>
      <c r="T152" s="255"/>
      <c r="AT152" s="256" t="s">
        <v>173</v>
      </c>
      <c r="AU152" s="256" t="s">
        <v>91</v>
      </c>
      <c r="AV152" s="13" t="s">
        <v>169</v>
      </c>
      <c r="AW152" s="13" t="s">
        <v>41</v>
      </c>
      <c r="AX152" s="13" t="s">
        <v>21</v>
      </c>
      <c r="AY152" s="256" t="s">
        <v>123</v>
      </c>
    </row>
    <row r="153" spans="2:65" s="1" customFormat="1" ht="24" customHeight="1">
      <c r="B153" s="39"/>
      <c r="C153" s="212" t="s">
        <v>274</v>
      </c>
      <c r="D153" s="212" t="s">
        <v>126</v>
      </c>
      <c r="E153" s="213" t="s">
        <v>275</v>
      </c>
      <c r="F153" s="214" t="s">
        <v>276</v>
      </c>
      <c r="G153" s="215" t="s">
        <v>233</v>
      </c>
      <c r="H153" s="216">
        <v>0.188</v>
      </c>
      <c r="I153" s="217"/>
      <c r="J153" s="218">
        <f>ROUND(I153*H153,2)</f>
        <v>0</v>
      </c>
      <c r="K153" s="214" t="s">
        <v>130</v>
      </c>
      <c r="L153" s="44"/>
      <c r="M153" s="219" t="s">
        <v>39</v>
      </c>
      <c r="N153" s="220" t="s">
        <v>53</v>
      </c>
      <c r="O153" s="84"/>
      <c r="P153" s="221">
        <f>O153*H153</f>
        <v>0</v>
      </c>
      <c r="Q153" s="221">
        <v>0</v>
      </c>
      <c r="R153" s="221">
        <f>Q153*H153</f>
        <v>0</v>
      </c>
      <c r="S153" s="221">
        <v>0</v>
      </c>
      <c r="T153" s="222">
        <f>S153*H153</f>
        <v>0</v>
      </c>
      <c r="AR153" s="223" t="s">
        <v>252</v>
      </c>
      <c r="AT153" s="223" t="s">
        <v>126</v>
      </c>
      <c r="AU153" s="223" t="s">
        <v>91</v>
      </c>
      <c r="AY153" s="17" t="s">
        <v>123</v>
      </c>
      <c r="BE153" s="224">
        <f>IF(N153="základní",J153,0)</f>
        <v>0</v>
      </c>
      <c r="BF153" s="224">
        <f>IF(N153="snížená",J153,0)</f>
        <v>0</v>
      </c>
      <c r="BG153" s="224">
        <f>IF(N153="zákl. přenesená",J153,0)</f>
        <v>0</v>
      </c>
      <c r="BH153" s="224">
        <f>IF(N153="sníž. přenesená",J153,0)</f>
        <v>0</v>
      </c>
      <c r="BI153" s="224">
        <f>IF(N153="nulová",J153,0)</f>
        <v>0</v>
      </c>
      <c r="BJ153" s="17" t="s">
        <v>21</v>
      </c>
      <c r="BK153" s="224">
        <f>ROUND(I153*H153,2)</f>
        <v>0</v>
      </c>
      <c r="BL153" s="17" t="s">
        <v>252</v>
      </c>
      <c r="BM153" s="223" t="s">
        <v>277</v>
      </c>
    </row>
    <row r="154" spans="2:47" s="1" customFormat="1" ht="12">
      <c r="B154" s="39"/>
      <c r="C154" s="40"/>
      <c r="D154" s="232" t="s">
        <v>171</v>
      </c>
      <c r="E154" s="40"/>
      <c r="F154" s="233" t="s">
        <v>278</v>
      </c>
      <c r="G154" s="40"/>
      <c r="H154" s="40"/>
      <c r="I154" s="134"/>
      <c r="J154" s="40"/>
      <c r="K154" s="40"/>
      <c r="L154" s="44"/>
      <c r="M154" s="234"/>
      <c r="N154" s="84"/>
      <c r="O154" s="84"/>
      <c r="P154" s="84"/>
      <c r="Q154" s="84"/>
      <c r="R154" s="84"/>
      <c r="S154" s="84"/>
      <c r="T154" s="85"/>
      <c r="AT154" s="17" t="s">
        <v>171</v>
      </c>
      <c r="AU154" s="17" t="s">
        <v>91</v>
      </c>
    </row>
    <row r="155" spans="2:63" s="11" customFormat="1" ht="22.8" customHeight="1">
      <c r="B155" s="196"/>
      <c r="C155" s="197"/>
      <c r="D155" s="198" t="s">
        <v>81</v>
      </c>
      <c r="E155" s="210" t="s">
        <v>279</v>
      </c>
      <c r="F155" s="210" t="s">
        <v>280</v>
      </c>
      <c r="G155" s="197"/>
      <c r="H155" s="197"/>
      <c r="I155" s="200"/>
      <c r="J155" s="211">
        <f>BK155</f>
        <v>0</v>
      </c>
      <c r="K155" s="197"/>
      <c r="L155" s="202"/>
      <c r="M155" s="203"/>
      <c r="N155" s="204"/>
      <c r="O155" s="204"/>
      <c r="P155" s="205">
        <f>SUM(P156:P157)</f>
        <v>0</v>
      </c>
      <c r="Q155" s="204"/>
      <c r="R155" s="205">
        <f>SUM(R156:R157)</f>
        <v>0.03068</v>
      </c>
      <c r="S155" s="204"/>
      <c r="T155" s="206">
        <f>SUM(T156:T157)</f>
        <v>0</v>
      </c>
      <c r="AR155" s="207" t="s">
        <v>91</v>
      </c>
      <c r="AT155" s="208" t="s">
        <v>81</v>
      </c>
      <c r="AU155" s="208" t="s">
        <v>21</v>
      </c>
      <c r="AY155" s="207" t="s">
        <v>123</v>
      </c>
      <c r="BK155" s="209">
        <f>SUM(BK156:BK157)</f>
        <v>0</v>
      </c>
    </row>
    <row r="156" spans="2:65" s="1" customFormat="1" ht="16.5" customHeight="1">
      <c r="B156" s="39"/>
      <c r="C156" s="212" t="s">
        <v>281</v>
      </c>
      <c r="D156" s="212" t="s">
        <v>126</v>
      </c>
      <c r="E156" s="213" t="s">
        <v>282</v>
      </c>
      <c r="F156" s="214" t="s">
        <v>283</v>
      </c>
      <c r="G156" s="215" t="s">
        <v>284</v>
      </c>
      <c r="H156" s="216">
        <v>2</v>
      </c>
      <c r="I156" s="217"/>
      <c r="J156" s="218">
        <f>ROUND(I156*H156,2)</f>
        <v>0</v>
      </c>
      <c r="K156" s="214" t="s">
        <v>168</v>
      </c>
      <c r="L156" s="44"/>
      <c r="M156" s="219" t="s">
        <v>39</v>
      </c>
      <c r="N156" s="220" t="s">
        <v>53</v>
      </c>
      <c r="O156" s="84"/>
      <c r="P156" s="221">
        <f>O156*H156</f>
        <v>0</v>
      </c>
      <c r="Q156" s="221">
        <v>0.01534</v>
      </c>
      <c r="R156" s="221">
        <f>Q156*H156</f>
        <v>0.03068</v>
      </c>
      <c r="S156" s="221">
        <v>0</v>
      </c>
      <c r="T156" s="222">
        <f>S156*H156</f>
        <v>0</v>
      </c>
      <c r="AR156" s="223" t="s">
        <v>252</v>
      </c>
      <c r="AT156" s="223" t="s">
        <v>126</v>
      </c>
      <c r="AU156" s="223" t="s">
        <v>91</v>
      </c>
      <c r="AY156" s="17" t="s">
        <v>123</v>
      </c>
      <c r="BE156" s="224">
        <f>IF(N156="základní",J156,0)</f>
        <v>0</v>
      </c>
      <c r="BF156" s="224">
        <f>IF(N156="snížená",J156,0)</f>
        <v>0</v>
      </c>
      <c r="BG156" s="224">
        <f>IF(N156="zákl. přenesená",J156,0)</f>
        <v>0</v>
      </c>
      <c r="BH156" s="224">
        <f>IF(N156="sníž. přenesená",J156,0)</f>
        <v>0</v>
      </c>
      <c r="BI156" s="224">
        <f>IF(N156="nulová",J156,0)</f>
        <v>0</v>
      </c>
      <c r="BJ156" s="17" t="s">
        <v>21</v>
      </c>
      <c r="BK156" s="224">
        <f>ROUND(I156*H156,2)</f>
        <v>0</v>
      </c>
      <c r="BL156" s="17" t="s">
        <v>252</v>
      </c>
      <c r="BM156" s="223" t="s">
        <v>285</v>
      </c>
    </row>
    <row r="157" spans="2:47" s="1" customFormat="1" ht="12">
      <c r="B157" s="39"/>
      <c r="C157" s="40"/>
      <c r="D157" s="232" t="s">
        <v>171</v>
      </c>
      <c r="E157" s="40"/>
      <c r="F157" s="233" t="s">
        <v>286</v>
      </c>
      <c r="G157" s="40"/>
      <c r="H157" s="40"/>
      <c r="I157" s="134"/>
      <c r="J157" s="40"/>
      <c r="K157" s="40"/>
      <c r="L157" s="44"/>
      <c r="M157" s="234"/>
      <c r="N157" s="84"/>
      <c r="O157" s="84"/>
      <c r="P157" s="84"/>
      <c r="Q157" s="84"/>
      <c r="R157" s="84"/>
      <c r="S157" s="84"/>
      <c r="T157" s="85"/>
      <c r="AT157" s="17" t="s">
        <v>171</v>
      </c>
      <c r="AU157" s="17" t="s">
        <v>91</v>
      </c>
    </row>
    <row r="158" spans="2:63" s="11" customFormat="1" ht="22.8" customHeight="1">
      <c r="B158" s="196"/>
      <c r="C158" s="197"/>
      <c r="D158" s="198" t="s">
        <v>81</v>
      </c>
      <c r="E158" s="210" t="s">
        <v>287</v>
      </c>
      <c r="F158" s="210" t="s">
        <v>288</v>
      </c>
      <c r="G158" s="197"/>
      <c r="H158" s="197"/>
      <c r="I158" s="200"/>
      <c r="J158" s="211">
        <f>BK158</f>
        <v>0</v>
      </c>
      <c r="K158" s="197"/>
      <c r="L158" s="202"/>
      <c r="M158" s="203"/>
      <c r="N158" s="204"/>
      <c r="O158" s="204"/>
      <c r="P158" s="205">
        <f>SUM(P159:P167)</f>
        <v>0</v>
      </c>
      <c r="Q158" s="204"/>
      <c r="R158" s="205">
        <f>SUM(R159:R167)</f>
        <v>0.0353</v>
      </c>
      <c r="S158" s="204"/>
      <c r="T158" s="206">
        <f>SUM(T159:T167)</f>
        <v>0</v>
      </c>
      <c r="AR158" s="207" t="s">
        <v>91</v>
      </c>
      <c r="AT158" s="208" t="s">
        <v>81</v>
      </c>
      <c r="AU158" s="208" t="s">
        <v>21</v>
      </c>
      <c r="AY158" s="207" t="s">
        <v>123</v>
      </c>
      <c r="BK158" s="209">
        <f>SUM(BK159:BK167)</f>
        <v>0</v>
      </c>
    </row>
    <row r="159" spans="2:65" s="1" customFormat="1" ht="24" customHeight="1">
      <c r="B159" s="39"/>
      <c r="C159" s="212" t="s">
        <v>7</v>
      </c>
      <c r="D159" s="212" t="s">
        <v>126</v>
      </c>
      <c r="E159" s="213" t="s">
        <v>289</v>
      </c>
      <c r="F159" s="214" t="s">
        <v>290</v>
      </c>
      <c r="G159" s="215" t="s">
        <v>200</v>
      </c>
      <c r="H159" s="216">
        <v>2</v>
      </c>
      <c r="I159" s="217"/>
      <c r="J159" s="218">
        <f>ROUND(I159*H159,2)</f>
        <v>0</v>
      </c>
      <c r="K159" s="214" t="s">
        <v>168</v>
      </c>
      <c r="L159" s="44"/>
      <c r="M159" s="219" t="s">
        <v>39</v>
      </c>
      <c r="N159" s="220" t="s">
        <v>53</v>
      </c>
      <c r="O159" s="84"/>
      <c r="P159" s="221">
        <f>O159*H159</f>
        <v>0</v>
      </c>
      <c r="Q159" s="221">
        <v>0</v>
      </c>
      <c r="R159" s="221">
        <f>Q159*H159</f>
        <v>0</v>
      </c>
      <c r="S159" s="221">
        <v>0</v>
      </c>
      <c r="T159" s="222">
        <f>S159*H159</f>
        <v>0</v>
      </c>
      <c r="AR159" s="223" t="s">
        <v>252</v>
      </c>
      <c r="AT159" s="223" t="s">
        <v>126</v>
      </c>
      <c r="AU159" s="223" t="s">
        <v>91</v>
      </c>
      <c r="AY159" s="17" t="s">
        <v>123</v>
      </c>
      <c r="BE159" s="224">
        <f>IF(N159="základní",J159,0)</f>
        <v>0</v>
      </c>
      <c r="BF159" s="224">
        <f>IF(N159="snížená",J159,0)</f>
        <v>0</v>
      </c>
      <c r="BG159" s="224">
        <f>IF(N159="zákl. přenesená",J159,0)</f>
        <v>0</v>
      </c>
      <c r="BH159" s="224">
        <f>IF(N159="sníž. přenesená",J159,0)</f>
        <v>0</v>
      </c>
      <c r="BI159" s="224">
        <f>IF(N159="nulová",J159,0)</f>
        <v>0</v>
      </c>
      <c r="BJ159" s="17" t="s">
        <v>21</v>
      </c>
      <c r="BK159" s="224">
        <f>ROUND(I159*H159,2)</f>
        <v>0</v>
      </c>
      <c r="BL159" s="17" t="s">
        <v>252</v>
      </c>
      <c r="BM159" s="223" t="s">
        <v>291</v>
      </c>
    </row>
    <row r="160" spans="2:65" s="1" customFormat="1" ht="16.5" customHeight="1">
      <c r="B160" s="39"/>
      <c r="C160" s="267" t="s">
        <v>292</v>
      </c>
      <c r="D160" s="267" t="s">
        <v>204</v>
      </c>
      <c r="E160" s="268" t="s">
        <v>293</v>
      </c>
      <c r="F160" s="269" t="s">
        <v>294</v>
      </c>
      <c r="G160" s="270" t="s">
        <v>200</v>
      </c>
      <c r="H160" s="271">
        <v>1</v>
      </c>
      <c r="I160" s="272"/>
      <c r="J160" s="273">
        <f>ROUND(I160*H160,2)</f>
        <v>0</v>
      </c>
      <c r="K160" s="269" t="s">
        <v>168</v>
      </c>
      <c r="L160" s="274"/>
      <c r="M160" s="275" t="s">
        <v>39</v>
      </c>
      <c r="N160" s="276" t="s">
        <v>53</v>
      </c>
      <c r="O160" s="84"/>
      <c r="P160" s="221">
        <f>O160*H160</f>
        <v>0</v>
      </c>
      <c r="Q160" s="221">
        <v>0.0165</v>
      </c>
      <c r="R160" s="221">
        <f>Q160*H160</f>
        <v>0.0165</v>
      </c>
      <c r="S160" s="221">
        <v>0</v>
      </c>
      <c r="T160" s="222">
        <f>S160*H160</f>
        <v>0</v>
      </c>
      <c r="AR160" s="223" t="s">
        <v>295</v>
      </c>
      <c r="AT160" s="223" t="s">
        <v>204</v>
      </c>
      <c r="AU160" s="223" t="s">
        <v>91</v>
      </c>
      <c r="AY160" s="17" t="s">
        <v>123</v>
      </c>
      <c r="BE160" s="224">
        <f>IF(N160="základní",J160,0)</f>
        <v>0</v>
      </c>
      <c r="BF160" s="224">
        <f>IF(N160="snížená",J160,0)</f>
        <v>0</v>
      </c>
      <c r="BG160" s="224">
        <f>IF(N160="zákl. přenesená",J160,0)</f>
        <v>0</v>
      </c>
      <c r="BH160" s="224">
        <f>IF(N160="sníž. přenesená",J160,0)</f>
        <v>0</v>
      </c>
      <c r="BI160" s="224">
        <f>IF(N160="nulová",J160,0)</f>
        <v>0</v>
      </c>
      <c r="BJ160" s="17" t="s">
        <v>21</v>
      </c>
      <c r="BK160" s="224">
        <f>ROUND(I160*H160,2)</f>
        <v>0</v>
      </c>
      <c r="BL160" s="17" t="s">
        <v>252</v>
      </c>
      <c r="BM160" s="223" t="s">
        <v>296</v>
      </c>
    </row>
    <row r="161" spans="2:65" s="1" customFormat="1" ht="16.5" customHeight="1">
      <c r="B161" s="39"/>
      <c r="C161" s="267" t="s">
        <v>297</v>
      </c>
      <c r="D161" s="267" t="s">
        <v>204</v>
      </c>
      <c r="E161" s="268" t="s">
        <v>298</v>
      </c>
      <c r="F161" s="269" t="s">
        <v>299</v>
      </c>
      <c r="G161" s="270" t="s">
        <v>200</v>
      </c>
      <c r="H161" s="271">
        <v>1</v>
      </c>
      <c r="I161" s="272"/>
      <c r="J161" s="273">
        <f>ROUND(I161*H161,2)</f>
        <v>0</v>
      </c>
      <c r="K161" s="269" t="s">
        <v>168</v>
      </c>
      <c r="L161" s="274"/>
      <c r="M161" s="275" t="s">
        <v>39</v>
      </c>
      <c r="N161" s="276" t="s">
        <v>53</v>
      </c>
      <c r="O161" s="84"/>
      <c r="P161" s="221">
        <f>O161*H161</f>
        <v>0</v>
      </c>
      <c r="Q161" s="221">
        <v>0.0155</v>
      </c>
      <c r="R161" s="221">
        <f>Q161*H161</f>
        <v>0.0155</v>
      </c>
      <c r="S161" s="221">
        <v>0</v>
      </c>
      <c r="T161" s="222">
        <f>S161*H161</f>
        <v>0</v>
      </c>
      <c r="AR161" s="223" t="s">
        <v>295</v>
      </c>
      <c r="AT161" s="223" t="s">
        <v>204</v>
      </c>
      <c r="AU161" s="223" t="s">
        <v>91</v>
      </c>
      <c r="AY161" s="17" t="s">
        <v>123</v>
      </c>
      <c r="BE161" s="224">
        <f>IF(N161="základní",J161,0)</f>
        <v>0</v>
      </c>
      <c r="BF161" s="224">
        <f>IF(N161="snížená",J161,0)</f>
        <v>0</v>
      </c>
      <c r="BG161" s="224">
        <f>IF(N161="zákl. přenesená",J161,0)</f>
        <v>0</v>
      </c>
      <c r="BH161" s="224">
        <f>IF(N161="sníž. přenesená",J161,0)</f>
        <v>0</v>
      </c>
      <c r="BI161" s="224">
        <f>IF(N161="nulová",J161,0)</f>
        <v>0</v>
      </c>
      <c r="BJ161" s="17" t="s">
        <v>21</v>
      </c>
      <c r="BK161" s="224">
        <f>ROUND(I161*H161,2)</f>
        <v>0</v>
      </c>
      <c r="BL161" s="17" t="s">
        <v>252</v>
      </c>
      <c r="BM161" s="223" t="s">
        <v>300</v>
      </c>
    </row>
    <row r="162" spans="2:65" s="1" customFormat="1" ht="16.5" customHeight="1">
      <c r="B162" s="39"/>
      <c r="C162" s="212" t="s">
        <v>301</v>
      </c>
      <c r="D162" s="212" t="s">
        <v>126</v>
      </c>
      <c r="E162" s="213" t="s">
        <v>302</v>
      </c>
      <c r="F162" s="214" t="s">
        <v>303</v>
      </c>
      <c r="G162" s="215" t="s">
        <v>200</v>
      </c>
      <c r="H162" s="216">
        <v>4</v>
      </c>
      <c r="I162" s="217"/>
      <c r="J162" s="218">
        <f>ROUND(I162*H162,2)</f>
        <v>0</v>
      </c>
      <c r="K162" s="214" t="s">
        <v>168</v>
      </c>
      <c r="L162" s="44"/>
      <c r="M162" s="219" t="s">
        <v>39</v>
      </c>
      <c r="N162" s="220" t="s">
        <v>53</v>
      </c>
      <c r="O162" s="84"/>
      <c r="P162" s="221">
        <f>O162*H162</f>
        <v>0</v>
      </c>
      <c r="Q162" s="221">
        <v>0</v>
      </c>
      <c r="R162" s="221">
        <f>Q162*H162</f>
        <v>0</v>
      </c>
      <c r="S162" s="221">
        <v>0</v>
      </c>
      <c r="T162" s="222">
        <f>S162*H162</f>
        <v>0</v>
      </c>
      <c r="AR162" s="223" t="s">
        <v>252</v>
      </c>
      <c r="AT162" s="223" t="s">
        <v>126</v>
      </c>
      <c r="AU162" s="223" t="s">
        <v>91</v>
      </c>
      <c r="AY162" s="17" t="s">
        <v>123</v>
      </c>
      <c r="BE162" s="224">
        <f>IF(N162="základní",J162,0)</f>
        <v>0</v>
      </c>
      <c r="BF162" s="224">
        <f>IF(N162="snížená",J162,0)</f>
        <v>0</v>
      </c>
      <c r="BG162" s="224">
        <f>IF(N162="zákl. přenesená",J162,0)</f>
        <v>0</v>
      </c>
      <c r="BH162" s="224">
        <f>IF(N162="sníž. přenesená",J162,0)</f>
        <v>0</v>
      </c>
      <c r="BI162" s="224">
        <f>IF(N162="nulová",J162,0)</f>
        <v>0</v>
      </c>
      <c r="BJ162" s="17" t="s">
        <v>21</v>
      </c>
      <c r="BK162" s="224">
        <f>ROUND(I162*H162,2)</f>
        <v>0</v>
      </c>
      <c r="BL162" s="17" t="s">
        <v>252</v>
      </c>
      <c r="BM162" s="223" t="s">
        <v>304</v>
      </c>
    </row>
    <row r="163" spans="2:47" s="1" customFormat="1" ht="12">
      <c r="B163" s="39"/>
      <c r="C163" s="40"/>
      <c r="D163" s="232" t="s">
        <v>171</v>
      </c>
      <c r="E163" s="40"/>
      <c r="F163" s="233" t="s">
        <v>305</v>
      </c>
      <c r="G163" s="40"/>
      <c r="H163" s="40"/>
      <c r="I163" s="134"/>
      <c r="J163" s="40"/>
      <c r="K163" s="40"/>
      <c r="L163" s="44"/>
      <c r="M163" s="234"/>
      <c r="N163" s="84"/>
      <c r="O163" s="84"/>
      <c r="P163" s="84"/>
      <c r="Q163" s="84"/>
      <c r="R163" s="84"/>
      <c r="S163" s="84"/>
      <c r="T163" s="85"/>
      <c r="AT163" s="17" t="s">
        <v>171</v>
      </c>
      <c r="AU163" s="17" t="s">
        <v>91</v>
      </c>
    </row>
    <row r="164" spans="2:65" s="1" customFormat="1" ht="16.5" customHeight="1">
      <c r="B164" s="39"/>
      <c r="C164" s="267" t="s">
        <v>306</v>
      </c>
      <c r="D164" s="267" t="s">
        <v>204</v>
      </c>
      <c r="E164" s="268" t="s">
        <v>307</v>
      </c>
      <c r="F164" s="269" t="s">
        <v>308</v>
      </c>
      <c r="G164" s="270" t="s">
        <v>200</v>
      </c>
      <c r="H164" s="271">
        <v>2</v>
      </c>
      <c r="I164" s="272"/>
      <c r="J164" s="273">
        <f>ROUND(I164*H164,2)</f>
        <v>0</v>
      </c>
      <c r="K164" s="269" t="s">
        <v>168</v>
      </c>
      <c r="L164" s="274"/>
      <c r="M164" s="275" t="s">
        <v>39</v>
      </c>
      <c r="N164" s="276" t="s">
        <v>53</v>
      </c>
      <c r="O164" s="84"/>
      <c r="P164" s="221">
        <f>O164*H164</f>
        <v>0</v>
      </c>
      <c r="Q164" s="221">
        <v>0.00045</v>
      </c>
      <c r="R164" s="221">
        <f>Q164*H164</f>
        <v>0.0009</v>
      </c>
      <c r="S164" s="221">
        <v>0</v>
      </c>
      <c r="T164" s="222">
        <f>S164*H164</f>
        <v>0</v>
      </c>
      <c r="AR164" s="223" t="s">
        <v>295</v>
      </c>
      <c r="AT164" s="223" t="s">
        <v>204</v>
      </c>
      <c r="AU164" s="223" t="s">
        <v>91</v>
      </c>
      <c r="AY164" s="17" t="s">
        <v>123</v>
      </c>
      <c r="BE164" s="224">
        <f>IF(N164="základní",J164,0)</f>
        <v>0</v>
      </c>
      <c r="BF164" s="224">
        <f>IF(N164="snížená",J164,0)</f>
        <v>0</v>
      </c>
      <c r="BG164" s="224">
        <f>IF(N164="zákl. přenesená",J164,0)</f>
        <v>0</v>
      </c>
      <c r="BH164" s="224">
        <f>IF(N164="sníž. přenesená",J164,0)</f>
        <v>0</v>
      </c>
      <c r="BI164" s="224">
        <f>IF(N164="nulová",J164,0)</f>
        <v>0</v>
      </c>
      <c r="BJ164" s="17" t="s">
        <v>21</v>
      </c>
      <c r="BK164" s="224">
        <f>ROUND(I164*H164,2)</f>
        <v>0</v>
      </c>
      <c r="BL164" s="17" t="s">
        <v>252</v>
      </c>
      <c r="BM164" s="223" t="s">
        <v>309</v>
      </c>
    </row>
    <row r="165" spans="2:65" s="1" customFormat="1" ht="16.5" customHeight="1">
      <c r="B165" s="39"/>
      <c r="C165" s="267" t="s">
        <v>310</v>
      </c>
      <c r="D165" s="267" t="s">
        <v>204</v>
      </c>
      <c r="E165" s="268" t="s">
        <v>311</v>
      </c>
      <c r="F165" s="269" t="s">
        <v>312</v>
      </c>
      <c r="G165" s="270" t="s">
        <v>200</v>
      </c>
      <c r="H165" s="271">
        <v>2</v>
      </c>
      <c r="I165" s="272"/>
      <c r="J165" s="273">
        <f>ROUND(I165*H165,2)</f>
        <v>0</v>
      </c>
      <c r="K165" s="269" t="s">
        <v>168</v>
      </c>
      <c r="L165" s="274"/>
      <c r="M165" s="275" t="s">
        <v>39</v>
      </c>
      <c r="N165" s="276" t="s">
        <v>53</v>
      </c>
      <c r="O165" s="84"/>
      <c r="P165" s="221">
        <f>O165*H165</f>
        <v>0</v>
      </c>
      <c r="Q165" s="221">
        <v>0.0012</v>
      </c>
      <c r="R165" s="221">
        <f>Q165*H165</f>
        <v>0.0024</v>
      </c>
      <c r="S165" s="221">
        <v>0</v>
      </c>
      <c r="T165" s="222">
        <f>S165*H165</f>
        <v>0</v>
      </c>
      <c r="AR165" s="223" t="s">
        <v>295</v>
      </c>
      <c r="AT165" s="223" t="s">
        <v>204</v>
      </c>
      <c r="AU165" s="223" t="s">
        <v>91</v>
      </c>
      <c r="AY165" s="17" t="s">
        <v>123</v>
      </c>
      <c r="BE165" s="224">
        <f>IF(N165="základní",J165,0)</f>
        <v>0</v>
      </c>
      <c r="BF165" s="224">
        <f>IF(N165="snížená",J165,0)</f>
        <v>0</v>
      </c>
      <c r="BG165" s="224">
        <f>IF(N165="zákl. přenesená",J165,0)</f>
        <v>0</v>
      </c>
      <c r="BH165" s="224">
        <f>IF(N165="sníž. přenesená",J165,0)</f>
        <v>0</v>
      </c>
      <c r="BI165" s="224">
        <f>IF(N165="nulová",J165,0)</f>
        <v>0</v>
      </c>
      <c r="BJ165" s="17" t="s">
        <v>21</v>
      </c>
      <c r="BK165" s="224">
        <f>ROUND(I165*H165,2)</f>
        <v>0</v>
      </c>
      <c r="BL165" s="17" t="s">
        <v>252</v>
      </c>
      <c r="BM165" s="223" t="s">
        <v>313</v>
      </c>
    </row>
    <row r="166" spans="2:65" s="1" customFormat="1" ht="24" customHeight="1">
      <c r="B166" s="39"/>
      <c r="C166" s="212" t="s">
        <v>314</v>
      </c>
      <c r="D166" s="212" t="s">
        <v>126</v>
      </c>
      <c r="E166" s="213" t="s">
        <v>315</v>
      </c>
      <c r="F166" s="214" t="s">
        <v>316</v>
      </c>
      <c r="G166" s="215" t="s">
        <v>317</v>
      </c>
      <c r="H166" s="277"/>
      <c r="I166" s="217"/>
      <c r="J166" s="218">
        <f>ROUND(I166*H166,2)</f>
        <v>0</v>
      </c>
      <c r="K166" s="214" t="s">
        <v>168</v>
      </c>
      <c r="L166" s="44"/>
      <c r="M166" s="219" t="s">
        <v>39</v>
      </c>
      <c r="N166" s="220" t="s">
        <v>53</v>
      </c>
      <c r="O166" s="84"/>
      <c r="P166" s="221">
        <f>O166*H166</f>
        <v>0</v>
      </c>
      <c r="Q166" s="221">
        <v>0</v>
      </c>
      <c r="R166" s="221">
        <f>Q166*H166</f>
        <v>0</v>
      </c>
      <c r="S166" s="221">
        <v>0</v>
      </c>
      <c r="T166" s="222">
        <f>S166*H166</f>
        <v>0</v>
      </c>
      <c r="AR166" s="223" t="s">
        <v>252</v>
      </c>
      <c r="AT166" s="223" t="s">
        <v>126</v>
      </c>
      <c r="AU166" s="223" t="s">
        <v>91</v>
      </c>
      <c r="AY166" s="17" t="s">
        <v>123</v>
      </c>
      <c r="BE166" s="224">
        <f>IF(N166="základní",J166,0)</f>
        <v>0</v>
      </c>
      <c r="BF166" s="224">
        <f>IF(N166="snížená",J166,0)</f>
        <v>0</v>
      </c>
      <c r="BG166" s="224">
        <f>IF(N166="zákl. přenesená",J166,0)</f>
        <v>0</v>
      </c>
      <c r="BH166" s="224">
        <f>IF(N166="sníž. přenesená",J166,0)</f>
        <v>0</v>
      </c>
      <c r="BI166" s="224">
        <f>IF(N166="nulová",J166,0)</f>
        <v>0</v>
      </c>
      <c r="BJ166" s="17" t="s">
        <v>21</v>
      </c>
      <c r="BK166" s="224">
        <f>ROUND(I166*H166,2)</f>
        <v>0</v>
      </c>
      <c r="BL166" s="17" t="s">
        <v>252</v>
      </c>
      <c r="BM166" s="223" t="s">
        <v>318</v>
      </c>
    </row>
    <row r="167" spans="2:47" s="1" customFormat="1" ht="12">
      <c r="B167" s="39"/>
      <c r="C167" s="40"/>
      <c r="D167" s="232" t="s">
        <v>171</v>
      </c>
      <c r="E167" s="40"/>
      <c r="F167" s="233" t="s">
        <v>319</v>
      </c>
      <c r="G167" s="40"/>
      <c r="H167" s="40"/>
      <c r="I167" s="134"/>
      <c r="J167" s="40"/>
      <c r="K167" s="40"/>
      <c r="L167" s="44"/>
      <c r="M167" s="234"/>
      <c r="N167" s="84"/>
      <c r="O167" s="84"/>
      <c r="P167" s="84"/>
      <c r="Q167" s="84"/>
      <c r="R167" s="84"/>
      <c r="S167" s="84"/>
      <c r="T167" s="85"/>
      <c r="AT167" s="17" t="s">
        <v>171</v>
      </c>
      <c r="AU167" s="17" t="s">
        <v>91</v>
      </c>
    </row>
    <row r="168" spans="2:63" s="11" customFormat="1" ht="22.8" customHeight="1">
      <c r="B168" s="196"/>
      <c r="C168" s="197"/>
      <c r="D168" s="198" t="s">
        <v>81</v>
      </c>
      <c r="E168" s="210" t="s">
        <v>320</v>
      </c>
      <c r="F168" s="210" t="s">
        <v>321</v>
      </c>
      <c r="G168" s="197"/>
      <c r="H168" s="197"/>
      <c r="I168" s="200"/>
      <c r="J168" s="211">
        <f>BK168</f>
        <v>0</v>
      </c>
      <c r="K168" s="197"/>
      <c r="L168" s="202"/>
      <c r="M168" s="203"/>
      <c r="N168" s="204"/>
      <c r="O168" s="204"/>
      <c r="P168" s="205">
        <f>SUM(P169:P189)</f>
        <v>0</v>
      </c>
      <c r="Q168" s="204"/>
      <c r="R168" s="205">
        <f>SUM(R169:R189)</f>
        <v>9.9747817</v>
      </c>
      <c r="S168" s="204"/>
      <c r="T168" s="206">
        <f>SUM(T169:T189)</f>
        <v>5.3985647</v>
      </c>
      <c r="AR168" s="207" t="s">
        <v>91</v>
      </c>
      <c r="AT168" s="208" t="s">
        <v>81</v>
      </c>
      <c r="AU168" s="208" t="s">
        <v>21</v>
      </c>
      <c r="AY168" s="207" t="s">
        <v>123</v>
      </c>
      <c r="BK168" s="209">
        <f>SUM(BK169:BK189)</f>
        <v>0</v>
      </c>
    </row>
    <row r="169" spans="2:65" s="1" customFormat="1" ht="16.5" customHeight="1">
      <c r="B169" s="39"/>
      <c r="C169" s="212" t="s">
        <v>322</v>
      </c>
      <c r="D169" s="212" t="s">
        <v>126</v>
      </c>
      <c r="E169" s="213" t="s">
        <v>323</v>
      </c>
      <c r="F169" s="214" t="s">
        <v>324</v>
      </c>
      <c r="G169" s="215" t="s">
        <v>167</v>
      </c>
      <c r="H169" s="216">
        <v>64.91</v>
      </c>
      <c r="I169" s="217"/>
      <c r="J169" s="218">
        <f>ROUND(I169*H169,2)</f>
        <v>0</v>
      </c>
      <c r="K169" s="214" t="s">
        <v>168</v>
      </c>
      <c r="L169" s="44"/>
      <c r="M169" s="219" t="s">
        <v>39</v>
      </c>
      <c r="N169" s="220" t="s">
        <v>53</v>
      </c>
      <c r="O169" s="84"/>
      <c r="P169" s="221">
        <f>O169*H169</f>
        <v>0</v>
      </c>
      <c r="Q169" s="221">
        <v>0</v>
      </c>
      <c r="R169" s="221">
        <f>Q169*H169</f>
        <v>0</v>
      </c>
      <c r="S169" s="221">
        <v>0.08317</v>
      </c>
      <c r="T169" s="222">
        <f>S169*H169</f>
        <v>5.3985647</v>
      </c>
      <c r="AR169" s="223" t="s">
        <v>252</v>
      </c>
      <c r="AT169" s="223" t="s">
        <v>126</v>
      </c>
      <c r="AU169" s="223" t="s">
        <v>91</v>
      </c>
      <c r="AY169" s="17" t="s">
        <v>123</v>
      </c>
      <c r="BE169" s="224">
        <f>IF(N169="základní",J169,0)</f>
        <v>0</v>
      </c>
      <c r="BF169" s="224">
        <f>IF(N169="snížená",J169,0)</f>
        <v>0</v>
      </c>
      <c r="BG169" s="224">
        <f>IF(N169="zákl. přenesená",J169,0)</f>
        <v>0</v>
      </c>
      <c r="BH169" s="224">
        <f>IF(N169="sníž. přenesená",J169,0)</f>
        <v>0</v>
      </c>
      <c r="BI169" s="224">
        <f>IF(N169="nulová",J169,0)</f>
        <v>0</v>
      </c>
      <c r="BJ169" s="17" t="s">
        <v>21</v>
      </c>
      <c r="BK169" s="224">
        <f>ROUND(I169*H169,2)</f>
        <v>0</v>
      </c>
      <c r="BL169" s="17" t="s">
        <v>252</v>
      </c>
      <c r="BM169" s="223" t="s">
        <v>325</v>
      </c>
    </row>
    <row r="170" spans="2:51" s="14" customFormat="1" ht="12">
      <c r="B170" s="257"/>
      <c r="C170" s="258"/>
      <c r="D170" s="232" t="s">
        <v>173</v>
      </c>
      <c r="E170" s="259" t="s">
        <v>39</v>
      </c>
      <c r="F170" s="260" t="s">
        <v>192</v>
      </c>
      <c r="G170" s="258"/>
      <c r="H170" s="259" t="s">
        <v>39</v>
      </c>
      <c r="I170" s="261"/>
      <c r="J170" s="258"/>
      <c r="K170" s="258"/>
      <c r="L170" s="262"/>
      <c r="M170" s="263"/>
      <c r="N170" s="264"/>
      <c r="O170" s="264"/>
      <c r="P170" s="264"/>
      <c r="Q170" s="264"/>
      <c r="R170" s="264"/>
      <c r="S170" s="264"/>
      <c r="T170" s="265"/>
      <c r="AT170" s="266" t="s">
        <v>173</v>
      </c>
      <c r="AU170" s="266" t="s">
        <v>91</v>
      </c>
      <c r="AV170" s="14" t="s">
        <v>21</v>
      </c>
      <c r="AW170" s="14" t="s">
        <v>41</v>
      </c>
      <c r="AX170" s="14" t="s">
        <v>82</v>
      </c>
      <c r="AY170" s="266" t="s">
        <v>123</v>
      </c>
    </row>
    <row r="171" spans="2:51" s="12" customFormat="1" ht="12">
      <c r="B171" s="235"/>
      <c r="C171" s="236"/>
      <c r="D171" s="232" t="s">
        <v>173</v>
      </c>
      <c r="E171" s="237" t="s">
        <v>39</v>
      </c>
      <c r="F171" s="238" t="s">
        <v>326</v>
      </c>
      <c r="G171" s="236"/>
      <c r="H171" s="239">
        <v>21.49</v>
      </c>
      <c r="I171" s="240"/>
      <c r="J171" s="236"/>
      <c r="K171" s="236"/>
      <c r="L171" s="241"/>
      <c r="M171" s="242"/>
      <c r="N171" s="243"/>
      <c r="O171" s="243"/>
      <c r="P171" s="243"/>
      <c r="Q171" s="243"/>
      <c r="R171" s="243"/>
      <c r="S171" s="243"/>
      <c r="T171" s="244"/>
      <c r="AT171" s="245" t="s">
        <v>173</v>
      </c>
      <c r="AU171" s="245" t="s">
        <v>91</v>
      </c>
      <c r="AV171" s="12" t="s">
        <v>91</v>
      </c>
      <c r="AW171" s="12" t="s">
        <v>41</v>
      </c>
      <c r="AX171" s="12" t="s">
        <v>82</v>
      </c>
      <c r="AY171" s="245" t="s">
        <v>123</v>
      </c>
    </row>
    <row r="172" spans="2:51" s="14" customFormat="1" ht="12">
      <c r="B172" s="257"/>
      <c r="C172" s="258"/>
      <c r="D172" s="232" t="s">
        <v>173</v>
      </c>
      <c r="E172" s="259" t="s">
        <v>39</v>
      </c>
      <c r="F172" s="260" t="s">
        <v>195</v>
      </c>
      <c r="G172" s="258"/>
      <c r="H172" s="259" t="s">
        <v>39</v>
      </c>
      <c r="I172" s="261"/>
      <c r="J172" s="258"/>
      <c r="K172" s="258"/>
      <c r="L172" s="262"/>
      <c r="M172" s="263"/>
      <c r="N172" s="264"/>
      <c r="O172" s="264"/>
      <c r="P172" s="264"/>
      <c r="Q172" s="264"/>
      <c r="R172" s="264"/>
      <c r="S172" s="264"/>
      <c r="T172" s="265"/>
      <c r="AT172" s="266" t="s">
        <v>173</v>
      </c>
      <c r="AU172" s="266" t="s">
        <v>91</v>
      </c>
      <c r="AV172" s="14" t="s">
        <v>21</v>
      </c>
      <c r="AW172" s="14" t="s">
        <v>41</v>
      </c>
      <c r="AX172" s="14" t="s">
        <v>82</v>
      </c>
      <c r="AY172" s="266" t="s">
        <v>123</v>
      </c>
    </row>
    <row r="173" spans="2:51" s="12" customFormat="1" ht="12">
      <c r="B173" s="235"/>
      <c r="C173" s="236"/>
      <c r="D173" s="232" t="s">
        <v>173</v>
      </c>
      <c r="E173" s="237" t="s">
        <v>39</v>
      </c>
      <c r="F173" s="238" t="s">
        <v>327</v>
      </c>
      <c r="G173" s="236"/>
      <c r="H173" s="239">
        <v>43.42</v>
      </c>
      <c r="I173" s="240"/>
      <c r="J173" s="236"/>
      <c r="K173" s="236"/>
      <c r="L173" s="241"/>
      <c r="M173" s="242"/>
      <c r="N173" s="243"/>
      <c r="O173" s="243"/>
      <c r="P173" s="243"/>
      <c r="Q173" s="243"/>
      <c r="R173" s="243"/>
      <c r="S173" s="243"/>
      <c r="T173" s="244"/>
      <c r="AT173" s="245" t="s">
        <v>173</v>
      </c>
      <c r="AU173" s="245" t="s">
        <v>91</v>
      </c>
      <c r="AV173" s="12" t="s">
        <v>91</v>
      </c>
      <c r="AW173" s="12" t="s">
        <v>41</v>
      </c>
      <c r="AX173" s="12" t="s">
        <v>82</v>
      </c>
      <c r="AY173" s="245" t="s">
        <v>123</v>
      </c>
    </row>
    <row r="174" spans="2:51" s="13" customFormat="1" ht="12">
      <c r="B174" s="246"/>
      <c r="C174" s="247"/>
      <c r="D174" s="232" t="s">
        <v>173</v>
      </c>
      <c r="E174" s="248" t="s">
        <v>39</v>
      </c>
      <c r="F174" s="249" t="s">
        <v>176</v>
      </c>
      <c r="G174" s="247"/>
      <c r="H174" s="250">
        <v>64.91</v>
      </c>
      <c r="I174" s="251"/>
      <c r="J174" s="247"/>
      <c r="K174" s="247"/>
      <c r="L174" s="252"/>
      <c r="M174" s="253"/>
      <c r="N174" s="254"/>
      <c r="O174" s="254"/>
      <c r="P174" s="254"/>
      <c r="Q174" s="254"/>
      <c r="R174" s="254"/>
      <c r="S174" s="254"/>
      <c r="T174" s="255"/>
      <c r="AT174" s="256" t="s">
        <v>173</v>
      </c>
      <c r="AU174" s="256" t="s">
        <v>91</v>
      </c>
      <c r="AV174" s="13" t="s">
        <v>169</v>
      </c>
      <c r="AW174" s="13" t="s">
        <v>41</v>
      </c>
      <c r="AX174" s="13" t="s">
        <v>21</v>
      </c>
      <c r="AY174" s="256" t="s">
        <v>123</v>
      </c>
    </row>
    <row r="175" spans="2:65" s="1" customFormat="1" ht="24" customHeight="1">
      <c r="B175" s="39"/>
      <c r="C175" s="212" t="s">
        <v>328</v>
      </c>
      <c r="D175" s="212" t="s">
        <v>126</v>
      </c>
      <c r="E175" s="213" t="s">
        <v>329</v>
      </c>
      <c r="F175" s="214" t="s">
        <v>330</v>
      </c>
      <c r="G175" s="215" t="s">
        <v>167</v>
      </c>
      <c r="H175" s="216">
        <v>64.91</v>
      </c>
      <c r="I175" s="217"/>
      <c r="J175" s="218">
        <f>ROUND(I175*H175,2)</f>
        <v>0</v>
      </c>
      <c r="K175" s="214" t="s">
        <v>168</v>
      </c>
      <c r="L175" s="44"/>
      <c r="M175" s="219" t="s">
        <v>39</v>
      </c>
      <c r="N175" s="220" t="s">
        <v>53</v>
      </c>
      <c r="O175" s="84"/>
      <c r="P175" s="221">
        <f>O175*H175</f>
        <v>0</v>
      </c>
      <c r="Q175" s="221">
        <v>0.00392</v>
      </c>
      <c r="R175" s="221">
        <f>Q175*H175</f>
        <v>0.2544472</v>
      </c>
      <c r="S175" s="221">
        <v>0</v>
      </c>
      <c r="T175" s="222">
        <f>S175*H175</f>
        <v>0</v>
      </c>
      <c r="AR175" s="223" t="s">
        <v>252</v>
      </c>
      <c r="AT175" s="223" t="s">
        <v>126</v>
      </c>
      <c r="AU175" s="223" t="s">
        <v>91</v>
      </c>
      <c r="AY175" s="17" t="s">
        <v>123</v>
      </c>
      <c r="BE175" s="224">
        <f>IF(N175="základní",J175,0)</f>
        <v>0</v>
      </c>
      <c r="BF175" s="224">
        <f>IF(N175="snížená",J175,0)</f>
        <v>0</v>
      </c>
      <c r="BG175" s="224">
        <f>IF(N175="zákl. přenesená",J175,0)</f>
        <v>0</v>
      </c>
      <c r="BH175" s="224">
        <f>IF(N175="sníž. přenesená",J175,0)</f>
        <v>0</v>
      </c>
      <c r="BI175" s="224">
        <f>IF(N175="nulová",J175,0)</f>
        <v>0</v>
      </c>
      <c r="BJ175" s="17" t="s">
        <v>21</v>
      </c>
      <c r="BK175" s="224">
        <f>ROUND(I175*H175,2)</f>
        <v>0</v>
      </c>
      <c r="BL175" s="17" t="s">
        <v>252</v>
      </c>
      <c r="BM175" s="223" t="s">
        <v>331</v>
      </c>
    </row>
    <row r="176" spans="2:65" s="1" customFormat="1" ht="16.5" customHeight="1">
      <c r="B176" s="39"/>
      <c r="C176" s="212" t="s">
        <v>332</v>
      </c>
      <c r="D176" s="212" t="s">
        <v>126</v>
      </c>
      <c r="E176" s="213" t="s">
        <v>333</v>
      </c>
      <c r="F176" s="214" t="s">
        <v>334</v>
      </c>
      <c r="G176" s="215" t="s">
        <v>167</v>
      </c>
      <c r="H176" s="216">
        <v>39.415</v>
      </c>
      <c r="I176" s="217"/>
      <c r="J176" s="218">
        <f>ROUND(I176*H176,2)</f>
        <v>0</v>
      </c>
      <c r="K176" s="214" t="s">
        <v>168</v>
      </c>
      <c r="L176" s="44"/>
      <c r="M176" s="219" t="s">
        <v>39</v>
      </c>
      <c r="N176" s="220" t="s">
        <v>53</v>
      </c>
      <c r="O176" s="84"/>
      <c r="P176" s="221">
        <f>O176*H176</f>
        <v>0</v>
      </c>
      <c r="Q176" s="221">
        <v>0</v>
      </c>
      <c r="R176" s="221">
        <f>Q176*H176</f>
        <v>0</v>
      </c>
      <c r="S176" s="221">
        <v>0</v>
      </c>
      <c r="T176" s="222">
        <f>S176*H176</f>
        <v>0</v>
      </c>
      <c r="AR176" s="223" t="s">
        <v>252</v>
      </c>
      <c r="AT176" s="223" t="s">
        <v>126</v>
      </c>
      <c r="AU176" s="223" t="s">
        <v>91</v>
      </c>
      <c r="AY176" s="17" t="s">
        <v>123</v>
      </c>
      <c r="BE176" s="224">
        <f>IF(N176="základní",J176,0)</f>
        <v>0</v>
      </c>
      <c r="BF176" s="224">
        <f>IF(N176="snížená",J176,0)</f>
        <v>0</v>
      </c>
      <c r="BG176" s="224">
        <f>IF(N176="zákl. přenesená",J176,0)</f>
        <v>0</v>
      </c>
      <c r="BH176" s="224">
        <f>IF(N176="sníž. přenesená",J176,0)</f>
        <v>0</v>
      </c>
      <c r="BI176" s="224">
        <f>IF(N176="nulová",J176,0)</f>
        <v>0</v>
      </c>
      <c r="BJ176" s="17" t="s">
        <v>21</v>
      </c>
      <c r="BK176" s="224">
        <f>ROUND(I176*H176,2)</f>
        <v>0</v>
      </c>
      <c r="BL176" s="17" t="s">
        <v>252</v>
      </c>
      <c r="BM176" s="223" t="s">
        <v>335</v>
      </c>
    </row>
    <row r="177" spans="2:51" s="12" customFormat="1" ht="12">
      <c r="B177" s="235"/>
      <c r="C177" s="236"/>
      <c r="D177" s="232" t="s">
        <v>173</v>
      </c>
      <c r="E177" s="237" t="s">
        <v>39</v>
      </c>
      <c r="F177" s="238" t="s">
        <v>336</v>
      </c>
      <c r="G177" s="236"/>
      <c r="H177" s="239">
        <v>15.185</v>
      </c>
      <c r="I177" s="240"/>
      <c r="J177" s="236"/>
      <c r="K177" s="236"/>
      <c r="L177" s="241"/>
      <c r="M177" s="242"/>
      <c r="N177" s="243"/>
      <c r="O177" s="243"/>
      <c r="P177" s="243"/>
      <c r="Q177" s="243"/>
      <c r="R177" s="243"/>
      <c r="S177" s="243"/>
      <c r="T177" s="244"/>
      <c r="AT177" s="245" t="s">
        <v>173</v>
      </c>
      <c r="AU177" s="245" t="s">
        <v>91</v>
      </c>
      <c r="AV177" s="12" t="s">
        <v>91</v>
      </c>
      <c r="AW177" s="12" t="s">
        <v>41</v>
      </c>
      <c r="AX177" s="12" t="s">
        <v>82</v>
      </c>
      <c r="AY177" s="245" t="s">
        <v>123</v>
      </c>
    </row>
    <row r="178" spans="2:51" s="14" customFormat="1" ht="12">
      <c r="B178" s="257"/>
      <c r="C178" s="258"/>
      <c r="D178" s="232" t="s">
        <v>173</v>
      </c>
      <c r="E178" s="259" t="s">
        <v>39</v>
      </c>
      <c r="F178" s="260" t="s">
        <v>195</v>
      </c>
      <c r="G178" s="258"/>
      <c r="H178" s="259" t="s">
        <v>39</v>
      </c>
      <c r="I178" s="261"/>
      <c r="J178" s="258"/>
      <c r="K178" s="258"/>
      <c r="L178" s="262"/>
      <c r="M178" s="263"/>
      <c r="N178" s="264"/>
      <c r="O178" s="264"/>
      <c r="P178" s="264"/>
      <c r="Q178" s="264"/>
      <c r="R178" s="264"/>
      <c r="S178" s="264"/>
      <c r="T178" s="265"/>
      <c r="AT178" s="266" t="s">
        <v>173</v>
      </c>
      <c r="AU178" s="266" t="s">
        <v>91</v>
      </c>
      <c r="AV178" s="14" t="s">
        <v>21</v>
      </c>
      <c r="AW178" s="14" t="s">
        <v>41</v>
      </c>
      <c r="AX178" s="14" t="s">
        <v>82</v>
      </c>
      <c r="AY178" s="266" t="s">
        <v>123</v>
      </c>
    </row>
    <row r="179" spans="2:51" s="12" customFormat="1" ht="12">
      <c r="B179" s="235"/>
      <c r="C179" s="236"/>
      <c r="D179" s="232" t="s">
        <v>173</v>
      </c>
      <c r="E179" s="237" t="s">
        <v>39</v>
      </c>
      <c r="F179" s="238" t="s">
        <v>337</v>
      </c>
      <c r="G179" s="236"/>
      <c r="H179" s="239">
        <v>24.23</v>
      </c>
      <c r="I179" s="240"/>
      <c r="J179" s="236"/>
      <c r="K179" s="236"/>
      <c r="L179" s="241"/>
      <c r="M179" s="242"/>
      <c r="N179" s="243"/>
      <c r="O179" s="243"/>
      <c r="P179" s="243"/>
      <c r="Q179" s="243"/>
      <c r="R179" s="243"/>
      <c r="S179" s="243"/>
      <c r="T179" s="244"/>
      <c r="AT179" s="245" t="s">
        <v>173</v>
      </c>
      <c r="AU179" s="245" t="s">
        <v>91</v>
      </c>
      <c r="AV179" s="12" t="s">
        <v>91</v>
      </c>
      <c r="AW179" s="12" t="s">
        <v>41</v>
      </c>
      <c r="AX179" s="12" t="s">
        <v>82</v>
      </c>
      <c r="AY179" s="245" t="s">
        <v>123</v>
      </c>
    </row>
    <row r="180" spans="2:51" s="13" customFormat="1" ht="12">
      <c r="B180" s="246"/>
      <c r="C180" s="247"/>
      <c r="D180" s="232" t="s">
        <v>173</v>
      </c>
      <c r="E180" s="248" t="s">
        <v>39</v>
      </c>
      <c r="F180" s="249" t="s">
        <v>176</v>
      </c>
      <c r="G180" s="247"/>
      <c r="H180" s="250">
        <v>39.415</v>
      </c>
      <c r="I180" s="251"/>
      <c r="J180" s="247"/>
      <c r="K180" s="247"/>
      <c r="L180" s="252"/>
      <c r="M180" s="253"/>
      <c r="N180" s="254"/>
      <c r="O180" s="254"/>
      <c r="P180" s="254"/>
      <c r="Q180" s="254"/>
      <c r="R180" s="254"/>
      <c r="S180" s="254"/>
      <c r="T180" s="255"/>
      <c r="AT180" s="256" t="s">
        <v>173</v>
      </c>
      <c r="AU180" s="256" t="s">
        <v>91</v>
      </c>
      <c r="AV180" s="13" t="s">
        <v>169</v>
      </c>
      <c r="AW180" s="13" t="s">
        <v>41</v>
      </c>
      <c r="AX180" s="13" t="s">
        <v>21</v>
      </c>
      <c r="AY180" s="256" t="s">
        <v>123</v>
      </c>
    </row>
    <row r="181" spans="2:65" s="1" customFormat="1" ht="16.5" customHeight="1">
      <c r="B181" s="39"/>
      <c r="C181" s="267" t="s">
        <v>338</v>
      </c>
      <c r="D181" s="267" t="s">
        <v>204</v>
      </c>
      <c r="E181" s="268" t="s">
        <v>339</v>
      </c>
      <c r="F181" s="269" t="s">
        <v>340</v>
      </c>
      <c r="G181" s="270" t="s">
        <v>167</v>
      </c>
      <c r="H181" s="271">
        <v>74.647</v>
      </c>
      <c r="I181" s="272"/>
      <c r="J181" s="273">
        <f>ROUND(I181*H181,2)</f>
        <v>0</v>
      </c>
      <c r="K181" s="269" t="s">
        <v>168</v>
      </c>
      <c r="L181" s="274"/>
      <c r="M181" s="275" t="s">
        <v>39</v>
      </c>
      <c r="N181" s="276" t="s">
        <v>53</v>
      </c>
      <c r="O181" s="84"/>
      <c r="P181" s="221">
        <f>O181*H181</f>
        <v>0</v>
      </c>
      <c r="Q181" s="221">
        <v>0.124</v>
      </c>
      <c r="R181" s="221">
        <f>Q181*H181</f>
        <v>9.256228</v>
      </c>
      <c r="S181" s="221">
        <v>0</v>
      </c>
      <c r="T181" s="222">
        <f>S181*H181</f>
        <v>0</v>
      </c>
      <c r="AR181" s="223" t="s">
        <v>295</v>
      </c>
      <c r="AT181" s="223" t="s">
        <v>204</v>
      </c>
      <c r="AU181" s="223" t="s">
        <v>91</v>
      </c>
      <c r="AY181" s="17" t="s">
        <v>123</v>
      </c>
      <c r="BE181" s="224">
        <f>IF(N181="základní",J181,0)</f>
        <v>0</v>
      </c>
      <c r="BF181" s="224">
        <f>IF(N181="snížená",J181,0)</f>
        <v>0</v>
      </c>
      <c r="BG181" s="224">
        <f>IF(N181="zákl. přenesená",J181,0)</f>
        <v>0</v>
      </c>
      <c r="BH181" s="224">
        <f>IF(N181="sníž. přenesená",J181,0)</f>
        <v>0</v>
      </c>
      <c r="BI181" s="224">
        <f>IF(N181="nulová",J181,0)</f>
        <v>0</v>
      </c>
      <c r="BJ181" s="17" t="s">
        <v>21</v>
      </c>
      <c r="BK181" s="224">
        <f>ROUND(I181*H181,2)</f>
        <v>0</v>
      </c>
      <c r="BL181" s="17" t="s">
        <v>252</v>
      </c>
      <c r="BM181" s="223" t="s">
        <v>341</v>
      </c>
    </row>
    <row r="182" spans="2:47" s="1" customFormat="1" ht="12">
      <c r="B182" s="39"/>
      <c r="C182" s="40"/>
      <c r="D182" s="232" t="s">
        <v>342</v>
      </c>
      <c r="E182" s="40"/>
      <c r="F182" s="233" t="s">
        <v>343</v>
      </c>
      <c r="G182" s="40"/>
      <c r="H182" s="40"/>
      <c r="I182" s="134"/>
      <c r="J182" s="40"/>
      <c r="K182" s="40"/>
      <c r="L182" s="44"/>
      <c r="M182" s="234"/>
      <c r="N182" s="84"/>
      <c r="O182" s="84"/>
      <c r="P182" s="84"/>
      <c r="Q182" s="84"/>
      <c r="R182" s="84"/>
      <c r="S182" s="84"/>
      <c r="T182" s="85"/>
      <c r="AT182" s="17" t="s">
        <v>342</v>
      </c>
      <c r="AU182" s="17" t="s">
        <v>91</v>
      </c>
    </row>
    <row r="183" spans="2:51" s="12" customFormat="1" ht="12">
      <c r="B183" s="235"/>
      <c r="C183" s="236"/>
      <c r="D183" s="232" t="s">
        <v>173</v>
      </c>
      <c r="E183" s="237" t="s">
        <v>39</v>
      </c>
      <c r="F183" s="238" t="s">
        <v>344</v>
      </c>
      <c r="G183" s="236"/>
      <c r="H183" s="239">
        <v>74.647</v>
      </c>
      <c r="I183" s="240"/>
      <c r="J183" s="236"/>
      <c r="K183" s="236"/>
      <c r="L183" s="241"/>
      <c r="M183" s="242"/>
      <c r="N183" s="243"/>
      <c r="O183" s="243"/>
      <c r="P183" s="243"/>
      <c r="Q183" s="243"/>
      <c r="R183" s="243"/>
      <c r="S183" s="243"/>
      <c r="T183" s="244"/>
      <c r="AT183" s="245" t="s">
        <v>173</v>
      </c>
      <c r="AU183" s="245" t="s">
        <v>91</v>
      </c>
      <c r="AV183" s="12" t="s">
        <v>91</v>
      </c>
      <c r="AW183" s="12" t="s">
        <v>41</v>
      </c>
      <c r="AX183" s="12" t="s">
        <v>21</v>
      </c>
      <c r="AY183" s="245" t="s">
        <v>123</v>
      </c>
    </row>
    <row r="184" spans="2:65" s="1" customFormat="1" ht="16.5" customHeight="1">
      <c r="B184" s="39"/>
      <c r="C184" s="212" t="s">
        <v>295</v>
      </c>
      <c r="D184" s="212" t="s">
        <v>126</v>
      </c>
      <c r="E184" s="213" t="s">
        <v>345</v>
      </c>
      <c r="F184" s="214" t="s">
        <v>346</v>
      </c>
      <c r="G184" s="215" t="s">
        <v>167</v>
      </c>
      <c r="H184" s="216">
        <v>39.415</v>
      </c>
      <c r="I184" s="217"/>
      <c r="J184" s="218">
        <f>ROUND(I184*H184,2)</f>
        <v>0</v>
      </c>
      <c r="K184" s="214" t="s">
        <v>168</v>
      </c>
      <c r="L184" s="44"/>
      <c r="M184" s="219" t="s">
        <v>39</v>
      </c>
      <c r="N184" s="220" t="s">
        <v>53</v>
      </c>
      <c r="O184" s="84"/>
      <c r="P184" s="221">
        <f>O184*H184</f>
        <v>0</v>
      </c>
      <c r="Q184" s="221">
        <v>0</v>
      </c>
      <c r="R184" s="221">
        <f>Q184*H184</f>
        <v>0</v>
      </c>
      <c r="S184" s="221">
        <v>0</v>
      </c>
      <c r="T184" s="222">
        <f>S184*H184</f>
        <v>0</v>
      </c>
      <c r="AR184" s="223" t="s">
        <v>252</v>
      </c>
      <c r="AT184" s="223" t="s">
        <v>126</v>
      </c>
      <c r="AU184" s="223" t="s">
        <v>91</v>
      </c>
      <c r="AY184" s="17" t="s">
        <v>123</v>
      </c>
      <c r="BE184" s="224">
        <f>IF(N184="základní",J184,0)</f>
        <v>0</v>
      </c>
      <c r="BF184" s="224">
        <f>IF(N184="snížená",J184,0)</f>
        <v>0</v>
      </c>
      <c r="BG184" s="224">
        <f>IF(N184="zákl. přenesená",J184,0)</f>
        <v>0</v>
      </c>
      <c r="BH184" s="224">
        <f>IF(N184="sníž. přenesená",J184,0)</f>
        <v>0</v>
      </c>
      <c r="BI184" s="224">
        <f>IF(N184="nulová",J184,0)</f>
        <v>0</v>
      </c>
      <c r="BJ184" s="17" t="s">
        <v>21</v>
      </c>
      <c r="BK184" s="224">
        <f>ROUND(I184*H184,2)</f>
        <v>0</v>
      </c>
      <c r="BL184" s="17" t="s">
        <v>252</v>
      </c>
      <c r="BM184" s="223" t="s">
        <v>347</v>
      </c>
    </row>
    <row r="185" spans="2:65" s="1" customFormat="1" ht="16.5" customHeight="1">
      <c r="B185" s="39"/>
      <c r="C185" s="212" t="s">
        <v>348</v>
      </c>
      <c r="D185" s="212" t="s">
        <v>126</v>
      </c>
      <c r="E185" s="213" t="s">
        <v>349</v>
      </c>
      <c r="F185" s="214" t="s">
        <v>350</v>
      </c>
      <c r="G185" s="215" t="s">
        <v>167</v>
      </c>
      <c r="H185" s="216">
        <v>64.91</v>
      </c>
      <c r="I185" s="217"/>
      <c r="J185" s="218">
        <f>ROUND(I185*H185,2)</f>
        <v>0</v>
      </c>
      <c r="K185" s="214" t="s">
        <v>168</v>
      </c>
      <c r="L185" s="44"/>
      <c r="M185" s="219" t="s">
        <v>39</v>
      </c>
      <c r="N185" s="220" t="s">
        <v>53</v>
      </c>
      <c r="O185" s="84"/>
      <c r="P185" s="221">
        <f>O185*H185</f>
        <v>0</v>
      </c>
      <c r="Q185" s="221">
        <v>0</v>
      </c>
      <c r="R185" s="221">
        <f>Q185*H185</f>
        <v>0</v>
      </c>
      <c r="S185" s="221">
        <v>0</v>
      </c>
      <c r="T185" s="222">
        <f>S185*H185</f>
        <v>0</v>
      </c>
      <c r="AR185" s="223" t="s">
        <v>252</v>
      </c>
      <c r="AT185" s="223" t="s">
        <v>126</v>
      </c>
      <c r="AU185" s="223" t="s">
        <v>91</v>
      </c>
      <c r="AY185" s="17" t="s">
        <v>123</v>
      </c>
      <c r="BE185" s="224">
        <f>IF(N185="základní",J185,0)</f>
        <v>0</v>
      </c>
      <c r="BF185" s="224">
        <f>IF(N185="snížená",J185,0)</f>
        <v>0</v>
      </c>
      <c r="BG185" s="224">
        <f>IF(N185="zákl. přenesená",J185,0)</f>
        <v>0</v>
      </c>
      <c r="BH185" s="224">
        <f>IF(N185="sníž. přenesená",J185,0)</f>
        <v>0</v>
      </c>
      <c r="BI185" s="224">
        <f>IF(N185="nulová",J185,0)</f>
        <v>0</v>
      </c>
      <c r="BJ185" s="17" t="s">
        <v>21</v>
      </c>
      <c r="BK185" s="224">
        <f>ROUND(I185*H185,2)</f>
        <v>0</v>
      </c>
      <c r="BL185" s="17" t="s">
        <v>252</v>
      </c>
      <c r="BM185" s="223" t="s">
        <v>351</v>
      </c>
    </row>
    <row r="186" spans="2:65" s="1" customFormat="1" ht="16.5" customHeight="1">
      <c r="B186" s="39"/>
      <c r="C186" s="212" t="s">
        <v>352</v>
      </c>
      <c r="D186" s="212" t="s">
        <v>126</v>
      </c>
      <c r="E186" s="213" t="s">
        <v>353</v>
      </c>
      <c r="F186" s="214" t="s">
        <v>354</v>
      </c>
      <c r="G186" s="215" t="s">
        <v>167</v>
      </c>
      <c r="H186" s="216">
        <v>64.91</v>
      </c>
      <c r="I186" s="217"/>
      <c r="J186" s="218">
        <f>ROUND(I186*H186,2)</f>
        <v>0</v>
      </c>
      <c r="K186" s="214" t="s">
        <v>168</v>
      </c>
      <c r="L186" s="44"/>
      <c r="M186" s="219" t="s">
        <v>39</v>
      </c>
      <c r="N186" s="220" t="s">
        <v>53</v>
      </c>
      <c r="O186" s="84"/>
      <c r="P186" s="221">
        <f>O186*H186</f>
        <v>0</v>
      </c>
      <c r="Q186" s="221">
        <v>0</v>
      </c>
      <c r="R186" s="221">
        <f>Q186*H186</f>
        <v>0</v>
      </c>
      <c r="S186" s="221">
        <v>0</v>
      </c>
      <c r="T186" s="222">
        <f>S186*H186</f>
        <v>0</v>
      </c>
      <c r="AR186" s="223" t="s">
        <v>252</v>
      </c>
      <c r="AT186" s="223" t="s">
        <v>126</v>
      </c>
      <c r="AU186" s="223" t="s">
        <v>91</v>
      </c>
      <c r="AY186" s="17" t="s">
        <v>123</v>
      </c>
      <c r="BE186" s="224">
        <f>IF(N186="základní",J186,0)</f>
        <v>0</v>
      </c>
      <c r="BF186" s="224">
        <f>IF(N186="snížená",J186,0)</f>
        <v>0</v>
      </c>
      <c r="BG186" s="224">
        <f>IF(N186="zákl. přenesená",J186,0)</f>
        <v>0</v>
      </c>
      <c r="BH186" s="224">
        <f>IF(N186="sníž. přenesená",J186,0)</f>
        <v>0</v>
      </c>
      <c r="BI186" s="224">
        <f>IF(N186="nulová",J186,0)</f>
        <v>0</v>
      </c>
      <c r="BJ186" s="17" t="s">
        <v>21</v>
      </c>
      <c r="BK186" s="224">
        <f>ROUND(I186*H186,2)</f>
        <v>0</v>
      </c>
      <c r="BL186" s="17" t="s">
        <v>252</v>
      </c>
      <c r="BM186" s="223" t="s">
        <v>355</v>
      </c>
    </row>
    <row r="187" spans="2:65" s="1" customFormat="1" ht="16.5" customHeight="1">
      <c r="B187" s="39"/>
      <c r="C187" s="212" t="s">
        <v>356</v>
      </c>
      <c r="D187" s="212" t="s">
        <v>126</v>
      </c>
      <c r="E187" s="213" t="s">
        <v>357</v>
      </c>
      <c r="F187" s="214" t="s">
        <v>358</v>
      </c>
      <c r="G187" s="215" t="s">
        <v>167</v>
      </c>
      <c r="H187" s="216">
        <v>64.91</v>
      </c>
      <c r="I187" s="217"/>
      <c r="J187" s="218">
        <f>ROUND(I187*H187,2)</f>
        <v>0</v>
      </c>
      <c r="K187" s="214" t="s">
        <v>168</v>
      </c>
      <c r="L187" s="44"/>
      <c r="M187" s="219" t="s">
        <v>39</v>
      </c>
      <c r="N187" s="220" t="s">
        <v>53</v>
      </c>
      <c r="O187" s="84"/>
      <c r="P187" s="221">
        <f>O187*H187</f>
        <v>0</v>
      </c>
      <c r="Q187" s="221">
        <v>0.00715</v>
      </c>
      <c r="R187" s="221">
        <f>Q187*H187</f>
        <v>0.4641065</v>
      </c>
      <c r="S187" s="221">
        <v>0</v>
      </c>
      <c r="T187" s="222">
        <f>S187*H187</f>
        <v>0</v>
      </c>
      <c r="AR187" s="223" t="s">
        <v>252</v>
      </c>
      <c r="AT187" s="223" t="s">
        <v>126</v>
      </c>
      <c r="AU187" s="223" t="s">
        <v>91</v>
      </c>
      <c r="AY187" s="17" t="s">
        <v>123</v>
      </c>
      <c r="BE187" s="224">
        <f>IF(N187="základní",J187,0)</f>
        <v>0</v>
      </c>
      <c r="BF187" s="224">
        <f>IF(N187="snížená",J187,0)</f>
        <v>0</v>
      </c>
      <c r="BG187" s="224">
        <f>IF(N187="zákl. přenesená",J187,0)</f>
        <v>0</v>
      </c>
      <c r="BH187" s="224">
        <f>IF(N187="sníž. přenesená",J187,0)</f>
        <v>0</v>
      </c>
      <c r="BI187" s="224">
        <f>IF(N187="nulová",J187,0)</f>
        <v>0</v>
      </c>
      <c r="BJ187" s="17" t="s">
        <v>21</v>
      </c>
      <c r="BK187" s="224">
        <f>ROUND(I187*H187,2)</f>
        <v>0</v>
      </c>
      <c r="BL187" s="17" t="s">
        <v>252</v>
      </c>
      <c r="BM187" s="223" t="s">
        <v>359</v>
      </c>
    </row>
    <row r="188" spans="2:65" s="1" customFormat="1" ht="24" customHeight="1">
      <c r="B188" s="39"/>
      <c r="C188" s="212" t="s">
        <v>360</v>
      </c>
      <c r="D188" s="212" t="s">
        <v>126</v>
      </c>
      <c r="E188" s="213" t="s">
        <v>361</v>
      </c>
      <c r="F188" s="214" t="s">
        <v>362</v>
      </c>
      <c r="G188" s="215" t="s">
        <v>233</v>
      </c>
      <c r="H188" s="216">
        <v>9.975</v>
      </c>
      <c r="I188" s="217"/>
      <c r="J188" s="218">
        <f>ROUND(I188*H188,2)</f>
        <v>0</v>
      </c>
      <c r="K188" s="214" t="s">
        <v>168</v>
      </c>
      <c r="L188" s="44"/>
      <c r="M188" s="219" t="s">
        <v>39</v>
      </c>
      <c r="N188" s="220" t="s">
        <v>53</v>
      </c>
      <c r="O188" s="84"/>
      <c r="P188" s="221">
        <f>O188*H188</f>
        <v>0</v>
      </c>
      <c r="Q188" s="221">
        <v>0</v>
      </c>
      <c r="R188" s="221">
        <f>Q188*H188</f>
        <v>0</v>
      </c>
      <c r="S188" s="221">
        <v>0</v>
      </c>
      <c r="T188" s="222">
        <f>S188*H188</f>
        <v>0</v>
      </c>
      <c r="AR188" s="223" t="s">
        <v>252</v>
      </c>
      <c r="AT188" s="223" t="s">
        <v>126</v>
      </c>
      <c r="AU188" s="223" t="s">
        <v>91</v>
      </c>
      <c r="AY188" s="17" t="s">
        <v>123</v>
      </c>
      <c r="BE188" s="224">
        <f>IF(N188="základní",J188,0)</f>
        <v>0</v>
      </c>
      <c r="BF188" s="224">
        <f>IF(N188="snížená",J188,0)</f>
        <v>0</v>
      </c>
      <c r="BG188" s="224">
        <f>IF(N188="zákl. přenesená",J188,0)</f>
        <v>0</v>
      </c>
      <c r="BH188" s="224">
        <f>IF(N188="sníž. přenesená",J188,0)</f>
        <v>0</v>
      </c>
      <c r="BI188" s="224">
        <f>IF(N188="nulová",J188,0)</f>
        <v>0</v>
      </c>
      <c r="BJ188" s="17" t="s">
        <v>21</v>
      </c>
      <c r="BK188" s="224">
        <f>ROUND(I188*H188,2)</f>
        <v>0</v>
      </c>
      <c r="BL188" s="17" t="s">
        <v>252</v>
      </c>
      <c r="BM188" s="223" t="s">
        <v>363</v>
      </c>
    </row>
    <row r="189" spans="2:47" s="1" customFormat="1" ht="12">
      <c r="B189" s="39"/>
      <c r="C189" s="40"/>
      <c r="D189" s="232" t="s">
        <v>171</v>
      </c>
      <c r="E189" s="40"/>
      <c r="F189" s="233" t="s">
        <v>278</v>
      </c>
      <c r="G189" s="40"/>
      <c r="H189" s="40"/>
      <c r="I189" s="134"/>
      <c r="J189" s="40"/>
      <c r="K189" s="40"/>
      <c r="L189" s="44"/>
      <c r="M189" s="234"/>
      <c r="N189" s="84"/>
      <c r="O189" s="84"/>
      <c r="P189" s="84"/>
      <c r="Q189" s="84"/>
      <c r="R189" s="84"/>
      <c r="S189" s="84"/>
      <c r="T189" s="85"/>
      <c r="AT189" s="17" t="s">
        <v>171</v>
      </c>
      <c r="AU189" s="17" t="s">
        <v>91</v>
      </c>
    </row>
    <row r="190" spans="2:63" s="11" customFormat="1" ht="22.8" customHeight="1">
      <c r="B190" s="196"/>
      <c r="C190" s="197"/>
      <c r="D190" s="198" t="s">
        <v>81</v>
      </c>
      <c r="E190" s="210" t="s">
        <v>364</v>
      </c>
      <c r="F190" s="210" t="s">
        <v>365</v>
      </c>
      <c r="G190" s="197"/>
      <c r="H190" s="197"/>
      <c r="I190" s="200"/>
      <c r="J190" s="211">
        <f>BK190</f>
        <v>0</v>
      </c>
      <c r="K190" s="197"/>
      <c r="L190" s="202"/>
      <c r="M190" s="203"/>
      <c r="N190" s="204"/>
      <c r="O190" s="204"/>
      <c r="P190" s="205">
        <f>SUM(P191:P205)</f>
        <v>0</v>
      </c>
      <c r="Q190" s="204"/>
      <c r="R190" s="205">
        <f>SUM(R191:R205)</f>
        <v>5.702113</v>
      </c>
      <c r="S190" s="204"/>
      <c r="T190" s="206">
        <f>SUM(T191:T205)</f>
        <v>12.32587</v>
      </c>
      <c r="AR190" s="207" t="s">
        <v>91</v>
      </c>
      <c r="AT190" s="208" t="s">
        <v>81</v>
      </c>
      <c r="AU190" s="208" t="s">
        <v>21</v>
      </c>
      <c r="AY190" s="207" t="s">
        <v>123</v>
      </c>
      <c r="BK190" s="209">
        <f>SUM(BK191:BK205)</f>
        <v>0</v>
      </c>
    </row>
    <row r="191" spans="2:65" s="1" customFormat="1" ht="16.5" customHeight="1">
      <c r="B191" s="39"/>
      <c r="C191" s="212" t="s">
        <v>366</v>
      </c>
      <c r="D191" s="212" t="s">
        <v>126</v>
      </c>
      <c r="E191" s="213" t="s">
        <v>367</v>
      </c>
      <c r="F191" s="214" t="s">
        <v>368</v>
      </c>
      <c r="G191" s="215" t="s">
        <v>167</v>
      </c>
      <c r="H191" s="216">
        <v>223.7</v>
      </c>
      <c r="I191" s="217"/>
      <c r="J191" s="218">
        <f>ROUND(I191*H191,2)</f>
        <v>0</v>
      </c>
      <c r="K191" s="214" t="s">
        <v>168</v>
      </c>
      <c r="L191" s="44"/>
      <c r="M191" s="219" t="s">
        <v>39</v>
      </c>
      <c r="N191" s="220" t="s">
        <v>53</v>
      </c>
      <c r="O191" s="84"/>
      <c r="P191" s="221">
        <f>O191*H191</f>
        <v>0</v>
      </c>
      <c r="Q191" s="221">
        <v>0</v>
      </c>
      <c r="R191" s="221">
        <f>Q191*H191</f>
        <v>0</v>
      </c>
      <c r="S191" s="221">
        <v>0.0551</v>
      </c>
      <c r="T191" s="222">
        <f>S191*H191</f>
        <v>12.32587</v>
      </c>
      <c r="AR191" s="223" t="s">
        <v>252</v>
      </c>
      <c r="AT191" s="223" t="s">
        <v>126</v>
      </c>
      <c r="AU191" s="223" t="s">
        <v>91</v>
      </c>
      <c r="AY191" s="17" t="s">
        <v>123</v>
      </c>
      <c r="BE191" s="224">
        <f>IF(N191="základní",J191,0)</f>
        <v>0</v>
      </c>
      <c r="BF191" s="224">
        <f>IF(N191="snížená",J191,0)</f>
        <v>0</v>
      </c>
      <c r="BG191" s="224">
        <f>IF(N191="zákl. přenesená",J191,0)</f>
        <v>0</v>
      </c>
      <c r="BH191" s="224">
        <f>IF(N191="sníž. přenesená",J191,0)</f>
        <v>0</v>
      </c>
      <c r="BI191" s="224">
        <f>IF(N191="nulová",J191,0)</f>
        <v>0</v>
      </c>
      <c r="BJ191" s="17" t="s">
        <v>21</v>
      </c>
      <c r="BK191" s="224">
        <f>ROUND(I191*H191,2)</f>
        <v>0</v>
      </c>
      <c r="BL191" s="17" t="s">
        <v>252</v>
      </c>
      <c r="BM191" s="223" t="s">
        <v>369</v>
      </c>
    </row>
    <row r="192" spans="2:51" s="12" customFormat="1" ht="12">
      <c r="B192" s="235"/>
      <c r="C192" s="236"/>
      <c r="D192" s="232" t="s">
        <v>173</v>
      </c>
      <c r="E192" s="237" t="s">
        <v>39</v>
      </c>
      <c r="F192" s="238" t="s">
        <v>370</v>
      </c>
      <c r="G192" s="236"/>
      <c r="H192" s="239">
        <v>83.9</v>
      </c>
      <c r="I192" s="240"/>
      <c r="J192" s="236"/>
      <c r="K192" s="236"/>
      <c r="L192" s="241"/>
      <c r="M192" s="242"/>
      <c r="N192" s="243"/>
      <c r="O192" s="243"/>
      <c r="P192" s="243"/>
      <c r="Q192" s="243"/>
      <c r="R192" s="243"/>
      <c r="S192" s="243"/>
      <c r="T192" s="244"/>
      <c r="AT192" s="245" t="s">
        <v>173</v>
      </c>
      <c r="AU192" s="245" t="s">
        <v>91</v>
      </c>
      <c r="AV192" s="12" t="s">
        <v>91</v>
      </c>
      <c r="AW192" s="12" t="s">
        <v>41</v>
      </c>
      <c r="AX192" s="12" t="s">
        <v>82</v>
      </c>
      <c r="AY192" s="245" t="s">
        <v>123</v>
      </c>
    </row>
    <row r="193" spans="2:51" s="14" customFormat="1" ht="12">
      <c r="B193" s="257"/>
      <c r="C193" s="258"/>
      <c r="D193" s="232" t="s">
        <v>173</v>
      </c>
      <c r="E193" s="259" t="s">
        <v>39</v>
      </c>
      <c r="F193" s="260" t="s">
        <v>195</v>
      </c>
      <c r="G193" s="258"/>
      <c r="H193" s="259" t="s">
        <v>39</v>
      </c>
      <c r="I193" s="261"/>
      <c r="J193" s="258"/>
      <c r="K193" s="258"/>
      <c r="L193" s="262"/>
      <c r="M193" s="263"/>
      <c r="N193" s="264"/>
      <c r="O193" s="264"/>
      <c r="P193" s="264"/>
      <c r="Q193" s="264"/>
      <c r="R193" s="264"/>
      <c r="S193" s="264"/>
      <c r="T193" s="265"/>
      <c r="AT193" s="266" t="s">
        <v>173</v>
      </c>
      <c r="AU193" s="266" t="s">
        <v>91</v>
      </c>
      <c r="AV193" s="14" t="s">
        <v>21</v>
      </c>
      <c r="AW193" s="14" t="s">
        <v>41</v>
      </c>
      <c r="AX193" s="14" t="s">
        <v>82</v>
      </c>
      <c r="AY193" s="266" t="s">
        <v>123</v>
      </c>
    </row>
    <row r="194" spans="2:51" s="12" customFormat="1" ht="12">
      <c r="B194" s="235"/>
      <c r="C194" s="236"/>
      <c r="D194" s="232" t="s">
        <v>173</v>
      </c>
      <c r="E194" s="237" t="s">
        <v>39</v>
      </c>
      <c r="F194" s="238" t="s">
        <v>371</v>
      </c>
      <c r="G194" s="236"/>
      <c r="H194" s="239">
        <v>139.8</v>
      </c>
      <c r="I194" s="240"/>
      <c r="J194" s="236"/>
      <c r="K194" s="236"/>
      <c r="L194" s="241"/>
      <c r="M194" s="242"/>
      <c r="N194" s="243"/>
      <c r="O194" s="243"/>
      <c r="P194" s="243"/>
      <c r="Q194" s="243"/>
      <c r="R194" s="243"/>
      <c r="S194" s="243"/>
      <c r="T194" s="244"/>
      <c r="AT194" s="245" t="s">
        <v>173</v>
      </c>
      <c r="AU194" s="245" t="s">
        <v>91</v>
      </c>
      <c r="AV194" s="12" t="s">
        <v>91</v>
      </c>
      <c r="AW194" s="12" t="s">
        <v>41</v>
      </c>
      <c r="AX194" s="12" t="s">
        <v>82</v>
      </c>
      <c r="AY194" s="245" t="s">
        <v>123</v>
      </c>
    </row>
    <row r="195" spans="2:51" s="13" customFormat="1" ht="12">
      <c r="B195" s="246"/>
      <c r="C195" s="247"/>
      <c r="D195" s="232" t="s">
        <v>173</v>
      </c>
      <c r="E195" s="248" t="s">
        <v>39</v>
      </c>
      <c r="F195" s="249" t="s">
        <v>176</v>
      </c>
      <c r="G195" s="247"/>
      <c r="H195" s="250">
        <v>223.7</v>
      </c>
      <c r="I195" s="251"/>
      <c r="J195" s="247"/>
      <c r="K195" s="247"/>
      <c r="L195" s="252"/>
      <c r="M195" s="253"/>
      <c r="N195" s="254"/>
      <c r="O195" s="254"/>
      <c r="P195" s="254"/>
      <c r="Q195" s="254"/>
      <c r="R195" s="254"/>
      <c r="S195" s="254"/>
      <c r="T195" s="255"/>
      <c r="AT195" s="256" t="s">
        <v>173</v>
      </c>
      <c r="AU195" s="256" t="s">
        <v>91</v>
      </c>
      <c r="AV195" s="13" t="s">
        <v>169</v>
      </c>
      <c r="AW195" s="13" t="s">
        <v>41</v>
      </c>
      <c r="AX195" s="13" t="s">
        <v>21</v>
      </c>
      <c r="AY195" s="256" t="s">
        <v>123</v>
      </c>
    </row>
    <row r="196" spans="2:65" s="1" customFormat="1" ht="24" customHeight="1">
      <c r="B196" s="39"/>
      <c r="C196" s="212" t="s">
        <v>372</v>
      </c>
      <c r="D196" s="212" t="s">
        <v>126</v>
      </c>
      <c r="E196" s="213" t="s">
        <v>373</v>
      </c>
      <c r="F196" s="214" t="s">
        <v>374</v>
      </c>
      <c r="G196" s="215" t="s">
        <v>167</v>
      </c>
      <c r="H196" s="216">
        <v>223.7</v>
      </c>
      <c r="I196" s="217"/>
      <c r="J196" s="218">
        <f>ROUND(I196*H196,2)</f>
        <v>0</v>
      </c>
      <c r="K196" s="214" t="s">
        <v>168</v>
      </c>
      <c r="L196" s="44"/>
      <c r="M196" s="219" t="s">
        <v>39</v>
      </c>
      <c r="N196" s="220" t="s">
        <v>53</v>
      </c>
      <c r="O196" s="84"/>
      <c r="P196" s="221">
        <f>O196*H196</f>
        <v>0</v>
      </c>
      <c r="Q196" s="221">
        <v>0.003</v>
      </c>
      <c r="R196" s="221">
        <f>Q196*H196</f>
        <v>0.6711</v>
      </c>
      <c r="S196" s="221">
        <v>0</v>
      </c>
      <c r="T196" s="222">
        <f>S196*H196</f>
        <v>0</v>
      </c>
      <c r="AR196" s="223" t="s">
        <v>252</v>
      </c>
      <c r="AT196" s="223" t="s">
        <v>126</v>
      </c>
      <c r="AU196" s="223" t="s">
        <v>91</v>
      </c>
      <c r="AY196" s="17" t="s">
        <v>123</v>
      </c>
      <c r="BE196" s="224">
        <f>IF(N196="základní",J196,0)</f>
        <v>0</v>
      </c>
      <c r="BF196" s="224">
        <f>IF(N196="snížená",J196,0)</f>
        <v>0</v>
      </c>
      <c r="BG196" s="224">
        <f>IF(N196="zákl. přenesená",J196,0)</f>
        <v>0</v>
      </c>
      <c r="BH196" s="224">
        <f>IF(N196="sníž. přenesená",J196,0)</f>
        <v>0</v>
      </c>
      <c r="BI196" s="224">
        <f>IF(N196="nulová",J196,0)</f>
        <v>0</v>
      </c>
      <c r="BJ196" s="17" t="s">
        <v>21</v>
      </c>
      <c r="BK196" s="224">
        <f>ROUND(I196*H196,2)</f>
        <v>0</v>
      </c>
      <c r="BL196" s="17" t="s">
        <v>252</v>
      </c>
      <c r="BM196" s="223" t="s">
        <v>375</v>
      </c>
    </row>
    <row r="197" spans="2:65" s="1" customFormat="1" ht="16.5" customHeight="1">
      <c r="B197" s="39"/>
      <c r="C197" s="267" t="s">
        <v>376</v>
      </c>
      <c r="D197" s="267" t="s">
        <v>204</v>
      </c>
      <c r="E197" s="268" t="s">
        <v>377</v>
      </c>
      <c r="F197" s="269" t="s">
        <v>378</v>
      </c>
      <c r="G197" s="270" t="s">
        <v>167</v>
      </c>
      <c r="H197" s="271">
        <v>257.255</v>
      </c>
      <c r="I197" s="272"/>
      <c r="J197" s="273">
        <f>ROUND(I197*H197,2)</f>
        <v>0</v>
      </c>
      <c r="K197" s="269" t="s">
        <v>168</v>
      </c>
      <c r="L197" s="274"/>
      <c r="M197" s="275" t="s">
        <v>39</v>
      </c>
      <c r="N197" s="276" t="s">
        <v>53</v>
      </c>
      <c r="O197" s="84"/>
      <c r="P197" s="221">
        <f>O197*H197</f>
        <v>0</v>
      </c>
      <c r="Q197" s="221">
        <v>0.0126</v>
      </c>
      <c r="R197" s="221">
        <f>Q197*H197</f>
        <v>3.241413</v>
      </c>
      <c r="S197" s="221">
        <v>0</v>
      </c>
      <c r="T197" s="222">
        <f>S197*H197</f>
        <v>0</v>
      </c>
      <c r="AR197" s="223" t="s">
        <v>295</v>
      </c>
      <c r="AT197" s="223" t="s">
        <v>204</v>
      </c>
      <c r="AU197" s="223" t="s">
        <v>91</v>
      </c>
      <c r="AY197" s="17" t="s">
        <v>123</v>
      </c>
      <c r="BE197" s="224">
        <f>IF(N197="základní",J197,0)</f>
        <v>0</v>
      </c>
      <c r="BF197" s="224">
        <f>IF(N197="snížená",J197,0)</f>
        <v>0</v>
      </c>
      <c r="BG197" s="224">
        <f>IF(N197="zákl. přenesená",J197,0)</f>
        <v>0</v>
      </c>
      <c r="BH197" s="224">
        <f>IF(N197="sníž. přenesená",J197,0)</f>
        <v>0</v>
      </c>
      <c r="BI197" s="224">
        <f>IF(N197="nulová",J197,0)</f>
        <v>0</v>
      </c>
      <c r="BJ197" s="17" t="s">
        <v>21</v>
      </c>
      <c r="BK197" s="224">
        <f>ROUND(I197*H197,2)</f>
        <v>0</v>
      </c>
      <c r="BL197" s="17" t="s">
        <v>252</v>
      </c>
      <c r="BM197" s="223" t="s">
        <v>379</v>
      </c>
    </row>
    <row r="198" spans="2:47" s="1" customFormat="1" ht="12">
      <c r="B198" s="39"/>
      <c r="C198" s="40"/>
      <c r="D198" s="232" t="s">
        <v>342</v>
      </c>
      <c r="E198" s="40"/>
      <c r="F198" s="233" t="s">
        <v>380</v>
      </c>
      <c r="G198" s="40"/>
      <c r="H198" s="40"/>
      <c r="I198" s="134"/>
      <c r="J198" s="40"/>
      <c r="K198" s="40"/>
      <c r="L198" s="44"/>
      <c r="M198" s="234"/>
      <c r="N198" s="84"/>
      <c r="O198" s="84"/>
      <c r="P198" s="84"/>
      <c r="Q198" s="84"/>
      <c r="R198" s="84"/>
      <c r="S198" s="84"/>
      <c r="T198" s="85"/>
      <c r="AT198" s="17" t="s">
        <v>342</v>
      </c>
      <c r="AU198" s="17" t="s">
        <v>91</v>
      </c>
    </row>
    <row r="199" spans="2:51" s="12" customFormat="1" ht="12">
      <c r="B199" s="235"/>
      <c r="C199" s="236"/>
      <c r="D199" s="232" t="s">
        <v>173</v>
      </c>
      <c r="E199" s="236"/>
      <c r="F199" s="238" t="s">
        <v>381</v>
      </c>
      <c r="G199" s="236"/>
      <c r="H199" s="239">
        <v>257.255</v>
      </c>
      <c r="I199" s="240"/>
      <c r="J199" s="236"/>
      <c r="K199" s="236"/>
      <c r="L199" s="241"/>
      <c r="M199" s="242"/>
      <c r="N199" s="243"/>
      <c r="O199" s="243"/>
      <c r="P199" s="243"/>
      <c r="Q199" s="243"/>
      <c r="R199" s="243"/>
      <c r="S199" s="243"/>
      <c r="T199" s="244"/>
      <c r="AT199" s="245" t="s">
        <v>173</v>
      </c>
      <c r="AU199" s="245" t="s">
        <v>91</v>
      </c>
      <c r="AV199" s="12" t="s">
        <v>91</v>
      </c>
      <c r="AW199" s="12" t="s">
        <v>4</v>
      </c>
      <c r="AX199" s="12" t="s">
        <v>21</v>
      </c>
      <c r="AY199" s="245" t="s">
        <v>123</v>
      </c>
    </row>
    <row r="200" spans="2:65" s="1" customFormat="1" ht="16.5" customHeight="1">
      <c r="B200" s="39"/>
      <c r="C200" s="212" t="s">
        <v>382</v>
      </c>
      <c r="D200" s="212" t="s">
        <v>126</v>
      </c>
      <c r="E200" s="213" t="s">
        <v>383</v>
      </c>
      <c r="F200" s="214" t="s">
        <v>384</v>
      </c>
      <c r="G200" s="215" t="s">
        <v>167</v>
      </c>
      <c r="H200" s="216">
        <v>130</v>
      </c>
      <c r="I200" s="217"/>
      <c r="J200" s="218">
        <f>ROUND(I200*H200,2)</f>
        <v>0</v>
      </c>
      <c r="K200" s="214" t="s">
        <v>168</v>
      </c>
      <c r="L200" s="44"/>
      <c r="M200" s="219" t="s">
        <v>39</v>
      </c>
      <c r="N200" s="220" t="s">
        <v>53</v>
      </c>
      <c r="O200" s="84"/>
      <c r="P200" s="221">
        <f>O200*H200</f>
        <v>0</v>
      </c>
      <c r="Q200" s="221">
        <v>0</v>
      </c>
      <c r="R200" s="221">
        <f>Q200*H200</f>
        <v>0</v>
      </c>
      <c r="S200" s="221">
        <v>0</v>
      </c>
      <c r="T200" s="222">
        <f>S200*H200</f>
        <v>0</v>
      </c>
      <c r="AR200" s="223" t="s">
        <v>252</v>
      </c>
      <c r="AT200" s="223" t="s">
        <v>126</v>
      </c>
      <c r="AU200" s="223" t="s">
        <v>91</v>
      </c>
      <c r="AY200" s="17" t="s">
        <v>123</v>
      </c>
      <c r="BE200" s="224">
        <f>IF(N200="základní",J200,0)</f>
        <v>0</v>
      </c>
      <c r="BF200" s="224">
        <f>IF(N200="snížená",J200,0)</f>
        <v>0</v>
      </c>
      <c r="BG200" s="224">
        <f>IF(N200="zákl. přenesená",J200,0)</f>
        <v>0</v>
      </c>
      <c r="BH200" s="224">
        <f>IF(N200="sníž. přenesená",J200,0)</f>
        <v>0</v>
      </c>
      <c r="BI200" s="224">
        <f>IF(N200="nulová",J200,0)</f>
        <v>0</v>
      </c>
      <c r="BJ200" s="17" t="s">
        <v>21</v>
      </c>
      <c r="BK200" s="224">
        <f>ROUND(I200*H200,2)</f>
        <v>0</v>
      </c>
      <c r="BL200" s="17" t="s">
        <v>252</v>
      </c>
      <c r="BM200" s="223" t="s">
        <v>385</v>
      </c>
    </row>
    <row r="201" spans="2:65" s="1" customFormat="1" ht="16.5" customHeight="1">
      <c r="B201" s="39"/>
      <c r="C201" s="212" t="s">
        <v>29</v>
      </c>
      <c r="D201" s="212" t="s">
        <v>126</v>
      </c>
      <c r="E201" s="213" t="s">
        <v>386</v>
      </c>
      <c r="F201" s="214" t="s">
        <v>387</v>
      </c>
      <c r="G201" s="215" t="s">
        <v>167</v>
      </c>
      <c r="H201" s="216">
        <v>223.7</v>
      </c>
      <c r="I201" s="217"/>
      <c r="J201" s="218">
        <f>ROUND(I201*H201,2)</f>
        <v>0</v>
      </c>
      <c r="K201" s="214" t="s">
        <v>168</v>
      </c>
      <c r="L201" s="44"/>
      <c r="M201" s="219" t="s">
        <v>39</v>
      </c>
      <c r="N201" s="220" t="s">
        <v>53</v>
      </c>
      <c r="O201" s="84"/>
      <c r="P201" s="221">
        <f>O201*H201</f>
        <v>0</v>
      </c>
      <c r="Q201" s="221">
        <v>0.008</v>
      </c>
      <c r="R201" s="221">
        <f>Q201*H201</f>
        <v>1.7895999999999999</v>
      </c>
      <c r="S201" s="221">
        <v>0</v>
      </c>
      <c r="T201" s="222">
        <f>S201*H201</f>
        <v>0</v>
      </c>
      <c r="AR201" s="223" t="s">
        <v>252</v>
      </c>
      <c r="AT201" s="223" t="s">
        <v>126</v>
      </c>
      <c r="AU201" s="223" t="s">
        <v>91</v>
      </c>
      <c r="AY201" s="17" t="s">
        <v>123</v>
      </c>
      <c r="BE201" s="224">
        <f>IF(N201="základní",J201,0)</f>
        <v>0</v>
      </c>
      <c r="BF201" s="224">
        <f>IF(N201="snížená",J201,0)</f>
        <v>0</v>
      </c>
      <c r="BG201" s="224">
        <f>IF(N201="zákl. přenesená",J201,0)</f>
        <v>0</v>
      </c>
      <c r="BH201" s="224">
        <f>IF(N201="sníž. přenesená",J201,0)</f>
        <v>0</v>
      </c>
      <c r="BI201" s="224">
        <f>IF(N201="nulová",J201,0)</f>
        <v>0</v>
      </c>
      <c r="BJ201" s="17" t="s">
        <v>21</v>
      </c>
      <c r="BK201" s="224">
        <f>ROUND(I201*H201,2)</f>
        <v>0</v>
      </c>
      <c r="BL201" s="17" t="s">
        <v>252</v>
      </c>
      <c r="BM201" s="223" t="s">
        <v>388</v>
      </c>
    </row>
    <row r="202" spans="2:65" s="1" customFormat="1" ht="16.5" customHeight="1">
      <c r="B202" s="39"/>
      <c r="C202" s="212" t="s">
        <v>389</v>
      </c>
      <c r="D202" s="212" t="s">
        <v>126</v>
      </c>
      <c r="E202" s="213" t="s">
        <v>390</v>
      </c>
      <c r="F202" s="214" t="s">
        <v>391</v>
      </c>
      <c r="G202" s="215" t="s">
        <v>167</v>
      </c>
      <c r="H202" s="216">
        <v>223.7</v>
      </c>
      <c r="I202" s="217"/>
      <c r="J202" s="218">
        <f>ROUND(I202*H202,2)</f>
        <v>0</v>
      </c>
      <c r="K202" s="214" t="s">
        <v>168</v>
      </c>
      <c r="L202" s="44"/>
      <c r="M202" s="219" t="s">
        <v>39</v>
      </c>
      <c r="N202" s="220" t="s">
        <v>53</v>
      </c>
      <c r="O202" s="84"/>
      <c r="P202" s="221">
        <f>O202*H202</f>
        <v>0</v>
      </c>
      <c r="Q202" s="221">
        <v>0</v>
      </c>
      <c r="R202" s="221">
        <f>Q202*H202</f>
        <v>0</v>
      </c>
      <c r="S202" s="221">
        <v>0</v>
      </c>
      <c r="T202" s="222">
        <f>S202*H202</f>
        <v>0</v>
      </c>
      <c r="AR202" s="223" t="s">
        <v>252</v>
      </c>
      <c r="AT202" s="223" t="s">
        <v>126</v>
      </c>
      <c r="AU202" s="223" t="s">
        <v>91</v>
      </c>
      <c r="AY202" s="17" t="s">
        <v>123</v>
      </c>
      <c r="BE202" s="224">
        <f>IF(N202="základní",J202,0)</f>
        <v>0</v>
      </c>
      <c r="BF202" s="224">
        <f>IF(N202="snížená",J202,0)</f>
        <v>0</v>
      </c>
      <c r="BG202" s="224">
        <f>IF(N202="zákl. přenesená",J202,0)</f>
        <v>0</v>
      </c>
      <c r="BH202" s="224">
        <f>IF(N202="sníž. přenesená",J202,0)</f>
        <v>0</v>
      </c>
      <c r="BI202" s="224">
        <f>IF(N202="nulová",J202,0)</f>
        <v>0</v>
      </c>
      <c r="BJ202" s="17" t="s">
        <v>21</v>
      </c>
      <c r="BK202" s="224">
        <f>ROUND(I202*H202,2)</f>
        <v>0</v>
      </c>
      <c r="BL202" s="17" t="s">
        <v>252</v>
      </c>
      <c r="BM202" s="223" t="s">
        <v>392</v>
      </c>
    </row>
    <row r="203" spans="2:65" s="1" customFormat="1" ht="16.5" customHeight="1">
      <c r="B203" s="39"/>
      <c r="C203" s="212" t="s">
        <v>393</v>
      </c>
      <c r="D203" s="212" t="s">
        <v>126</v>
      </c>
      <c r="E203" s="213" t="s">
        <v>394</v>
      </c>
      <c r="F203" s="214" t="s">
        <v>395</v>
      </c>
      <c r="G203" s="215" t="s">
        <v>167</v>
      </c>
      <c r="H203" s="216">
        <v>223.7</v>
      </c>
      <c r="I203" s="217"/>
      <c r="J203" s="218">
        <f>ROUND(I203*H203,2)</f>
        <v>0</v>
      </c>
      <c r="K203" s="214" t="s">
        <v>168</v>
      </c>
      <c r="L203" s="44"/>
      <c r="M203" s="219" t="s">
        <v>39</v>
      </c>
      <c r="N203" s="220" t="s">
        <v>53</v>
      </c>
      <c r="O203" s="84"/>
      <c r="P203" s="221">
        <f>O203*H203</f>
        <v>0</v>
      </c>
      <c r="Q203" s="221">
        <v>0</v>
      </c>
      <c r="R203" s="221">
        <f>Q203*H203</f>
        <v>0</v>
      </c>
      <c r="S203" s="221">
        <v>0</v>
      </c>
      <c r="T203" s="222">
        <f>S203*H203</f>
        <v>0</v>
      </c>
      <c r="AR203" s="223" t="s">
        <v>252</v>
      </c>
      <c r="AT203" s="223" t="s">
        <v>126</v>
      </c>
      <c r="AU203" s="223" t="s">
        <v>91</v>
      </c>
      <c r="AY203" s="17" t="s">
        <v>123</v>
      </c>
      <c r="BE203" s="224">
        <f>IF(N203="základní",J203,0)</f>
        <v>0</v>
      </c>
      <c r="BF203" s="224">
        <f>IF(N203="snížená",J203,0)</f>
        <v>0</v>
      </c>
      <c r="BG203" s="224">
        <f>IF(N203="zákl. přenesená",J203,0)</f>
        <v>0</v>
      </c>
      <c r="BH203" s="224">
        <f>IF(N203="sníž. přenesená",J203,0)</f>
        <v>0</v>
      </c>
      <c r="BI203" s="224">
        <f>IF(N203="nulová",J203,0)</f>
        <v>0</v>
      </c>
      <c r="BJ203" s="17" t="s">
        <v>21</v>
      </c>
      <c r="BK203" s="224">
        <f>ROUND(I203*H203,2)</f>
        <v>0</v>
      </c>
      <c r="BL203" s="17" t="s">
        <v>252</v>
      </c>
      <c r="BM203" s="223" t="s">
        <v>396</v>
      </c>
    </row>
    <row r="204" spans="2:65" s="1" customFormat="1" ht="24" customHeight="1">
      <c r="B204" s="39"/>
      <c r="C204" s="212" t="s">
        <v>397</v>
      </c>
      <c r="D204" s="212" t="s">
        <v>126</v>
      </c>
      <c r="E204" s="213" t="s">
        <v>398</v>
      </c>
      <c r="F204" s="214" t="s">
        <v>399</v>
      </c>
      <c r="G204" s="215" t="s">
        <v>233</v>
      </c>
      <c r="H204" s="216">
        <v>5.702</v>
      </c>
      <c r="I204" s="217"/>
      <c r="J204" s="218">
        <f>ROUND(I204*H204,2)</f>
        <v>0</v>
      </c>
      <c r="K204" s="214" t="s">
        <v>168</v>
      </c>
      <c r="L204" s="44"/>
      <c r="M204" s="219" t="s">
        <v>39</v>
      </c>
      <c r="N204" s="220" t="s">
        <v>53</v>
      </c>
      <c r="O204" s="84"/>
      <c r="P204" s="221">
        <f>O204*H204</f>
        <v>0</v>
      </c>
      <c r="Q204" s="221">
        <v>0</v>
      </c>
      <c r="R204" s="221">
        <f>Q204*H204</f>
        <v>0</v>
      </c>
      <c r="S204" s="221">
        <v>0</v>
      </c>
      <c r="T204" s="222">
        <f>S204*H204</f>
        <v>0</v>
      </c>
      <c r="AR204" s="223" t="s">
        <v>252</v>
      </c>
      <c r="AT204" s="223" t="s">
        <v>126</v>
      </c>
      <c r="AU204" s="223" t="s">
        <v>91</v>
      </c>
      <c r="AY204" s="17" t="s">
        <v>123</v>
      </c>
      <c r="BE204" s="224">
        <f>IF(N204="základní",J204,0)</f>
        <v>0</v>
      </c>
      <c r="BF204" s="224">
        <f>IF(N204="snížená",J204,0)</f>
        <v>0</v>
      </c>
      <c r="BG204" s="224">
        <f>IF(N204="zákl. přenesená",J204,0)</f>
        <v>0</v>
      </c>
      <c r="BH204" s="224">
        <f>IF(N204="sníž. přenesená",J204,0)</f>
        <v>0</v>
      </c>
      <c r="BI204" s="224">
        <f>IF(N204="nulová",J204,0)</f>
        <v>0</v>
      </c>
      <c r="BJ204" s="17" t="s">
        <v>21</v>
      </c>
      <c r="BK204" s="224">
        <f>ROUND(I204*H204,2)</f>
        <v>0</v>
      </c>
      <c r="BL204" s="17" t="s">
        <v>252</v>
      </c>
      <c r="BM204" s="223" t="s">
        <v>400</v>
      </c>
    </row>
    <row r="205" spans="2:47" s="1" customFormat="1" ht="12">
      <c r="B205" s="39"/>
      <c r="C205" s="40"/>
      <c r="D205" s="232" t="s">
        <v>171</v>
      </c>
      <c r="E205" s="40"/>
      <c r="F205" s="233" t="s">
        <v>278</v>
      </c>
      <c r="G205" s="40"/>
      <c r="H205" s="40"/>
      <c r="I205" s="134"/>
      <c r="J205" s="40"/>
      <c r="K205" s="40"/>
      <c r="L205" s="44"/>
      <c r="M205" s="234"/>
      <c r="N205" s="84"/>
      <c r="O205" s="84"/>
      <c r="P205" s="84"/>
      <c r="Q205" s="84"/>
      <c r="R205" s="84"/>
      <c r="S205" s="84"/>
      <c r="T205" s="85"/>
      <c r="AT205" s="17" t="s">
        <v>171</v>
      </c>
      <c r="AU205" s="17" t="s">
        <v>91</v>
      </c>
    </row>
    <row r="206" spans="2:63" s="11" customFormat="1" ht="22.8" customHeight="1">
      <c r="B206" s="196"/>
      <c r="C206" s="197"/>
      <c r="D206" s="198" t="s">
        <v>81</v>
      </c>
      <c r="E206" s="210" t="s">
        <v>401</v>
      </c>
      <c r="F206" s="210" t="s">
        <v>402</v>
      </c>
      <c r="G206" s="197"/>
      <c r="H206" s="197"/>
      <c r="I206" s="200"/>
      <c r="J206" s="211">
        <f>BK206</f>
        <v>0</v>
      </c>
      <c r="K206" s="197"/>
      <c r="L206" s="202"/>
      <c r="M206" s="203"/>
      <c r="N206" s="204"/>
      <c r="O206" s="204"/>
      <c r="P206" s="205">
        <f>SUM(P207:P209)</f>
        <v>0</v>
      </c>
      <c r="Q206" s="204"/>
      <c r="R206" s="205">
        <f>SUM(R207:R209)</f>
        <v>0.003234</v>
      </c>
      <c r="S206" s="204"/>
      <c r="T206" s="206">
        <f>SUM(T207:T209)</f>
        <v>0</v>
      </c>
      <c r="AR206" s="207" t="s">
        <v>91</v>
      </c>
      <c r="AT206" s="208" t="s">
        <v>81</v>
      </c>
      <c r="AU206" s="208" t="s">
        <v>21</v>
      </c>
      <c r="AY206" s="207" t="s">
        <v>123</v>
      </c>
      <c r="BK206" s="209">
        <f>SUM(BK207:BK209)</f>
        <v>0</v>
      </c>
    </row>
    <row r="207" spans="2:65" s="1" customFormat="1" ht="16.5" customHeight="1">
      <c r="B207" s="39"/>
      <c r="C207" s="212" t="s">
        <v>403</v>
      </c>
      <c r="D207" s="212" t="s">
        <v>126</v>
      </c>
      <c r="E207" s="213" t="s">
        <v>404</v>
      </c>
      <c r="F207" s="214" t="s">
        <v>405</v>
      </c>
      <c r="G207" s="215" t="s">
        <v>167</v>
      </c>
      <c r="H207" s="216">
        <v>9.8</v>
      </c>
      <c r="I207" s="217"/>
      <c r="J207" s="218">
        <f>ROUND(I207*H207,2)</f>
        <v>0</v>
      </c>
      <c r="K207" s="214" t="s">
        <v>168</v>
      </c>
      <c r="L207" s="44"/>
      <c r="M207" s="219" t="s">
        <v>39</v>
      </c>
      <c r="N207" s="220" t="s">
        <v>53</v>
      </c>
      <c r="O207" s="84"/>
      <c r="P207" s="221">
        <f>O207*H207</f>
        <v>0</v>
      </c>
      <c r="Q207" s="221">
        <v>7E-05</v>
      </c>
      <c r="R207" s="221">
        <f>Q207*H207</f>
        <v>0.000686</v>
      </c>
      <c r="S207" s="221">
        <v>0</v>
      </c>
      <c r="T207" s="222">
        <f>S207*H207</f>
        <v>0</v>
      </c>
      <c r="AR207" s="223" t="s">
        <v>252</v>
      </c>
      <c r="AT207" s="223" t="s">
        <v>126</v>
      </c>
      <c r="AU207" s="223" t="s">
        <v>91</v>
      </c>
      <c r="AY207" s="17" t="s">
        <v>123</v>
      </c>
      <c r="BE207" s="224">
        <f>IF(N207="základní",J207,0)</f>
        <v>0</v>
      </c>
      <c r="BF207" s="224">
        <f>IF(N207="snížená",J207,0)</f>
        <v>0</v>
      </c>
      <c r="BG207" s="224">
        <f>IF(N207="zákl. přenesená",J207,0)</f>
        <v>0</v>
      </c>
      <c r="BH207" s="224">
        <f>IF(N207="sníž. přenesená",J207,0)</f>
        <v>0</v>
      </c>
      <c r="BI207" s="224">
        <f>IF(N207="nulová",J207,0)</f>
        <v>0</v>
      </c>
      <c r="BJ207" s="17" t="s">
        <v>21</v>
      </c>
      <c r="BK207" s="224">
        <f>ROUND(I207*H207,2)</f>
        <v>0</v>
      </c>
      <c r="BL207" s="17" t="s">
        <v>252</v>
      </c>
      <c r="BM207" s="223" t="s">
        <v>406</v>
      </c>
    </row>
    <row r="208" spans="2:65" s="1" customFormat="1" ht="16.5" customHeight="1">
      <c r="B208" s="39"/>
      <c r="C208" s="212" t="s">
        <v>407</v>
      </c>
      <c r="D208" s="212" t="s">
        <v>126</v>
      </c>
      <c r="E208" s="213" t="s">
        <v>408</v>
      </c>
      <c r="F208" s="214" t="s">
        <v>409</v>
      </c>
      <c r="G208" s="215" t="s">
        <v>167</v>
      </c>
      <c r="H208" s="216">
        <v>9.8</v>
      </c>
      <c r="I208" s="217"/>
      <c r="J208" s="218">
        <f>ROUND(I208*H208,2)</f>
        <v>0</v>
      </c>
      <c r="K208" s="214" t="s">
        <v>168</v>
      </c>
      <c r="L208" s="44"/>
      <c r="M208" s="219" t="s">
        <v>39</v>
      </c>
      <c r="N208" s="220" t="s">
        <v>53</v>
      </c>
      <c r="O208" s="84"/>
      <c r="P208" s="221">
        <f>O208*H208</f>
        <v>0</v>
      </c>
      <c r="Q208" s="221">
        <v>0.00014</v>
      </c>
      <c r="R208" s="221">
        <f>Q208*H208</f>
        <v>0.001372</v>
      </c>
      <c r="S208" s="221">
        <v>0</v>
      </c>
      <c r="T208" s="222">
        <f>S208*H208</f>
        <v>0</v>
      </c>
      <c r="AR208" s="223" t="s">
        <v>252</v>
      </c>
      <c r="AT208" s="223" t="s">
        <v>126</v>
      </c>
      <c r="AU208" s="223" t="s">
        <v>91</v>
      </c>
      <c r="AY208" s="17" t="s">
        <v>123</v>
      </c>
      <c r="BE208" s="224">
        <f>IF(N208="základní",J208,0)</f>
        <v>0</v>
      </c>
      <c r="BF208" s="224">
        <f>IF(N208="snížená",J208,0)</f>
        <v>0</v>
      </c>
      <c r="BG208" s="224">
        <f>IF(N208="zákl. přenesená",J208,0)</f>
        <v>0</v>
      </c>
      <c r="BH208" s="224">
        <f>IF(N208="sníž. přenesená",J208,0)</f>
        <v>0</v>
      </c>
      <c r="BI208" s="224">
        <f>IF(N208="nulová",J208,0)</f>
        <v>0</v>
      </c>
      <c r="BJ208" s="17" t="s">
        <v>21</v>
      </c>
      <c r="BK208" s="224">
        <f>ROUND(I208*H208,2)</f>
        <v>0</v>
      </c>
      <c r="BL208" s="17" t="s">
        <v>252</v>
      </c>
      <c r="BM208" s="223" t="s">
        <v>410</v>
      </c>
    </row>
    <row r="209" spans="2:65" s="1" customFormat="1" ht="16.5" customHeight="1">
      <c r="B209" s="39"/>
      <c r="C209" s="212" t="s">
        <v>411</v>
      </c>
      <c r="D209" s="212" t="s">
        <v>126</v>
      </c>
      <c r="E209" s="213" t="s">
        <v>412</v>
      </c>
      <c r="F209" s="214" t="s">
        <v>413</v>
      </c>
      <c r="G209" s="215" t="s">
        <v>167</v>
      </c>
      <c r="H209" s="216">
        <v>9.8</v>
      </c>
      <c r="I209" s="217"/>
      <c r="J209" s="218">
        <f>ROUND(I209*H209,2)</f>
        <v>0</v>
      </c>
      <c r="K209" s="214" t="s">
        <v>168</v>
      </c>
      <c r="L209" s="44"/>
      <c r="M209" s="219" t="s">
        <v>39</v>
      </c>
      <c r="N209" s="220" t="s">
        <v>53</v>
      </c>
      <c r="O209" s="84"/>
      <c r="P209" s="221">
        <f>O209*H209</f>
        <v>0</v>
      </c>
      <c r="Q209" s="221">
        <v>0.00012</v>
      </c>
      <c r="R209" s="221">
        <f>Q209*H209</f>
        <v>0.0011760000000000002</v>
      </c>
      <c r="S209" s="221">
        <v>0</v>
      </c>
      <c r="T209" s="222">
        <f>S209*H209</f>
        <v>0</v>
      </c>
      <c r="AR209" s="223" t="s">
        <v>252</v>
      </c>
      <c r="AT209" s="223" t="s">
        <v>126</v>
      </c>
      <c r="AU209" s="223" t="s">
        <v>91</v>
      </c>
      <c r="AY209" s="17" t="s">
        <v>123</v>
      </c>
      <c r="BE209" s="224">
        <f>IF(N209="základní",J209,0)</f>
        <v>0</v>
      </c>
      <c r="BF209" s="224">
        <f>IF(N209="snížená",J209,0)</f>
        <v>0</v>
      </c>
      <c r="BG209" s="224">
        <f>IF(N209="zákl. přenesená",J209,0)</f>
        <v>0</v>
      </c>
      <c r="BH209" s="224">
        <f>IF(N209="sníž. přenesená",J209,0)</f>
        <v>0</v>
      </c>
      <c r="BI209" s="224">
        <f>IF(N209="nulová",J209,0)</f>
        <v>0</v>
      </c>
      <c r="BJ209" s="17" t="s">
        <v>21</v>
      </c>
      <c r="BK209" s="224">
        <f>ROUND(I209*H209,2)</f>
        <v>0</v>
      </c>
      <c r="BL209" s="17" t="s">
        <v>252</v>
      </c>
      <c r="BM209" s="223" t="s">
        <v>414</v>
      </c>
    </row>
    <row r="210" spans="2:63" s="11" customFormat="1" ht="22.8" customHeight="1">
      <c r="B210" s="196"/>
      <c r="C210" s="197"/>
      <c r="D210" s="198" t="s">
        <v>81</v>
      </c>
      <c r="E210" s="210" t="s">
        <v>415</v>
      </c>
      <c r="F210" s="210" t="s">
        <v>416</v>
      </c>
      <c r="G210" s="197"/>
      <c r="H210" s="197"/>
      <c r="I210" s="200"/>
      <c r="J210" s="211">
        <f>BK210</f>
        <v>0</v>
      </c>
      <c r="K210" s="197"/>
      <c r="L210" s="202"/>
      <c r="M210" s="203"/>
      <c r="N210" s="204"/>
      <c r="O210" s="204"/>
      <c r="P210" s="205">
        <f>SUM(P211:P220)</f>
        <v>0</v>
      </c>
      <c r="Q210" s="204"/>
      <c r="R210" s="205">
        <f>SUM(R211:R220)</f>
        <v>0.863413</v>
      </c>
      <c r="S210" s="204"/>
      <c r="T210" s="206">
        <f>SUM(T211:T220)</f>
        <v>0.05989975</v>
      </c>
      <c r="AR210" s="207" t="s">
        <v>91</v>
      </c>
      <c r="AT210" s="208" t="s">
        <v>81</v>
      </c>
      <c r="AU210" s="208" t="s">
        <v>21</v>
      </c>
      <c r="AY210" s="207" t="s">
        <v>123</v>
      </c>
      <c r="BK210" s="209">
        <f>SUM(BK211:BK220)</f>
        <v>0</v>
      </c>
    </row>
    <row r="211" spans="2:65" s="1" customFormat="1" ht="16.5" customHeight="1">
      <c r="B211" s="39"/>
      <c r="C211" s="212" t="s">
        <v>417</v>
      </c>
      <c r="D211" s="212" t="s">
        <v>126</v>
      </c>
      <c r="E211" s="213" t="s">
        <v>418</v>
      </c>
      <c r="F211" s="214" t="s">
        <v>419</v>
      </c>
      <c r="G211" s="215" t="s">
        <v>167</v>
      </c>
      <c r="H211" s="216">
        <v>193.225</v>
      </c>
      <c r="I211" s="217"/>
      <c r="J211" s="218">
        <f>ROUND(I211*H211,2)</f>
        <v>0</v>
      </c>
      <c r="K211" s="214" t="s">
        <v>168</v>
      </c>
      <c r="L211" s="44"/>
      <c r="M211" s="219" t="s">
        <v>39</v>
      </c>
      <c r="N211" s="220" t="s">
        <v>53</v>
      </c>
      <c r="O211" s="84"/>
      <c r="P211" s="221">
        <f>O211*H211</f>
        <v>0</v>
      </c>
      <c r="Q211" s="221">
        <v>0.001</v>
      </c>
      <c r="R211" s="221">
        <f>Q211*H211</f>
        <v>0.193225</v>
      </c>
      <c r="S211" s="221">
        <v>0.00031</v>
      </c>
      <c r="T211" s="222">
        <f>S211*H211</f>
        <v>0.05989975</v>
      </c>
      <c r="AR211" s="223" t="s">
        <v>252</v>
      </c>
      <c r="AT211" s="223" t="s">
        <v>126</v>
      </c>
      <c r="AU211" s="223" t="s">
        <v>91</v>
      </c>
      <c r="AY211" s="17" t="s">
        <v>123</v>
      </c>
      <c r="BE211" s="224">
        <f>IF(N211="základní",J211,0)</f>
        <v>0</v>
      </c>
      <c r="BF211" s="224">
        <f>IF(N211="snížená",J211,0)</f>
        <v>0</v>
      </c>
      <c r="BG211" s="224">
        <f>IF(N211="zákl. přenesená",J211,0)</f>
        <v>0</v>
      </c>
      <c r="BH211" s="224">
        <f>IF(N211="sníž. přenesená",J211,0)</f>
        <v>0</v>
      </c>
      <c r="BI211" s="224">
        <f>IF(N211="nulová",J211,0)</f>
        <v>0</v>
      </c>
      <c r="BJ211" s="17" t="s">
        <v>21</v>
      </c>
      <c r="BK211" s="224">
        <f>ROUND(I211*H211,2)</f>
        <v>0</v>
      </c>
      <c r="BL211" s="17" t="s">
        <v>252</v>
      </c>
      <c r="BM211" s="223" t="s">
        <v>420</v>
      </c>
    </row>
    <row r="212" spans="2:47" s="1" customFormat="1" ht="12">
      <c r="B212" s="39"/>
      <c r="C212" s="40"/>
      <c r="D212" s="232" t="s">
        <v>171</v>
      </c>
      <c r="E212" s="40"/>
      <c r="F212" s="233" t="s">
        <v>421</v>
      </c>
      <c r="G212" s="40"/>
      <c r="H212" s="40"/>
      <c r="I212" s="134"/>
      <c r="J212" s="40"/>
      <c r="K212" s="40"/>
      <c r="L212" s="44"/>
      <c r="M212" s="234"/>
      <c r="N212" s="84"/>
      <c r="O212" s="84"/>
      <c r="P212" s="84"/>
      <c r="Q212" s="84"/>
      <c r="R212" s="84"/>
      <c r="S212" s="84"/>
      <c r="T212" s="85"/>
      <c r="AT212" s="17" t="s">
        <v>171</v>
      </c>
      <c r="AU212" s="17" t="s">
        <v>91</v>
      </c>
    </row>
    <row r="213" spans="2:51" s="14" customFormat="1" ht="12">
      <c r="B213" s="257"/>
      <c r="C213" s="258"/>
      <c r="D213" s="232" t="s">
        <v>173</v>
      </c>
      <c r="E213" s="259" t="s">
        <v>39</v>
      </c>
      <c r="F213" s="260" t="s">
        <v>422</v>
      </c>
      <c r="G213" s="258"/>
      <c r="H213" s="259" t="s">
        <v>39</v>
      </c>
      <c r="I213" s="261"/>
      <c r="J213" s="258"/>
      <c r="K213" s="258"/>
      <c r="L213" s="262"/>
      <c r="M213" s="263"/>
      <c r="N213" s="264"/>
      <c r="O213" s="264"/>
      <c r="P213" s="264"/>
      <c r="Q213" s="264"/>
      <c r="R213" s="264"/>
      <c r="S213" s="264"/>
      <c r="T213" s="265"/>
      <c r="AT213" s="266" t="s">
        <v>173</v>
      </c>
      <c r="AU213" s="266" t="s">
        <v>91</v>
      </c>
      <c r="AV213" s="14" t="s">
        <v>21</v>
      </c>
      <c r="AW213" s="14" t="s">
        <v>41</v>
      </c>
      <c r="AX213" s="14" t="s">
        <v>82</v>
      </c>
      <c r="AY213" s="266" t="s">
        <v>123</v>
      </c>
    </row>
    <row r="214" spans="2:51" s="12" customFormat="1" ht="12">
      <c r="B214" s="235"/>
      <c r="C214" s="236"/>
      <c r="D214" s="232" t="s">
        <v>173</v>
      </c>
      <c r="E214" s="237" t="s">
        <v>39</v>
      </c>
      <c r="F214" s="238" t="s">
        <v>423</v>
      </c>
      <c r="G214" s="236"/>
      <c r="H214" s="239">
        <v>128.315</v>
      </c>
      <c r="I214" s="240"/>
      <c r="J214" s="236"/>
      <c r="K214" s="236"/>
      <c r="L214" s="241"/>
      <c r="M214" s="242"/>
      <c r="N214" s="243"/>
      <c r="O214" s="243"/>
      <c r="P214" s="243"/>
      <c r="Q214" s="243"/>
      <c r="R214" s="243"/>
      <c r="S214" s="243"/>
      <c r="T214" s="244"/>
      <c r="AT214" s="245" t="s">
        <v>173</v>
      </c>
      <c r="AU214" s="245" t="s">
        <v>91</v>
      </c>
      <c r="AV214" s="12" t="s">
        <v>91</v>
      </c>
      <c r="AW214" s="12" t="s">
        <v>41</v>
      </c>
      <c r="AX214" s="12" t="s">
        <v>82</v>
      </c>
      <c r="AY214" s="245" t="s">
        <v>123</v>
      </c>
    </row>
    <row r="215" spans="2:51" s="14" customFormat="1" ht="12">
      <c r="B215" s="257"/>
      <c r="C215" s="258"/>
      <c r="D215" s="232" t="s">
        <v>173</v>
      </c>
      <c r="E215" s="259" t="s">
        <v>39</v>
      </c>
      <c r="F215" s="260" t="s">
        <v>424</v>
      </c>
      <c r="G215" s="258"/>
      <c r="H215" s="259" t="s">
        <v>39</v>
      </c>
      <c r="I215" s="261"/>
      <c r="J215" s="258"/>
      <c r="K215" s="258"/>
      <c r="L215" s="262"/>
      <c r="M215" s="263"/>
      <c r="N215" s="264"/>
      <c r="O215" s="264"/>
      <c r="P215" s="264"/>
      <c r="Q215" s="264"/>
      <c r="R215" s="264"/>
      <c r="S215" s="264"/>
      <c r="T215" s="265"/>
      <c r="AT215" s="266" t="s">
        <v>173</v>
      </c>
      <c r="AU215" s="266" t="s">
        <v>91</v>
      </c>
      <c r="AV215" s="14" t="s">
        <v>21</v>
      </c>
      <c r="AW215" s="14" t="s">
        <v>41</v>
      </c>
      <c r="AX215" s="14" t="s">
        <v>82</v>
      </c>
      <c r="AY215" s="266" t="s">
        <v>123</v>
      </c>
    </row>
    <row r="216" spans="2:51" s="12" customFormat="1" ht="12">
      <c r="B216" s="235"/>
      <c r="C216" s="236"/>
      <c r="D216" s="232" t="s">
        <v>173</v>
      </c>
      <c r="E216" s="237" t="s">
        <v>39</v>
      </c>
      <c r="F216" s="238" t="s">
        <v>425</v>
      </c>
      <c r="G216" s="236"/>
      <c r="H216" s="239">
        <v>64.91</v>
      </c>
      <c r="I216" s="240"/>
      <c r="J216" s="236"/>
      <c r="K216" s="236"/>
      <c r="L216" s="241"/>
      <c r="M216" s="242"/>
      <c r="N216" s="243"/>
      <c r="O216" s="243"/>
      <c r="P216" s="243"/>
      <c r="Q216" s="243"/>
      <c r="R216" s="243"/>
      <c r="S216" s="243"/>
      <c r="T216" s="244"/>
      <c r="AT216" s="245" t="s">
        <v>173</v>
      </c>
      <c r="AU216" s="245" t="s">
        <v>91</v>
      </c>
      <c r="AV216" s="12" t="s">
        <v>91</v>
      </c>
      <c r="AW216" s="12" t="s">
        <v>41</v>
      </c>
      <c r="AX216" s="12" t="s">
        <v>82</v>
      </c>
      <c r="AY216" s="245" t="s">
        <v>123</v>
      </c>
    </row>
    <row r="217" spans="2:51" s="13" customFormat="1" ht="12">
      <c r="B217" s="246"/>
      <c r="C217" s="247"/>
      <c r="D217" s="232" t="s">
        <v>173</v>
      </c>
      <c r="E217" s="248" t="s">
        <v>39</v>
      </c>
      <c r="F217" s="249" t="s">
        <v>176</v>
      </c>
      <c r="G217" s="247"/>
      <c r="H217" s="250">
        <v>193.225</v>
      </c>
      <c r="I217" s="251"/>
      <c r="J217" s="247"/>
      <c r="K217" s="247"/>
      <c r="L217" s="252"/>
      <c r="M217" s="253"/>
      <c r="N217" s="254"/>
      <c r="O217" s="254"/>
      <c r="P217" s="254"/>
      <c r="Q217" s="254"/>
      <c r="R217" s="254"/>
      <c r="S217" s="254"/>
      <c r="T217" s="255"/>
      <c r="AT217" s="256" t="s">
        <v>173</v>
      </c>
      <c r="AU217" s="256" t="s">
        <v>91</v>
      </c>
      <c r="AV217" s="13" t="s">
        <v>169</v>
      </c>
      <c r="AW217" s="13" t="s">
        <v>41</v>
      </c>
      <c r="AX217" s="13" t="s">
        <v>21</v>
      </c>
      <c r="AY217" s="256" t="s">
        <v>123</v>
      </c>
    </row>
    <row r="218" spans="2:65" s="1" customFormat="1" ht="24" customHeight="1">
      <c r="B218" s="39"/>
      <c r="C218" s="212" t="s">
        <v>426</v>
      </c>
      <c r="D218" s="212" t="s">
        <v>126</v>
      </c>
      <c r="E218" s="213" t="s">
        <v>427</v>
      </c>
      <c r="F218" s="214" t="s">
        <v>428</v>
      </c>
      <c r="G218" s="215" t="s">
        <v>167</v>
      </c>
      <c r="H218" s="216">
        <v>128.32</v>
      </c>
      <c r="I218" s="217"/>
      <c r="J218" s="218">
        <f>ROUND(I218*H218,2)</f>
        <v>0</v>
      </c>
      <c r="K218" s="214" t="s">
        <v>168</v>
      </c>
      <c r="L218" s="44"/>
      <c r="M218" s="219" t="s">
        <v>39</v>
      </c>
      <c r="N218" s="220" t="s">
        <v>53</v>
      </c>
      <c r="O218" s="84"/>
      <c r="P218" s="221">
        <f>O218*H218</f>
        <v>0</v>
      </c>
      <c r="Q218" s="221">
        <v>0.0045</v>
      </c>
      <c r="R218" s="221">
        <f>Q218*H218</f>
        <v>0.57744</v>
      </c>
      <c r="S218" s="221">
        <v>0</v>
      </c>
      <c r="T218" s="222">
        <f>S218*H218</f>
        <v>0</v>
      </c>
      <c r="AR218" s="223" t="s">
        <v>252</v>
      </c>
      <c r="AT218" s="223" t="s">
        <v>126</v>
      </c>
      <c r="AU218" s="223" t="s">
        <v>91</v>
      </c>
      <c r="AY218" s="17" t="s">
        <v>123</v>
      </c>
      <c r="BE218" s="224">
        <f>IF(N218="základní",J218,0)</f>
        <v>0</v>
      </c>
      <c r="BF218" s="224">
        <f>IF(N218="snížená",J218,0)</f>
        <v>0</v>
      </c>
      <c r="BG218" s="224">
        <f>IF(N218="zákl. přenesená",J218,0)</f>
        <v>0</v>
      </c>
      <c r="BH218" s="224">
        <f>IF(N218="sníž. přenesená",J218,0)</f>
        <v>0</v>
      </c>
      <c r="BI218" s="224">
        <f>IF(N218="nulová",J218,0)</f>
        <v>0</v>
      </c>
      <c r="BJ218" s="17" t="s">
        <v>21</v>
      </c>
      <c r="BK218" s="224">
        <f>ROUND(I218*H218,2)</f>
        <v>0</v>
      </c>
      <c r="BL218" s="17" t="s">
        <v>252</v>
      </c>
      <c r="BM218" s="223" t="s">
        <v>429</v>
      </c>
    </row>
    <row r="219" spans="2:65" s="1" customFormat="1" ht="16.5" customHeight="1">
      <c r="B219" s="39"/>
      <c r="C219" s="212" t="s">
        <v>430</v>
      </c>
      <c r="D219" s="212" t="s">
        <v>126</v>
      </c>
      <c r="E219" s="213" t="s">
        <v>431</v>
      </c>
      <c r="F219" s="214" t="s">
        <v>432</v>
      </c>
      <c r="G219" s="215" t="s">
        <v>167</v>
      </c>
      <c r="H219" s="216">
        <v>193.225</v>
      </c>
      <c r="I219" s="217"/>
      <c r="J219" s="218">
        <f>ROUND(I219*H219,2)</f>
        <v>0</v>
      </c>
      <c r="K219" s="214" t="s">
        <v>168</v>
      </c>
      <c r="L219" s="44"/>
      <c r="M219" s="219" t="s">
        <v>39</v>
      </c>
      <c r="N219" s="220" t="s">
        <v>53</v>
      </c>
      <c r="O219" s="84"/>
      <c r="P219" s="221">
        <f>O219*H219</f>
        <v>0</v>
      </c>
      <c r="Q219" s="221">
        <v>0.0002</v>
      </c>
      <c r="R219" s="221">
        <f>Q219*H219</f>
        <v>0.038645</v>
      </c>
      <c r="S219" s="221">
        <v>0</v>
      </c>
      <c r="T219" s="222">
        <f>S219*H219</f>
        <v>0</v>
      </c>
      <c r="AR219" s="223" t="s">
        <v>252</v>
      </c>
      <c r="AT219" s="223" t="s">
        <v>126</v>
      </c>
      <c r="AU219" s="223" t="s">
        <v>91</v>
      </c>
      <c r="AY219" s="17" t="s">
        <v>123</v>
      </c>
      <c r="BE219" s="224">
        <f>IF(N219="základní",J219,0)</f>
        <v>0</v>
      </c>
      <c r="BF219" s="224">
        <f>IF(N219="snížená",J219,0)</f>
        <v>0</v>
      </c>
      <c r="BG219" s="224">
        <f>IF(N219="zákl. přenesená",J219,0)</f>
        <v>0</v>
      </c>
      <c r="BH219" s="224">
        <f>IF(N219="sníž. přenesená",J219,0)</f>
        <v>0</v>
      </c>
      <c r="BI219" s="224">
        <f>IF(N219="nulová",J219,0)</f>
        <v>0</v>
      </c>
      <c r="BJ219" s="17" t="s">
        <v>21</v>
      </c>
      <c r="BK219" s="224">
        <f>ROUND(I219*H219,2)</f>
        <v>0</v>
      </c>
      <c r="BL219" s="17" t="s">
        <v>252</v>
      </c>
      <c r="BM219" s="223" t="s">
        <v>433</v>
      </c>
    </row>
    <row r="220" spans="2:65" s="1" customFormat="1" ht="16.5" customHeight="1">
      <c r="B220" s="39"/>
      <c r="C220" s="212" t="s">
        <v>434</v>
      </c>
      <c r="D220" s="212" t="s">
        <v>126</v>
      </c>
      <c r="E220" s="213" t="s">
        <v>435</v>
      </c>
      <c r="F220" s="214" t="s">
        <v>436</v>
      </c>
      <c r="G220" s="215" t="s">
        <v>167</v>
      </c>
      <c r="H220" s="216">
        <v>193.225</v>
      </c>
      <c r="I220" s="217"/>
      <c r="J220" s="218">
        <f>ROUND(I220*H220,2)</f>
        <v>0</v>
      </c>
      <c r="K220" s="214" t="s">
        <v>130</v>
      </c>
      <c r="L220" s="44"/>
      <c r="M220" s="219" t="s">
        <v>39</v>
      </c>
      <c r="N220" s="220" t="s">
        <v>53</v>
      </c>
      <c r="O220" s="84"/>
      <c r="P220" s="221">
        <f>O220*H220</f>
        <v>0</v>
      </c>
      <c r="Q220" s="221">
        <v>0.00028</v>
      </c>
      <c r="R220" s="221">
        <f>Q220*H220</f>
        <v>0.05410299999999999</v>
      </c>
      <c r="S220" s="221">
        <v>0</v>
      </c>
      <c r="T220" s="222">
        <f>S220*H220</f>
        <v>0</v>
      </c>
      <c r="AR220" s="223" t="s">
        <v>252</v>
      </c>
      <c r="AT220" s="223" t="s">
        <v>126</v>
      </c>
      <c r="AU220" s="223" t="s">
        <v>91</v>
      </c>
      <c r="AY220" s="17" t="s">
        <v>123</v>
      </c>
      <c r="BE220" s="224">
        <f>IF(N220="základní",J220,0)</f>
        <v>0</v>
      </c>
      <c r="BF220" s="224">
        <f>IF(N220="snížená",J220,0)</f>
        <v>0</v>
      </c>
      <c r="BG220" s="224">
        <f>IF(N220="zákl. přenesená",J220,0)</f>
        <v>0</v>
      </c>
      <c r="BH220" s="224">
        <f>IF(N220="sníž. přenesená",J220,0)</f>
        <v>0</v>
      </c>
      <c r="BI220" s="224">
        <f>IF(N220="nulová",J220,0)</f>
        <v>0</v>
      </c>
      <c r="BJ220" s="17" t="s">
        <v>21</v>
      </c>
      <c r="BK220" s="224">
        <f>ROUND(I220*H220,2)</f>
        <v>0</v>
      </c>
      <c r="BL220" s="17" t="s">
        <v>252</v>
      </c>
      <c r="BM220" s="223" t="s">
        <v>437</v>
      </c>
    </row>
    <row r="221" spans="2:63" s="11" customFormat="1" ht="25.9" customHeight="1">
      <c r="B221" s="196"/>
      <c r="C221" s="197"/>
      <c r="D221" s="198" t="s">
        <v>81</v>
      </c>
      <c r="E221" s="199" t="s">
        <v>438</v>
      </c>
      <c r="F221" s="199" t="s">
        <v>439</v>
      </c>
      <c r="G221" s="197"/>
      <c r="H221" s="197"/>
      <c r="I221" s="200"/>
      <c r="J221" s="201">
        <f>BK221</f>
        <v>0</v>
      </c>
      <c r="K221" s="197"/>
      <c r="L221" s="202"/>
      <c r="M221" s="203"/>
      <c r="N221" s="204"/>
      <c r="O221" s="204"/>
      <c r="P221" s="205">
        <f>P222</f>
        <v>0</v>
      </c>
      <c r="Q221" s="204"/>
      <c r="R221" s="205">
        <f>R222</f>
        <v>0</v>
      </c>
      <c r="S221" s="204"/>
      <c r="T221" s="206">
        <f>T222</f>
        <v>0</v>
      </c>
      <c r="AR221" s="207" t="s">
        <v>169</v>
      </c>
      <c r="AT221" s="208" t="s">
        <v>81</v>
      </c>
      <c r="AU221" s="208" t="s">
        <v>82</v>
      </c>
      <c r="AY221" s="207" t="s">
        <v>123</v>
      </c>
      <c r="BK221" s="209">
        <f>BK222</f>
        <v>0</v>
      </c>
    </row>
    <row r="222" spans="2:65" s="1" customFormat="1" ht="24" customHeight="1">
      <c r="B222" s="39"/>
      <c r="C222" s="212" t="s">
        <v>440</v>
      </c>
      <c r="D222" s="212" t="s">
        <v>126</v>
      </c>
      <c r="E222" s="213" t="s">
        <v>441</v>
      </c>
      <c r="F222" s="214" t="s">
        <v>442</v>
      </c>
      <c r="G222" s="215" t="s">
        <v>129</v>
      </c>
      <c r="H222" s="216">
        <v>16</v>
      </c>
      <c r="I222" s="217"/>
      <c r="J222" s="218">
        <f>ROUND(I222*H222,2)</f>
        <v>0</v>
      </c>
      <c r="K222" s="214" t="s">
        <v>168</v>
      </c>
      <c r="L222" s="44"/>
      <c r="M222" s="225" t="s">
        <v>39</v>
      </c>
      <c r="N222" s="226" t="s">
        <v>53</v>
      </c>
      <c r="O222" s="227"/>
      <c r="P222" s="228">
        <f>O222*H222</f>
        <v>0</v>
      </c>
      <c r="Q222" s="228">
        <v>0</v>
      </c>
      <c r="R222" s="228">
        <f>Q222*H222</f>
        <v>0</v>
      </c>
      <c r="S222" s="228">
        <v>0</v>
      </c>
      <c r="T222" s="229">
        <f>S222*H222</f>
        <v>0</v>
      </c>
      <c r="AR222" s="223" t="s">
        <v>443</v>
      </c>
      <c r="AT222" s="223" t="s">
        <v>126</v>
      </c>
      <c r="AU222" s="223" t="s">
        <v>21</v>
      </c>
      <c r="AY222" s="17" t="s">
        <v>123</v>
      </c>
      <c r="BE222" s="224">
        <f>IF(N222="základní",J222,0)</f>
        <v>0</v>
      </c>
      <c r="BF222" s="224">
        <f>IF(N222="snížená",J222,0)</f>
        <v>0</v>
      </c>
      <c r="BG222" s="224">
        <f>IF(N222="zákl. přenesená",J222,0)</f>
        <v>0</v>
      </c>
      <c r="BH222" s="224">
        <f>IF(N222="sníž. přenesená",J222,0)</f>
        <v>0</v>
      </c>
      <c r="BI222" s="224">
        <f>IF(N222="nulová",J222,0)</f>
        <v>0</v>
      </c>
      <c r="BJ222" s="17" t="s">
        <v>21</v>
      </c>
      <c r="BK222" s="224">
        <f>ROUND(I222*H222,2)</f>
        <v>0</v>
      </c>
      <c r="BL222" s="17" t="s">
        <v>443</v>
      </c>
      <c r="BM222" s="223" t="s">
        <v>444</v>
      </c>
    </row>
    <row r="223" spans="2:12" s="1" customFormat="1" ht="6.95" customHeight="1">
      <c r="B223" s="59"/>
      <c r="C223" s="60"/>
      <c r="D223" s="60"/>
      <c r="E223" s="60"/>
      <c r="F223" s="60"/>
      <c r="G223" s="60"/>
      <c r="H223" s="60"/>
      <c r="I223" s="163"/>
      <c r="J223" s="60"/>
      <c r="K223" s="60"/>
      <c r="L223" s="44"/>
    </row>
  </sheetData>
  <sheetProtection password="CC35" sheet="1" objects="1" scenarios="1" formatColumns="0" formatRows="0" autoFilter="0"/>
  <autoFilter ref="C92:K222"/>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8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94</v>
      </c>
    </row>
    <row r="3" spans="2:46" ht="6.95" customHeight="1">
      <c r="B3" s="128"/>
      <c r="C3" s="129"/>
      <c r="D3" s="129"/>
      <c r="E3" s="129"/>
      <c r="F3" s="129"/>
      <c r="G3" s="129"/>
      <c r="H3" s="129"/>
      <c r="I3" s="130"/>
      <c r="J3" s="129"/>
      <c r="K3" s="129"/>
      <c r="L3" s="20"/>
      <c r="AT3" s="17" t="s">
        <v>91</v>
      </c>
    </row>
    <row r="4" spans="2:46" ht="24.95" customHeight="1">
      <c r="B4" s="20"/>
      <c r="D4" s="131" t="s">
        <v>98</v>
      </c>
      <c r="L4" s="20"/>
      <c r="M4" s="132" t="s">
        <v>10</v>
      </c>
      <c r="AT4" s="17" t="s">
        <v>4</v>
      </c>
    </row>
    <row r="5" spans="2:12" ht="6.95" customHeight="1">
      <c r="B5" s="20"/>
      <c r="L5" s="20"/>
    </row>
    <row r="6" spans="2:12" ht="12" customHeight="1">
      <c r="B6" s="20"/>
      <c r="D6" s="133" t="s">
        <v>16</v>
      </c>
      <c r="L6" s="20"/>
    </row>
    <row r="7" spans="2:12" ht="16.5" customHeight="1">
      <c r="B7" s="20"/>
      <c r="E7" s="230" t="str">
        <f>'Rekapitulace stavby'!K6</f>
        <v>Oprava sociálních zařízení v objektu Tlapákova 17a</v>
      </c>
      <c r="F7" s="133"/>
      <c r="G7" s="133"/>
      <c r="H7" s="133"/>
      <c r="L7" s="20"/>
    </row>
    <row r="8" spans="2:12" s="1" customFormat="1" ht="12" customHeight="1">
      <c r="B8" s="44"/>
      <c r="D8" s="133" t="s">
        <v>145</v>
      </c>
      <c r="I8" s="134"/>
      <c r="L8" s="44"/>
    </row>
    <row r="9" spans="2:12" s="1" customFormat="1" ht="36.95" customHeight="1">
      <c r="B9" s="44"/>
      <c r="E9" s="135" t="s">
        <v>445</v>
      </c>
      <c r="F9" s="1"/>
      <c r="G9" s="1"/>
      <c r="H9" s="1"/>
      <c r="I9" s="134"/>
      <c r="L9" s="44"/>
    </row>
    <row r="10" spans="2:12" s="1" customFormat="1" ht="12">
      <c r="B10" s="44"/>
      <c r="I10" s="134"/>
      <c r="L10" s="44"/>
    </row>
    <row r="11" spans="2:12" s="1" customFormat="1" ht="12" customHeight="1">
      <c r="B11" s="44"/>
      <c r="D11" s="133" t="s">
        <v>18</v>
      </c>
      <c r="F11" s="136" t="s">
        <v>19</v>
      </c>
      <c r="I11" s="137" t="s">
        <v>20</v>
      </c>
      <c r="J11" s="136" t="s">
        <v>39</v>
      </c>
      <c r="L11" s="44"/>
    </row>
    <row r="12" spans="2:12" s="1" customFormat="1" ht="12" customHeight="1">
      <c r="B12" s="44"/>
      <c r="D12" s="133" t="s">
        <v>22</v>
      </c>
      <c r="F12" s="136" t="s">
        <v>23</v>
      </c>
      <c r="I12" s="137" t="s">
        <v>24</v>
      </c>
      <c r="J12" s="138" t="str">
        <f>'Rekapitulace stavby'!AN8</f>
        <v>8. 6. 2018</v>
      </c>
      <c r="L12" s="44"/>
    </row>
    <row r="13" spans="2:12" s="1" customFormat="1" ht="10.8" customHeight="1">
      <c r="B13" s="44"/>
      <c r="I13" s="134"/>
      <c r="L13" s="44"/>
    </row>
    <row r="14" spans="2:12" s="1" customFormat="1" ht="12" customHeight="1">
      <c r="B14" s="44"/>
      <c r="D14" s="133" t="s">
        <v>30</v>
      </c>
      <c r="I14" s="137" t="s">
        <v>31</v>
      </c>
      <c r="J14" s="136" t="s">
        <v>32</v>
      </c>
      <c r="L14" s="44"/>
    </row>
    <row r="15" spans="2:12" s="1" customFormat="1" ht="18" customHeight="1">
      <c r="B15" s="44"/>
      <c r="E15" s="136" t="s">
        <v>33</v>
      </c>
      <c r="I15" s="137" t="s">
        <v>34</v>
      </c>
      <c r="J15" s="136" t="s">
        <v>35</v>
      </c>
      <c r="L15" s="44"/>
    </row>
    <row r="16" spans="2:12" s="1" customFormat="1" ht="6.95" customHeight="1">
      <c r="B16" s="44"/>
      <c r="I16" s="134"/>
      <c r="L16" s="44"/>
    </row>
    <row r="17" spans="2:12" s="1" customFormat="1" ht="12" customHeight="1">
      <c r="B17" s="44"/>
      <c r="D17" s="133" t="s">
        <v>36</v>
      </c>
      <c r="I17" s="137" t="s">
        <v>31</v>
      </c>
      <c r="J17" s="33" t="str">
        <f>'Rekapitulace stavby'!AN13</f>
        <v>Vyplň údaj</v>
      </c>
      <c r="L17" s="44"/>
    </row>
    <row r="18" spans="2:12" s="1" customFormat="1" ht="18" customHeight="1">
      <c r="B18" s="44"/>
      <c r="E18" s="33" t="str">
        <f>'Rekapitulace stavby'!E14</f>
        <v>Vyplň údaj</v>
      </c>
      <c r="F18" s="136"/>
      <c r="G18" s="136"/>
      <c r="H18" s="136"/>
      <c r="I18" s="137" t="s">
        <v>34</v>
      </c>
      <c r="J18" s="33" t="str">
        <f>'Rekapitulace stavby'!AN14</f>
        <v>Vyplň údaj</v>
      </c>
      <c r="L18" s="44"/>
    </row>
    <row r="19" spans="2:12" s="1" customFormat="1" ht="6.95" customHeight="1">
      <c r="B19" s="44"/>
      <c r="I19" s="134"/>
      <c r="L19" s="44"/>
    </row>
    <row r="20" spans="2:12" s="1" customFormat="1" ht="12" customHeight="1">
      <c r="B20" s="44"/>
      <c r="D20" s="133" t="s">
        <v>38</v>
      </c>
      <c r="I20" s="137" t="s">
        <v>31</v>
      </c>
      <c r="J20" s="136" t="s">
        <v>43</v>
      </c>
      <c r="L20" s="44"/>
    </row>
    <row r="21" spans="2:12" s="1" customFormat="1" ht="18" customHeight="1">
      <c r="B21" s="44"/>
      <c r="E21" s="136" t="s">
        <v>44</v>
      </c>
      <c r="I21" s="137" t="s">
        <v>34</v>
      </c>
      <c r="J21" s="136" t="s">
        <v>45</v>
      </c>
      <c r="L21" s="44"/>
    </row>
    <row r="22" spans="2:12" s="1" customFormat="1" ht="6.95" customHeight="1">
      <c r="B22" s="44"/>
      <c r="I22" s="134"/>
      <c r="L22" s="44"/>
    </row>
    <row r="23" spans="2:12" s="1" customFormat="1" ht="12" customHeight="1">
      <c r="B23" s="44"/>
      <c r="D23" s="133" t="s">
        <v>42</v>
      </c>
      <c r="I23" s="137" t="s">
        <v>31</v>
      </c>
      <c r="J23" s="136" t="s">
        <v>43</v>
      </c>
      <c r="L23" s="44"/>
    </row>
    <row r="24" spans="2:12" s="1" customFormat="1" ht="18" customHeight="1">
      <c r="B24" s="44"/>
      <c r="E24" s="136" t="s">
        <v>44</v>
      </c>
      <c r="I24" s="137" t="s">
        <v>34</v>
      </c>
      <c r="J24" s="136" t="s">
        <v>45</v>
      </c>
      <c r="L24" s="44"/>
    </row>
    <row r="25" spans="2:12" s="1" customFormat="1" ht="6.95" customHeight="1">
      <c r="B25" s="44"/>
      <c r="I25" s="134"/>
      <c r="L25" s="44"/>
    </row>
    <row r="26" spans="2:12" s="1" customFormat="1" ht="12" customHeight="1">
      <c r="B26" s="44"/>
      <c r="D26" s="133" t="s">
        <v>46</v>
      </c>
      <c r="I26" s="134"/>
      <c r="L26" s="44"/>
    </row>
    <row r="27" spans="2:12" s="7" customFormat="1" ht="16.5" customHeight="1">
      <c r="B27" s="142"/>
      <c r="E27" s="143" t="s">
        <v>39</v>
      </c>
      <c r="F27" s="143"/>
      <c r="G27" s="143"/>
      <c r="H27" s="143"/>
      <c r="I27" s="144"/>
      <c r="L27" s="142"/>
    </row>
    <row r="28" spans="2:12" s="1" customFormat="1" ht="6.95" customHeight="1">
      <c r="B28" s="44"/>
      <c r="I28" s="134"/>
      <c r="L28" s="44"/>
    </row>
    <row r="29" spans="2:12" s="1" customFormat="1" ht="6.95" customHeight="1">
      <c r="B29" s="44"/>
      <c r="D29" s="76"/>
      <c r="E29" s="76"/>
      <c r="F29" s="76"/>
      <c r="G29" s="76"/>
      <c r="H29" s="76"/>
      <c r="I29" s="145"/>
      <c r="J29" s="76"/>
      <c r="K29" s="76"/>
      <c r="L29" s="44"/>
    </row>
    <row r="30" spans="2:12" s="1" customFormat="1" ht="25.4" customHeight="1">
      <c r="B30" s="44"/>
      <c r="D30" s="146" t="s">
        <v>48</v>
      </c>
      <c r="I30" s="134"/>
      <c r="J30" s="147">
        <f>ROUND(J92,2)</f>
        <v>0</v>
      </c>
      <c r="L30" s="44"/>
    </row>
    <row r="31" spans="2:12" s="1" customFormat="1" ht="6.95" customHeight="1">
      <c r="B31" s="44"/>
      <c r="D31" s="76"/>
      <c r="E31" s="76"/>
      <c r="F31" s="76"/>
      <c r="G31" s="76"/>
      <c r="H31" s="76"/>
      <c r="I31" s="145"/>
      <c r="J31" s="76"/>
      <c r="K31" s="76"/>
      <c r="L31" s="44"/>
    </row>
    <row r="32" spans="2:12" s="1" customFormat="1" ht="14.4" customHeight="1">
      <c r="B32" s="44"/>
      <c r="F32" s="148" t="s">
        <v>50</v>
      </c>
      <c r="I32" s="149" t="s">
        <v>49</v>
      </c>
      <c r="J32" s="148" t="s">
        <v>51</v>
      </c>
      <c r="L32" s="44"/>
    </row>
    <row r="33" spans="2:12" s="1" customFormat="1" ht="14.4" customHeight="1">
      <c r="B33" s="44"/>
      <c r="D33" s="150" t="s">
        <v>52</v>
      </c>
      <c r="E33" s="133" t="s">
        <v>53</v>
      </c>
      <c r="F33" s="151">
        <f>ROUND((SUM(BE92:BE288)),2)</f>
        <v>0</v>
      </c>
      <c r="I33" s="152">
        <v>0.21</v>
      </c>
      <c r="J33" s="151">
        <f>ROUND(((SUM(BE92:BE288))*I33),2)</f>
        <v>0</v>
      </c>
      <c r="L33" s="44"/>
    </row>
    <row r="34" spans="2:12" s="1" customFormat="1" ht="14.4" customHeight="1">
      <c r="B34" s="44"/>
      <c r="E34" s="133" t="s">
        <v>54</v>
      </c>
      <c r="F34" s="151">
        <f>ROUND((SUM(BF92:BF288)),2)</f>
        <v>0</v>
      </c>
      <c r="I34" s="152">
        <v>0.15</v>
      </c>
      <c r="J34" s="151">
        <f>ROUND(((SUM(BF92:BF288))*I34),2)</f>
        <v>0</v>
      </c>
      <c r="L34" s="44"/>
    </row>
    <row r="35" spans="2:12" s="1" customFormat="1" ht="14.4" customHeight="1" hidden="1">
      <c r="B35" s="44"/>
      <c r="E35" s="133" t="s">
        <v>55</v>
      </c>
      <c r="F35" s="151">
        <f>ROUND((SUM(BG92:BG288)),2)</f>
        <v>0</v>
      </c>
      <c r="I35" s="152">
        <v>0.21</v>
      </c>
      <c r="J35" s="151">
        <f>0</f>
        <v>0</v>
      </c>
      <c r="L35" s="44"/>
    </row>
    <row r="36" spans="2:12" s="1" customFormat="1" ht="14.4" customHeight="1" hidden="1">
      <c r="B36" s="44"/>
      <c r="E36" s="133" t="s">
        <v>56</v>
      </c>
      <c r="F36" s="151">
        <f>ROUND((SUM(BH92:BH288)),2)</f>
        <v>0</v>
      </c>
      <c r="I36" s="152">
        <v>0.15</v>
      </c>
      <c r="J36" s="151">
        <f>0</f>
        <v>0</v>
      </c>
      <c r="L36" s="44"/>
    </row>
    <row r="37" spans="2:12" s="1" customFormat="1" ht="14.4" customHeight="1" hidden="1">
      <c r="B37" s="44"/>
      <c r="E37" s="133" t="s">
        <v>57</v>
      </c>
      <c r="F37" s="151">
        <f>ROUND((SUM(BI92:BI288)),2)</f>
        <v>0</v>
      </c>
      <c r="I37" s="152">
        <v>0</v>
      </c>
      <c r="J37" s="151">
        <f>0</f>
        <v>0</v>
      </c>
      <c r="L37" s="44"/>
    </row>
    <row r="38" spans="2:12" s="1" customFormat="1" ht="6.95" customHeight="1">
      <c r="B38" s="44"/>
      <c r="I38" s="134"/>
      <c r="L38" s="44"/>
    </row>
    <row r="39" spans="2:12" s="1" customFormat="1" ht="25.4" customHeight="1">
      <c r="B39" s="44"/>
      <c r="C39" s="153"/>
      <c r="D39" s="154" t="s">
        <v>58</v>
      </c>
      <c r="E39" s="155"/>
      <c r="F39" s="155"/>
      <c r="G39" s="156" t="s">
        <v>59</v>
      </c>
      <c r="H39" s="157" t="s">
        <v>60</v>
      </c>
      <c r="I39" s="158"/>
      <c r="J39" s="159">
        <f>SUM(J30:J37)</f>
        <v>0</v>
      </c>
      <c r="K39" s="160"/>
      <c r="L39" s="44"/>
    </row>
    <row r="40" spans="2:12" s="1" customFormat="1" ht="14.4" customHeight="1">
      <c r="B40" s="161"/>
      <c r="C40" s="162"/>
      <c r="D40" s="162"/>
      <c r="E40" s="162"/>
      <c r="F40" s="162"/>
      <c r="G40" s="162"/>
      <c r="H40" s="162"/>
      <c r="I40" s="163"/>
      <c r="J40" s="162"/>
      <c r="K40" s="162"/>
      <c r="L40" s="44"/>
    </row>
    <row r="44" spans="2:12" s="1" customFormat="1" ht="6.95" customHeight="1">
      <c r="B44" s="164"/>
      <c r="C44" s="165"/>
      <c r="D44" s="165"/>
      <c r="E44" s="165"/>
      <c r="F44" s="165"/>
      <c r="G44" s="165"/>
      <c r="H44" s="165"/>
      <c r="I44" s="166"/>
      <c r="J44" s="165"/>
      <c r="K44" s="165"/>
      <c r="L44" s="44"/>
    </row>
    <row r="45" spans="2:12" s="1" customFormat="1" ht="24.95" customHeight="1">
      <c r="B45" s="39"/>
      <c r="C45" s="23" t="s">
        <v>99</v>
      </c>
      <c r="D45" s="40"/>
      <c r="E45" s="40"/>
      <c r="F45" s="40"/>
      <c r="G45" s="40"/>
      <c r="H45" s="40"/>
      <c r="I45" s="134"/>
      <c r="J45" s="40"/>
      <c r="K45" s="40"/>
      <c r="L45" s="44"/>
    </row>
    <row r="46" spans="2:12" s="1" customFormat="1" ht="6.95" customHeight="1">
      <c r="B46" s="39"/>
      <c r="C46" s="40"/>
      <c r="D46" s="40"/>
      <c r="E46" s="40"/>
      <c r="F46" s="40"/>
      <c r="G46" s="40"/>
      <c r="H46" s="40"/>
      <c r="I46" s="134"/>
      <c r="J46" s="40"/>
      <c r="K46" s="40"/>
      <c r="L46" s="44"/>
    </row>
    <row r="47" spans="2:12" s="1" customFormat="1" ht="12" customHeight="1">
      <c r="B47" s="39"/>
      <c r="C47" s="32" t="s">
        <v>16</v>
      </c>
      <c r="D47" s="40"/>
      <c r="E47" s="40"/>
      <c r="F47" s="40"/>
      <c r="G47" s="40"/>
      <c r="H47" s="40"/>
      <c r="I47" s="134"/>
      <c r="J47" s="40"/>
      <c r="K47" s="40"/>
      <c r="L47" s="44"/>
    </row>
    <row r="48" spans="2:12" s="1" customFormat="1" ht="16.5" customHeight="1">
      <c r="B48" s="39"/>
      <c r="C48" s="40"/>
      <c r="D48" s="40"/>
      <c r="E48" s="231" t="str">
        <f>E7</f>
        <v>Oprava sociálních zařízení v objektu Tlapákova 17a</v>
      </c>
      <c r="F48" s="32"/>
      <c r="G48" s="32"/>
      <c r="H48" s="32"/>
      <c r="I48" s="134"/>
      <c r="J48" s="40"/>
      <c r="K48" s="40"/>
      <c r="L48" s="44"/>
    </row>
    <row r="49" spans="2:12" s="1" customFormat="1" ht="12" customHeight="1">
      <c r="B49" s="39"/>
      <c r="C49" s="32" t="s">
        <v>145</v>
      </c>
      <c r="D49" s="40"/>
      <c r="E49" s="40"/>
      <c r="F49" s="40"/>
      <c r="G49" s="40"/>
      <c r="H49" s="40"/>
      <c r="I49" s="134"/>
      <c r="J49" s="40"/>
      <c r="K49" s="40"/>
      <c r="L49" s="44"/>
    </row>
    <row r="50" spans="2:12" s="1" customFormat="1" ht="16.5" customHeight="1">
      <c r="B50" s="39"/>
      <c r="C50" s="40"/>
      <c r="D50" s="40"/>
      <c r="E50" s="69" t="str">
        <f>E9</f>
        <v xml:space="preserve">D.1.4. - Oprava sociálních zařízení  - Zdravotechnické instalace </v>
      </c>
      <c r="F50" s="40"/>
      <c r="G50" s="40"/>
      <c r="H50" s="40"/>
      <c r="I50" s="134"/>
      <c r="J50" s="40"/>
      <c r="K50" s="40"/>
      <c r="L50" s="44"/>
    </row>
    <row r="51" spans="2:12" s="1" customFormat="1" ht="6.95" customHeight="1">
      <c r="B51" s="39"/>
      <c r="C51" s="40"/>
      <c r="D51" s="40"/>
      <c r="E51" s="40"/>
      <c r="F51" s="40"/>
      <c r="G51" s="40"/>
      <c r="H51" s="40"/>
      <c r="I51" s="134"/>
      <c r="J51" s="40"/>
      <c r="K51" s="40"/>
      <c r="L51" s="44"/>
    </row>
    <row r="52" spans="2:12" s="1" customFormat="1" ht="12" customHeight="1">
      <c r="B52" s="39"/>
      <c r="C52" s="32" t="s">
        <v>22</v>
      </c>
      <c r="D52" s="40"/>
      <c r="E52" s="40"/>
      <c r="F52" s="27" t="str">
        <f>F12</f>
        <v xml:space="preserve">Ostrava-Zábřeh </v>
      </c>
      <c r="G52" s="40"/>
      <c r="H52" s="40"/>
      <c r="I52" s="137" t="s">
        <v>24</v>
      </c>
      <c r="J52" s="72" t="str">
        <f>IF(J12="","",J12)</f>
        <v>8. 6. 2018</v>
      </c>
      <c r="K52" s="40"/>
      <c r="L52" s="44"/>
    </row>
    <row r="53" spans="2:12" s="1" customFormat="1" ht="6.95" customHeight="1">
      <c r="B53" s="39"/>
      <c r="C53" s="40"/>
      <c r="D53" s="40"/>
      <c r="E53" s="40"/>
      <c r="F53" s="40"/>
      <c r="G53" s="40"/>
      <c r="H53" s="40"/>
      <c r="I53" s="134"/>
      <c r="J53" s="40"/>
      <c r="K53" s="40"/>
      <c r="L53" s="44"/>
    </row>
    <row r="54" spans="2:12" s="1" customFormat="1" ht="15.15" customHeight="1">
      <c r="B54" s="39"/>
      <c r="C54" s="32" t="s">
        <v>30</v>
      </c>
      <c r="D54" s="40"/>
      <c r="E54" s="40"/>
      <c r="F54" s="27" t="str">
        <f>E15</f>
        <v xml:space="preserve">Statutár.město Ostrava,Městský obvod Ostrava-Jih </v>
      </c>
      <c r="G54" s="40"/>
      <c r="H54" s="40"/>
      <c r="I54" s="137" t="s">
        <v>38</v>
      </c>
      <c r="J54" s="37" t="str">
        <f>E21</f>
        <v xml:space="preserve">Lenka Jerakasová </v>
      </c>
      <c r="K54" s="40"/>
      <c r="L54" s="44"/>
    </row>
    <row r="55" spans="2:12" s="1" customFormat="1" ht="15.15" customHeight="1">
      <c r="B55" s="39"/>
      <c r="C55" s="32" t="s">
        <v>36</v>
      </c>
      <c r="D55" s="40"/>
      <c r="E55" s="40"/>
      <c r="F55" s="27" t="str">
        <f>IF(E18="","",E18)</f>
        <v>Vyplň údaj</v>
      </c>
      <c r="G55" s="40"/>
      <c r="H55" s="40"/>
      <c r="I55" s="137" t="s">
        <v>42</v>
      </c>
      <c r="J55" s="37" t="str">
        <f>E24</f>
        <v xml:space="preserve">Lenka Jerakasová </v>
      </c>
      <c r="K55" s="40"/>
      <c r="L55" s="44"/>
    </row>
    <row r="56" spans="2:12" s="1" customFormat="1" ht="10.3" customHeight="1">
      <c r="B56" s="39"/>
      <c r="C56" s="40"/>
      <c r="D56" s="40"/>
      <c r="E56" s="40"/>
      <c r="F56" s="40"/>
      <c r="G56" s="40"/>
      <c r="H56" s="40"/>
      <c r="I56" s="134"/>
      <c r="J56" s="40"/>
      <c r="K56" s="40"/>
      <c r="L56" s="44"/>
    </row>
    <row r="57" spans="2:12" s="1" customFormat="1" ht="29.25" customHeight="1">
      <c r="B57" s="39"/>
      <c r="C57" s="167" t="s">
        <v>100</v>
      </c>
      <c r="D57" s="168"/>
      <c r="E57" s="168"/>
      <c r="F57" s="168"/>
      <c r="G57" s="168"/>
      <c r="H57" s="168"/>
      <c r="I57" s="169"/>
      <c r="J57" s="170" t="s">
        <v>101</v>
      </c>
      <c r="K57" s="168"/>
      <c r="L57" s="44"/>
    </row>
    <row r="58" spans="2:12" s="1" customFormat="1" ht="10.3" customHeight="1">
      <c r="B58" s="39"/>
      <c r="C58" s="40"/>
      <c r="D58" s="40"/>
      <c r="E58" s="40"/>
      <c r="F58" s="40"/>
      <c r="G58" s="40"/>
      <c r="H58" s="40"/>
      <c r="I58" s="134"/>
      <c r="J58" s="40"/>
      <c r="K58" s="40"/>
      <c r="L58" s="44"/>
    </row>
    <row r="59" spans="2:47" s="1" customFormat="1" ht="22.8" customHeight="1">
      <c r="B59" s="39"/>
      <c r="C59" s="171" t="s">
        <v>80</v>
      </c>
      <c r="D59" s="40"/>
      <c r="E59" s="40"/>
      <c r="F59" s="40"/>
      <c r="G59" s="40"/>
      <c r="H59" s="40"/>
      <c r="I59" s="134"/>
      <c r="J59" s="102">
        <f>J92</f>
        <v>0</v>
      </c>
      <c r="K59" s="40"/>
      <c r="L59" s="44"/>
      <c r="AU59" s="17" t="s">
        <v>102</v>
      </c>
    </row>
    <row r="60" spans="2:12" s="8" customFormat="1" ht="24.95" customHeight="1">
      <c r="B60" s="172"/>
      <c r="C60" s="173"/>
      <c r="D60" s="174" t="s">
        <v>446</v>
      </c>
      <c r="E60" s="175"/>
      <c r="F60" s="175"/>
      <c r="G60" s="175"/>
      <c r="H60" s="175"/>
      <c r="I60" s="176"/>
      <c r="J60" s="177">
        <f>J93</f>
        <v>0</v>
      </c>
      <c r="K60" s="173"/>
      <c r="L60" s="178"/>
    </row>
    <row r="61" spans="2:12" s="8" customFormat="1" ht="24.95" customHeight="1">
      <c r="B61" s="172"/>
      <c r="C61" s="173"/>
      <c r="D61" s="174" t="s">
        <v>147</v>
      </c>
      <c r="E61" s="175"/>
      <c r="F61" s="175"/>
      <c r="G61" s="175"/>
      <c r="H61" s="175"/>
      <c r="I61" s="176"/>
      <c r="J61" s="177">
        <f>J99</f>
        <v>0</v>
      </c>
      <c r="K61" s="173"/>
      <c r="L61" s="178"/>
    </row>
    <row r="62" spans="2:12" s="9" customFormat="1" ht="19.9" customHeight="1">
      <c r="B62" s="179"/>
      <c r="C62" s="180"/>
      <c r="D62" s="181" t="s">
        <v>148</v>
      </c>
      <c r="E62" s="182"/>
      <c r="F62" s="182"/>
      <c r="G62" s="182"/>
      <c r="H62" s="182"/>
      <c r="I62" s="183"/>
      <c r="J62" s="184">
        <f>J100</f>
        <v>0</v>
      </c>
      <c r="K62" s="180"/>
      <c r="L62" s="185"/>
    </row>
    <row r="63" spans="2:12" s="8" customFormat="1" ht="24.95" customHeight="1">
      <c r="B63" s="172"/>
      <c r="C63" s="173"/>
      <c r="D63" s="174" t="s">
        <v>152</v>
      </c>
      <c r="E63" s="175"/>
      <c r="F63" s="175"/>
      <c r="G63" s="175"/>
      <c r="H63" s="175"/>
      <c r="I63" s="176"/>
      <c r="J63" s="177">
        <f>J106</f>
        <v>0</v>
      </c>
      <c r="K63" s="173"/>
      <c r="L63" s="178"/>
    </row>
    <row r="64" spans="2:12" s="9" customFormat="1" ht="19.9" customHeight="1">
      <c r="B64" s="179"/>
      <c r="C64" s="180"/>
      <c r="D64" s="181" t="s">
        <v>447</v>
      </c>
      <c r="E64" s="182"/>
      <c r="F64" s="182"/>
      <c r="G64" s="182"/>
      <c r="H64" s="182"/>
      <c r="I64" s="183"/>
      <c r="J64" s="184">
        <f>J107</f>
        <v>0</v>
      </c>
      <c r="K64" s="180"/>
      <c r="L64" s="185"/>
    </row>
    <row r="65" spans="2:12" s="9" customFormat="1" ht="19.9" customHeight="1">
      <c r="B65" s="179"/>
      <c r="C65" s="180"/>
      <c r="D65" s="181" t="s">
        <v>448</v>
      </c>
      <c r="E65" s="182"/>
      <c r="F65" s="182"/>
      <c r="G65" s="182"/>
      <c r="H65" s="182"/>
      <c r="I65" s="183"/>
      <c r="J65" s="184">
        <f>J141</f>
        <v>0</v>
      </c>
      <c r="K65" s="180"/>
      <c r="L65" s="185"/>
    </row>
    <row r="66" spans="2:12" s="9" customFormat="1" ht="19.9" customHeight="1">
      <c r="B66" s="179"/>
      <c r="C66" s="180"/>
      <c r="D66" s="181" t="s">
        <v>154</v>
      </c>
      <c r="E66" s="182"/>
      <c r="F66" s="182"/>
      <c r="G66" s="182"/>
      <c r="H66" s="182"/>
      <c r="I66" s="183"/>
      <c r="J66" s="184">
        <f>J195</f>
        <v>0</v>
      </c>
      <c r="K66" s="180"/>
      <c r="L66" s="185"/>
    </row>
    <row r="67" spans="2:12" s="9" customFormat="1" ht="19.9" customHeight="1">
      <c r="B67" s="179"/>
      <c r="C67" s="180"/>
      <c r="D67" s="181" t="s">
        <v>449</v>
      </c>
      <c r="E67" s="182"/>
      <c r="F67" s="182"/>
      <c r="G67" s="182"/>
      <c r="H67" s="182"/>
      <c r="I67" s="183"/>
      <c r="J67" s="184">
        <f>J236</f>
        <v>0</v>
      </c>
      <c r="K67" s="180"/>
      <c r="L67" s="185"/>
    </row>
    <row r="68" spans="2:12" s="9" customFormat="1" ht="19.9" customHeight="1">
      <c r="B68" s="179"/>
      <c r="C68" s="180"/>
      <c r="D68" s="181" t="s">
        <v>450</v>
      </c>
      <c r="E68" s="182"/>
      <c r="F68" s="182"/>
      <c r="G68" s="182"/>
      <c r="H68" s="182"/>
      <c r="I68" s="183"/>
      <c r="J68" s="184">
        <f>J241</f>
        <v>0</v>
      </c>
      <c r="K68" s="180"/>
      <c r="L68" s="185"/>
    </row>
    <row r="69" spans="2:12" s="9" customFormat="1" ht="19.9" customHeight="1">
      <c r="B69" s="179"/>
      <c r="C69" s="180"/>
      <c r="D69" s="181" t="s">
        <v>451</v>
      </c>
      <c r="E69" s="182"/>
      <c r="F69" s="182"/>
      <c r="G69" s="182"/>
      <c r="H69" s="182"/>
      <c r="I69" s="183"/>
      <c r="J69" s="184">
        <f>J249</f>
        <v>0</v>
      </c>
      <c r="K69" s="180"/>
      <c r="L69" s="185"/>
    </row>
    <row r="70" spans="2:12" s="9" customFormat="1" ht="19.9" customHeight="1">
      <c r="B70" s="179"/>
      <c r="C70" s="180"/>
      <c r="D70" s="181" t="s">
        <v>452</v>
      </c>
      <c r="E70" s="182"/>
      <c r="F70" s="182"/>
      <c r="G70" s="182"/>
      <c r="H70" s="182"/>
      <c r="I70" s="183"/>
      <c r="J70" s="184">
        <f>J271</f>
        <v>0</v>
      </c>
      <c r="K70" s="180"/>
      <c r="L70" s="185"/>
    </row>
    <row r="71" spans="2:12" s="9" customFormat="1" ht="19.9" customHeight="1">
      <c r="B71" s="179"/>
      <c r="C71" s="180"/>
      <c r="D71" s="181" t="s">
        <v>158</v>
      </c>
      <c r="E71" s="182"/>
      <c r="F71" s="182"/>
      <c r="G71" s="182"/>
      <c r="H71" s="182"/>
      <c r="I71" s="183"/>
      <c r="J71" s="184">
        <f>J281</f>
        <v>0</v>
      </c>
      <c r="K71" s="180"/>
      <c r="L71" s="185"/>
    </row>
    <row r="72" spans="2:12" s="8" customFormat="1" ht="24.95" customHeight="1">
      <c r="B72" s="172"/>
      <c r="C72" s="173"/>
      <c r="D72" s="174" t="s">
        <v>160</v>
      </c>
      <c r="E72" s="175"/>
      <c r="F72" s="175"/>
      <c r="G72" s="175"/>
      <c r="H72" s="175"/>
      <c r="I72" s="176"/>
      <c r="J72" s="177">
        <f>J286</f>
        <v>0</v>
      </c>
      <c r="K72" s="173"/>
      <c r="L72" s="178"/>
    </row>
    <row r="73" spans="2:12" s="1" customFormat="1" ht="21.8" customHeight="1">
      <c r="B73" s="39"/>
      <c r="C73" s="40"/>
      <c r="D73" s="40"/>
      <c r="E73" s="40"/>
      <c r="F73" s="40"/>
      <c r="G73" s="40"/>
      <c r="H73" s="40"/>
      <c r="I73" s="134"/>
      <c r="J73" s="40"/>
      <c r="K73" s="40"/>
      <c r="L73" s="44"/>
    </row>
    <row r="74" spans="2:12" s="1" customFormat="1" ht="6.95" customHeight="1">
      <c r="B74" s="59"/>
      <c r="C74" s="60"/>
      <c r="D74" s="60"/>
      <c r="E74" s="60"/>
      <c r="F74" s="60"/>
      <c r="G74" s="60"/>
      <c r="H74" s="60"/>
      <c r="I74" s="163"/>
      <c r="J74" s="60"/>
      <c r="K74" s="60"/>
      <c r="L74" s="44"/>
    </row>
    <row r="78" spans="2:12" s="1" customFormat="1" ht="6.95" customHeight="1">
      <c r="B78" s="61"/>
      <c r="C78" s="62"/>
      <c r="D78" s="62"/>
      <c r="E78" s="62"/>
      <c r="F78" s="62"/>
      <c r="G78" s="62"/>
      <c r="H78" s="62"/>
      <c r="I78" s="166"/>
      <c r="J78" s="62"/>
      <c r="K78" s="62"/>
      <c r="L78" s="44"/>
    </row>
    <row r="79" spans="2:12" s="1" customFormat="1" ht="24.95" customHeight="1">
      <c r="B79" s="39"/>
      <c r="C79" s="23" t="s">
        <v>107</v>
      </c>
      <c r="D79" s="40"/>
      <c r="E79" s="40"/>
      <c r="F79" s="40"/>
      <c r="G79" s="40"/>
      <c r="H79" s="40"/>
      <c r="I79" s="134"/>
      <c r="J79" s="40"/>
      <c r="K79" s="40"/>
      <c r="L79" s="44"/>
    </row>
    <row r="80" spans="2:12" s="1" customFormat="1" ht="6.95" customHeight="1">
      <c r="B80" s="39"/>
      <c r="C80" s="40"/>
      <c r="D80" s="40"/>
      <c r="E80" s="40"/>
      <c r="F80" s="40"/>
      <c r="G80" s="40"/>
      <c r="H80" s="40"/>
      <c r="I80" s="134"/>
      <c r="J80" s="40"/>
      <c r="K80" s="40"/>
      <c r="L80" s="44"/>
    </row>
    <row r="81" spans="2:12" s="1" customFormat="1" ht="12" customHeight="1">
      <c r="B81" s="39"/>
      <c r="C81" s="32" t="s">
        <v>16</v>
      </c>
      <c r="D81" s="40"/>
      <c r="E81" s="40"/>
      <c r="F81" s="40"/>
      <c r="G81" s="40"/>
      <c r="H81" s="40"/>
      <c r="I81" s="134"/>
      <c r="J81" s="40"/>
      <c r="K81" s="40"/>
      <c r="L81" s="44"/>
    </row>
    <row r="82" spans="2:12" s="1" customFormat="1" ht="16.5" customHeight="1">
      <c r="B82" s="39"/>
      <c r="C82" s="40"/>
      <c r="D82" s="40"/>
      <c r="E82" s="231" t="str">
        <f>E7</f>
        <v>Oprava sociálních zařízení v objektu Tlapákova 17a</v>
      </c>
      <c r="F82" s="32"/>
      <c r="G82" s="32"/>
      <c r="H82" s="32"/>
      <c r="I82" s="134"/>
      <c r="J82" s="40"/>
      <c r="K82" s="40"/>
      <c r="L82" s="44"/>
    </row>
    <row r="83" spans="2:12" s="1" customFormat="1" ht="12" customHeight="1">
      <c r="B83" s="39"/>
      <c r="C83" s="32" t="s">
        <v>145</v>
      </c>
      <c r="D83" s="40"/>
      <c r="E83" s="40"/>
      <c r="F83" s="40"/>
      <c r="G83" s="40"/>
      <c r="H83" s="40"/>
      <c r="I83" s="134"/>
      <c r="J83" s="40"/>
      <c r="K83" s="40"/>
      <c r="L83" s="44"/>
    </row>
    <row r="84" spans="2:12" s="1" customFormat="1" ht="16.5" customHeight="1">
      <c r="B84" s="39"/>
      <c r="C84" s="40"/>
      <c r="D84" s="40"/>
      <c r="E84" s="69" t="str">
        <f>E9</f>
        <v xml:space="preserve">D.1.4. - Oprava sociálních zařízení  - Zdravotechnické instalace </v>
      </c>
      <c r="F84" s="40"/>
      <c r="G84" s="40"/>
      <c r="H84" s="40"/>
      <c r="I84" s="134"/>
      <c r="J84" s="40"/>
      <c r="K84" s="40"/>
      <c r="L84" s="44"/>
    </row>
    <row r="85" spans="2:12" s="1" customFormat="1" ht="6.95" customHeight="1">
      <c r="B85" s="39"/>
      <c r="C85" s="40"/>
      <c r="D85" s="40"/>
      <c r="E85" s="40"/>
      <c r="F85" s="40"/>
      <c r="G85" s="40"/>
      <c r="H85" s="40"/>
      <c r="I85" s="134"/>
      <c r="J85" s="40"/>
      <c r="K85" s="40"/>
      <c r="L85" s="44"/>
    </row>
    <row r="86" spans="2:12" s="1" customFormat="1" ht="12" customHeight="1">
      <c r="B86" s="39"/>
      <c r="C86" s="32" t="s">
        <v>22</v>
      </c>
      <c r="D86" s="40"/>
      <c r="E86" s="40"/>
      <c r="F86" s="27" t="str">
        <f>F12</f>
        <v xml:space="preserve">Ostrava-Zábřeh </v>
      </c>
      <c r="G86" s="40"/>
      <c r="H86" s="40"/>
      <c r="I86" s="137" t="s">
        <v>24</v>
      </c>
      <c r="J86" s="72" t="str">
        <f>IF(J12="","",J12)</f>
        <v>8. 6. 2018</v>
      </c>
      <c r="K86" s="40"/>
      <c r="L86" s="44"/>
    </row>
    <row r="87" spans="2:12" s="1" customFormat="1" ht="6.95" customHeight="1">
      <c r="B87" s="39"/>
      <c r="C87" s="40"/>
      <c r="D87" s="40"/>
      <c r="E87" s="40"/>
      <c r="F87" s="40"/>
      <c r="G87" s="40"/>
      <c r="H87" s="40"/>
      <c r="I87" s="134"/>
      <c r="J87" s="40"/>
      <c r="K87" s="40"/>
      <c r="L87" s="44"/>
    </row>
    <row r="88" spans="2:12" s="1" customFormat="1" ht="15.15" customHeight="1">
      <c r="B88" s="39"/>
      <c r="C88" s="32" t="s">
        <v>30</v>
      </c>
      <c r="D88" s="40"/>
      <c r="E88" s="40"/>
      <c r="F88" s="27" t="str">
        <f>E15</f>
        <v xml:space="preserve">Statutár.město Ostrava,Městský obvod Ostrava-Jih </v>
      </c>
      <c r="G88" s="40"/>
      <c r="H88" s="40"/>
      <c r="I88" s="137" t="s">
        <v>38</v>
      </c>
      <c r="J88" s="37" t="str">
        <f>E21</f>
        <v xml:space="preserve">Lenka Jerakasová </v>
      </c>
      <c r="K88" s="40"/>
      <c r="L88" s="44"/>
    </row>
    <row r="89" spans="2:12" s="1" customFormat="1" ht="15.15" customHeight="1">
      <c r="B89" s="39"/>
      <c r="C89" s="32" t="s">
        <v>36</v>
      </c>
      <c r="D89" s="40"/>
      <c r="E89" s="40"/>
      <c r="F89" s="27" t="str">
        <f>IF(E18="","",E18)</f>
        <v>Vyplň údaj</v>
      </c>
      <c r="G89" s="40"/>
      <c r="H89" s="40"/>
      <c r="I89" s="137" t="s">
        <v>42</v>
      </c>
      <c r="J89" s="37" t="str">
        <f>E24</f>
        <v xml:space="preserve">Lenka Jerakasová </v>
      </c>
      <c r="K89" s="40"/>
      <c r="L89" s="44"/>
    </row>
    <row r="90" spans="2:12" s="1" customFormat="1" ht="10.3" customHeight="1">
      <c r="B90" s="39"/>
      <c r="C90" s="40"/>
      <c r="D90" s="40"/>
      <c r="E90" s="40"/>
      <c r="F90" s="40"/>
      <c r="G90" s="40"/>
      <c r="H90" s="40"/>
      <c r="I90" s="134"/>
      <c r="J90" s="40"/>
      <c r="K90" s="40"/>
      <c r="L90" s="44"/>
    </row>
    <row r="91" spans="2:20" s="10" customFormat="1" ht="29.25" customHeight="1">
      <c r="B91" s="186"/>
      <c r="C91" s="187" t="s">
        <v>108</v>
      </c>
      <c r="D91" s="188" t="s">
        <v>67</v>
      </c>
      <c r="E91" s="188" t="s">
        <v>63</v>
      </c>
      <c r="F91" s="188" t="s">
        <v>64</v>
      </c>
      <c r="G91" s="188" t="s">
        <v>109</v>
      </c>
      <c r="H91" s="188" t="s">
        <v>110</v>
      </c>
      <c r="I91" s="189" t="s">
        <v>111</v>
      </c>
      <c r="J91" s="188" t="s">
        <v>101</v>
      </c>
      <c r="K91" s="190" t="s">
        <v>112</v>
      </c>
      <c r="L91" s="191"/>
      <c r="M91" s="92" t="s">
        <v>39</v>
      </c>
      <c r="N91" s="93" t="s">
        <v>52</v>
      </c>
      <c r="O91" s="93" t="s">
        <v>113</v>
      </c>
      <c r="P91" s="93" t="s">
        <v>114</v>
      </c>
      <c r="Q91" s="93" t="s">
        <v>115</v>
      </c>
      <c r="R91" s="93" t="s">
        <v>116</v>
      </c>
      <c r="S91" s="93" t="s">
        <v>117</v>
      </c>
      <c r="T91" s="94" t="s">
        <v>118</v>
      </c>
    </row>
    <row r="92" spans="2:63" s="1" customFormat="1" ht="22.8" customHeight="1">
      <c r="B92" s="39"/>
      <c r="C92" s="99" t="s">
        <v>119</v>
      </c>
      <c r="D92" s="40"/>
      <c r="E92" s="40"/>
      <c r="F92" s="40"/>
      <c r="G92" s="40"/>
      <c r="H92" s="40"/>
      <c r="I92" s="134"/>
      <c r="J92" s="192">
        <f>BK92</f>
        <v>0</v>
      </c>
      <c r="K92" s="40"/>
      <c r="L92" s="44"/>
      <c r="M92" s="95"/>
      <c r="N92" s="96"/>
      <c r="O92" s="96"/>
      <c r="P92" s="193">
        <f>P93+P99+P106+P286</f>
        <v>0</v>
      </c>
      <c r="Q92" s="96"/>
      <c r="R92" s="193">
        <f>R93+R99+R106+R286</f>
        <v>1.5805381999999997</v>
      </c>
      <c r="S92" s="96"/>
      <c r="T92" s="194">
        <f>T93+T99+T106+T286</f>
        <v>3.2891087</v>
      </c>
      <c r="AT92" s="17" t="s">
        <v>81</v>
      </c>
      <c r="AU92" s="17" t="s">
        <v>102</v>
      </c>
      <c r="BK92" s="195">
        <f>BK93+BK99+BK106+BK286</f>
        <v>0</v>
      </c>
    </row>
    <row r="93" spans="2:63" s="11" customFormat="1" ht="25.9" customHeight="1">
      <c r="B93" s="196"/>
      <c r="C93" s="197"/>
      <c r="D93" s="198" t="s">
        <v>81</v>
      </c>
      <c r="E93" s="199" t="s">
        <v>212</v>
      </c>
      <c r="F93" s="199" t="s">
        <v>213</v>
      </c>
      <c r="G93" s="197"/>
      <c r="H93" s="197"/>
      <c r="I93" s="200"/>
      <c r="J93" s="201">
        <f>BK93</f>
        <v>0</v>
      </c>
      <c r="K93" s="197"/>
      <c r="L93" s="202"/>
      <c r="M93" s="203"/>
      <c r="N93" s="204"/>
      <c r="O93" s="204"/>
      <c r="P93" s="205">
        <f>SUM(P94:P98)</f>
        <v>0</v>
      </c>
      <c r="Q93" s="204"/>
      <c r="R93" s="205">
        <f>SUM(R94:R98)</f>
        <v>0</v>
      </c>
      <c r="S93" s="204"/>
      <c r="T93" s="206">
        <f>SUM(T94:T98)</f>
        <v>0.5105</v>
      </c>
      <c r="AR93" s="207" t="s">
        <v>21</v>
      </c>
      <c r="AT93" s="208" t="s">
        <v>81</v>
      </c>
      <c r="AU93" s="208" t="s">
        <v>82</v>
      </c>
      <c r="AY93" s="207" t="s">
        <v>123</v>
      </c>
      <c r="BK93" s="209">
        <f>SUM(BK94:BK98)</f>
        <v>0</v>
      </c>
    </row>
    <row r="94" spans="2:65" s="1" customFormat="1" ht="24" customHeight="1">
      <c r="B94" s="39"/>
      <c r="C94" s="212" t="s">
        <v>21</v>
      </c>
      <c r="D94" s="212" t="s">
        <v>126</v>
      </c>
      <c r="E94" s="213" t="s">
        <v>453</v>
      </c>
      <c r="F94" s="214" t="s">
        <v>454</v>
      </c>
      <c r="G94" s="215" t="s">
        <v>167</v>
      </c>
      <c r="H94" s="216">
        <v>1.7</v>
      </c>
      <c r="I94" s="217"/>
      <c r="J94" s="218">
        <f>ROUND(I94*H94,2)</f>
        <v>0</v>
      </c>
      <c r="K94" s="214" t="s">
        <v>130</v>
      </c>
      <c r="L94" s="44"/>
      <c r="M94" s="219" t="s">
        <v>39</v>
      </c>
      <c r="N94" s="220" t="s">
        <v>53</v>
      </c>
      <c r="O94" s="84"/>
      <c r="P94" s="221">
        <f>O94*H94</f>
        <v>0</v>
      </c>
      <c r="Q94" s="221">
        <v>0</v>
      </c>
      <c r="R94" s="221">
        <f>Q94*H94</f>
        <v>0</v>
      </c>
      <c r="S94" s="221">
        <v>0.19</v>
      </c>
      <c r="T94" s="222">
        <f>S94*H94</f>
        <v>0.323</v>
      </c>
      <c r="AR94" s="223" t="s">
        <v>169</v>
      </c>
      <c r="AT94" s="223" t="s">
        <v>126</v>
      </c>
      <c r="AU94" s="223" t="s">
        <v>21</v>
      </c>
      <c r="AY94" s="17" t="s">
        <v>123</v>
      </c>
      <c r="BE94" s="224">
        <f>IF(N94="základní",J94,0)</f>
        <v>0</v>
      </c>
      <c r="BF94" s="224">
        <f>IF(N94="snížená",J94,0)</f>
        <v>0</v>
      </c>
      <c r="BG94" s="224">
        <f>IF(N94="zákl. přenesená",J94,0)</f>
        <v>0</v>
      </c>
      <c r="BH94" s="224">
        <f>IF(N94="sníž. přenesená",J94,0)</f>
        <v>0</v>
      </c>
      <c r="BI94" s="224">
        <f>IF(N94="nulová",J94,0)</f>
        <v>0</v>
      </c>
      <c r="BJ94" s="17" t="s">
        <v>21</v>
      </c>
      <c r="BK94" s="224">
        <f>ROUND(I94*H94,2)</f>
        <v>0</v>
      </c>
      <c r="BL94" s="17" t="s">
        <v>169</v>
      </c>
      <c r="BM94" s="223" t="s">
        <v>455</v>
      </c>
    </row>
    <row r="95" spans="2:47" s="1" customFormat="1" ht="12">
      <c r="B95" s="39"/>
      <c r="C95" s="40"/>
      <c r="D95" s="232" t="s">
        <v>171</v>
      </c>
      <c r="E95" s="40"/>
      <c r="F95" s="233" t="s">
        <v>456</v>
      </c>
      <c r="G95" s="40"/>
      <c r="H95" s="40"/>
      <c r="I95" s="134"/>
      <c r="J95" s="40"/>
      <c r="K95" s="40"/>
      <c r="L95" s="44"/>
      <c r="M95" s="234"/>
      <c r="N95" s="84"/>
      <c r="O95" s="84"/>
      <c r="P95" s="84"/>
      <c r="Q95" s="84"/>
      <c r="R95" s="84"/>
      <c r="S95" s="84"/>
      <c r="T95" s="85"/>
      <c r="AT95" s="17" t="s">
        <v>171</v>
      </c>
      <c r="AU95" s="17" t="s">
        <v>21</v>
      </c>
    </row>
    <row r="96" spans="2:51" s="12" customFormat="1" ht="12">
      <c r="B96" s="235"/>
      <c r="C96" s="236"/>
      <c r="D96" s="232" t="s">
        <v>173</v>
      </c>
      <c r="E96" s="237" t="s">
        <v>39</v>
      </c>
      <c r="F96" s="238" t="s">
        <v>457</v>
      </c>
      <c r="G96" s="236"/>
      <c r="H96" s="239">
        <v>1.7</v>
      </c>
      <c r="I96" s="240"/>
      <c r="J96" s="236"/>
      <c r="K96" s="236"/>
      <c r="L96" s="241"/>
      <c r="M96" s="242"/>
      <c r="N96" s="243"/>
      <c r="O96" s="243"/>
      <c r="P96" s="243"/>
      <c r="Q96" s="243"/>
      <c r="R96" s="243"/>
      <c r="S96" s="243"/>
      <c r="T96" s="244"/>
      <c r="AT96" s="245" t="s">
        <v>173</v>
      </c>
      <c r="AU96" s="245" t="s">
        <v>21</v>
      </c>
      <c r="AV96" s="12" t="s">
        <v>91</v>
      </c>
      <c r="AW96" s="12" t="s">
        <v>41</v>
      </c>
      <c r="AX96" s="12" t="s">
        <v>21</v>
      </c>
      <c r="AY96" s="245" t="s">
        <v>123</v>
      </c>
    </row>
    <row r="97" spans="2:65" s="1" customFormat="1" ht="16.5" customHeight="1">
      <c r="B97" s="39"/>
      <c r="C97" s="212" t="s">
        <v>91</v>
      </c>
      <c r="D97" s="212" t="s">
        <v>126</v>
      </c>
      <c r="E97" s="213" t="s">
        <v>458</v>
      </c>
      <c r="F97" s="214" t="s">
        <v>459</v>
      </c>
      <c r="G97" s="215" t="s">
        <v>460</v>
      </c>
      <c r="H97" s="216">
        <v>5</v>
      </c>
      <c r="I97" s="217"/>
      <c r="J97" s="218">
        <f>ROUND(I97*H97,2)</f>
        <v>0</v>
      </c>
      <c r="K97" s="214" t="s">
        <v>461</v>
      </c>
      <c r="L97" s="44"/>
      <c r="M97" s="219" t="s">
        <v>39</v>
      </c>
      <c r="N97" s="220" t="s">
        <v>53</v>
      </c>
      <c r="O97" s="84"/>
      <c r="P97" s="221">
        <f>O97*H97</f>
        <v>0</v>
      </c>
      <c r="Q97" s="221">
        <v>0</v>
      </c>
      <c r="R97" s="221">
        <f>Q97*H97</f>
        <v>0</v>
      </c>
      <c r="S97" s="221">
        <v>0.009</v>
      </c>
      <c r="T97" s="222">
        <f>S97*H97</f>
        <v>0.045</v>
      </c>
      <c r="AR97" s="223" t="s">
        <v>169</v>
      </c>
      <c r="AT97" s="223" t="s">
        <v>126</v>
      </c>
      <c r="AU97" s="223" t="s">
        <v>21</v>
      </c>
      <c r="AY97" s="17" t="s">
        <v>123</v>
      </c>
      <c r="BE97" s="224">
        <f>IF(N97="základní",J97,0)</f>
        <v>0</v>
      </c>
      <c r="BF97" s="224">
        <f>IF(N97="snížená",J97,0)</f>
        <v>0</v>
      </c>
      <c r="BG97" s="224">
        <f>IF(N97="zákl. přenesená",J97,0)</f>
        <v>0</v>
      </c>
      <c r="BH97" s="224">
        <f>IF(N97="sníž. přenesená",J97,0)</f>
        <v>0</v>
      </c>
      <c r="BI97" s="224">
        <f>IF(N97="nulová",J97,0)</f>
        <v>0</v>
      </c>
      <c r="BJ97" s="17" t="s">
        <v>21</v>
      </c>
      <c r="BK97" s="224">
        <f>ROUND(I97*H97,2)</f>
        <v>0</v>
      </c>
      <c r="BL97" s="17" t="s">
        <v>169</v>
      </c>
      <c r="BM97" s="223" t="s">
        <v>462</v>
      </c>
    </row>
    <row r="98" spans="2:65" s="1" customFormat="1" ht="16.5" customHeight="1">
      <c r="B98" s="39"/>
      <c r="C98" s="212" t="s">
        <v>141</v>
      </c>
      <c r="D98" s="212" t="s">
        <v>126</v>
      </c>
      <c r="E98" s="213" t="s">
        <v>463</v>
      </c>
      <c r="F98" s="214" t="s">
        <v>464</v>
      </c>
      <c r="G98" s="215" t="s">
        <v>460</v>
      </c>
      <c r="H98" s="216">
        <v>7.5</v>
      </c>
      <c r="I98" s="217"/>
      <c r="J98" s="218">
        <f>ROUND(I98*H98,2)</f>
        <v>0</v>
      </c>
      <c r="K98" s="214" t="s">
        <v>465</v>
      </c>
      <c r="L98" s="44"/>
      <c r="M98" s="219" t="s">
        <v>39</v>
      </c>
      <c r="N98" s="220" t="s">
        <v>53</v>
      </c>
      <c r="O98" s="84"/>
      <c r="P98" s="221">
        <f>O98*H98</f>
        <v>0</v>
      </c>
      <c r="Q98" s="221">
        <v>0</v>
      </c>
      <c r="R98" s="221">
        <f>Q98*H98</f>
        <v>0</v>
      </c>
      <c r="S98" s="221">
        <v>0.019</v>
      </c>
      <c r="T98" s="222">
        <f>S98*H98</f>
        <v>0.1425</v>
      </c>
      <c r="AR98" s="223" t="s">
        <v>169</v>
      </c>
      <c r="AT98" s="223" t="s">
        <v>126</v>
      </c>
      <c r="AU98" s="223" t="s">
        <v>21</v>
      </c>
      <c r="AY98" s="17" t="s">
        <v>123</v>
      </c>
      <c r="BE98" s="224">
        <f>IF(N98="základní",J98,0)</f>
        <v>0</v>
      </c>
      <c r="BF98" s="224">
        <f>IF(N98="snížená",J98,0)</f>
        <v>0</v>
      </c>
      <c r="BG98" s="224">
        <f>IF(N98="zákl. přenesená",J98,0)</f>
        <v>0</v>
      </c>
      <c r="BH98" s="224">
        <f>IF(N98="sníž. přenesená",J98,0)</f>
        <v>0</v>
      </c>
      <c r="BI98" s="224">
        <f>IF(N98="nulová",J98,0)</f>
        <v>0</v>
      </c>
      <c r="BJ98" s="17" t="s">
        <v>21</v>
      </c>
      <c r="BK98" s="224">
        <f>ROUND(I98*H98,2)</f>
        <v>0</v>
      </c>
      <c r="BL98" s="17" t="s">
        <v>169</v>
      </c>
      <c r="BM98" s="223" t="s">
        <v>466</v>
      </c>
    </row>
    <row r="99" spans="2:63" s="11" customFormat="1" ht="25.9" customHeight="1">
      <c r="B99" s="196"/>
      <c r="C99" s="197"/>
      <c r="D99" s="198" t="s">
        <v>81</v>
      </c>
      <c r="E99" s="199" t="s">
        <v>161</v>
      </c>
      <c r="F99" s="199" t="s">
        <v>162</v>
      </c>
      <c r="G99" s="197"/>
      <c r="H99" s="197"/>
      <c r="I99" s="200"/>
      <c r="J99" s="201">
        <f>BK99</f>
        <v>0</v>
      </c>
      <c r="K99" s="197"/>
      <c r="L99" s="202"/>
      <c r="M99" s="203"/>
      <c r="N99" s="204"/>
      <c r="O99" s="204"/>
      <c r="P99" s="205">
        <f>P100</f>
        <v>0</v>
      </c>
      <c r="Q99" s="204"/>
      <c r="R99" s="205">
        <f>R100</f>
        <v>0.059000000000000004</v>
      </c>
      <c r="S99" s="204"/>
      <c r="T99" s="206">
        <f>T100</f>
        <v>0</v>
      </c>
      <c r="AR99" s="207" t="s">
        <v>21</v>
      </c>
      <c r="AT99" s="208" t="s">
        <v>81</v>
      </c>
      <c r="AU99" s="208" t="s">
        <v>82</v>
      </c>
      <c r="AY99" s="207" t="s">
        <v>123</v>
      </c>
      <c r="BK99" s="209">
        <f>BK100</f>
        <v>0</v>
      </c>
    </row>
    <row r="100" spans="2:63" s="11" customFormat="1" ht="22.8" customHeight="1">
      <c r="B100" s="196"/>
      <c r="C100" s="197"/>
      <c r="D100" s="198" t="s">
        <v>81</v>
      </c>
      <c r="E100" s="210" t="s">
        <v>163</v>
      </c>
      <c r="F100" s="210" t="s">
        <v>164</v>
      </c>
      <c r="G100" s="197"/>
      <c r="H100" s="197"/>
      <c r="I100" s="200"/>
      <c r="J100" s="211">
        <f>BK100</f>
        <v>0</v>
      </c>
      <c r="K100" s="197"/>
      <c r="L100" s="202"/>
      <c r="M100" s="203"/>
      <c r="N100" s="204"/>
      <c r="O100" s="204"/>
      <c r="P100" s="205">
        <f>SUM(P101:P105)</f>
        <v>0</v>
      </c>
      <c r="Q100" s="204"/>
      <c r="R100" s="205">
        <f>SUM(R101:R105)</f>
        <v>0.059000000000000004</v>
      </c>
      <c r="S100" s="204"/>
      <c r="T100" s="206">
        <f>SUM(T101:T105)</f>
        <v>0</v>
      </c>
      <c r="AR100" s="207" t="s">
        <v>21</v>
      </c>
      <c r="AT100" s="208" t="s">
        <v>81</v>
      </c>
      <c r="AU100" s="208" t="s">
        <v>21</v>
      </c>
      <c r="AY100" s="207" t="s">
        <v>123</v>
      </c>
      <c r="BK100" s="209">
        <f>SUM(BK101:BK105)</f>
        <v>0</v>
      </c>
    </row>
    <row r="101" spans="2:65" s="1" customFormat="1" ht="16.5" customHeight="1">
      <c r="B101" s="39"/>
      <c r="C101" s="212" t="s">
        <v>169</v>
      </c>
      <c r="D101" s="212" t="s">
        <v>126</v>
      </c>
      <c r="E101" s="213" t="s">
        <v>467</v>
      </c>
      <c r="F101" s="214" t="s">
        <v>468</v>
      </c>
      <c r="G101" s="215" t="s">
        <v>167</v>
      </c>
      <c r="H101" s="216">
        <v>1.475</v>
      </c>
      <c r="I101" s="217"/>
      <c r="J101" s="218">
        <f>ROUND(I101*H101,2)</f>
        <v>0</v>
      </c>
      <c r="K101" s="214" t="s">
        <v>465</v>
      </c>
      <c r="L101" s="44"/>
      <c r="M101" s="219" t="s">
        <v>39</v>
      </c>
      <c r="N101" s="220" t="s">
        <v>53</v>
      </c>
      <c r="O101" s="84"/>
      <c r="P101" s="221">
        <f>O101*H101</f>
        <v>0</v>
      </c>
      <c r="Q101" s="221">
        <v>0.04</v>
      </c>
      <c r="R101" s="221">
        <f>Q101*H101</f>
        <v>0.059000000000000004</v>
      </c>
      <c r="S101" s="221">
        <v>0</v>
      </c>
      <c r="T101" s="222">
        <f>S101*H101</f>
        <v>0</v>
      </c>
      <c r="AR101" s="223" t="s">
        <v>169</v>
      </c>
      <c r="AT101" s="223" t="s">
        <v>126</v>
      </c>
      <c r="AU101" s="223" t="s">
        <v>91</v>
      </c>
      <c r="AY101" s="17" t="s">
        <v>123</v>
      </c>
      <c r="BE101" s="224">
        <f>IF(N101="základní",J101,0)</f>
        <v>0</v>
      </c>
      <c r="BF101" s="224">
        <f>IF(N101="snížená",J101,0)</f>
        <v>0</v>
      </c>
      <c r="BG101" s="224">
        <f>IF(N101="zákl. přenesená",J101,0)</f>
        <v>0</v>
      </c>
      <c r="BH101" s="224">
        <f>IF(N101="sníž. přenesená",J101,0)</f>
        <v>0</v>
      </c>
      <c r="BI101" s="224">
        <f>IF(N101="nulová",J101,0)</f>
        <v>0</v>
      </c>
      <c r="BJ101" s="17" t="s">
        <v>21</v>
      </c>
      <c r="BK101" s="224">
        <f>ROUND(I101*H101,2)</f>
        <v>0</v>
      </c>
      <c r="BL101" s="17" t="s">
        <v>169</v>
      </c>
      <c r="BM101" s="223" t="s">
        <v>469</v>
      </c>
    </row>
    <row r="102" spans="2:47" s="1" customFormat="1" ht="12">
      <c r="B102" s="39"/>
      <c r="C102" s="40"/>
      <c r="D102" s="232" t="s">
        <v>171</v>
      </c>
      <c r="E102" s="40"/>
      <c r="F102" s="233" t="s">
        <v>470</v>
      </c>
      <c r="G102" s="40"/>
      <c r="H102" s="40"/>
      <c r="I102" s="134"/>
      <c r="J102" s="40"/>
      <c r="K102" s="40"/>
      <c r="L102" s="44"/>
      <c r="M102" s="234"/>
      <c r="N102" s="84"/>
      <c r="O102" s="84"/>
      <c r="P102" s="84"/>
      <c r="Q102" s="84"/>
      <c r="R102" s="84"/>
      <c r="S102" s="84"/>
      <c r="T102" s="85"/>
      <c r="AT102" s="17" t="s">
        <v>171</v>
      </c>
      <c r="AU102" s="17" t="s">
        <v>91</v>
      </c>
    </row>
    <row r="103" spans="2:51" s="12" customFormat="1" ht="12">
      <c r="B103" s="235"/>
      <c r="C103" s="236"/>
      <c r="D103" s="232" t="s">
        <v>173</v>
      </c>
      <c r="E103" s="237" t="s">
        <v>39</v>
      </c>
      <c r="F103" s="238" t="s">
        <v>471</v>
      </c>
      <c r="G103" s="236"/>
      <c r="H103" s="239">
        <v>1.125</v>
      </c>
      <c r="I103" s="240"/>
      <c r="J103" s="236"/>
      <c r="K103" s="236"/>
      <c r="L103" s="241"/>
      <c r="M103" s="242"/>
      <c r="N103" s="243"/>
      <c r="O103" s="243"/>
      <c r="P103" s="243"/>
      <c r="Q103" s="243"/>
      <c r="R103" s="243"/>
      <c r="S103" s="243"/>
      <c r="T103" s="244"/>
      <c r="AT103" s="245" t="s">
        <v>173</v>
      </c>
      <c r="AU103" s="245" t="s">
        <v>91</v>
      </c>
      <c r="AV103" s="12" t="s">
        <v>91</v>
      </c>
      <c r="AW103" s="12" t="s">
        <v>41</v>
      </c>
      <c r="AX103" s="12" t="s">
        <v>82</v>
      </c>
      <c r="AY103" s="245" t="s">
        <v>123</v>
      </c>
    </row>
    <row r="104" spans="2:51" s="12" customFormat="1" ht="12">
      <c r="B104" s="235"/>
      <c r="C104" s="236"/>
      <c r="D104" s="232" t="s">
        <v>173</v>
      </c>
      <c r="E104" s="237" t="s">
        <v>39</v>
      </c>
      <c r="F104" s="238" t="s">
        <v>472</v>
      </c>
      <c r="G104" s="236"/>
      <c r="H104" s="239">
        <v>0.35</v>
      </c>
      <c r="I104" s="240"/>
      <c r="J104" s="236"/>
      <c r="K104" s="236"/>
      <c r="L104" s="241"/>
      <c r="M104" s="242"/>
      <c r="N104" s="243"/>
      <c r="O104" s="243"/>
      <c r="P104" s="243"/>
      <c r="Q104" s="243"/>
      <c r="R104" s="243"/>
      <c r="S104" s="243"/>
      <c r="T104" s="244"/>
      <c r="AT104" s="245" t="s">
        <v>173</v>
      </c>
      <c r="AU104" s="245" t="s">
        <v>91</v>
      </c>
      <c r="AV104" s="12" t="s">
        <v>91</v>
      </c>
      <c r="AW104" s="12" t="s">
        <v>41</v>
      </c>
      <c r="AX104" s="12" t="s">
        <v>82</v>
      </c>
      <c r="AY104" s="245" t="s">
        <v>123</v>
      </c>
    </row>
    <row r="105" spans="2:51" s="13" customFormat="1" ht="12">
      <c r="B105" s="246"/>
      <c r="C105" s="247"/>
      <c r="D105" s="232" t="s">
        <v>173</v>
      </c>
      <c r="E105" s="248" t="s">
        <v>39</v>
      </c>
      <c r="F105" s="249" t="s">
        <v>176</v>
      </c>
      <c r="G105" s="247"/>
      <c r="H105" s="250">
        <v>1.475</v>
      </c>
      <c r="I105" s="251"/>
      <c r="J105" s="247"/>
      <c r="K105" s="247"/>
      <c r="L105" s="252"/>
      <c r="M105" s="253"/>
      <c r="N105" s="254"/>
      <c r="O105" s="254"/>
      <c r="P105" s="254"/>
      <c r="Q105" s="254"/>
      <c r="R105" s="254"/>
      <c r="S105" s="254"/>
      <c r="T105" s="255"/>
      <c r="AT105" s="256" t="s">
        <v>173</v>
      </c>
      <c r="AU105" s="256" t="s">
        <v>91</v>
      </c>
      <c r="AV105" s="13" t="s">
        <v>169</v>
      </c>
      <c r="AW105" s="13" t="s">
        <v>41</v>
      </c>
      <c r="AX105" s="13" t="s">
        <v>21</v>
      </c>
      <c r="AY105" s="256" t="s">
        <v>123</v>
      </c>
    </row>
    <row r="106" spans="2:63" s="11" customFormat="1" ht="25.9" customHeight="1">
      <c r="B106" s="196"/>
      <c r="C106" s="197"/>
      <c r="D106" s="198" t="s">
        <v>81</v>
      </c>
      <c r="E106" s="199" t="s">
        <v>257</v>
      </c>
      <c r="F106" s="199" t="s">
        <v>258</v>
      </c>
      <c r="G106" s="197"/>
      <c r="H106" s="197"/>
      <c r="I106" s="200"/>
      <c r="J106" s="201">
        <f>BK106</f>
        <v>0</v>
      </c>
      <c r="K106" s="197"/>
      <c r="L106" s="202"/>
      <c r="M106" s="203"/>
      <c r="N106" s="204"/>
      <c r="O106" s="204"/>
      <c r="P106" s="205">
        <f>P107+P141+P195+P236+P241+P249+P271+P281</f>
        <v>0</v>
      </c>
      <c r="Q106" s="204"/>
      <c r="R106" s="205">
        <f>R107+R141+R195+R236+R241+R249+R271+R281</f>
        <v>1.5215381999999997</v>
      </c>
      <c r="S106" s="204"/>
      <c r="T106" s="206">
        <f>T107+T141+T195+T236+T241+T249+T271+T281</f>
        <v>2.7786087</v>
      </c>
      <c r="AR106" s="207" t="s">
        <v>91</v>
      </c>
      <c r="AT106" s="208" t="s">
        <v>81</v>
      </c>
      <c r="AU106" s="208" t="s">
        <v>82</v>
      </c>
      <c r="AY106" s="207" t="s">
        <v>123</v>
      </c>
      <c r="BK106" s="209">
        <f>BK107+BK141+BK195+BK236+BK241+BK249+BK271+BK281</f>
        <v>0</v>
      </c>
    </row>
    <row r="107" spans="2:63" s="11" customFormat="1" ht="22.8" customHeight="1">
      <c r="B107" s="196"/>
      <c r="C107" s="197"/>
      <c r="D107" s="198" t="s">
        <v>81</v>
      </c>
      <c r="E107" s="210" t="s">
        <v>473</v>
      </c>
      <c r="F107" s="210" t="s">
        <v>474</v>
      </c>
      <c r="G107" s="197"/>
      <c r="H107" s="197"/>
      <c r="I107" s="200"/>
      <c r="J107" s="211">
        <f>BK107</f>
        <v>0</v>
      </c>
      <c r="K107" s="197"/>
      <c r="L107" s="202"/>
      <c r="M107" s="203"/>
      <c r="N107" s="204"/>
      <c r="O107" s="204"/>
      <c r="P107" s="205">
        <f>SUM(P108:P140)</f>
        <v>0</v>
      </c>
      <c r="Q107" s="204"/>
      <c r="R107" s="205">
        <f>SUM(R108:R140)</f>
        <v>0.09025000000000002</v>
      </c>
      <c r="S107" s="204"/>
      <c r="T107" s="206">
        <f>SUM(T108:T140)</f>
        <v>0.27554</v>
      </c>
      <c r="AR107" s="207" t="s">
        <v>91</v>
      </c>
      <c r="AT107" s="208" t="s">
        <v>81</v>
      </c>
      <c r="AU107" s="208" t="s">
        <v>21</v>
      </c>
      <c r="AY107" s="207" t="s">
        <v>123</v>
      </c>
      <c r="BK107" s="209">
        <f>SUM(BK108:BK140)</f>
        <v>0</v>
      </c>
    </row>
    <row r="108" spans="2:65" s="1" customFormat="1" ht="16.5" customHeight="1">
      <c r="B108" s="39"/>
      <c r="C108" s="212" t="s">
        <v>122</v>
      </c>
      <c r="D108" s="212" t="s">
        <v>126</v>
      </c>
      <c r="E108" s="213" t="s">
        <v>475</v>
      </c>
      <c r="F108" s="214" t="s">
        <v>476</v>
      </c>
      <c r="G108" s="215" t="s">
        <v>200</v>
      </c>
      <c r="H108" s="216">
        <v>2</v>
      </c>
      <c r="I108" s="217"/>
      <c r="J108" s="218">
        <f>ROUND(I108*H108,2)</f>
        <v>0</v>
      </c>
      <c r="K108" s="214" t="s">
        <v>130</v>
      </c>
      <c r="L108" s="44"/>
      <c r="M108" s="219" t="s">
        <v>39</v>
      </c>
      <c r="N108" s="220" t="s">
        <v>53</v>
      </c>
      <c r="O108" s="84"/>
      <c r="P108" s="221">
        <f>O108*H108</f>
        <v>0</v>
      </c>
      <c r="Q108" s="221">
        <v>0.00157</v>
      </c>
      <c r="R108" s="221">
        <f>Q108*H108</f>
        <v>0.00314</v>
      </c>
      <c r="S108" s="221">
        <v>0</v>
      </c>
      <c r="T108" s="222">
        <f>S108*H108</f>
        <v>0</v>
      </c>
      <c r="AR108" s="223" t="s">
        <v>252</v>
      </c>
      <c r="AT108" s="223" t="s">
        <v>126</v>
      </c>
      <c r="AU108" s="223" t="s">
        <v>91</v>
      </c>
      <c r="AY108" s="17" t="s">
        <v>123</v>
      </c>
      <c r="BE108" s="224">
        <f>IF(N108="základní",J108,0)</f>
        <v>0</v>
      </c>
      <c r="BF108" s="224">
        <f>IF(N108="snížená",J108,0)</f>
        <v>0</v>
      </c>
      <c r="BG108" s="224">
        <f>IF(N108="zákl. přenesená",J108,0)</f>
        <v>0</v>
      </c>
      <c r="BH108" s="224">
        <f>IF(N108="sníž. přenesená",J108,0)</f>
        <v>0</v>
      </c>
      <c r="BI108" s="224">
        <f>IF(N108="nulová",J108,0)</f>
        <v>0</v>
      </c>
      <c r="BJ108" s="17" t="s">
        <v>21</v>
      </c>
      <c r="BK108" s="224">
        <f>ROUND(I108*H108,2)</f>
        <v>0</v>
      </c>
      <c r="BL108" s="17" t="s">
        <v>252</v>
      </c>
      <c r="BM108" s="223" t="s">
        <v>477</v>
      </c>
    </row>
    <row r="109" spans="2:65" s="1" customFormat="1" ht="16.5" customHeight="1">
      <c r="B109" s="39"/>
      <c r="C109" s="212" t="s">
        <v>163</v>
      </c>
      <c r="D109" s="212" t="s">
        <v>126</v>
      </c>
      <c r="E109" s="213" t="s">
        <v>478</v>
      </c>
      <c r="F109" s="214" t="s">
        <v>479</v>
      </c>
      <c r="G109" s="215" t="s">
        <v>200</v>
      </c>
      <c r="H109" s="216">
        <v>9</v>
      </c>
      <c r="I109" s="217"/>
      <c r="J109" s="218">
        <f>ROUND(I109*H109,2)</f>
        <v>0</v>
      </c>
      <c r="K109" s="214" t="s">
        <v>130</v>
      </c>
      <c r="L109" s="44"/>
      <c r="M109" s="219" t="s">
        <v>39</v>
      </c>
      <c r="N109" s="220" t="s">
        <v>53</v>
      </c>
      <c r="O109" s="84"/>
      <c r="P109" s="221">
        <f>O109*H109</f>
        <v>0</v>
      </c>
      <c r="Q109" s="221">
        <v>0.00202</v>
      </c>
      <c r="R109" s="221">
        <f>Q109*H109</f>
        <v>0.01818</v>
      </c>
      <c r="S109" s="221">
        <v>0</v>
      </c>
      <c r="T109" s="222">
        <f>S109*H109</f>
        <v>0</v>
      </c>
      <c r="AR109" s="223" t="s">
        <v>252</v>
      </c>
      <c r="AT109" s="223" t="s">
        <v>126</v>
      </c>
      <c r="AU109" s="223" t="s">
        <v>91</v>
      </c>
      <c r="AY109" s="17" t="s">
        <v>123</v>
      </c>
      <c r="BE109" s="224">
        <f>IF(N109="základní",J109,0)</f>
        <v>0</v>
      </c>
      <c r="BF109" s="224">
        <f>IF(N109="snížená",J109,0)</f>
        <v>0</v>
      </c>
      <c r="BG109" s="224">
        <f>IF(N109="zákl. přenesená",J109,0)</f>
        <v>0</v>
      </c>
      <c r="BH109" s="224">
        <f>IF(N109="sníž. přenesená",J109,0)</f>
        <v>0</v>
      </c>
      <c r="BI109" s="224">
        <f>IF(N109="nulová",J109,0)</f>
        <v>0</v>
      </c>
      <c r="BJ109" s="17" t="s">
        <v>21</v>
      </c>
      <c r="BK109" s="224">
        <f>ROUND(I109*H109,2)</f>
        <v>0</v>
      </c>
      <c r="BL109" s="17" t="s">
        <v>252</v>
      </c>
      <c r="BM109" s="223" t="s">
        <v>480</v>
      </c>
    </row>
    <row r="110" spans="2:65" s="1" customFormat="1" ht="16.5" customHeight="1">
      <c r="B110" s="39"/>
      <c r="C110" s="212" t="s">
        <v>203</v>
      </c>
      <c r="D110" s="212" t="s">
        <v>126</v>
      </c>
      <c r="E110" s="213" t="s">
        <v>481</v>
      </c>
      <c r="F110" s="214" t="s">
        <v>482</v>
      </c>
      <c r="G110" s="215" t="s">
        <v>200</v>
      </c>
      <c r="H110" s="216">
        <v>2</v>
      </c>
      <c r="I110" s="217"/>
      <c r="J110" s="218">
        <f>ROUND(I110*H110,2)</f>
        <v>0</v>
      </c>
      <c r="K110" s="214" t="s">
        <v>130</v>
      </c>
      <c r="L110" s="44"/>
      <c r="M110" s="219" t="s">
        <v>39</v>
      </c>
      <c r="N110" s="220" t="s">
        <v>53</v>
      </c>
      <c r="O110" s="84"/>
      <c r="P110" s="221">
        <f>O110*H110</f>
        <v>0</v>
      </c>
      <c r="Q110" s="221">
        <v>0</v>
      </c>
      <c r="R110" s="221">
        <f>Q110*H110</f>
        <v>0</v>
      </c>
      <c r="S110" s="221">
        <v>0</v>
      </c>
      <c r="T110" s="222">
        <f>S110*H110</f>
        <v>0</v>
      </c>
      <c r="AR110" s="223" t="s">
        <v>252</v>
      </c>
      <c r="AT110" s="223" t="s">
        <v>126</v>
      </c>
      <c r="AU110" s="223" t="s">
        <v>91</v>
      </c>
      <c r="AY110" s="17" t="s">
        <v>123</v>
      </c>
      <c r="BE110" s="224">
        <f>IF(N110="základní",J110,0)</f>
        <v>0</v>
      </c>
      <c r="BF110" s="224">
        <f>IF(N110="snížená",J110,0)</f>
        <v>0</v>
      </c>
      <c r="BG110" s="224">
        <f>IF(N110="zákl. přenesená",J110,0)</f>
        <v>0</v>
      </c>
      <c r="BH110" s="224">
        <f>IF(N110="sníž. přenesená",J110,0)</f>
        <v>0</v>
      </c>
      <c r="BI110" s="224">
        <f>IF(N110="nulová",J110,0)</f>
        <v>0</v>
      </c>
      <c r="BJ110" s="17" t="s">
        <v>21</v>
      </c>
      <c r="BK110" s="224">
        <f>ROUND(I110*H110,2)</f>
        <v>0</v>
      </c>
      <c r="BL110" s="17" t="s">
        <v>252</v>
      </c>
      <c r="BM110" s="223" t="s">
        <v>483</v>
      </c>
    </row>
    <row r="111" spans="2:65" s="1" customFormat="1" ht="16.5" customHeight="1">
      <c r="B111" s="39"/>
      <c r="C111" s="212" t="s">
        <v>207</v>
      </c>
      <c r="D111" s="212" t="s">
        <v>126</v>
      </c>
      <c r="E111" s="213" t="s">
        <v>484</v>
      </c>
      <c r="F111" s="214" t="s">
        <v>485</v>
      </c>
      <c r="G111" s="215" t="s">
        <v>200</v>
      </c>
      <c r="H111" s="216">
        <v>9</v>
      </c>
      <c r="I111" s="217"/>
      <c r="J111" s="218">
        <f>ROUND(I111*H111,2)</f>
        <v>0</v>
      </c>
      <c r="K111" s="214" t="s">
        <v>130</v>
      </c>
      <c r="L111" s="44"/>
      <c r="M111" s="219" t="s">
        <v>39</v>
      </c>
      <c r="N111" s="220" t="s">
        <v>53</v>
      </c>
      <c r="O111" s="84"/>
      <c r="P111" s="221">
        <f>O111*H111</f>
        <v>0</v>
      </c>
      <c r="Q111" s="221">
        <v>0</v>
      </c>
      <c r="R111" s="221">
        <f>Q111*H111</f>
        <v>0</v>
      </c>
      <c r="S111" s="221">
        <v>0</v>
      </c>
      <c r="T111" s="222">
        <f>S111*H111</f>
        <v>0</v>
      </c>
      <c r="AR111" s="223" t="s">
        <v>252</v>
      </c>
      <c r="AT111" s="223" t="s">
        <v>126</v>
      </c>
      <c r="AU111" s="223" t="s">
        <v>91</v>
      </c>
      <c r="AY111" s="17" t="s">
        <v>123</v>
      </c>
      <c r="BE111" s="224">
        <f>IF(N111="základní",J111,0)</f>
        <v>0</v>
      </c>
      <c r="BF111" s="224">
        <f>IF(N111="snížená",J111,0)</f>
        <v>0</v>
      </c>
      <c r="BG111" s="224">
        <f>IF(N111="zákl. přenesená",J111,0)</f>
        <v>0</v>
      </c>
      <c r="BH111" s="224">
        <f>IF(N111="sníž. přenesená",J111,0)</f>
        <v>0</v>
      </c>
      <c r="BI111" s="224">
        <f>IF(N111="nulová",J111,0)</f>
        <v>0</v>
      </c>
      <c r="BJ111" s="17" t="s">
        <v>21</v>
      </c>
      <c r="BK111" s="224">
        <f>ROUND(I111*H111,2)</f>
        <v>0</v>
      </c>
      <c r="BL111" s="17" t="s">
        <v>252</v>
      </c>
      <c r="BM111" s="223" t="s">
        <v>486</v>
      </c>
    </row>
    <row r="112" spans="2:65" s="1" customFormat="1" ht="16.5" customHeight="1">
      <c r="B112" s="39"/>
      <c r="C112" s="212" t="s">
        <v>212</v>
      </c>
      <c r="D112" s="212" t="s">
        <v>126</v>
      </c>
      <c r="E112" s="213" t="s">
        <v>487</v>
      </c>
      <c r="F112" s="214" t="s">
        <v>488</v>
      </c>
      <c r="G112" s="215" t="s">
        <v>460</v>
      </c>
      <c r="H112" s="216">
        <v>60</v>
      </c>
      <c r="I112" s="217"/>
      <c r="J112" s="218">
        <f>ROUND(I112*H112,2)</f>
        <v>0</v>
      </c>
      <c r="K112" s="214" t="s">
        <v>130</v>
      </c>
      <c r="L112" s="44"/>
      <c r="M112" s="219" t="s">
        <v>39</v>
      </c>
      <c r="N112" s="220" t="s">
        <v>53</v>
      </c>
      <c r="O112" s="84"/>
      <c r="P112" s="221">
        <f>O112*H112</f>
        <v>0</v>
      </c>
      <c r="Q112" s="221">
        <v>0</v>
      </c>
      <c r="R112" s="221">
        <f>Q112*H112</f>
        <v>0</v>
      </c>
      <c r="S112" s="221">
        <v>0.00198</v>
      </c>
      <c r="T112" s="222">
        <f>S112*H112</f>
        <v>0.1188</v>
      </c>
      <c r="AR112" s="223" t="s">
        <v>252</v>
      </c>
      <c r="AT112" s="223" t="s">
        <v>126</v>
      </c>
      <c r="AU112" s="223" t="s">
        <v>91</v>
      </c>
      <c r="AY112" s="17" t="s">
        <v>123</v>
      </c>
      <c r="BE112" s="224">
        <f>IF(N112="základní",J112,0)</f>
        <v>0</v>
      </c>
      <c r="BF112" s="224">
        <f>IF(N112="snížená",J112,0)</f>
        <v>0</v>
      </c>
      <c r="BG112" s="224">
        <f>IF(N112="zákl. přenesená",J112,0)</f>
        <v>0</v>
      </c>
      <c r="BH112" s="224">
        <f>IF(N112="sníž. přenesená",J112,0)</f>
        <v>0</v>
      </c>
      <c r="BI112" s="224">
        <f>IF(N112="nulová",J112,0)</f>
        <v>0</v>
      </c>
      <c r="BJ112" s="17" t="s">
        <v>21</v>
      </c>
      <c r="BK112" s="224">
        <f>ROUND(I112*H112,2)</f>
        <v>0</v>
      </c>
      <c r="BL112" s="17" t="s">
        <v>252</v>
      </c>
      <c r="BM112" s="223" t="s">
        <v>489</v>
      </c>
    </row>
    <row r="113" spans="2:47" s="1" customFormat="1" ht="12">
      <c r="B113" s="39"/>
      <c r="C113" s="40"/>
      <c r="D113" s="232" t="s">
        <v>171</v>
      </c>
      <c r="E113" s="40"/>
      <c r="F113" s="233" t="s">
        <v>490</v>
      </c>
      <c r="G113" s="40"/>
      <c r="H113" s="40"/>
      <c r="I113" s="134"/>
      <c r="J113" s="40"/>
      <c r="K113" s="40"/>
      <c r="L113" s="44"/>
      <c r="M113" s="234"/>
      <c r="N113" s="84"/>
      <c r="O113" s="84"/>
      <c r="P113" s="84"/>
      <c r="Q113" s="84"/>
      <c r="R113" s="84"/>
      <c r="S113" s="84"/>
      <c r="T113" s="85"/>
      <c r="AT113" s="17" t="s">
        <v>171</v>
      </c>
      <c r="AU113" s="17" t="s">
        <v>91</v>
      </c>
    </row>
    <row r="114" spans="2:65" s="1" customFormat="1" ht="16.5" customHeight="1">
      <c r="B114" s="39"/>
      <c r="C114" s="212" t="s">
        <v>218</v>
      </c>
      <c r="D114" s="212" t="s">
        <v>126</v>
      </c>
      <c r="E114" s="213" t="s">
        <v>491</v>
      </c>
      <c r="F114" s="214" t="s">
        <v>492</v>
      </c>
      <c r="G114" s="215" t="s">
        <v>200</v>
      </c>
      <c r="H114" s="216">
        <v>6</v>
      </c>
      <c r="I114" s="217"/>
      <c r="J114" s="218">
        <f>ROUND(I114*H114,2)</f>
        <v>0</v>
      </c>
      <c r="K114" s="214" t="s">
        <v>130</v>
      </c>
      <c r="L114" s="44"/>
      <c r="M114" s="219" t="s">
        <v>39</v>
      </c>
      <c r="N114" s="220" t="s">
        <v>53</v>
      </c>
      <c r="O114" s="84"/>
      <c r="P114" s="221">
        <f>O114*H114</f>
        <v>0</v>
      </c>
      <c r="Q114" s="221">
        <v>0.00101</v>
      </c>
      <c r="R114" s="221">
        <f>Q114*H114</f>
        <v>0.00606</v>
      </c>
      <c r="S114" s="221">
        <v>0</v>
      </c>
      <c r="T114" s="222">
        <f>S114*H114</f>
        <v>0</v>
      </c>
      <c r="AR114" s="223" t="s">
        <v>252</v>
      </c>
      <c r="AT114" s="223" t="s">
        <v>126</v>
      </c>
      <c r="AU114" s="223" t="s">
        <v>91</v>
      </c>
      <c r="AY114" s="17" t="s">
        <v>123</v>
      </c>
      <c r="BE114" s="224">
        <f>IF(N114="základní",J114,0)</f>
        <v>0</v>
      </c>
      <c r="BF114" s="224">
        <f>IF(N114="snížená",J114,0)</f>
        <v>0</v>
      </c>
      <c r="BG114" s="224">
        <f>IF(N114="zákl. přenesená",J114,0)</f>
        <v>0</v>
      </c>
      <c r="BH114" s="224">
        <f>IF(N114="sníž. přenesená",J114,0)</f>
        <v>0</v>
      </c>
      <c r="BI114" s="224">
        <f>IF(N114="nulová",J114,0)</f>
        <v>0</v>
      </c>
      <c r="BJ114" s="17" t="s">
        <v>21</v>
      </c>
      <c r="BK114" s="224">
        <f>ROUND(I114*H114,2)</f>
        <v>0</v>
      </c>
      <c r="BL114" s="17" t="s">
        <v>252</v>
      </c>
      <c r="BM114" s="223" t="s">
        <v>493</v>
      </c>
    </row>
    <row r="115" spans="2:65" s="1" customFormat="1" ht="16.5" customHeight="1">
      <c r="B115" s="39"/>
      <c r="C115" s="212" t="s">
        <v>223</v>
      </c>
      <c r="D115" s="212" t="s">
        <v>126</v>
      </c>
      <c r="E115" s="213" t="s">
        <v>494</v>
      </c>
      <c r="F115" s="214" t="s">
        <v>495</v>
      </c>
      <c r="G115" s="215" t="s">
        <v>460</v>
      </c>
      <c r="H115" s="216">
        <v>10</v>
      </c>
      <c r="I115" s="217"/>
      <c r="J115" s="218">
        <f>ROUND(I115*H115,2)</f>
        <v>0</v>
      </c>
      <c r="K115" s="214" t="s">
        <v>130</v>
      </c>
      <c r="L115" s="44"/>
      <c r="M115" s="219" t="s">
        <v>39</v>
      </c>
      <c r="N115" s="220" t="s">
        <v>53</v>
      </c>
      <c r="O115" s="84"/>
      <c r="P115" s="221">
        <f>O115*H115</f>
        <v>0</v>
      </c>
      <c r="Q115" s="221">
        <v>0.00059</v>
      </c>
      <c r="R115" s="221">
        <f>Q115*H115</f>
        <v>0.005900000000000001</v>
      </c>
      <c r="S115" s="221">
        <v>0</v>
      </c>
      <c r="T115" s="222">
        <f>S115*H115</f>
        <v>0</v>
      </c>
      <c r="AR115" s="223" t="s">
        <v>252</v>
      </c>
      <c r="AT115" s="223" t="s">
        <v>126</v>
      </c>
      <c r="AU115" s="223" t="s">
        <v>91</v>
      </c>
      <c r="AY115" s="17" t="s">
        <v>123</v>
      </c>
      <c r="BE115" s="224">
        <f>IF(N115="základní",J115,0)</f>
        <v>0</v>
      </c>
      <c r="BF115" s="224">
        <f>IF(N115="snížená",J115,0)</f>
        <v>0</v>
      </c>
      <c r="BG115" s="224">
        <f>IF(N115="zákl. přenesená",J115,0)</f>
        <v>0</v>
      </c>
      <c r="BH115" s="224">
        <f>IF(N115="sníž. přenesená",J115,0)</f>
        <v>0</v>
      </c>
      <c r="BI115" s="224">
        <f>IF(N115="nulová",J115,0)</f>
        <v>0</v>
      </c>
      <c r="BJ115" s="17" t="s">
        <v>21</v>
      </c>
      <c r="BK115" s="224">
        <f>ROUND(I115*H115,2)</f>
        <v>0</v>
      </c>
      <c r="BL115" s="17" t="s">
        <v>252</v>
      </c>
      <c r="BM115" s="223" t="s">
        <v>496</v>
      </c>
    </row>
    <row r="116" spans="2:47" s="1" customFormat="1" ht="12">
      <c r="B116" s="39"/>
      <c r="C116" s="40"/>
      <c r="D116" s="232" t="s">
        <v>171</v>
      </c>
      <c r="E116" s="40"/>
      <c r="F116" s="233" t="s">
        <v>497</v>
      </c>
      <c r="G116" s="40"/>
      <c r="H116" s="40"/>
      <c r="I116" s="134"/>
      <c r="J116" s="40"/>
      <c r="K116" s="40"/>
      <c r="L116" s="44"/>
      <c r="M116" s="234"/>
      <c r="N116" s="84"/>
      <c r="O116" s="84"/>
      <c r="P116" s="84"/>
      <c r="Q116" s="84"/>
      <c r="R116" s="84"/>
      <c r="S116" s="84"/>
      <c r="T116" s="85"/>
      <c r="AT116" s="17" t="s">
        <v>171</v>
      </c>
      <c r="AU116" s="17" t="s">
        <v>91</v>
      </c>
    </row>
    <row r="117" spans="2:65" s="1" customFormat="1" ht="16.5" customHeight="1">
      <c r="B117" s="39"/>
      <c r="C117" s="212" t="s">
        <v>230</v>
      </c>
      <c r="D117" s="212" t="s">
        <v>126</v>
      </c>
      <c r="E117" s="213" t="s">
        <v>498</v>
      </c>
      <c r="F117" s="214" t="s">
        <v>499</v>
      </c>
      <c r="G117" s="215" t="s">
        <v>460</v>
      </c>
      <c r="H117" s="216">
        <v>22</v>
      </c>
      <c r="I117" s="217"/>
      <c r="J117" s="218">
        <f>ROUND(I117*H117,2)</f>
        <v>0</v>
      </c>
      <c r="K117" s="214" t="s">
        <v>130</v>
      </c>
      <c r="L117" s="44"/>
      <c r="M117" s="219" t="s">
        <v>39</v>
      </c>
      <c r="N117" s="220" t="s">
        <v>53</v>
      </c>
      <c r="O117" s="84"/>
      <c r="P117" s="221">
        <f>O117*H117</f>
        <v>0</v>
      </c>
      <c r="Q117" s="221">
        <v>0.00121</v>
      </c>
      <c r="R117" s="221">
        <f>Q117*H117</f>
        <v>0.026619999999999998</v>
      </c>
      <c r="S117" s="221">
        <v>0</v>
      </c>
      <c r="T117" s="222">
        <f>S117*H117</f>
        <v>0</v>
      </c>
      <c r="AR117" s="223" t="s">
        <v>252</v>
      </c>
      <c r="AT117" s="223" t="s">
        <v>126</v>
      </c>
      <c r="AU117" s="223" t="s">
        <v>91</v>
      </c>
      <c r="AY117" s="17" t="s">
        <v>123</v>
      </c>
      <c r="BE117" s="224">
        <f>IF(N117="základní",J117,0)</f>
        <v>0</v>
      </c>
      <c r="BF117" s="224">
        <f>IF(N117="snížená",J117,0)</f>
        <v>0</v>
      </c>
      <c r="BG117" s="224">
        <f>IF(N117="zákl. přenesená",J117,0)</f>
        <v>0</v>
      </c>
      <c r="BH117" s="224">
        <f>IF(N117="sníž. přenesená",J117,0)</f>
        <v>0</v>
      </c>
      <c r="BI117" s="224">
        <f>IF(N117="nulová",J117,0)</f>
        <v>0</v>
      </c>
      <c r="BJ117" s="17" t="s">
        <v>21</v>
      </c>
      <c r="BK117" s="224">
        <f>ROUND(I117*H117,2)</f>
        <v>0</v>
      </c>
      <c r="BL117" s="17" t="s">
        <v>252</v>
      </c>
      <c r="BM117" s="223" t="s">
        <v>500</v>
      </c>
    </row>
    <row r="118" spans="2:47" s="1" customFormat="1" ht="12">
      <c r="B118" s="39"/>
      <c r="C118" s="40"/>
      <c r="D118" s="232" t="s">
        <v>171</v>
      </c>
      <c r="E118" s="40"/>
      <c r="F118" s="233" t="s">
        <v>497</v>
      </c>
      <c r="G118" s="40"/>
      <c r="H118" s="40"/>
      <c r="I118" s="134"/>
      <c r="J118" s="40"/>
      <c r="K118" s="40"/>
      <c r="L118" s="44"/>
      <c r="M118" s="234"/>
      <c r="N118" s="84"/>
      <c r="O118" s="84"/>
      <c r="P118" s="84"/>
      <c r="Q118" s="84"/>
      <c r="R118" s="84"/>
      <c r="S118" s="84"/>
      <c r="T118" s="85"/>
      <c r="AT118" s="17" t="s">
        <v>171</v>
      </c>
      <c r="AU118" s="17" t="s">
        <v>91</v>
      </c>
    </row>
    <row r="119" spans="2:65" s="1" customFormat="1" ht="16.5" customHeight="1">
      <c r="B119" s="39"/>
      <c r="C119" s="212" t="s">
        <v>236</v>
      </c>
      <c r="D119" s="212" t="s">
        <v>126</v>
      </c>
      <c r="E119" s="213" t="s">
        <v>501</v>
      </c>
      <c r="F119" s="214" t="s">
        <v>502</v>
      </c>
      <c r="G119" s="215" t="s">
        <v>460</v>
      </c>
      <c r="H119" s="216">
        <v>12</v>
      </c>
      <c r="I119" s="217"/>
      <c r="J119" s="218">
        <f>ROUND(I119*H119,2)</f>
        <v>0</v>
      </c>
      <c r="K119" s="214" t="s">
        <v>130</v>
      </c>
      <c r="L119" s="44"/>
      <c r="M119" s="219" t="s">
        <v>39</v>
      </c>
      <c r="N119" s="220" t="s">
        <v>53</v>
      </c>
      <c r="O119" s="84"/>
      <c r="P119" s="221">
        <f>O119*H119</f>
        <v>0</v>
      </c>
      <c r="Q119" s="221">
        <v>0.00029</v>
      </c>
      <c r="R119" s="221">
        <f>Q119*H119</f>
        <v>0.00348</v>
      </c>
      <c r="S119" s="221">
        <v>0</v>
      </c>
      <c r="T119" s="222">
        <f>S119*H119</f>
        <v>0</v>
      </c>
      <c r="AR119" s="223" t="s">
        <v>252</v>
      </c>
      <c r="AT119" s="223" t="s">
        <v>126</v>
      </c>
      <c r="AU119" s="223" t="s">
        <v>91</v>
      </c>
      <c r="AY119" s="17" t="s">
        <v>123</v>
      </c>
      <c r="BE119" s="224">
        <f>IF(N119="základní",J119,0)</f>
        <v>0</v>
      </c>
      <c r="BF119" s="224">
        <f>IF(N119="snížená",J119,0)</f>
        <v>0</v>
      </c>
      <c r="BG119" s="224">
        <f>IF(N119="zákl. přenesená",J119,0)</f>
        <v>0</v>
      </c>
      <c r="BH119" s="224">
        <f>IF(N119="sníž. přenesená",J119,0)</f>
        <v>0</v>
      </c>
      <c r="BI119" s="224">
        <f>IF(N119="nulová",J119,0)</f>
        <v>0</v>
      </c>
      <c r="BJ119" s="17" t="s">
        <v>21</v>
      </c>
      <c r="BK119" s="224">
        <f>ROUND(I119*H119,2)</f>
        <v>0</v>
      </c>
      <c r="BL119" s="17" t="s">
        <v>252</v>
      </c>
      <c r="BM119" s="223" t="s">
        <v>503</v>
      </c>
    </row>
    <row r="120" spans="2:47" s="1" customFormat="1" ht="12">
      <c r="B120" s="39"/>
      <c r="C120" s="40"/>
      <c r="D120" s="232" t="s">
        <v>171</v>
      </c>
      <c r="E120" s="40"/>
      <c r="F120" s="233" t="s">
        <v>497</v>
      </c>
      <c r="G120" s="40"/>
      <c r="H120" s="40"/>
      <c r="I120" s="134"/>
      <c r="J120" s="40"/>
      <c r="K120" s="40"/>
      <c r="L120" s="44"/>
      <c r="M120" s="234"/>
      <c r="N120" s="84"/>
      <c r="O120" s="84"/>
      <c r="P120" s="84"/>
      <c r="Q120" s="84"/>
      <c r="R120" s="84"/>
      <c r="S120" s="84"/>
      <c r="T120" s="85"/>
      <c r="AT120" s="17" t="s">
        <v>171</v>
      </c>
      <c r="AU120" s="17" t="s">
        <v>91</v>
      </c>
    </row>
    <row r="121" spans="2:65" s="1" customFormat="1" ht="16.5" customHeight="1">
      <c r="B121" s="39"/>
      <c r="C121" s="212" t="s">
        <v>241</v>
      </c>
      <c r="D121" s="212" t="s">
        <v>126</v>
      </c>
      <c r="E121" s="213" t="s">
        <v>504</v>
      </c>
      <c r="F121" s="214" t="s">
        <v>505</v>
      </c>
      <c r="G121" s="215" t="s">
        <v>460</v>
      </c>
      <c r="H121" s="216">
        <v>11</v>
      </c>
      <c r="I121" s="217"/>
      <c r="J121" s="218">
        <f>ROUND(I121*H121,2)</f>
        <v>0</v>
      </c>
      <c r="K121" s="214" t="s">
        <v>130</v>
      </c>
      <c r="L121" s="44"/>
      <c r="M121" s="219" t="s">
        <v>39</v>
      </c>
      <c r="N121" s="220" t="s">
        <v>53</v>
      </c>
      <c r="O121" s="84"/>
      <c r="P121" s="221">
        <f>O121*H121</f>
        <v>0</v>
      </c>
      <c r="Q121" s="221">
        <v>0.00035</v>
      </c>
      <c r="R121" s="221">
        <f>Q121*H121</f>
        <v>0.00385</v>
      </c>
      <c r="S121" s="221">
        <v>0</v>
      </c>
      <c r="T121" s="222">
        <f>S121*H121</f>
        <v>0</v>
      </c>
      <c r="AR121" s="223" t="s">
        <v>252</v>
      </c>
      <c r="AT121" s="223" t="s">
        <v>126</v>
      </c>
      <c r="AU121" s="223" t="s">
        <v>91</v>
      </c>
      <c r="AY121" s="17" t="s">
        <v>123</v>
      </c>
      <c r="BE121" s="224">
        <f>IF(N121="základní",J121,0)</f>
        <v>0</v>
      </c>
      <c r="BF121" s="224">
        <f>IF(N121="snížená",J121,0)</f>
        <v>0</v>
      </c>
      <c r="BG121" s="224">
        <f>IF(N121="zákl. přenesená",J121,0)</f>
        <v>0</v>
      </c>
      <c r="BH121" s="224">
        <f>IF(N121="sníž. přenesená",J121,0)</f>
        <v>0</v>
      </c>
      <c r="BI121" s="224">
        <f>IF(N121="nulová",J121,0)</f>
        <v>0</v>
      </c>
      <c r="BJ121" s="17" t="s">
        <v>21</v>
      </c>
      <c r="BK121" s="224">
        <f>ROUND(I121*H121,2)</f>
        <v>0</v>
      </c>
      <c r="BL121" s="17" t="s">
        <v>252</v>
      </c>
      <c r="BM121" s="223" t="s">
        <v>506</v>
      </c>
    </row>
    <row r="122" spans="2:47" s="1" customFormat="1" ht="12">
      <c r="B122" s="39"/>
      <c r="C122" s="40"/>
      <c r="D122" s="232" t="s">
        <v>171</v>
      </c>
      <c r="E122" s="40"/>
      <c r="F122" s="233" t="s">
        <v>497</v>
      </c>
      <c r="G122" s="40"/>
      <c r="H122" s="40"/>
      <c r="I122" s="134"/>
      <c r="J122" s="40"/>
      <c r="K122" s="40"/>
      <c r="L122" s="44"/>
      <c r="M122" s="234"/>
      <c r="N122" s="84"/>
      <c r="O122" s="84"/>
      <c r="P122" s="84"/>
      <c r="Q122" s="84"/>
      <c r="R122" s="84"/>
      <c r="S122" s="84"/>
      <c r="T122" s="85"/>
      <c r="AT122" s="17" t="s">
        <v>171</v>
      </c>
      <c r="AU122" s="17" t="s">
        <v>91</v>
      </c>
    </row>
    <row r="123" spans="2:65" s="1" customFormat="1" ht="16.5" customHeight="1">
      <c r="B123" s="39"/>
      <c r="C123" s="212" t="s">
        <v>8</v>
      </c>
      <c r="D123" s="212" t="s">
        <v>126</v>
      </c>
      <c r="E123" s="213" t="s">
        <v>507</v>
      </c>
      <c r="F123" s="214" t="s">
        <v>508</v>
      </c>
      <c r="G123" s="215" t="s">
        <v>460</v>
      </c>
      <c r="H123" s="216">
        <v>3</v>
      </c>
      <c r="I123" s="217"/>
      <c r="J123" s="218">
        <f>ROUND(I123*H123,2)</f>
        <v>0</v>
      </c>
      <c r="K123" s="214" t="s">
        <v>130</v>
      </c>
      <c r="L123" s="44"/>
      <c r="M123" s="219" t="s">
        <v>39</v>
      </c>
      <c r="N123" s="220" t="s">
        <v>53</v>
      </c>
      <c r="O123" s="84"/>
      <c r="P123" s="221">
        <f>O123*H123</f>
        <v>0</v>
      </c>
      <c r="Q123" s="221">
        <v>0.00114</v>
      </c>
      <c r="R123" s="221">
        <f>Q123*H123</f>
        <v>0.00342</v>
      </c>
      <c r="S123" s="221">
        <v>0</v>
      </c>
      <c r="T123" s="222">
        <f>S123*H123</f>
        <v>0</v>
      </c>
      <c r="AR123" s="223" t="s">
        <v>252</v>
      </c>
      <c r="AT123" s="223" t="s">
        <v>126</v>
      </c>
      <c r="AU123" s="223" t="s">
        <v>91</v>
      </c>
      <c r="AY123" s="17" t="s">
        <v>123</v>
      </c>
      <c r="BE123" s="224">
        <f>IF(N123="základní",J123,0)</f>
        <v>0</v>
      </c>
      <c r="BF123" s="224">
        <f>IF(N123="snížená",J123,0)</f>
        <v>0</v>
      </c>
      <c r="BG123" s="224">
        <f>IF(N123="zákl. přenesená",J123,0)</f>
        <v>0</v>
      </c>
      <c r="BH123" s="224">
        <f>IF(N123="sníž. přenesená",J123,0)</f>
        <v>0</v>
      </c>
      <c r="BI123" s="224">
        <f>IF(N123="nulová",J123,0)</f>
        <v>0</v>
      </c>
      <c r="BJ123" s="17" t="s">
        <v>21</v>
      </c>
      <c r="BK123" s="224">
        <f>ROUND(I123*H123,2)</f>
        <v>0</v>
      </c>
      <c r="BL123" s="17" t="s">
        <v>252</v>
      </c>
      <c r="BM123" s="223" t="s">
        <v>509</v>
      </c>
    </row>
    <row r="124" spans="2:47" s="1" customFormat="1" ht="12">
      <c r="B124" s="39"/>
      <c r="C124" s="40"/>
      <c r="D124" s="232" t="s">
        <v>171</v>
      </c>
      <c r="E124" s="40"/>
      <c r="F124" s="233" t="s">
        <v>497</v>
      </c>
      <c r="G124" s="40"/>
      <c r="H124" s="40"/>
      <c r="I124" s="134"/>
      <c r="J124" s="40"/>
      <c r="K124" s="40"/>
      <c r="L124" s="44"/>
      <c r="M124" s="234"/>
      <c r="N124" s="84"/>
      <c r="O124" s="84"/>
      <c r="P124" s="84"/>
      <c r="Q124" s="84"/>
      <c r="R124" s="84"/>
      <c r="S124" s="84"/>
      <c r="T124" s="85"/>
      <c r="AT124" s="17" t="s">
        <v>171</v>
      </c>
      <c r="AU124" s="17" t="s">
        <v>91</v>
      </c>
    </row>
    <row r="125" spans="2:65" s="1" customFormat="1" ht="16.5" customHeight="1">
      <c r="B125" s="39"/>
      <c r="C125" s="212" t="s">
        <v>252</v>
      </c>
      <c r="D125" s="212" t="s">
        <v>126</v>
      </c>
      <c r="E125" s="213" t="s">
        <v>510</v>
      </c>
      <c r="F125" s="214" t="s">
        <v>511</v>
      </c>
      <c r="G125" s="215" t="s">
        <v>200</v>
      </c>
      <c r="H125" s="216">
        <v>10</v>
      </c>
      <c r="I125" s="217"/>
      <c r="J125" s="218">
        <f>ROUND(I125*H125,2)</f>
        <v>0</v>
      </c>
      <c r="K125" s="214" t="s">
        <v>130</v>
      </c>
      <c r="L125" s="44"/>
      <c r="M125" s="219" t="s">
        <v>39</v>
      </c>
      <c r="N125" s="220" t="s">
        <v>53</v>
      </c>
      <c r="O125" s="84"/>
      <c r="P125" s="221">
        <f>O125*H125</f>
        <v>0</v>
      </c>
      <c r="Q125" s="221">
        <v>0</v>
      </c>
      <c r="R125" s="221">
        <f>Q125*H125</f>
        <v>0</v>
      </c>
      <c r="S125" s="221">
        <v>0</v>
      </c>
      <c r="T125" s="222">
        <f>S125*H125</f>
        <v>0</v>
      </c>
      <c r="AR125" s="223" t="s">
        <v>252</v>
      </c>
      <c r="AT125" s="223" t="s">
        <v>126</v>
      </c>
      <c r="AU125" s="223" t="s">
        <v>91</v>
      </c>
      <c r="AY125" s="17" t="s">
        <v>123</v>
      </c>
      <c r="BE125" s="224">
        <f>IF(N125="základní",J125,0)</f>
        <v>0</v>
      </c>
      <c r="BF125" s="224">
        <f>IF(N125="snížená",J125,0)</f>
        <v>0</v>
      </c>
      <c r="BG125" s="224">
        <f>IF(N125="zákl. přenesená",J125,0)</f>
        <v>0</v>
      </c>
      <c r="BH125" s="224">
        <f>IF(N125="sníž. přenesená",J125,0)</f>
        <v>0</v>
      </c>
      <c r="BI125" s="224">
        <f>IF(N125="nulová",J125,0)</f>
        <v>0</v>
      </c>
      <c r="BJ125" s="17" t="s">
        <v>21</v>
      </c>
      <c r="BK125" s="224">
        <f>ROUND(I125*H125,2)</f>
        <v>0</v>
      </c>
      <c r="BL125" s="17" t="s">
        <v>252</v>
      </c>
      <c r="BM125" s="223" t="s">
        <v>512</v>
      </c>
    </row>
    <row r="126" spans="2:47" s="1" customFormat="1" ht="12">
      <c r="B126" s="39"/>
      <c r="C126" s="40"/>
      <c r="D126" s="232" t="s">
        <v>171</v>
      </c>
      <c r="E126" s="40"/>
      <c r="F126" s="233" t="s">
        <v>513</v>
      </c>
      <c r="G126" s="40"/>
      <c r="H126" s="40"/>
      <c r="I126" s="134"/>
      <c r="J126" s="40"/>
      <c r="K126" s="40"/>
      <c r="L126" s="44"/>
      <c r="M126" s="234"/>
      <c r="N126" s="84"/>
      <c r="O126" s="84"/>
      <c r="P126" s="84"/>
      <c r="Q126" s="84"/>
      <c r="R126" s="84"/>
      <c r="S126" s="84"/>
      <c r="T126" s="85"/>
      <c r="AT126" s="17" t="s">
        <v>171</v>
      </c>
      <c r="AU126" s="17" t="s">
        <v>91</v>
      </c>
    </row>
    <row r="127" spans="2:65" s="1" customFormat="1" ht="16.5" customHeight="1">
      <c r="B127" s="39"/>
      <c r="C127" s="212" t="s">
        <v>261</v>
      </c>
      <c r="D127" s="212" t="s">
        <v>126</v>
      </c>
      <c r="E127" s="213" t="s">
        <v>514</v>
      </c>
      <c r="F127" s="214" t="s">
        <v>515</v>
      </c>
      <c r="G127" s="215" t="s">
        <v>200</v>
      </c>
      <c r="H127" s="216">
        <v>8</v>
      </c>
      <c r="I127" s="217"/>
      <c r="J127" s="218">
        <f>ROUND(I127*H127,2)</f>
        <v>0</v>
      </c>
      <c r="K127" s="214" t="s">
        <v>130</v>
      </c>
      <c r="L127" s="44"/>
      <c r="M127" s="219" t="s">
        <v>39</v>
      </c>
      <c r="N127" s="220" t="s">
        <v>53</v>
      </c>
      <c r="O127" s="84"/>
      <c r="P127" s="221">
        <f>O127*H127</f>
        <v>0</v>
      </c>
      <c r="Q127" s="221">
        <v>0</v>
      </c>
      <c r="R127" s="221">
        <f>Q127*H127</f>
        <v>0</v>
      </c>
      <c r="S127" s="221">
        <v>0</v>
      </c>
      <c r="T127" s="222">
        <f>S127*H127</f>
        <v>0</v>
      </c>
      <c r="AR127" s="223" t="s">
        <v>252</v>
      </c>
      <c r="AT127" s="223" t="s">
        <v>126</v>
      </c>
      <c r="AU127" s="223" t="s">
        <v>91</v>
      </c>
      <c r="AY127" s="17" t="s">
        <v>123</v>
      </c>
      <c r="BE127" s="224">
        <f>IF(N127="základní",J127,0)</f>
        <v>0</v>
      </c>
      <c r="BF127" s="224">
        <f>IF(N127="snížená",J127,0)</f>
        <v>0</v>
      </c>
      <c r="BG127" s="224">
        <f>IF(N127="zákl. přenesená",J127,0)</f>
        <v>0</v>
      </c>
      <c r="BH127" s="224">
        <f>IF(N127="sníž. přenesená",J127,0)</f>
        <v>0</v>
      </c>
      <c r="BI127" s="224">
        <f>IF(N127="nulová",J127,0)</f>
        <v>0</v>
      </c>
      <c r="BJ127" s="17" t="s">
        <v>21</v>
      </c>
      <c r="BK127" s="224">
        <f>ROUND(I127*H127,2)</f>
        <v>0</v>
      </c>
      <c r="BL127" s="17" t="s">
        <v>252</v>
      </c>
      <c r="BM127" s="223" t="s">
        <v>516</v>
      </c>
    </row>
    <row r="128" spans="2:47" s="1" customFormat="1" ht="12">
      <c r="B128" s="39"/>
      <c r="C128" s="40"/>
      <c r="D128" s="232" t="s">
        <v>171</v>
      </c>
      <c r="E128" s="40"/>
      <c r="F128" s="233" t="s">
        <v>513</v>
      </c>
      <c r="G128" s="40"/>
      <c r="H128" s="40"/>
      <c r="I128" s="134"/>
      <c r="J128" s="40"/>
      <c r="K128" s="40"/>
      <c r="L128" s="44"/>
      <c r="M128" s="234"/>
      <c r="N128" s="84"/>
      <c r="O128" s="84"/>
      <c r="P128" s="84"/>
      <c r="Q128" s="84"/>
      <c r="R128" s="84"/>
      <c r="S128" s="84"/>
      <c r="T128" s="85"/>
      <c r="AT128" s="17" t="s">
        <v>171</v>
      </c>
      <c r="AU128" s="17" t="s">
        <v>91</v>
      </c>
    </row>
    <row r="129" spans="2:65" s="1" customFormat="1" ht="16.5" customHeight="1">
      <c r="B129" s="39"/>
      <c r="C129" s="212" t="s">
        <v>267</v>
      </c>
      <c r="D129" s="212" t="s">
        <v>126</v>
      </c>
      <c r="E129" s="213" t="s">
        <v>517</v>
      </c>
      <c r="F129" s="214" t="s">
        <v>518</v>
      </c>
      <c r="G129" s="215" t="s">
        <v>200</v>
      </c>
      <c r="H129" s="216">
        <v>9</v>
      </c>
      <c r="I129" s="217"/>
      <c r="J129" s="218">
        <f>ROUND(I129*H129,2)</f>
        <v>0</v>
      </c>
      <c r="K129" s="214" t="s">
        <v>130</v>
      </c>
      <c r="L129" s="44"/>
      <c r="M129" s="219" t="s">
        <v>39</v>
      </c>
      <c r="N129" s="220" t="s">
        <v>53</v>
      </c>
      <c r="O129" s="84"/>
      <c r="P129" s="221">
        <f>O129*H129</f>
        <v>0</v>
      </c>
      <c r="Q129" s="221">
        <v>0</v>
      </c>
      <c r="R129" s="221">
        <f>Q129*H129</f>
        <v>0</v>
      </c>
      <c r="S129" s="221">
        <v>0</v>
      </c>
      <c r="T129" s="222">
        <f>S129*H129</f>
        <v>0</v>
      </c>
      <c r="AR129" s="223" t="s">
        <v>252</v>
      </c>
      <c r="AT129" s="223" t="s">
        <v>126</v>
      </c>
      <c r="AU129" s="223" t="s">
        <v>91</v>
      </c>
      <c r="AY129" s="17" t="s">
        <v>123</v>
      </c>
      <c r="BE129" s="224">
        <f>IF(N129="základní",J129,0)</f>
        <v>0</v>
      </c>
      <c r="BF129" s="224">
        <f>IF(N129="snížená",J129,0)</f>
        <v>0</v>
      </c>
      <c r="BG129" s="224">
        <f>IF(N129="zákl. přenesená",J129,0)</f>
        <v>0</v>
      </c>
      <c r="BH129" s="224">
        <f>IF(N129="sníž. přenesená",J129,0)</f>
        <v>0</v>
      </c>
      <c r="BI129" s="224">
        <f>IF(N129="nulová",J129,0)</f>
        <v>0</v>
      </c>
      <c r="BJ129" s="17" t="s">
        <v>21</v>
      </c>
      <c r="BK129" s="224">
        <f>ROUND(I129*H129,2)</f>
        <v>0</v>
      </c>
      <c r="BL129" s="17" t="s">
        <v>252</v>
      </c>
      <c r="BM129" s="223" t="s">
        <v>519</v>
      </c>
    </row>
    <row r="130" spans="2:47" s="1" customFormat="1" ht="12">
      <c r="B130" s="39"/>
      <c r="C130" s="40"/>
      <c r="D130" s="232" t="s">
        <v>171</v>
      </c>
      <c r="E130" s="40"/>
      <c r="F130" s="233" t="s">
        <v>513</v>
      </c>
      <c r="G130" s="40"/>
      <c r="H130" s="40"/>
      <c r="I130" s="134"/>
      <c r="J130" s="40"/>
      <c r="K130" s="40"/>
      <c r="L130" s="44"/>
      <c r="M130" s="234"/>
      <c r="N130" s="84"/>
      <c r="O130" s="84"/>
      <c r="P130" s="84"/>
      <c r="Q130" s="84"/>
      <c r="R130" s="84"/>
      <c r="S130" s="84"/>
      <c r="T130" s="85"/>
      <c r="AT130" s="17" t="s">
        <v>171</v>
      </c>
      <c r="AU130" s="17" t="s">
        <v>91</v>
      </c>
    </row>
    <row r="131" spans="2:65" s="1" customFormat="1" ht="16.5" customHeight="1">
      <c r="B131" s="39"/>
      <c r="C131" s="212" t="s">
        <v>274</v>
      </c>
      <c r="D131" s="212" t="s">
        <v>126</v>
      </c>
      <c r="E131" s="213" t="s">
        <v>520</v>
      </c>
      <c r="F131" s="214" t="s">
        <v>521</v>
      </c>
      <c r="G131" s="215" t="s">
        <v>200</v>
      </c>
      <c r="H131" s="216">
        <v>4</v>
      </c>
      <c r="I131" s="217"/>
      <c r="J131" s="218">
        <f>ROUND(I131*H131,2)</f>
        <v>0</v>
      </c>
      <c r="K131" s="214" t="s">
        <v>130</v>
      </c>
      <c r="L131" s="44"/>
      <c r="M131" s="219" t="s">
        <v>39</v>
      </c>
      <c r="N131" s="220" t="s">
        <v>53</v>
      </c>
      <c r="O131" s="84"/>
      <c r="P131" s="221">
        <f>O131*H131</f>
        <v>0</v>
      </c>
      <c r="Q131" s="221">
        <v>0</v>
      </c>
      <c r="R131" s="221">
        <f>Q131*H131</f>
        <v>0</v>
      </c>
      <c r="S131" s="221">
        <v>0.02756</v>
      </c>
      <c r="T131" s="222">
        <f>S131*H131</f>
        <v>0.11024</v>
      </c>
      <c r="AR131" s="223" t="s">
        <v>252</v>
      </c>
      <c r="AT131" s="223" t="s">
        <v>126</v>
      </c>
      <c r="AU131" s="223" t="s">
        <v>91</v>
      </c>
      <c r="AY131" s="17" t="s">
        <v>123</v>
      </c>
      <c r="BE131" s="224">
        <f>IF(N131="základní",J131,0)</f>
        <v>0</v>
      </c>
      <c r="BF131" s="224">
        <f>IF(N131="snížená",J131,0)</f>
        <v>0</v>
      </c>
      <c r="BG131" s="224">
        <f>IF(N131="zákl. přenesená",J131,0)</f>
        <v>0</v>
      </c>
      <c r="BH131" s="224">
        <f>IF(N131="sníž. přenesená",J131,0)</f>
        <v>0</v>
      </c>
      <c r="BI131" s="224">
        <f>IF(N131="nulová",J131,0)</f>
        <v>0</v>
      </c>
      <c r="BJ131" s="17" t="s">
        <v>21</v>
      </c>
      <c r="BK131" s="224">
        <f>ROUND(I131*H131,2)</f>
        <v>0</v>
      </c>
      <c r="BL131" s="17" t="s">
        <v>252</v>
      </c>
      <c r="BM131" s="223" t="s">
        <v>522</v>
      </c>
    </row>
    <row r="132" spans="2:65" s="1" customFormat="1" ht="16.5" customHeight="1">
      <c r="B132" s="39"/>
      <c r="C132" s="212" t="s">
        <v>281</v>
      </c>
      <c r="D132" s="212" t="s">
        <v>126</v>
      </c>
      <c r="E132" s="213" t="s">
        <v>523</v>
      </c>
      <c r="F132" s="214" t="s">
        <v>524</v>
      </c>
      <c r="G132" s="215" t="s">
        <v>200</v>
      </c>
      <c r="H132" s="216">
        <v>1</v>
      </c>
      <c r="I132" s="217"/>
      <c r="J132" s="218">
        <f>ROUND(I132*H132,2)</f>
        <v>0</v>
      </c>
      <c r="K132" s="214" t="s">
        <v>130</v>
      </c>
      <c r="L132" s="44"/>
      <c r="M132" s="219" t="s">
        <v>39</v>
      </c>
      <c r="N132" s="220" t="s">
        <v>53</v>
      </c>
      <c r="O132" s="84"/>
      <c r="P132" s="221">
        <f>O132*H132</f>
        <v>0</v>
      </c>
      <c r="Q132" s="221">
        <v>0.0058</v>
      </c>
      <c r="R132" s="221">
        <f>Q132*H132</f>
        <v>0.0058</v>
      </c>
      <c r="S132" s="221">
        <v>0</v>
      </c>
      <c r="T132" s="222">
        <f>S132*H132</f>
        <v>0</v>
      </c>
      <c r="AR132" s="223" t="s">
        <v>252</v>
      </c>
      <c r="AT132" s="223" t="s">
        <v>126</v>
      </c>
      <c r="AU132" s="223" t="s">
        <v>91</v>
      </c>
      <c r="AY132" s="17" t="s">
        <v>123</v>
      </c>
      <c r="BE132" s="224">
        <f>IF(N132="základní",J132,0)</f>
        <v>0</v>
      </c>
      <c r="BF132" s="224">
        <f>IF(N132="snížená",J132,0)</f>
        <v>0</v>
      </c>
      <c r="BG132" s="224">
        <f>IF(N132="zákl. přenesená",J132,0)</f>
        <v>0</v>
      </c>
      <c r="BH132" s="224">
        <f>IF(N132="sníž. přenesená",J132,0)</f>
        <v>0</v>
      </c>
      <c r="BI132" s="224">
        <f>IF(N132="nulová",J132,0)</f>
        <v>0</v>
      </c>
      <c r="BJ132" s="17" t="s">
        <v>21</v>
      </c>
      <c r="BK132" s="224">
        <f>ROUND(I132*H132,2)</f>
        <v>0</v>
      </c>
      <c r="BL132" s="17" t="s">
        <v>252</v>
      </c>
      <c r="BM132" s="223" t="s">
        <v>525</v>
      </c>
    </row>
    <row r="133" spans="2:65" s="1" customFormat="1" ht="16.5" customHeight="1">
      <c r="B133" s="39"/>
      <c r="C133" s="212" t="s">
        <v>7</v>
      </c>
      <c r="D133" s="212" t="s">
        <v>126</v>
      </c>
      <c r="E133" s="213" t="s">
        <v>526</v>
      </c>
      <c r="F133" s="214" t="s">
        <v>527</v>
      </c>
      <c r="G133" s="215" t="s">
        <v>200</v>
      </c>
      <c r="H133" s="216">
        <v>2</v>
      </c>
      <c r="I133" s="217"/>
      <c r="J133" s="218">
        <f>ROUND(I133*H133,2)</f>
        <v>0</v>
      </c>
      <c r="K133" s="214" t="s">
        <v>130</v>
      </c>
      <c r="L133" s="44"/>
      <c r="M133" s="219" t="s">
        <v>39</v>
      </c>
      <c r="N133" s="220" t="s">
        <v>53</v>
      </c>
      <c r="O133" s="84"/>
      <c r="P133" s="221">
        <f>O133*H133</f>
        <v>0</v>
      </c>
      <c r="Q133" s="221">
        <v>0.0069</v>
      </c>
      <c r="R133" s="221">
        <f>Q133*H133</f>
        <v>0.0138</v>
      </c>
      <c r="S133" s="221">
        <v>0</v>
      </c>
      <c r="T133" s="222">
        <f>S133*H133</f>
        <v>0</v>
      </c>
      <c r="AR133" s="223" t="s">
        <v>252</v>
      </c>
      <c r="AT133" s="223" t="s">
        <v>126</v>
      </c>
      <c r="AU133" s="223" t="s">
        <v>91</v>
      </c>
      <c r="AY133" s="17" t="s">
        <v>123</v>
      </c>
      <c r="BE133" s="224">
        <f>IF(N133="základní",J133,0)</f>
        <v>0</v>
      </c>
      <c r="BF133" s="224">
        <f>IF(N133="snížená",J133,0)</f>
        <v>0</v>
      </c>
      <c r="BG133" s="224">
        <f>IF(N133="zákl. přenesená",J133,0)</f>
        <v>0</v>
      </c>
      <c r="BH133" s="224">
        <f>IF(N133="sníž. přenesená",J133,0)</f>
        <v>0</v>
      </c>
      <c r="BI133" s="224">
        <f>IF(N133="nulová",J133,0)</f>
        <v>0</v>
      </c>
      <c r="BJ133" s="17" t="s">
        <v>21</v>
      </c>
      <c r="BK133" s="224">
        <f>ROUND(I133*H133,2)</f>
        <v>0</v>
      </c>
      <c r="BL133" s="17" t="s">
        <v>252</v>
      </c>
      <c r="BM133" s="223" t="s">
        <v>528</v>
      </c>
    </row>
    <row r="134" spans="2:65" s="1" customFormat="1" ht="16.5" customHeight="1">
      <c r="B134" s="39"/>
      <c r="C134" s="212" t="s">
        <v>292</v>
      </c>
      <c r="D134" s="212" t="s">
        <v>126</v>
      </c>
      <c r="E134" s="213" t="s">
        <v>529</v>
      </c>
      <c r="F134" s="214" t="s">
        <v>530</v>
      </c>
      <c r="G134" s="215" t="s">
        <v>200</v>
      </c>
      <c r="H134" s="216">
        <v>15</v>
      </c>
      <c r="I134" s="217"/>
      <c r="J134" s="218">
        <f>ROUND(I134*H134,2)</f>
        <v>0</v>
      </c>
      <c r="K134" s="214" t="s">
        <v>130</v>
      </c>
      <c r="L134" s="44"/>
      <c r="M134" s="219" t="s">
        <v>39</v>
      </c>
      <c r="N134" s="220" t="s">
        <v>53</v>
      </c>
      <c r="O134" s="84"/>
      <c r="P134" s="221">
        <f>O134*H134</f>
        <v>0</v>
      </c>
      <c r="Q134" s="221">
        <v>0</v>
      </c>
      <c r="R134" s="221">
        <f>Q134*H134</f>
        <v>0</v>
      </c>
      <c r="S134" s="221">
        <v>0.0031</v>
      </c>
      <c r="T134" s="222">
        <f>S134*H134</f>
        <v>0.0465</v>
      </c>
      <c r="AR134" s="223" t="s">
        <v>252</v>
      </c>
      <c r="AT134" s="223" t="s">
        <v>126</v>
      </c>
      <c r="AU134" s="223" t="s">
        <v>91</v>
      </c>
      <c r="AY134" s="17" t="s">
        <v>123</v>
      </c>
      <c r="BE134" s="224">
        <f>IF(N134="základní",J134,0)</f>
        <v>0</v>
      </c>
      <c r="BF134" s="224">
        <f>IF(N134="snížená",J134,0)</f>
        <v>0</v>
      </c>
      <c r="BG134" s="224">
        <f>IF(N134="zákl. přenesená",J134,0)</f>
        <v>0</v>
      </c>
      <c r="BH134" s="224">
        <f>IF(N134="sníž. přenesená",J134,0)</f>
        <v>0</v>
      </c>
      <c r="BI134" s="224">
        <f>IF(N134="nulová",J134,0)</f>
        <v>0</v>
      </c>
      <c r="BJ134" s="17" t="s">
        <v>21</v>
      </c>
      <c r="BK134" s="224">
        <f>ROUND(I134*H134,2)</f>
        <v>0</v>
      </c>
      <c r="BL134" s="17" t="s">
        <v>252</v>
      </c>
      <c r="BM134" s="223" t="s">
        <v>531</v>
      </c>
    </row>
    <row r="135" spans="2:65" s="1" customFormat="1" ht="16.5" customHeight="1">
      <c r="B135" s="39"/>
      <c r="C135" s="212" t="s">
        <v>297</v>
      </c>
      <c r="D135" s="212" t="s">
        <v>126</v>
      </c>
      <c r="E135" s="213" t="s">
        <v>532</v>
      </c>
      <c r="F135" s="214" t="s">
        <v>533</v>
      </c>
      <c r="G135" s="215" t="s">
        <v>460</v>
      </c>
      <c r="H135" s="216">
        <v>26</v>
      </c>
      <c r="I135" s="217"/>
      <c r="J135" s="218">
        <f>ROUND(I135*H135,2)</f>
        <v>0</v>
      </c>
      <c r="K135" s="214" t="s">
        <v>130</v>
      </c>
      <c r="L135" s="44"/>
      <c r="M135" s="219" t="s">
        <v>39</v>
      </c>
      <c r="N135" s="220" t="s">
        <v>53</v>
      </c>
      <c r="O135" s="84"/>
      <c r="P135" s="221">
        <f>O135*H135</f>
        <v>0</v>
      </c>
      <c r="Q135" s="221">
        <v>0</v>
      </c>
      <c r="R135" s="221">
        <f>Q135*H135</f>
        <v>0</v>
      </c>
      <c r="S135" s="221">
        <v>0</v>
      </c>
      <c r="T135" s="222">
        <f>S135*H135</f>
        <v>0</v>
      </c>
      <c r="AR135" s="223" t="s">
        <v>252</v>
      </c>
      <c r="AT135" s="223" t="s">
        <v>126</v>
      </c>
      <c r="AU135" s="223" t="s">
        <v>91</v>
      </c>
      <c r="AY135" s="17" t="s">
        <v>123</v>
      </c>
      <c r="BE135" s="224">
        <f>IF(N135="základní",J135,0)</f>
        <v>0</v>
      </c>
      <c r="BF135" s="224">
        <f>IF(N135="snížená",J135,0)</f>
        <v>0</v>
      </c>
      <c r="BG135" s="224">
        <f>IF(N135="zákl. přenesená",J135,0)</f>
        <v>0</v>
      </c>
      <c r="BH135" s="224">
        <f>IF(N135="sníž. přenesená",J135,0)</f>
        <v>0</v>
      </c>
      <c r="BI135" s="224">
        <f>IF(N135="nulová",J135,0)</f>
        <v>0</v>
      </c>
      <c r="BJ135" s="17" t="s">
        <v>21</v>
      </c>
      <c r="BK135" s="224">
        <f>ROUND(I135*H135,2)</f>
        <v>0</v>
      </c>
      <c r="BL135" s="17" t="s">
        <v>252</v>
      </c>
      <c r="BM135" s="223" t="s">
        <v>534</v>
      </c>
    </row>
    <row r="136" spans="2:47" s="1" customFormat="1" ht="12">
      <c r="B136" s="39"/>
      <c r="C136" s="40"/>
      <c r="D136" s="232" t="s">
        <v>171</v>
      </c>
      <c r="E136" s="40"/>
      <c r="F136" s="233" t="s">
        <v>535</v>
      </c>
      <c r="G136" s="40"/>
      <c r="H136" s="40"/>
      <c r="I136" s="134"/>
      <c r="J136" s="40"/>
      <c r="K136" s="40"/>
      <c r="L136" s="44"/>
      <c r="M136" s="234"/>
      <c r="N136" s="84"/>
      <c r="O136" s="84"/>
      <c r="P136" s="84"/>
      <c r="Q136" s="84"/>
      <c r="R136" s="84"/>
      <c r="S136" s="84"/>
      <c r="T136" s="85"/>
      <c r="AT136" s="17" t="s">
        <v>171</v>
      </c>
      <c r="AU136" s="17" t="s">
        <v>91</v>
      </c>
    </row>
    <row r="137" spans="2:65" s="1" customFormat="1" ht="16.5" customHeight="1">
      <c r="B137" s="39"/>
      <c r="C137" s="212" t="s">
        <v>301</v>
      </c>
      <c r="D137" s="212" t="s">
        <v>126</v>
      </c>
      <c r="E137" s="213" t="s">
        <v>536</v>
      </c>
      <c r="F137" s="214" t="s">
        <v>537</v>
      </c>
      <c r="G137" s="215" t="s">
        <v>460</v>
      </c>
      <c r="H137" s="216">
        <v>32</v>
      </c>
      <c r="I137" s="217"/>
      <c r="J137" s="218">
        <f>ROUND(I137*H137,2)</f>
        <v>0</v>
      </c>
      <c r="K137" s="214" t="s">
        <v>130</v>
      </c>
      <c r="L137" s="44"/>
      <c r="M137" s="219" t="s">
        <v>39</v>
      </c>
      <c r="N137" s="220" t="s">
        <v>53</v>
      </c>
      <c r="O137" s="84"/>
      <c r="P137" s="221">
        <f>O137*H137</f>
        <v>0</v>
      </c>
      <c r="Q137" s="221">
        <v>0</v>
      </c>
      <c r="R137" s="221">
        <f>Q137*H137</f>
        <v>0</v>
      </c>
      <c r="S137" s="221">
        <v>0</v>
      </c>
      <c r="T137" s="222">
        <f>S137*H137</f>
        <v>0</v>
      </c>
      <c r="AR137" s="223" t="s">
        <v>252</v>
      </c>
      <c r="AT137" s="223" t="s">
        <v>126</v>
      </c>
      <c r="AU137" s="223" t="s">
        <v>91</v>
      </c>
      <c r="AY137" s="17" t="s">
        <v>123</v>
      </c>
      <c r="BE137" s="224">
        <f>IF(N137="základní",J137,0)</f>
        <v>0</v>
      </c>
      <c r="BF137" s="224">
        <f>IF(N137="snížená",J137,0)</f>
        <v>0</v>
      </c>
      <c r="BG137" s="224">
        <f>IF(N137="zákl. přenesená",J137,0)</f>
        <v>0</v>
      </c>
      <c r="BH137" s="224">
        <f>IF(N137="sníž. přenesená",J137,0)</f>
        <v>0</v>
      </c>
      <c r="BI137" s="224">
        <f>IF(N137="nulová",J137,0)</f>
        <v>0</v>
      </c>
      <c r="BJ137" s="17" t="s">
        <v>21</v>
      </c>
      <c r="BK137" s="224">
        <f>ROUND(I137*H137,2)</f>
        <v>0</v>
      </c>
      <c r="BL137" s="17" t="s">
        <v>252</v>
      </c>
      <c r="BM137" s="223" t="s">
        <v>538</v>
      </c>
    </row>
    <row r="138" spans="2:47" s="1" customFormat="1" ht="12">
      <c r="B138" s="39"/>
      <c r="C138" s="40"/>
      <c r="D138" s="232" t="s">
        <v>171</v>
      </c>
      <c r="E138" s="40"/>
      <c r="F138" s="233" t="s">
        <v>535</v>
      </c>
      <c r="G138" s="40"/>
      <c r="H138" s="40"/>
      <c r="I138" s="134"/>
      <c r="J138" s="40"/>
      <c r="K138" s="40"/>
      <c r="L138" s="44"/>
      <c r="M138" s="234"/>
      <c r="N138" s="84"/>
      <c r="O138" s="84"/>
      <c r="P138" s="84"/>
      <c r="Q138" s="84"/>
      <c r="R138" s="84"/>
      <c r="S138" s="84"/>
      <c r="T138" s="85"/>
      <c r="AT138" s="17" t="s">
        <v>171</v>
      </c>
      <c r="AU138" s="17" t="s">
        <v>91</v>
      </c>
    </row>
    <row r="139" spans="2:65" s="1" customFormat="1" ht="24" customHeight="1">
      <c r="B139" s="39"/>
      <c r="C139" s="212" t="s">
        <v>306</v>
      </c>
      <c r="D139" s="212" t="s">
        <v>126</v>
      </c>
      <c r="E139" s="213" t="s">
        <v>539</v>
      </c>
      <c r="F139" s="214" t="s">
        <v>540</v>
      </c>
      <c r="G139" s="215" t="s">
        <v>233</v>
      </c>
      <c r="H139" s="216">
        <v>0.09</v>
      </c>
      <c r="I139" s="217"/>
      <c r="J139" s="218">
        <f>ROUND(I139*H139,2)</f>
        <v>0</v>
      </c>
      <c r="K139" s="214" t="s">
        <v>130</v>
      </c>
      <c r="L139" s="44"/>
      <c r="M139" s="219" t="s">
        <v>39</v>
      </c>
      <c r="N139" s="220" t="s">
        <v>53</v>
      </c>
      <c r="O139" s="84"/>
      <c r="P139" s="221">
        <f>O139*H139</f>
        <v>0</v>
      </c>
      <c r="Q139" s="221">
        <v>0</v>
      </c>
      <c r="R139" s="221">
        <f>Q139*H139</f>
        <v>0</v>
      </c>
      <c r="S139" s="221">
        <v>0</v>
      </c>
      <c r="T139" s="222">
        <f>S139*H139</f>
        <v>0</v>
      </c>
      <c r="AR139" s="223" t="s">
        <v>252</v>
      </c>
      <c r="AT139" s="223" t="s">
        <v>126</v>
      </c>
      <c r="AU139" s="223" t="s">
        <v>91</v>
      </c>
      <c r="AY139" s="17" t="s">
        <v>123</v>
      </c>
      <c r="BE139" s="224">
        <f>IF(N139="základní",J139,0)</f>
        <v>0</v>
      </c>
      <c r="BF139" s="224">
        <f>IF(N139="snížená",J139,0)</f>
        <v>0</v>
      </c>
      <c r="BG139" s="224">
        <f>IF(N139="zákl. přenesená",J139,0)</f>
        <v>0</v>
      </c>
      <c r="BH139" s="224">
        <f>IF(N139="sníž. přenesená",J139,0)</f>
        <v>0</v>
      </c>
      <c r="BI139" s="224">
        <f>IF(N139="nulová",J139,0)</f>
        <v>0</v>
      </c>
      <c r="BJ139" s="17" t="s">
        <v>21</v>
      </c>
      <c r="BK139" s="224">
        <f>ROUND(I139*H139,2)</f>
        <v>0</v>
      </c>
      <c r="BL139" s="17" t="s">
        <v>252</v>
      </c>
      <c r="BM139" s="223" t="s">
        <v>541</v>
      </c>
    </row>
    <row r="140" spans="2:47" s="1" customFormat="1" ht="12">
      <c r="B140" s="39"/>
      <c r="C140" s="40"/>
      <c r="D140" s="232" t="s">
        <v>171</v>
      </c>
      <c r="E140" s="40"/>
      <c r="F140" s="233" t="s">
        <v>542</v>
      </c>
      <c r="G140" s="40"/>
      <c r="H140" s="40"/>
      <c r="I140" s="134"/>
      <c r="J140" s="40"/>
      <c r="K140" s="40"/>
      <c r="L140" s="44"/>
      <c r="M140" s="234"/>
      <c r="N140" s="84"/>
      <c r="O140" s="84"/>
      <c r="P140" s="84"/>
      <c r="Q140" s="84"/>
      <c r="R140" s="84"/>
      <c r="S140" s="84"/>
      <c r="T140" s="85"/>
      <c r="AT140" s="17" t="s">
        <v>171</v>
      </c>
      <c r="AU140" s="17" t="s">
        <v>91</v>
      </c>
    </row>
    <row r="141" spans="2:63" s="11" customFormat="1" ht="22.8" customHeight="1">
      <c r="B141" s="196"/>
      <c r="C141" s="197"/>
      <c r="D141" s="198" t="s">
        <v>81</v>
      </c>
      <c r="E141" s="210" t="s">
        <v>543</v>
      </c>
      <c r="F141" s="210" t="s">
        <v>544</v>
      </c>
      <c r="G141" s="197"/>
      <c r="H141" s="197"/>
      <c r="I141" s="200"/>
      <c r="J141" s="211">
        <f>BK141</f>
        <v>0</v>
      </c>
      <c r="K141" s="197"/>
      <c r="L141" s="202"/>
      <c r="M141" s="203"/>
      <c r="N141" s="204"/>
      <c r="O141" s="204"/>
      <c r="P141" s="205">
        <f>SUM(P142:P194)</f>
        <v>0</v>
      </c>
      <c r="Q141" s="204"/>
      <c r="R141" s="205">
        <f>SUM(R142:R194)</f>
        <v>0.42172</v>
      </c>
      <c r="S141" s="204"/>
      <c r="T141" s="206">
        <f>SUM(T142:T194)</f>
        <v>0.7454999999999999</v>
      </c>
      <c r="AR141" s="207" t="s">
        <v>91</v>
      </c>
      <c r="AT141" s="208" t="s">
        <v>81</v>
      </c>
      <c r="AU141" s="208" t="s">
        <v>21</v>
      </c>
      <c r="AY141" s="207" t="s">
        <v>123</v>
      </c>
      <c r="BK141" s="209">
        <f>SUM(BK142:BK194)</f>
        <v>0</v>
      </c>
    </row>
    <row r="142" spans="2:65" s="1" customFormat="1" ht="16.5" customHeight="1">
      <c r="B142" s="39"/>
      <c r="C142" s="212" t="s">
        <v>310</v>
      </c>
      <c r="D142" s="212" t="s">
        <v>126</v>
      </c>
      <c r="E142" s="213" t="s">
        <v>545</v>
      </c>
      <c r="F142" s="214" t="s">
        <v>546</v>
      </c>
      <c r="G142" s="215" t="s">
        <v>460</v>
      </c>
      <c r="H142" s="216">
        <v>150</v>
      </c>
      <c r="I142" s="217"/>
      <c r="J142" s="218">
        <f>ROUND(I142*H142,2)</f>
        <v>0</v>
      </c>
      <c r="K142" s="214" t="s">
        <v>130</v>
      </c>
      <c r="L142" s="44"/>
      <c r="M142" s="219" t="s">
        <v>39</v>
      </c>
      <c r="N142" s="220" t="s">
        <v>53</v>
      </c>
      <c r="O142" s="84"/>
      <c r="P142" s="221">
        <f>O142*H142</f>
        <v>0</v>
      </c>
      <c r="Q142" s="221">
        <v>0</v>
      </c>
      <c r="R142" s="221">
        <f>Q142*H142</f>
        <v>0</v>
      </c>
      <c r="S142" s="221">
        <v>0.00497</v>
      </c>
      <c r="T142" s="222">
        <f>S142*H142</f>
        <v>0.7454999999999999</v>
      </c>
      <c r="AR142" s="223" t="s">
        <v>252</v>
      </c>
      <c r="AT142" s="223" t="s">
        <v>126</v>
      </c>
      <c r="AU142" s="223" t="s">
        <v>91</v>
      </c>
      <c r="AY142" s="17" t="s">
        <v>123</v>
      </c>
      <c r="BE142" s="224">
        <f>IF(N142="základní",J142,0)</f>
        <v>0</v>
      </c>
      <c r="BF142" s="224">
        <f>IF(N142="snížená",J142,0)</f>
        <v>0</v>
      </c>
      <c r="BG142" s="224">
        <f>IF(N142="zákl. přenesená",J142,0)</f>
        <v>0</v>
      </c>
      <c r="BH142" s="224">
        <f>IF(N142="sníž. přenesená",J142,0)</f>
        <v>0</v>
      </c>
      <c r="BI142" s="224">
        <f>IF(N142="nulová",J142,0)</f>
        <v>0</v>
      </c>
      <c r="BJ142" s="17" t="s">
        <v>21</v>
      </c>
      <c r="BK142" s="224">
        <f>ROUND(I142*H142,2)</f>
        <v>0</v>
      </c>
      <c r="BL142" s="17" t="s">
        <v>252</v>
      </c>
      <c r="BM142" s="223" t="s">
        <v>547</v>
      </c>
    </row>
    <row r="143" spans="2:65" s="1" customFormat="1" ht="16.5" customHeight="1">
      <c r="B143" s="39"/>
      <c r="C143" s="212" t="s">
        <v>314</v>
      </c>
      <c r="D143" s="212" t="s">
        <v>126</v>
      </c>
      <c r="E143" s="213" t="s">
        <v>548</v>
      </c>
      <c r="F143" s="214" t="s">
        <v>549</v>
      </c>
      <c r="G143" s="215" t="s">
        <v>200</v>
      </c>
      <c r="H143" s="216">
        <v>3</v>
      </c>
      <c r="I143" s="217"/>
      <c r="J143" s="218">
        <f>ROUND(I143*H143,2)</f>
        <v>0</v>
      </c>
      <c r="K143" s="214" t="s">
        <v>130</v>
      </c>
      <c r="L143" s="44"/>
      <c r="M143" s="219" t="s">
        <v>39</v>
      </c>
      <c r="N143" s="220" t="s">
        <v>53</v>
      </c>
      <c r="O143" s="84"/>
      <c r="P143" s="221">
        <f>O143*H143</f>
        <v>0</v>
      </c>
      <c r="Q143" s="221">
        <v>0.00099</v>
      </c>
      <c r="R143" s="221">
        <f>Q143*H143</f>
        <v>0.00297</v>
      </c>
      <c r="S143" s="221">
        <v>0</v>
      </c>
      <c r="T143" s="222">
        <f>S143*H143</f>
        <v>0</v>
      </c>
      <c r="AR143" s="223" t="s">
        <v>252</v>
      </c>
      <c r="AT143" s="223" t="s">
        <v>126</v>
      </c>
      <c r="AU143" s="223" t="s">
        <v>91</v>
      </c>
      <c r="AY143" s="17" t="s">
        <v>123</v>
      </c>
      <c r="BE143" s="224">
        <f>IF(N143="základní",J143,0)</f>
        <v>0</v>
      </c>
      <c r="BF143" s="224">
        <f>IF(N143="snížená",J143,0)</f>
        <v>0</v>
      </c>
      <c r="BG143" s="224">
        <f>IF(N143="zákl. přenesená",J143,0)</f>
        <v>0</v>
      </c>
      <c r="BH143" s="224">
        <f>IF(N143="sníž. přenesená",J143,0)</f>
        <v>0</v>
      </c>
      <c r="BI143" s="224">
        <f>IF(N143="nulová",J143,0)</f>
        <v>0</v>
      </c>
      <c r="BJ143" s="17" t="s">
        <v>21</v>
      </c>
      <c r="BK143" s="224">
        <f>ROUND(I143*H143,2)</f>
        <v>0</v>
      </c>
      <c r="BL143" s="17" t="s">
        <v>252</v>
      </c>
      <c r="BM143" s="223" t="s">
        <v>550</v>
      </c>
    </row>
    <row r="144" spans="2:47" s="1" customFormat="1" ht="12">
      <c r="B144" s="39"/>
      <c r="C144" s="40"/>
      <c r="D144" s="232" t="s">
        <v>171</v>
      </c>
      <c r="E144" s="40"/>
      <c r="F144" s="233" t="s">
        <v>551</v>
      </c>
      <c r="G144" s="40"/>
      <c r="H144" s="40"/>
      <c r="I144" s="134"/>
      <c r="J144" s="40"/>
      <c r="K144" s="40"/>
      <c r="L144" s="44"/>
      <c r="M144" s="234"/>
      <c r="N144" s="84"/>
      <c r="O144" s="84"/>
      <c r="P144" s="84"/>
      <c r="Q144" s="84"/>
      <c r="R144" s="84"/>
      <c r="S144" s="84"/>
      <c r="T144" s="85"/>
      <c r="AT144" s="17" t="s">
        <v>171</v>
      </c>
      <c r="AU144" s="17" t="s">
        <v>91</v>
      </c>
    </row>
    <row r="145" spans="2:65" s="1" customFormat="1" ht="16.5" customHeight="1">
      <c r="B145" s="39"/>
      <c r="C145" s="212" t="s">
        <v>322</v>
      </c>
      <c r="D145" s="212" t="s">
        <v>126</v>
      </c>
      <c r="E145" s="213" t="s">
        <v>552</v>
      </c>
      <c r="F145" s="214" t="s">
        <v>553</v>
      </c>
      <c r="G145" s="215" t="s">
        <v>460</v>
      </c>
      <c r="H145" s="216">
        <v>118</v>
      </c>
      <c r="I145" s="217"/>
      <c r="J145" s="218">
        <f>ROUND(I145*H145,2)</f>
        <v>0</v>
      </c>
      <c r="K145" s="214" t="s">
        <v>130</v>
      </c>
      <c r="L145" s="44"/>
      <c r="M145" s="219" t="s">
        <v>39</v>
      </c>
      <c r="N145" s="220" t="s">
        <v>53</v>
      </c>
      <c r="O145" s="84"/>
      <c r="P145" s="221">
        <f>O145*H145</f>
        <v>0</v>
      </c>
      <c r="Q145" s="221">
        <v>0.00066</v>
      </c>
      <c r="R145" s="221">
        <f>Q145*H145</f>
        <v>0.07788</v>
      </c>
      <c r="S145" s="221">
        <v>0</v>
      </c>
      <c r="T145" s="222">
        <f>S145*H145</f>
        <v>0</v>
      </c>
      <c r="AR145" s="223" t="s">
        <v>252</v>
      </c>
      <c r="AT145" s="223" t="s">
        <v>126</v>
      </c>
      <c r="AU145" s="223" t="s">
        <v>91</v>
      </c>
      <c r="AY145" s="17" t="s">
        <v>123</v>
      </c>
      <c r="BE145" s="224">
        <f>IF(N145="základní",J145,0)</f>
        <v>0</v>
      </c>
      <c r="BF145" s="224">
        <f>IF(N145="snížená",J145,0)</f>
        <v>0</v>
      </c>
      <c r="BG145" s="224">
        <f>IF(N145="zákl. přenesená",J145,0)</f>
        <v>0</v>
      </c>
      <c r="BH145" s="224">
        <f>IF(N145="sníž. přenesená",J145,0)</f>
        <v>0</v>
      </c>
      <c r="BI145" s="224">
        <f>IF(N145="nulová",J145,0)</f>
        <v>0</v>
      </c>
      <c r="BJ145" s="17" t="s">
        <v>21</v>
      </c>
      <c r="BK145" s="224">
        <f>ROUND(I145*H145,2)</f>
        <v>0</v>
      </c>
      <c r="BL145" s="17" t="s">
        <v>252</v>
      </c>
      <c r="BM145" s="223" t="s">
        <v>554</v>
      </c>
    </row>
    <row r="146" spans="2:47" s="1" customFormat="1" ht="12">
      <c r="B146" s="39"/>
      <c r="C146" s="40"/>
      <c r="D146" s="232" t="s">
        <v>171</v>
      </c>
      <c r="E146" s="40"/>
      <c r="F146" s="233" t="s">
        <v>555</v>
      </c>
      <c r="G146" s="40"/>
      <c r="H146" s="40"/>
      <c r="I146" s="134"/>
      <c r="J146" s="40"/>
      <c r="K146" s="40"/>
      <c r="L146" s="44"/>
      <c r="M146" s="234"/>
      <c r="N146" s="84"/>
      <c r="O146" s="84"/>
      <c r="P146" s="84"/>
      <c r="Q146" s="84"/>
      <c r="R146" s="84"/>
      <c r="S146" s="84"/>
      <c r="T146" s="85"/>
      <c r="AT146" s="17" t="s">
        <v>171</v>
      </c>
      <c r="AU146" s="17" t="s">
        <v>91</v>
      </c>
    </row>
    <row r="147" spans="2:65" s="1" customFormat="1" ht="16.5" customHeight="1">
      <c r="B147" s="39"/>
      <c r="C147" s="212" t="s">
        <v>328</v>
      </c>
      <c r="D147" s="212" t="s">
        <v>126</v>
      </c>
      <c r="E147" s="213" t="s">
        <v>556</v>
      </c>
      <c r="F147" s="214" t="s">
        <v>557</v>
      </c>
      <c r="G147" s="215" t="s">
        <v>460</v>
      </c>
      <c r="H147" s="216">
        <v>8</v>
      </c>
      <c r="I147" s="217"/>
      <c r="J147" s="218">
        <f>ROUND(I147*H147,2)</f>
        <v>0</v>
      </c>
      <c r="K147" s="214" t="s">
        <v>130</v>
      </c>
      <c r="L147" s="44"/>
      <c r="M147" s="219" t="s">
        <v>39</v>
      </c>
      <c r="N147" s="220" t="s">
        <v>53</v>
      </c>
      <c r="O147" s="84"/>
      <c r="P147" s="221">
        <f>O147*H147</f>
        <v>0</v>
      </c>
      <c r="Q147" s="221">
        <v>0.00091</v>
      </c>
      <c r="R147" s="221">
        <f>Q147*H147</f>
        <v>0.00728</v>
      </c>
      <c r="S147" s="221">
        <v>0</v>
      </c>
      <c r="T147" s="222">
        <f>S147*H147</f>
        <v>0</v>
      </c>
      <c r="AR147" s="223" t="s">
        <v>252</v>
      </c>
      <c r="AT147" s="223" t="s">
        <v>126</v>
      </c>
      <c r="AU147" s="223" t="s">
        <v>91</v>
      </c>
      <c r="AY147" s="17" t="s">
        <v>123</v>
      </c>
      <c r="BE147" s="224">
        <f>IF(N147="základní",J147,0)</f>
        <v>0</v>
      </c>
      <c r="BF147" s="224">
        <f>IF(N147="snížená",J147,0)</f>
        <v>0</v>
      </c>
      <c r="BG147" s="224">
        <f>IF(N147="zákl. přenesená",J147,0)</f>
        <v>0</v>
      </c>
      <c r="BH147" s="224">
        <f>IF(N147="sníž. přenesená",J147,0)</f>
        <v>0</v>
      </c>
      <c r="BI147" s="224">
        <f>IF(N147="nulová",J147,0)</f>
        <v>0</v>
      </c>
      <c r="BJ147" s="17" t="s">
        <v>21</v>
      </c>
      <c r="BK147" s="224">
        <f>ROUND(I147*H147,2)</f>
        <v>0</v>
      </c>
      <c r="BL147" s="17" t="s">
        <v>252</v>
      </c>
      <c r="BM147" s="223" t="s">
        <v>558</v>
      </c>
    </row>
    <row r="148" spans="2:47" s="1" customFormat="1" ht="12">
      <c r="B148" s="39"/>
      <c r="C148" s="40"/>
      <c r="D148" s="232" t="s">
        <v>171</v>
      </c>
      <c r="E148" s="40"/>
      <c r="F148" s="233" t="s">
        <v>555</v>
      </c>
      <c r="G148" s="40"/>
      <c r="H148" s="40"/>
      <c r="I148" s="134"/>
      <c r="J148" s="40"/>
      <c r="K148" s="40"/>
      <c r="L148" s="44"/>
      <c r="M148" s="234"/>
      <c r="N148" s="84"/>
      <c r="O148" s="84"/>
      <c r="P148" s="84"/>
      <c r="Q148" s="84"/>
      <c r="R148" s="84"/>
      <c r="S148" s="84"/>
      <c r="T148" s="85"/>
      <c r="AT148" s="17" t="s">
        <v>171</v>
      </c>
      <c r="AU148" s="17" t="s">
        <v>91</v>
      </c>
    </row>
    <row r="149" spans="2:65" s="1" customFormat="1" ht="16.5" customHeight="1">
      <c r="B149" s="39"/>
      <c r="C149" s="212" t="s">
        <v>332</v>
      </c>
      <c r="D149" s="212" t="s">
        <v>126</v>
      </c>
      <c r="E149" s="213" t="s">
        <v>559</v>
      </c>
      <c r="F149" s="214" t="s">
        <v>560</v>
      </c>
      <c r="G149" s="215" t="s">
        <v>460</v>
      </c>
      <c r="H149" s="216">
        <v>86</v>
      </c>
      <c r="I149" s="217"/>
      <c r="J149" s="218">
        <f>ROUND(I149*H149,2)</f>
        <v>0</v>
      </c>
      <c r="K149" s="214" t="s">
        <v>130</v>
      </c>
      <c r="L149" s="44"/>
      <c r="M149" s="219" t="s">
        <v>39</v>
      </c>
      <c r="N149" s="220" t="s">
        <v>53</v>
      </c>
      <c r="O149" s="84"/>
      <c r="P149" s="221">
        <f>O149*H149</f>
        <v>0</v>
      </c>
      <c r="Q149" s="221">
        <v>0.00078</v>
      </c>
      <c r="R149" s="221">
        <f>Q149*H149</f>
        <v>0.06708</v>
      </c>
      <c r="S149" s="221">
        <v>0</v>
      </c>
      <c r="T149" s="222">
        <f>S149*H149</f>
        <v>0</v>
      </c>
      <c r="AR149" s="223" t="s">
        <v>252</v>
      </c>
      <c r="AT149" s="223" t="s">
        <v>126</v>
      </c>
      <c r="AU149" s="223" t="s">
        <v>91</v>
      </c>
      <c r="AY149" s="17" t="s">
        <v>123</v>
      </c>
      <c r="BE149" s="224">
        <f>IF(N149="základní",J149,0)</f>
        <v>0</v>
      </c>
      <c r="BF149" s="224">
        <f>IF(N149="snížená",J149,0)</f>
        <v>0</v>
      </c>
      <c r="BG149" s="224">
        <f>IF(N149="zákl. přenesená",J149,0)</f>
        <v>0</v>
      </c>
      <c r="BH149" s="224">
        <f>IF(N149="sníž. přenesená",J149,0)</f>
        <v>0</v>
      </c>
      <c r="BI149" s="224">
        <f>IF(N149="nulová",J149,0)</f>
        <v>0</v>
      </c>
      <c r="BJ149" s="17" t="s">
        <v>21</v>
      </c>
      <c r="BK149" s="224">
        <f>ROUND(I149*H149,2)</f>
        <v>0</v>
      </c>
      <c r="BL149" s="17" t="s">
        <v>252</v>
      </c>
      <c r="BM149" s="223" t="s">
        <v>561</v>
      </c>
    </row>
    <row r="150" spans="2:47" s="1" customFormat="1" ht="12">
      <c r="B150" s="39"/>
      <c r="C150" s="40"/>
      <c r="D150" s="232" t="s">
        <v>171</v>
      </c>
      <c r="E150" s="40"/>
      <c r="F150" s="233" t="s">
        <v>555</v>
      </c>
      <c r="G150" s="40"/>
      <c r="H150" s="40"/>
      <c r="I150" s="134"/>
      <c r="J150" s="40"/>
      <c r="K150" s="40"/>
      <c r="L150" s="44"/>
      <c r="M150" s="234"/>
      <c r="N150" s="84"/>
      <c r="O150" s="84"/>
      <c r="P150" s="84"/>
      <c r="Q150" s="84"/>
      <c r="R150" s="84"/>
      <c r="S150" s="84"/>
      <c r="T150" s="85"/>
      <c r="AT150" s="17" t="s">
        <v>171</v>
      </c>
      <c r="AU150" s="17" t="s">
        <v>91</v>
      </c>
    </row>
    <row r="151" spans="2:65" s="1" customFormat="1" ht="16.5" customHeight="1">
      <c r="B151" s="39"/>
      <c r="C151" s="212" t="s">
        <v>338</v>
      </c>
      <c r="D151" s="212" t="s">
        <v>126</v>
      </c>
      <c r="E151" s="213" t="s">
        <v>562</v>
      </c>
      <c r="F151" s="214" t="s">
        <v>563</v>
      </c>
      <c r="G151" s="215" t="s">
        <v>460</v>
      </c>
      <c r="H151" s="216">
        <v>57</v>
      </c>
      <c r="I151" s="217"/>
      <c r="J151" s="218">
        <f>ROUND(I151*H151,2)</f>
        <v>0</v>
      </c>
      <c r="K151" s="214" t="s">
        <v>130</v>
      </c>
      <c r="L151" s="44"/>
      <c r="M151" s="219" t="s">
        <v>39</v>
      </c>
      <c r="N151" s="220" t="s">
        <v>53</v>
      </c>
      <c r="O151" s="84"/>
      <c r="P151" s="221">
        <f>O151*H151</f>
        <v>0</v>
      </c>
      <c r="Q151" s="221">
        <v>0.00096</v>
      </c>
      <c r="R151" s="221">
        <f>Q151*H151</f>
        <v>0.054720000000000005</v>
      </c>
      <c r="S151" s="221">
        <v>0</v>
      </c>
      <c r="T151" s="222">
        <f>S151*H151</f>
        <v>0</v>
      </c>
      <c r="AR151" s="223" t="s">
        <v>252</v>
      </c>
      <c r="AT151" s="223" t="s">
        <v>126</v>
      </c>
      <c r="AU151" s="223" t="s">
        <v>91</v>
      </c>
      <c r="AY151" s="17" t="s">
        <v>123</v>
      </c>
      <c r="BE151" s="224">
        <f>IF(N151="základní",J151,0)</f>
        <v>0</v>
      </c>
      <c r="BF151" s="224">
        <f>IF(N151="snížená",J151,0)</f>
        <v>0</v>
      </c>
      <c r="BG151" s="224">
        <f>IF(N151="zákl. přenesená",J151,0)</f>
        <v>0</v>
      </c>
      <c r="BH151" s="224">
        <f>IF(N151="sníž. přenesená",J151,0)</f>
        <v>0</v>
      </c>
      <c r="BI151" s="224">
        <f>IF(N151="nulová",J151,0)</f>
        <v>0</v>
      </c>
      <c r="BJ151" s="17" t="s">
        <v>21</v>
      </c>
      <c r="BK151" s="224">
        <f>ROUND(I151*H151,2)</f>
        <v>0</v>
      </c>
      <c r="BL151" s="17" t="s">
        <v>252</v>
      </c>
      <c r="BM151" s="223" t="s">
        <v>564</v>
      </c>
    </row>
    <row r="152" spans="2:47" s="1" customFormat="1" ht="12">
      <c r="B152" s="39"/>
      <c r="C152" s="40"/>
      <c r="D152" s="232" t="s">
        <v>171</v>
      </c>
      <c r="E152" s="40"/>
      <c r="F152" s="233" t="s">
        <v>555</v>
      </c>
      <c r="G152" s="40"/>
      <c r="H152" s="40"/>
      <c r="I152" s="134"/>
      <c r="J152" s="40"/>
      <c r="K152" s="40"/>
      <c r="L152" s="44"/>
      <c r="M152" s="234"/>
      <c r="N152" s="84"/>
      <c r="O152" s="84"/>
      <c r="P152" s="84"/>
      <c r="Q152" s="84"/>
      <c r="R152" s="84"/>
      <c r="S152" s="84"/>
      <c r="T152" s="85"/>
      <c r="AT152" s="17" t="s">
        <v>171</v>
      </c>
      <c r="AU152" s="17" t="s">
        <v>91</v>
      </c>
    </row>
    <row r="153" spans="2:65" s="1" customFormat="1" ht="16.5" customHeight="1">
      <c r="B153" s="39"/>
      <c r="C153" s="212" t="s">
        <v>295</v>
      </c>
      <c r="D153" s="212" t="s">
        <v>126</v>
      </c>
      <c r="E153" s="213" t="s">
        <v>565</v>
      </c>
      <c r="F153" s="214" t="s">
        <v>566</v>
      </c>
      <c r="G153" s="215" t="s">
        <v>460</v>
      </c>
      <c r="H153" s="216">
        <v>24</v>
      </c>
      <c r="I153" s="217"/>
      <c r="J153" s="218">
        <f>ROUND(I153*H153,2)</f>
        <v>0</v>
      </c>
      <c r="K153" s="214" t="s">
        <v>130</v>
      </c>
      <c r="L153" s="44"/>
      <c r="M153" s="219" t="s">
        <v>39</v>
      </c>
      <c r="N153" s="220" t="s">
        <v>53</v>
      </c>
      <c r="O153" s="84"/>
      <c r="P153" s="221">
        <f>O153*H153</f>
        <v>0</v>
      </c>
      <c r="Q153" s="221">
        <v>0.00256</v>
      </c>
      <c r="R153" s="221">
        <f>Q153*H153</f>
        <v>0.06144000000000001</v>
      </c>
      <c r="S153" s="221">
        <v>0</v>
      </c>
      <c r="T153" s="222">
        <f>S153*H153</f>
        <v>0</v>
      </c>
      <c r="AR153" s="223" t="s">
        <v>252</v>
      </c>
      <c r="AT153" s="223" t="s">
        <v>126</v>
      </c>
      <c r="AU153" s="223" t="s">
        <v>91</v>
      </c>
      <c r="AY153" s="17" t="s">
        <v>123</v>
      </c>
      <c r="BE153" s="224">
        <f>IF(N153="základní",J153,0)</f>
        <v>0</v>
      </c>
      <c r="BF153" s="224">
        <f>IF(N153="snížená",J153,0)</f>
        <v>0</v>
      </c>
      <c r="BG153" s="224">
        <f>IF(N153="zákl. přenesená",J153,0)</f>
        <v>0</v>
      </c>
      <c r="BH153" s="224">
        <f>IF(N153="sníž. přenesená",J153,0)</f>
        <v>0</v>
      </c>
      <c r="BI153" s="224">
        <f>IF(N153="nulová",J153,0)</f>
        <v>0</v>
      </c>
      <c r="BJ153" s="17" t="s">
        <v>21</v>
      </c>
      <c r="BK153" s="224">
        <f>ROUND(I153*H153,2)</f>
        <v>0</v>
      </c>
      <c r="BL153" s="17" t="s">
        <v>252</v>
      </c>
      <c r="BM153" s="223" t="s">
        <v>567</v>
      </c>
    </row>
    <row r="154" spans="2:47" s="1" customFormat="1" ht="12">
      <c r="B154" s="39"/>
      <c r="C154" s="40"/>
      <c r="D154" s="232" t="s">
        <v>171</v>
      </c>
      <c r="E154" s="40"/>
      <c r="F154" s="233" t="s">
        <v>555</v>
      </c>
      <c r="G154" s="40"/>
      <c r="H154" s="40"/>
      <c r="I154" s="134"/>
      <c r="J154" s="40"/>
      <c r="K154" s="40"/>
      <c r="L154" s="44"/>
      <c r="M154" s="234"/>
      <c r="N154" s="84"/>
      <c r="O154" s="84"/>
      <c r="P154" s="84"/>
      <c r="Q154" s="84"/>
      <c r="R154" s="84"/>
      <c r="S154" s="84"/>
      <c r="T154" s="85"/>
      <c r="AT154" s="17" t="s">
        <v>171</v>
      </c>
      <c r="AU154" s="17" t="s">
        <v>91</v>
      </c>
    </row>
    <row r="155" spans="2:65" s="1" customFormat="1" ht="24" customHeight="1">
      <c r="B155" s="39"/>
      <c r="C155" s="212" t="s">
        <v>348</v>
      </c>
      <c r="D155" s="212" t="s">
        <v>126</v>
      </c>
      <c r="E155" s="213" t="s">
        <v>568</v>
      </c>
      <c r="F155" s="214" t="s">
        <v>569</v>
      </c>
      <c r="G155" s="215" t="s">
        <v>460</v>
      </c>
      <c r="H155" s="216">
        <v>66</v>
      </c>
      <c r="I155" s="217"/>
      <c r="J155" s="218">
        <f>ROUND(I155*H155,2)</f>
        <v>0</v>
      </c>
      <c r="K155" s="214" t="s">
        <v>130</v>
      </c>
      <c r="L155" s="44"/>
      <c r="M155" s="219" t="s">
        <v>39</v>
      </c>
      <c r="N155" s="220" t="s">
        <v>53</v>
      </c>
      <c r="O155" s="84"/>
      <c r="P155" s="221">
        <f>O155*H155</f>
        <v>0</v>
      </c>
      <c r="Q155" s="221">
        <v>4E-05</v>
      </c>
      <c r="R155" s="221">
        <f>Q155*H155</f>
        <v>0.0026400000000000004</v>
      </c>
      <c r="S155" s="221">
        <v>0</v>
      </c>
      <c r="T155" s="222">
        <f>S155*H155</f>
        <v>0</v>
      </c>
      <c r="AR155" s="223" t="s">
        <v>252</v>
      </c>
      <c r="AT155" s="223" t="s">
        <v>126</v>
      </c>
      <c r="AU155" s="223" t="s">
        <v>91</v>
      </c>
      <c r="AY155" s="17" t="s">
        <v>123</v>
      </c>
      <c r="BE155" s="224">
        <f>IF(N155="základní",J155,0)</f>
        <v>0</v>
      </c>
      <c r="BF155" s="224">
        <f>IF(N155="snížená",J155,0)</f>
        <v>0</v>
      </c>
      <c r="BG155" s="224">
        <f>IF(N155="zákl. přenesená",J155,0)</f>
        <v>0</v>
      </c>
      <c r="BH155" s="224">
        <f>IF(N155="sníž. přenesená",J155,0)</f>
        <v>0</v>
      </c>
      <c r="BI155" s="224">
        <f>IF(N155="nulová",J155,0)</f>
        <v>0</v>
      </c>
      <c r="BJ155" s="17" t="s">
        <v>21</v>
      </c>
      <c r="BK155" s="224">
        <f>ROUND(I155*H155,2)</f>
        <v>0</v>
      </c>
      <c r="BL155" s="17" t="s">
        <v>252</v>
      </c>
      <c r="BM155" s="223" t="s">
        <v>570</v>
      </c>
    </row>
    <row r="156" spans="2:47" s="1" customFormat="1" ht="12">
      <c r="B156" s="39"/>
      <c r="C156" s="40"/>
      <c r="D156" s="232" t="s">
        <v>171</v>
      </c>
      <c r="E156" s="40"/>
      <c r="F156" s="233" t="s">
        <v>571</v>
      </c>
      <c r="G156" s="40"/>
      <c r="H156" s="40"/>
      <c r="I156" s="134"/>
      <c r="J156" s="40"/>
      <c r="K156" s="40"/>
      <c r="L156" s="44"/>
      <c r="M156" s="234"/>
      <c r="N156" s="84"/>
      <c r="O156" s="84"/>
      <c r="P156" s="84"/>
      <c r="Q156" s="84"/>
      <c r="R156" s="84"/>
      <c r="S156" s="84"/>
      <c r="T156" s="85"/>
      <c r="AT156" s="17" t="s">
        <v>171</v>
      </c>
      <c r="AU156" s="17" t="s">
        <v>91</v>
      </c>
    </row>
    <row r="157" spans="2:65" s="1" customFormat="1" ht="24" customHeight="1">
      <c r="B157" s="39"/>
      <c r="C157" s="212" t="s">
        <v>352</v>
      </c>
      <c r="D157" s="212" t="s">
        <v>126</v>
      </c>
      <c r="E157" s="213" t="s">
        <v>572</v>
      </c>
      <c r="F157" s="214" t="s">
        <v>573</v>
      </c>
      <c r="G157" s="215" t="s">
        <v>460</v>
      </c>
      <c r="H157" s="216">
        <v>4</v>
      </c>
      <c r="I157" s="217"/>
      <c r="J157" s="218">
        <f>ROUND(I157*H157,2)</f>
        <v>0</v>
      </c>
      <c r="K157" s="214" t="s">
        <v>130</v>
      </c>
      <c r="L157" s="44"/>
      <c r="M157" s="219" t="s">
        <v>39</v>
      </c>
      <c r="N157" s="220" t="s">
        <v>53</v>
      </c>
      <c r="O157" s="84"/>
      <c r="P157" s="221">
        <f>O157*H157</f>
        <v>0</v>
      </c>
      <c r="Q157" s="221">
        <v>4E-05</v>
      </c>
      <c r="R157" s="221">
        <f>Q157*H157</f>
        <v>0.00016</v>
      </c>
      <c r="S157" s="221">
        <v>0</v>
      </c>
      <c r="T157" s="222">
        <f>S157*H157</f>
        <v>0</v>
      </c>
      <c r="AR157" s="223" t="s">
        <v>252</v>
      </c>
      <c r="AT157" s="223" t="s">
        <v>126</v>
      </c>
      <c r="AU157" s="223" t="s">
        <v>91</v>
      </c>
      <c r="AY157" s="17" t="s">
        <v>123</v>
      </c>
      <c r="BE157" s="224">
        <f>IF(N157="základní",J157,0)</f>
        <v>0</v>
      </c>
      <c r="BF157" s="224">
        <f>IF(N157="snížená",J157,0)</f>
        <v>0</v>
      </c>
      <c r="BG157" s="224">
        <f>IF(N157="zákl. přenesená",J157,0)</f>
        <v>0</v>
      </c>
      <c r="BH157" s="224">
        <f>IF(N157="sníž. přenesená",J157,0)</f>
        <v>0</v>
      </c>
      <c r="BI157" s="224">
        <f>IF(N157="nulová",J157,0)</f>
        <v>0</v>
      </c>
      <c r="BJ157" s="17" t="s">
        <v>21</v>
      </c>
      <c r="BK157" s="224">
        <f>ROUND(I157*H157,2)</f>
        <v>0</v>
      </c>
      <c r="BL157" s="17" t="s">
        <v>252</v>
      </c>
      <c r="BM157" s="223" t="s">
        <v>574</v>
      </c>
    </row>
    <row r="158" spans="2:47" s="1" customFormat="1" ht="12">
      <c r="B158" s="39"/>
      <c r="C158" s="40"/>
      <c r="D158" s="232" t="s">
        <v>171</v>
      </c>
      <c r="E158" s="40"/>
      <c r="F158" s="233" t="s">
        <v>571</v>
      </c>
      <c r="G158" s="40"/>
      <c r="H158" s="40"/>
      <c r="I158" s="134"/>
      <c r="J158" s="40"/>
      <c r="K158" s="40"/>
      <c r="L158" s="44"/>
      <c r="M158" s="234"/>
      <c r="N158" s="84"/>
      <c r="O158" s="84"/>
      <c r="P158" s="84"/>
      <c r="Q158" s="84"/>
      <c r="R158" s="84"/>
      <c r="S158" s="84"/>
      <c r="T158" s="85"/>
      <c r="AT158" s="17" t="s">
        <v>171</v>
      </c>
      <c r="AU158" s="17" t="s">
        <v>91</v>
      </c>
    </row>
    <row r="159" spans="2:65" s="1" customFormat="1" ht="24" customHeight="1">
      <c r="B159" s="39"/>
      <c r="C159" s="212" t="s">
        <v>356</v>
      </c>
      <c r="D159" s="212" t="s">
        <v>126</v>
      </c>
      <c r="E159" s="213" t="s">
        <v>575</v>
      </c>
      <c r="F159" s="214" t="s">
        <v>576</v>
      </c>
      <c r="G159" s="215" t="s">
        <v>460</v>
      </c>
      <c r="H159" s="216">
        <v>52</v>
      </c>
      <c r="I159" s="217"/>
      <c r="J159" s="218">
        <f>ROUND(I159*H159,2)</f>
        <v>0</v>
      </c>
      <c r="K159" s="214" t="s">
        <v>130</v>
      </c>
      <c r="L159" s="44"/>
      <c r="M159" s="219" t="s">
        <v>39</v>
      </c>
      <c r="N159" s="220" t="s">
        <v>53</v>
      </c>
      <c r="O159" s="84"/>
      <c r="P159" s="221">
        <f>O159*H159</f>
        <v>0</v>
      </c>
      <c r="Q159" s="221">
        <v>7E-05</v>
      </c>
      <c r="R159" s="221">
        <f>Q159*H159</f>
        <v>0.0036399999999999996</v>
      </c>
      <c r="S159" s="221">
        <v>0</v>
      </c>
      <c r="T159" s="222">
        <f>S159*H159</f>
        <v>0</v>
      </c>
      <c r="AR159" s="223" t="s">
        <v>252</v>
      </c>
      <c r="AT159" s="223" t="s">
        <v>126</v>
      </c>
      <c r="AU159" s="223" t="s">
        <v>91</v>
      </c>
      <c r="AY159" s="17" t="s">
        <v>123</v>
      </c>
      <c r="BE159" s="224">
        <f>IF(N159="základní",J159,0)</f>
        <v>0</v>
      </c>
      <c r="BF159" s="224">
        <f>IF(N159="snížená",J159,0)</f>
        <v>0</v>
      </c>
      <c r="BG159" s="224">
        <f>IF(N159="zákl. přenesená",J159,0)</f>
        <v>0</v>
      </c>
      <c r="BH159" s="224">
        <f>IF(N159="sníž. přenesená",J159,0)</f>
        <v>0</v>
      </c>
      <c r="BI159" s="224">
        <f>IF(N159="nulová",J159,0)</f>
        <v>0</v>
      </c>
      <c r="BJ159" s="17" t="s">
        <v>21</v>
      </c>
      <c r="BK159" s="224">
        <f>ROUND(I159*H159,2)</f>
        <v>0</v>
      </c>
      <c r="BL159" s="17" t="s">
        <v>252</v>
      </c>
      <c r="BM159" s="223" t="s">
        <v>577</v>
      </c>
    </row>
    <row r="160" spans="2:47" s="1" customFormat="1" ht="12">
      <c r="B160" s="39"/>
      <c r="C160" s="40"/>
      <c r="D160" s="232" t="s">
        <v>171</v>
      </c>
      <c r="E160" s="40"/>
      <c r="F160" s="233" t="s">
        <v>571</v>
      </c>
      <c r="G160" s="40"/>
      <c r="H160" s="40"/>
      <c r="I160" s="134"/>
      <c r="J160" s="40"/>
      <c r="K160" s="40"/>
      <c r="L160" s="44"/>
      <c r="M160" s="234"/>
      <c r="N160" s="84"/>
      <c r="O160" s="84"/>
      <c r="P160" s="84"/>
      <c r="Q160" s="84"/>
      <c r="R160" s="84"/>
      <c r="S160" s="84"/>
      <c r="T160" s="85"/>
      <c r="AT160" s="17" t="s">
        <v>171</v>
      </c>
      <c r="AU160" s="17" t="s">
        <v>91</v>
      </c>
    </row>
    <row r="161" spans="2:65" s="1" customFormat="1" ht="24" customHeight="1">
      <c r="B161" s="39"/>
      <c r="C161" s="212" t="s">
        <v>360</v>
      </c>
      <c r="D161" s="212" t="s">
        <v>126</v>
      </c>
      <c r="E161" s="213" t="s">
        <v>578</v>
      </c>
      <c r="F161" s="214" t="s">
        <v>579</v>
      </c>
      <c r="G161" s="215" t="s">
        <v>460</v>
      </c>
      <c r="H161" s="216">
        <v>4</v>
      </c>
      <c r="I161" s="217"/>
      <c r="J161" s="218">
        <f>ROUND(I161*H161,2)</f>
        <v>0</v>
      </c>
      <c r="K161" s="214" t="s">
        <v>130</v>
      </c>
      <c r="L161" s="44"/>
      <c r="M161" s="219" t="s">
        <v>39</v>
      </c>
      <c r="N161" s="220" t="s">
        <v>53</v>
      </c>
      <c r="O161" s="84"/>
      <c r="P161" s="221">
        <f>O161*H161</f>
        <v>0</v>
      </c>
      <c r="Q161" s="221">
        <v>9E-05</v>
      </c>
      <c r="R161" s="221">
        <f>Q161*H161</f>
        <v>0.00036</v>
      </c>
      <c r="S161" s="221">
        <v>0</v>
      </c>
      <c r="T161" s="222">
        <f>S161*H161</f>
        <v>0</v>
      </c>
      <c r="AR161" s="223" t="s">
        <v>252</v>
      </c>
      <c r="AT161" s="223" t="s">
        <v>126</v>
      </c>
      <c r="AU161" s="223" t="s">
        <v>91</v>
      </c>
      <c r="AY161" s="17" t="s">
        <v>123</v>
      </c>
      <c r="BE161" s="224">
        <f>IF(N161="základní",J161,0)</f>
        <v>0</v>
      </c>
      <c r="BF161" s="224">
        <f>IF(N161="snížená",J161,0)</f>
        <v>0</v>
      </c>
      <c r="BG161" s="224">
        <f>IF(N161="zákl. přenesená",J161,0)</f>
        <v>0</v>
      </c>
      <c r="BH161" s="224">
        <f>IF(N161="sníž. přenesená",J161,0)</f>
        <v>0</v>
      </c>
      <c r="BI161" s="224">
        <f>IF(N161="nulová",J161,0)</f>
        <v>0</v>
      </c>
      <c r="BJ161" s="17" t="s">
        <v>21</v>
      </c>
      <c r="BK161" s="224">
        <f>ROUND(I161*H161,2)</f>
        <v>0</v>
      </c>
      <c r="BL161" s="17" t="s">
        <v>252</v>
      </c>
      <c r="BM161" s="223" t="s">
        <v>580</v>
      </c>
    </row>
    <row r="162" spans="2:47" s="1" customFormat="1" ht="12">
      <c r="B162" s="39"/>
      <c r="C162" s="40"/>
      <c r="D162" s="232" t="s">
        <v>171</v>
      </c>
      <c r="E162" s="40"/>
      <c r="F162" s="233" t="s">
        <v>571</v>
      </c>
      <c r="G162" s="40"/>
      <c r="H162" s="40"/>
      <c r="I162" s="134"/>
      <c r="J162" s="40"/>
      <c r="K162" s="40"/>
      <c r="L162" s="44"/>
      <c r="M162" s="234"/>
      <c r="N162" s="84"/>
      <c r="O162" s="84"/>
      <c r="P162" s="84"/>
      <c r="Q162" s="84"/>
      <c r="R162" s="84"/>
      <c r="S162" s="84"/>
      <c r="T162" s="85"/>
      <c r="AT162" s="17" t="s">
        <v>171</v>
      </c>
      <c r="AU162" s="17" t="s">
        <v>91</v>
      </c>
    </row>
    <row r="163" spans="2:65" s="1" customFormat="1" ht="24" customHeight="1">
      <c r="B163" s="39"/>
      <c r="C163" s="212" t="s">
        <v>366</v>
      </c>
      <c r="D163" s="212" t="s">
        <v>126</v>
      </c>
      <c r="E163" s="213" t="s">
        <v>581</v>
      </c>
      <c r="F163" s="214" t="s">
        <v>582</v>
      </c>
      <c r="G163" s="215" t="s">
        <v>460</v>
      </c>
      <c r="H163" s="216">
        <v>86</v>
      </c>
      <c r="I163" s="217"/>
      <c r="J163" s="218">
        <f>ROUND(I163*H163,2)</f>
        <v>0</v>
      </c>
      <c r="K163" s="214" t="s">
        <v>130</v>
      </c>
      <c r="L163" s="44"/>
      <c r="M163" s="219" t="s">
        <v>39</v>
      </c>
      <c r="N163" s="220" t="s">
        <v>53</v>
      </c>
      <c r="O163" s="84"/>
      <c r="P163" s="221">
        <f>O163*H163</f>
        <v>0</v>
      </c>
      <c r="Q163" s="221">
        <v>0.0002</v>
      </c>
      <c r="R163" s="221">
        <f>Q163*H163</f>
        <v>0.0172</v>
      </c>
      <c r="S163" s="221">
        <v>0</v>
      </c>
      <c r="T163" s="222">
        <f>S163*H163</f>
        <v>0</v>
      </c>
      <c r="AR163" s="223" t="s">
        <v>252</v>
      </c>
      <c r="AT163" s="223" t="s">
        <v>126</v>
      </c>
      <c r="AU163" s="223" t="s">
        <v>91</v>
      </c>
      <c r="AY163" s="17" t="s">
        <v>123</v>
      </c>
      <c r="BE163" s="224">
        <f>IF(N163="základní",J163,0)</f>
        <v>0</v>
      </c>
      <c r="BF163" s="224">
        <f>IF(N163="snížená",J163,0)</f>
        <v>0</v>
      </c>
      <c r="BG163" s="224">
        <f>IF(N163="zákl. přenesená",J163,0)</f>
        <v>0</v>
      </c>
      <c r="BH163" s="224">
        <f>IF(N163="sníž. přenesená",J163,0)</f>
        <v>0</v>
      </c>
      <c r="BI163" s="224">
        <f>IF(N163="nulová",J163,0)</f>
        <v>0</v>
      </c>
      <c r="BJ163" s="17" t="s">
        <v>21</v>
      </c>
      <c r="BK163" s="224">
        <f>ROUND(I163*H163,2)</f>
        <v>0</v>
      </c>
      <c r="BL163" s="17" t="s">
        <v>252</v>
      </c>
      <c r="BM163" s="223" t="s">
        <v>583</v>
      </c>
    </row>
    <row r="164" spans="2:47" s="1" customFormat="1" ht="12">
      <c r="B164" s="39"/>
      <c r="C164" s="40"/>
      <c r="D164" s="232" t="s">
        <v>171</v>
      </c>
      <c r="E164" s="40"/>
      <c r="F164" s="233" t="s">
        <v>571</v>
      </c>
      <c r="G164" s="40"/>
      <c r="H164" s="40"/>
      <c r="I164" s="134"/>
      <c r="J164" s="40"/>
      <c r="K164" s="40"/>
      <c r="L164" s="44"/>
      <c r="M164" s="234"/>
      <c r="N164" s="84"/>
      <c r="O164" s="84"/>
      <c r="P164" s="84"/>
      <c r="Q164" s="84"/>
      <c r="R164" s="84"/>
      <c r="S164" s="84"/>
      <c r="T164" s="85"/>
      <c r="AT164" s="17" t="s">
        <v>171</v>
      </c>
      <c r="AU164" s="17" t="s">
        <v>91</v>
      </c>
    </row>
    <row r="165" spans="2:65" s="1" customFormat="1" ht="24" customHeight="1">
      <c r="B165" s="39"/>
      <c r="C165" s="212" t="s">
        <v>372</v>
      </c>
      <c r="D165" s="212" t="s">
        <v>126</v>
      </c>
      <c r="E165" s="213" t="s">
        <v>584</v>
      </c>
      <c r="F165" s="214" t="s">
        <v>585</v>
      </c>
      <c r="G165" s="215" t="s">
        <v>460</v>
      </c>
      <c r="H165" s="216">
        <v>57</v>
      </c>
      <c r="I165" s="217"/>
      <c r="J165" s="218">
        <f>ROUND(I165*H165,2)</f>
        <v>0</v>
      </c>
      <c r="K165" s="214" t="s">
        <v>130</v>
      </c>
      <c r="L165" s="44"/>
      <c r="M165" s="219" t="s">
        <v>39</v>
      </c>
      <c r="N165" s="220" t="s">
        <v>53</v>
      </c>
      <c r="O165" s="84"/>
      <c r="P165" s="221">
        <f>O165*H165</f>
        <v>0</v>
      </c>
      <c r="Q165" s="221">
        <v>0.00024</v>
      </c>
      <c r="R165" s="221">
        <f>Q165*H165</f>
        <v>0.013680000000000001</v>
      </c>
      <c r="S165" s="221">
        <v>0</v>
      </c>
      <c r="T165" s="222">
        <f>S165*H165</f>
        <v>0</v>
      </c>
      <c r="AR165" s="223" t="s">
        <v>252</v>
      </c>
      <c r="AT165" s="223" t="s">
        <v>126</v>
      </c>
      <c r="AU165" s="223" t="s">
        <v>91</v>
      </c>
      <c r="AY165" s="17" t="s">
        <v>123</v>
      </c>
      <c r="BE165" s="224">
        <f>IF(N165="základní",J165,0)</f>
        <v>0</v>
      </c>
      <c r="BF165" s="224">
        <f>IF(N165="snížená",J165,0)</f>
        <v>0</v>
      </c>
      <c r="BG165" s="224">
        <f>IF(N165="zákl. přenesená",J165,0)</f>
        <v>0</v>
      </c>
      <c r="BH165" s="224">
        <f>IF(N165="sníž. přenesená",J165,0)</f>
        <v>0</v>
      </c>
      <c r="BI165" s="224">
        <f>IF(N165="nulová",J165,0)</f>
        <v>0</v>
      </c>
      <c r="BJ165" s="17" t="s">
        <v>21</v>
      </c>
      <c r="BK165" s="224">
        <f>ROUND(I165*H165,2)</f>
        <v>0</v>
      </c>
      <c r="BL165" s="17" t="s">
        <v>252</v>
      </c>
      <c r="BM165" s="223" t="s">
        <v>586</v>
      </c>
    </row>
    <row r="166" spans="2:47" s="1" customFormat="1" ht="12">
      <c r="B166" s="39"/>
      <c r="C166" s="40"/>
      <c r="D166" s="232" t="s">
        <v>171</v>
      </c>
      <c r="E166" s="40"/>
      <c r="F166" s="233" t="s">
        <v>571</v>
      </c>
      <c r="G166" s="40"/>
      <c r="H166" s="40"/>
      <c r="I166" s="134"/>
      <c r="J166" s="40"/>
      <c r="K166" s="40"/>
      <c r="L166" s="44"/>
      <c r="M166" s="234"/>
      <c r="N166" s="84"/>
      <c r="O166" s="84"/>
      <c r="P166" s="84"/>
      <c r="Q166" s="84"/>
      <c r="R166" s="84"/>
      <c r="S166" s="84"/>
      <c r="T166" s="85"/>
      <c r="AT166" s="17" t="s">
        <v>171</v>
      </c>
      <c r="AU166" s="17" t="s">
        <v>91</v>
      </c>
    </row>
    <row r="167" spans="2:65" s="1" customFormat="1" ht="24" customHeight="1">
      <c r="B167" s="39"/>
      <c r="C167" s="212" t="s">
        <v>376</v>
      </c>
      <c r="D167" s="212" t="s">
        <v>126</v>
      </c>
      <c r="E167" s="213" t="s">
        <v>587</v>
      </c>
      <c r="F167" s="214" t="s">
        <v>588</v>
      </c>
      <c r="G167" s="215" t="s">
        <v>460</v>
      </c>
      <c r="H167" s="216">
        <v>24</v>
      </c>
      <c r="I167" s="217"/>
      <c r="J167" s="218">
        <f>ROUND(I167*H167,2)</f>
        <v>0</v>
      </c>
      <c r="K167" s="214" t="s">
        <v>130</v>
      </c>
      <c r="L167" s="44"/>
      <c r="M167" s="219" t="s">
        <v>39</v>
      </c>
      <c r="N167" s="220" t="s">
        <v>53</v>
      </c>
      <c r="O167" s="84"/>
      <c r="P167" s="221">
        <f>O167*H167</f>
        <v>0</v>
      </c>
      <c r="Q167" s="221">
        <v>0.00027</v>
      </c>
      <c r="R167" s="221">
        <f>Q167*H167</f>
        <v>0.00648</v>
      </c>
      <c r="S167" s="221">
        <v>0</v>
      </c>
      <c r="T167" s="222">
        <f>S167*H167</f>
        <v>0</v>
      </c>
      <c r="AR167" s="223" t="s">
        <v>252</v>
      </c>
      <c r="AT167" s="223" t="s">
        <v>126</v>
      </c>
      <c r="AU167" s="223" t="s">
        <v>91</v>
      </c>
      <c r="AY167" s="17" t="s">
        <v>123</v>
      </c>
      <c r="BE167" s="224">
        <f>IF(N167="základní",J167,0)</f>
        <v>0</v>
      </c>
      <c r="BF167" s="224">
        <f>IF(N167="snížená",J167,0)</f>
        <v>0</v>
      </c>
      <c r="BG167" s="224">
        <f>IF(N167="zákl. přenesená",J167,0)</f>
        <v>0</v>
      </c>
      <c r="BH167" s="224">
        <f>IF(N167="sníž. přenesená",J167,0)</f>
        <v>0</v>
      </c>
      <c r="BI167" s="224">
        <f>IF(N167="nulová",J167,0)</f>
        <v>0</v>
      </c>
      <c r="BJ167" s="17" t="s">
        <v>21</v>
      </c>
      <c r="BK167" s="224">
        <f>ROUND(I167*H167,2)</f>
        <v>0</v>
      </c>
      <c r="BL167" s="17" t="s">
        <v>252</v>
      </c>
      <c r="BM167" s="223" t="s">
        <v>589</v>
      </c>
    </row>
    <row r="168" spans="2:47" s="1" customFormat="1" ht="12">
      <c r="B168" s="39"/>
      <c r="C168" s="40"/>
      <c r="D168" s="232" t="s">
        <v>171</v>
      </c>
      <c r="E168" s="40"/>
      <c r="F168" s="233" t="s">
        <v>571</v>
      </c>
      <c r="G168" s="40"/>
      <c r="H168" s="40"/>
      <c r="I168" s="134"/>
      <c r="J168" s="40"/>
      <c r="K168" s="40"/>
      <c r="L168" s="44"/>
      <c r="M168" s="234"/>
      <c r="N168" s="84"/>
      <c r="O168" s="84"/>
      <c r="P168" s="84"/>
      <c r="Q168" s="84"/>
      <c r="R168" s="84"/>
      <c r="S168" s="84"/>
      <c r="T168" s="85"/>
      <c r="AT168" s="17" t="s">
        <v>171</v>
      </c>
      <c r="AU168" s="17" t="s">
        <v>91</v>
      </c>
    </row>
    <row r="169" spans="2:65" s="1" customFormat="1" ht="16.5" customHeight="1">
      <c r="B169" s="39"/>
      <c r="C169" s="212" t="s">
        <v>382</v>
      </c>
      <c r="D169" s="212" t="s">
        <v>126</v>
      </c>
      <c r="E169" s="213" t="s">
        <v>590</v>
      </c>
      <c r="F169" s="214" t="s">
        <v>591</v>
      </c>
      <c r="G169" s="215" t="s">
        <v>460</v>
      </c>
      <c r="H169" s="216">
        <v>86</v>
      </c>
      <c r="I169" s="217"/>
      <c r="J169" s="218">
        <f>ROUND(I169*H169,2)</f>
        <v>0</v>
      </c>
      <c r="K169" s="214" t="s">
        <v>130</v>
      </c>
      <c r="L169" s="44"/>
      <c r="M169" s="219" t="s">
        <v>39</v>
      </c>
      <c r="N169" s="220" t="s">
        <v>53</v>
      </c>
      <c r="O169" s="84"/>
      <c r="P169" s="221">
        <f>O169*H169</f>
        <v>0</v>
      </c>
      <c r="Q169" s="221">
        <v>0.00018</v>
      </c>
      <c r="R169" s="221">
        <f>Q169*H169</f>
        <v>0.01548</v>
      </c>
      <c r="S169" s="221">
        <v>0</v>
      </c>
      <c r="T169" s="222">
        <f>S169*H169</f>
        <v>0</v>
      </c>
      <c r="AR169" s="223" t="s">
        <v>252</v>
      </c>
      <c r="AT169" s="223" t="s">
        <v>126</v>
      </c>
      <c r="AU169" s="223" t="s">
        <v>91</v>
      </c>
      <c r="AY169" s="17" t="s">
        <v>123</v>
      </c>
      <c r="BE169" s="224">
        <f>IF(N169="základní",J169,0)</f>
        <v>0</v>
      </c>
      <c r="BF169" s="224">
        <f>IF(N169="snížená",J169,0)</f>
        <v>0</v>
      </c>
      <c r="BG169" s="224">
        <f>IF(N169="zákl. přenesená",J169,0)</f>
        <v>0</v>
      </c>
      <c r="BH169" s="224">
        <f>IF(N169="sníž. přenesená",J169,0)</f>
        <v>0</v>
      </c>
      <c r="BI169" s="224">
        <f>IF(N169="nulová",J169,0)</f>
        <v>0</v>
      </c>
      <c r="BJ169" s="17" t="s">
        <v>21</v>
      </c>
      <c r="BK169" s="224">
        <f>ROUND(I169*H169,2)</f>
        <v>0</v>
      </c>
      <c r="BL169" s="17" t="s">
        <v>252</v>
      </c>
      <c r="BM169" s="223" t="s">
        <v>592</v>
      </c>
    </row>
    <row r="170" spans="2:47" s="1" customFormat="1" ht="12">
      <c r="B170" s="39"/>
      <c r="C170" s="40"/>
      <c r="D170" s="232" t="s">
        <v>171</v>
      </c>
      <c r="E170" s="40"/>
      <c r="F170" s="233" t="s">
        <v>593</v>
      </c>
      <c r="G170" s="40"/>
      <c r="H170" s="40"/>
      <c r="I170" s="134"/>
      <c r="J170" s="40"/>
      <c r="K170" s="40"/>
      <c r="L170" s="44"/>
      <c r="M170" s="234"/>
      <c r="N170" s="84"/>
      <c r="O170" s="84"/>
      <c r="P170" s="84"/>
      <c r="Q170" s="84"/>
      <c r="R170" s="84"/>
      <c r="S170" s="84"/>
      <c r="T170" s="85"/>
      <c r="AT170" s="17" t="s">
        <v>171</v>
      </c>
      <c r="AU170" s="17" t="s">
        <v>91</v>
      </c>
    </row>
    <row r="171" spans="2:65" s="1" customFormat="1" ht="16.5" customHeight="1">
      <c r="B171" s="39"/>
      <c r="C171" s="212" t="s">
        <v>29</v>
      </c>
      <c r="D171" s="212" t="s">
        <v>126</v>
      </c>
      <c r="E171" s="213" t="s">
        <v>594</v>
      </c>
      <c r="F171" s="214" t="s">
        <v>595</v>
      </c>
      <c r="G171" s="215" t="s">
        <v>460</v>
      </c>
      <c r="H171" s="216">
        <v>57</v>
      </c>
      <c r="I171" s="217"/>
      <c r="J171" s="218">
        <f>ROUND(I171*H171,2)</f>
        <v>0</v>
      </c>
      <c r="K171" s="214" t="s">
        <v>130</v>
      </c>
      <c r="L171" s="44"/>
      <c r="M171" s="219" t="s">
        <v>39</v>
      </c>
      <c r="N171" s="220" t="s">
        <v>53</v>
      </c>
      <c r="O171" s="84"/>
      <c r="P171" s="221">
        <f>O171*H171</f>
        <v>0</v>
      </c>
      <c r="Q171" s="221">
        <v>0.00021</v>
      </c>
      <c r="R171" s="221">
        <f>Q171*H171</f>
        <v>0.01197</v>
      </c>
      <c r="S171" s="221">
        <v>0</v>
      </c>
      <c r="T171" s="222">
        <f>S171*H171</f>
        <v>0</v>
      </c>
      <c r="AR171" s="223" t="s">
        <v>252</v>
      </c>
      <c r="AT171" s="223" t="s">
        <v>126</v>
      </c>
      <c r="AU171" s="223" t="s">
        <v>91</v>
      </c>
      <c r="AY171" s="17" t="s">
        <v>123</v>
      </c>
      <c r="BE171" s="224">
        <f>IF(N171="základní",J171,0)</f>
        <v>0</v>
      </c>
      <c r="BF171" s="224">
        <f>IF(N171="snížená",J171,0)</f>
        <v>0</v>
      </c>
      <c r="BG171" s="224">
        <f>IF(N171="zákl. přenesená",J171,0)</f>
        <v>0</v>
      </c>
      <c r="BH171" s="224">
        <f>IF(N171="sníž. přenesená",J171,0)</f>
        <v>0</v>
      </c>
      <c r="BI171" s="224">
        <f>IF(N171="nulová",J171,0)</f>
        <v>0</v>
      </c>
      <c r="BJ171" s="17" t="s">
        <v>21</v>
      </c>
      <c r="BK171" s="224">
        <f>ROUND(I171*H171,2)</f>
        <v>0</v>
      </c>
      <c r="BL171" s="17" t="s">
        <v>252</v>
      </c>
      <c r="BM171" s="223" t="s">
        <v>596</v>
      </c>
    </row>
    <row r="172" spans="2:47" s="1" customFormat="1" ht="12">
      <c r="B172" s="39"/>
      <c r="C172" s="40"/>
      <c r="D172" s="232" t="s">
        <v>171</v>
      </c>
      <c r="E172" s="40"/>
      <c r="F172" s="233" t="s">
        <v>593</v>
      </c>
      <c r="G172" s="40"/>
      <c r="H172" s="40"/>
      <c r="I172" s="134"/>
      <c r="J172" s="40"/>
      <c r="K172" s="40"/>
      <c r="L172" s="44"/>
      <c r="M172" s="234"/>
      <c r="N172" s="84"/>
      <c r="O172" s="84"/>
      <c r="P172" s="84"/>
      <c r="Q172" s="84"/>
      <c r="R172" s="84"/>
      <c r="S172" s="84"/>
      <c r="T172" s="85"/>
      <c r="AT172" s="17" t="s">
        <v>171</v>
      </c>
      <c r="AU172" s="17" t="s">
        <v>91</v>
      </c>
    </row>
    <row r="173" spans="2:65" s="1" customFormat="1" ht="16.5" customHeight="1">
      <c r="B173" s="39"/>
      <c r="C173" s="212" t="s">
        <v>389</v>
      </c>
      <c r="D173" s="212" t="s">
        <v>126</v>
      </c>
      <c r="E173" s="213" t="s">
        <v>597</v>
      </c>
      <c r="F173" s="214" t="s">
        <v>598</v>
      </c>
      <c r="G173" s="215" t="s">
        <v>460</v>
      </c>
      <c r="H173" s="216">
        <v>24</v>
      </c>
      <c r="I173" s="217"/>
      <c r="J173" s="218">
        <f>ROUND(I173*H173,2)</f>
        <v>0</v>
      </c>
      <c r="K173" s="214" t="s">
        <v>130</v>
      </c>
      <c r="L173" s="44"/>
      <c r="M173" s="219" t="s">
        <v>39</v>
      </c>
      <c r="N173" s="220" t="s">
        <v>53</v>
      </c>
      <c r="O173" s="84"/>
      <c r="P173" s="221">
        <f>O173*H173</f>
        <v>0</v>
      </c>
      <c r="Q173" s="221">
        <v>0.00029</v>
      </c>
      <c r="R173" s="221">
        <f>Q173*H173</f>
        <v>0.00696</v>
      </c>
      <c r="S173" s="221">
        <v>0</v>
      </c>
      <c r="T173" s="222">
        <f>S173*H173</f>
        <v>0</v>
      </c>
      <c r="AR173" s="223" t="s">
        <v>252</v>
      </c>
      <c r="AT173" s="223" t="s">
        <v>126</v>
      </c>
      <c r="AU173" s="223" t="s">
        <v>91</v>
      </c>
      <c r="AY173" s="17" t="s">
        <v>123</v>
      </c>
      <c r="BE173" s="224">
        <f>IF(N173="základní",J173,0)</f>
        <v>0</v>
      </c>
      <c r="BF173" s="224">
        <f>IF(N173="snížená",J173,0)</f>
        <v>0</v>
      </c>
      <c r="BG173" s="224">
        <f>IF(N173="zákl. přenesená",J173,0)</f>
        <v>0</v>
      </c>
      <c r="BH173" s="224">
        <f>IF(N173="sníž. přenesená",J173,0)</f>
        <v>0</v>
      </c>
      <c r="BI173" s="224">
        <f>IF(N173="nulová",J173,0)</f>
        <v>0</v>
      </c>
      <c r="BJ173" s="17" t="s">
        <v>21</v>
      </c>
      <c r="BK173" s="224">
        <f>ROUND(I173*H173,2)</f>
        <v>0</v>
      </c>
      <c r="BL173" s="17" t="s">
        <v>252</v>
      </c>
      <c r="BM173" s="223" t="s">
        <v>599</v>
      </c>
    </row>
    <row r="174" spans="2:47" s="1" customFormat="1" ht="12">
      <c r="B174" s="39"/>
      <c r="C174" s="40"/>
      <c r="D174" s="232" t="s">
        <v>171</v>
      </c>
      <c r="E174" s="40"/>
      <c r="F174" s="233" t="s">
        <v>593</v>
      </c>
      <c r="G174" s="40"/>
      <c r="H174" s="40"/>
      <c r="I174" s="134"/>
      <c r="J174" s="40"/>
      <c r="K174" s="40"/>
      <c r="L174" s="44"/>
      <c r="M174" s="234"/>
      <c r="N174" s="84"/>
      <c r="O174" s="84"/>
      <c r="P174" s="84"/>
      <c r="Q174" s="84"/>
      <c r="R174" s="84"/>
      <c r="S174" s="84"/>
      <c r="T174" s="85"/>
      <c r="AT174" s="17" t="s">
        <v>171</v>
      </c>
      <c r="AU174" s="17" t="s">
        <v>91</v>
      </c>
    </row>
    <row r="175" spans="2:65" s="1" customFormat="1" ht="16.5" customHeight="1">
      <c r="B175" s="39"/>
      <c r="C175" s="212" t="s">
        <v>393</v>
      </c>
      <c r="D175" s="212" t="s">
        <v>126</v>
      </c>
      <c r="E175" s="213" t="s">
        <v>600</v>
      </c>
      <c r="F175" s="214" t="s">
        <v>601</v>
      </c>
      <c r="G175" s="215" t="s">
        <v>200</v>
      </c>
      <c r="H175" s="216">
        <v>47</v>
      </c>
      <c r="I175" s="217"/>
      <c r="J175" s="218">
        <f>ROUND(I175*H175,2)</f>
        <v>0</v>
      </c>
      <c r="K175" s="214" t="s">
        <v>130</v>
      </c>
      <c r="L175" s="44"/>
      <c r="M175" s="219" t="s">
        <v>39</v>
      </c>
      <c r="N175" s="220" t="s">
        <v>53</v>
      </c>
      <c r="O175" s="84"/>
      <c r="P175" s="221">
        <f>O175*H175</f>
        <v>0</v>
      </c>
      <c r="Q175" s="221">
        <v>0</v>
      </c>
      <c r="R175" s="221">
        <f>Q175*H175</f>
        <v>0</v>
      </c>
      <c r="S175" s="221">
        <v>0</v>
      </c>
      <c r="T175" s="222">
        <f>S175*H175</f>
        <v>0</v>
      </c>
      <c r="AR175" s="223" t="s">
        <v>252</v>
      </c>
      <c r="AT175" s="223" t="s">
        <v>126</v>
      </c>
      <c r="AU175" s="223" t="s">
        <v>91</v>
      </c>
      <c r="AY175" s="17" t="s">
        <v>123</v>
      </c>
      <c r="BE175" s="224">
        <f>IF(N175="základní",J175,0)</f>
        <v>0</v>
      </c>
      <c r="BF175" s="224">
        <f>IF(N175="snížená",J175,0)</f>
        <v>0</v>
      </c>
      <c r="BG175" s="224">
        <f>IF(N175="zákl. přenesená",J175,0)</f>
        <v>0</v>
      </c>
      <c r="BH175" s="224">
        <f>IF(N175="sníž. přenesená",J175,0)</f>
        <v>0</v>
      </c>
      <c r="BI175" s="224">
        <f>IF(N175="nulová",J175,0)</f>
        <v>0</v>
      </c>
      <c r="BJ175" s="17" t="s">
        <v>21</v>
      </c>
      <c r="BK175" s="224">
        <f>ROUND(I175*H175,2)</f>
        <v>0</v>
      </c>
      <c r="BL175" s="17" t="s">
        <v>252</v>
      </c>
      <c r="BM175" s="223" t="s">
        <v>602</v>
      </c>
    </row>
    <row r="176" spans="2:47" s="1" customFormat="1" ht="12">
      <c r="B176" s="39"/>
      <c r="C176" s="40"/>
      <c r="D176" s="232" t="s">
        <v>171</v>
      </c>
      <c r="E176" s="40"/>
      <c r="F176" s="233" t="s">
        <v>603</v>
      </c>
      <c r="G176" s="40"/>
      <c r="H176" s="40"/>
      <c r="I176" s="134"/>
      <c r="J176" s="40"/>
      <c r="K176" s="40"/>
      <c r="L176" s="44"/>
      <c r="M176" s="234"/>
      <c r="N176" s="84"/>
      <c r="O176" s="84"/>
      <c r="P176" s="84"/>
      <c r="Q176" s="84"/>
      <c r="R176" s="84"/>
      <c r="S176" s="84"/>
      <c r="T176" s="85"/>
      <c r="AT176" s="17" t="s">
        <v>171</v>
      </c>
      <c r="AU176" s="17" t="s">
        <v>91</v>
      </c>
    </row>
    <row r="177" spans="2:65" s="1" customFormat="1" ht="16.5" customHeight="1">
      <c r="B177" s="39"/>
      <c r="C177" s="212" t="s">
        <v>397</v>
      </c>
      <c r="D177" s="212" t="s">
        <v>126</v>
      </c>
      <c r="E177" s="213" t="s">
        <v>604</v>
      </c>
      <c r="F177" s="214" t="s">
        <v>605</v>
      </c>
      <c r="G177" s="215" t="s">
        <v>200</v>
      </c>
      <c r="H177" s="216">
        <v>4</v>
      </c>
      <c r="I177" s="217"/>
      <c r="J177" s="218">
        <f>ROUND(I177*H177,2)</f>
        <v>0</v>
      </c>
      <c r="K177" s="214" t="s">
        <v>130</v>
      </c>
      <c r="L177" s="44"/>
      <c r="M177" s="219" t="s">
        <v>39</v>
      </c>
      <c r="N177" s="220" t="s">
        <v>53</v>
      </c>
      <c r="O177" s="84"/>
      <c r="P177" s="221">
        <f>O177*H177</f>
        <v>0</v>
      </c>
      <c r="Q177" s="221">
        <v>0</v>
      </c>
      <c r="R177" s="221">
        <f>Q177*H177</f>
        <v>0</v>
      </c>
      <c r="S177" s="221">
        <v>0</v>
      </c>
      <c r="T177" s="222">
        <f>S177*H177</f>
        <v>0</v>
      </c>
      <c r="AR177" s="223" t="s">
        <v>252</v>
      </c>
      <c r="AT177" s="223" t="s">
        <v>126</v>
      </c>
      <c r="AU177" s="223" t="s">
        <v>91</v>
      </c>
      <c r="AY177" s="17" t="s">
        <v>123</v>
      </c>
      <c r="BE177" s="224">
        <f>IF(N177="základní",J177,0)</f>
        <v>0</v>
      </c>
      <c r="BF177" s="224">
        <f>IF(N177="snížená",J177,0)</f>
        <v>0</v>
      </c>
      <c r="BG177" s="224">
        <f>IF(N177="zákl. přenesená",J177,0)</f>
        <v>0</v>
      </c>
      <c r="BH177" s="224">
        <f>IF(N177="sníž. přenesená",J177,0)</f>
        <v>0</v>
      </c>
      <c r="BI177" s="224">
        <f>IF(N177="nulová",J177,0)</f>
        <v>0</v>
      </c>
      <c r="BJ177" s="17" t="s">
        <v>21</v>
      </c>
      <c r="BK177" s="224">
        <f>ROUND(I177*H177,2)</f>
        <v>0</v>
      </c>
      <c r="BL177" s="17" t="s">
        <v>252</v>
      </c>
      <c r="BM177" s="223" t="s">
        <v>606</v>
      </c>
    </row>
    <row r="178" spans="2:47" s="1" customFormat="1" ht="12">
      <c r="B178" s="39"/>
      <c r="C178" s="40"/>
      <c r="D178" s="232" t="s">
        <v>171</v>
      </c>
      <c r="E178" s="40"/>
      <c r="F178" s="233" t="s">
        <v>607</v>
      </c>
      <c r="G178" s="40"/>
      <c r="H178" s="40"/>
      <c r="I178" s="134"/>
      <c r="J178" s="40"/>
      <c r="K178" s="40"/>
      <c r="L178" s="44"/>
      <c r="M178" s="234"/>
      <c r="N178" s="84"/>
      <c r="O178" s="84"/>
      <c r="P178" s="84"/>
      <c r="Q178" s="84"/>
      <c r="R178" s="84"/>
      <c r="S178" s="84"/>
      <c r="T178" s="85"/>
      <c r="AT178" s="17" t="s">
        <v>171</v>
      </c>
      <c r="AU178" s="17" t="s">
        <v>91</v>
      </c>
    </row>
    <row r="179" spans="2:65" s="1" customFormat="1" ht="16.5" customHeight="1">
      <c r="B179" s="39"/>
      <c r="C179" s="212" t="s">
        <v>403</v>
      </c>
      <c r="D179" s="212" t="s">
        <v>126</v>
      </c>
      <c r="E179" s="213" t="s">
        <v>608</v>
      </c>
      <c r="F179" s="214" t="s">
        <v>609</v>
      </c>
      <c r="G179" s="215" t="s">
        <v>200</v>
      </c>
      <c r="H179" s="216">
        <v>36</v>
      </c>
      <c r="I179" s="217"/>
      <c r="J179" s="218">
        <f>ROUND(I179*H179,2)</f>
        <v>0</v>
      </c>
      <c r="K179" s="214" t="s">
        <v>130</v>
      </c>
      <c r="L179" s="44"/>
      <c r="M179" s="219" t="s">
        <v>39</v>
      </c>
      <c r="N179" s="220" t="s">
        <v>53</v>
      </c>
      <c r="O179" s="84"/>
      <c r="P179" s="221">
        <f>O179*H179</f>
        <v>0</v>
      </c>
      <c r="Q179" s="221">
        <v>0.00013</v>
      </c>
      <c r="R179" s="221">
        <f>Q179*H179</f>
        <v>0.004679999999999999</v>
      </c>
      <c r="S179" s="221">
        <v>0</v>
      </c>
      <c r="T179" s="222">
        <f>S179*H179</f>
        <v>0</v>
      </c>
      <c r="AR179" s="223" t="s">
        <v>252</v>
      </c>
      <c r="AT179" s="223" t="s">
        <v>126</v>
      </c>
      <c r="AU179" s="223" t="s">
        <v>91</v>
      </c>
      <c r="AY179" s="17" t="s">
        <v>123</v>
      </c>
      <c r="BE179" s="224">
        <f>IF(N179="základní",J179,0)</f>
        <v>0</v>
      </c>
      <c r="BF179" s="224">
        <f>IF(N179="snížená",J179,0)</f>
        <v>0</v>
      </c>
      <c r="BG179" s="224">
        <f>IF(N179="zákl. přenesená",J179,0)</f>
        <v>0</v>
      </c>
      <c r="BH179" s="224">
        <f>IF(N179="sníž. přenesená",J179,0)</f>
        <v>0</v>
      </c>
      <c r="BI179" s="224">
        <f>IF(N179="nulová",J179,0)</f>
        <v>0</v>
      </c>
      <c r="BJ179" s="17" t="s">
        <v>21</v>
      </c>
      <c r="BK179" s="224">
        <f>ROUND(I179*H179,2)</f>
        <v>0</v>
      </c>
      <c r="BL179" s="17" t="s">
        <v>252</v>
      </c>
      <c r="BM179" s="223" t="s">
        <v>610</v>
      </c>
    </row>
    <row r="180" spans="2:47" s="1" customFormat="1" ht="12">
      <c r="B180" s="39"/>
      <c r="C180" s="40"/>
      <c r="D180" s="232" t="s">
        <v>171</v>
      </c>
      <c r="E180" s="40"/>
      <c r="F180" s="233" t="s">
        <v>611</v>
      </c>
      <c r="G180" s="40"/>
      <c r="H180" s="40"/>
      <c r="I180" s="134"/>
      <c r="J180" s="40"/>
      <c r="K180" s="40"/>
      <c r="L180" s="44"/>
      <c r="M180" s="234"/>
      <c r="N180" s="84"/>
      <c r="O180" s="84"/>
      <c r="P180" s="84"/>
      <c r="Q180" s="84"/>
      <c r="R180" s="84"/>
      <c r="S180" s="84"/>
      <c r="T180" s="85"/>
      <c r="AT180" s="17" t="s">
        <v>171</v>
      </c>
      <c r="AU180" s="17" t="s">
        <v>91</v>
      </c>
    </row>
    <row r="181" spans="2:65" s="1" customFormat="1" ht="16.5" customHeight="1">
      <c r="B181" s="39"/>
      <c r="C181" s="212" t="s">
        <v>407</v>
      </c>
      <c r="D181" s="212" t="s">
        <v>126</v>
      </c>
      <c r="E181" s="213" t="s">
        <v>612</v>
      </c>
      <c r="F181" s="214" t="s">
        <v>613</v>
      </c>
      <c r="G181" s="215" t="s">
        <v>614</v>
      </c>
      <c r="H181" s="216">
        <v>6</v>
      </c>
      <c r="I181" s="217"/>
      <c r="J181" s="218">
        <f>ROUND(I181*H181,2)</f>
        <v>0</v>
      </c>
      <c r="K181" s="214" t="s">
        <v>130</v>
      </c>
      <c r="L181" s="44"/>
      <c r="M181" s="219" t="s">
        <v>39</v>
      </c>
      <c r="N181" s="220" t="s">
        <v>53</v>
      </c>
      <c r="O181" s="84"/>
      <c r="P181" s="221">
        <f>O181*H181</f>
        <v>0</v>
      </c>
      <c r="Q181" s="221">
        <v>0.00025</v>
      </c>
      <c r="R181" s="221">
        <f>Q181*H181</f>
        <v>0.0015</v>
      </c>
      <c r="S181" s="221">
        <v>0</v>
      </c>
      <c r="T181" s="222">
        <f>S181*H181</f>
        <v>0</v>
      </c>
      <c r="AR181" s="223" t="s">
        <v>252</v>
      </c>
      <c r="AT181" s="223" t="s">
        <v>126</v>
      </c>
      <c r="AU181" s="223" t="s">
        <v>91</v>
      </c>
      <c r="AY181" s="17" t="s">
        <v>123</v>
      </c>
      <c r="BE181" s="224">
        <f>IF(N181="základní",J181,0)</f>
        <v>0</v>
      </c>
      <c r="BF181" s="224">
        <f>IF(N181="snížená",J181,0)</f>
        <v>0</v>
      </c>
      <c r="BG181" s="224">
        <f>IF(N181="zákl. přenesená",J181,0)</f>
        <v>0</v>
      </c>
      <c r="BH181" s="224">
        <f>IF(N181="sníž. přenesená",J181,0)</f>
        <v>0</v>
      </c>
      <c r="BI181" s="224">
        <f>IF(N181="nulová",J181,0)</f>
        <v>0</v>
      </c>
      <c r="BJ181" s="17" t="s">
        <v>21</v>
      </c>
      <c r="BK181" s="224">
        <f>ROUND(I181*H181,2)</f>
        <v>0</v>
      </c>
      <c r="BL181" s="17" t="s">
        <v>252</v>
      </c>
      <c r="BM181" s="223" t="s">
        <v>615</v>
      </c>
    </row>
    <row r="182" spans="2:47" s="1" customFormat="1" ht="12">
      <c r="B182" s="39"/>
      <c r="C182" s="40"/>
      <c r="D182" s="232" t="s">
        <v>171</v>
      </c>
      <c r="E182" s="40"/>
      <c r="F182" s="233" t="s">
        <v>611</v>
      </c>
      <c r="G182" s="40"/>
      <c r="H182" s="40"/>
      <c r="I182" s="134"/>
      <c r="J182" s="40"/>
      <c r="K182" s="40"/>
      <c r="L182" s="44"/>
      <c r="M182" s="234"/>
      <c r="N182" s="84"/>
      <c r="O182" s="84"/>
      <c r="P182" s="84"/>
      <c r="Q182" s="84"/>
      <c r="R182" s="84"/>
      <c r="S182" s="84"/>
      <c r="T182" s="85"/>
      <c r="AT182" s="17" t="s">
        <v>171</v>
      </c>
      <c r="AU182" s="17" t="s">
        <v>91</v>
      </c>
    </row>
    <row r="183" spans="2:65" s="1" customFormat="1" ht="16.5" customHeight="1">
      <c r="B183" s="39"/>
      <c r="C183" s="212" t="s">
        <v>411</v>
      </c>
      <c r="D183" s="212" t="s">
        <v>126</v>
      </c>
      <c r="E183" s="213" t="s">
        <v>616</v>
      </c>
      <c r="F183" s="214" t="s">
        <v>617</v>
      </c>
      <c r="G183" s="215" t="s">
        <v>200</v>
      </c>
      <c r="H183" s="216">
        <v>6</v>
      </c>
      <c r="I183" s="217"/>
      <c r="J183" s="218">
        <f>ROUND(I183*H183,2)</f>
        <v>0</v>
      </c>
      <c r="K183" s="214" t="s">
        <v>130</v>
      </c>
      <c r="L183" s="44"/>
      <c r="M183" s="219" t="s">
        <v>39</v>
      </c>
      <c r="N183" s="220" t="s">
        <v>53</v>
      </c>
      <c r="O183" s="84"/>
      <c r="P183" s="221">
        <f>O183*H183</f>
        <v>0</v>
      </c>
      <c r="Q183" s="221">
        <v>0.00021</v>
      </c>
      <c r="R183" s="221">
        <f>Q183*H183</f>
        <v>0.00126</v>
      </c>
      <c r="S183" s="221">
        <v>0</v>
      </c>
      <c r="T183" s="222">
        <f>S183*H183</f>
        <v>0</v>
      </c>
      <c r="AR183" s="223" t="s">
        <v>252</v>
      </c>
      <c r="AT183" s="223" t="s">
        <v>126</v>
      </c>
      <c r="AU183" s="223" t="s">
        <v>91</v>
      </c>
      <c r="AY183" s="17" t="s">
        <v>123</v>
      </c>
      <c r="BE183" s="224">
        <f>IF(N183="základní",J183,0)</f>
        <v>0</v>
      </c>
      <c r="BF183" s="224">
        <f>IF(N183="snížená",J183,0)</f>
        <v>0</v>
      </c>
      <c r="BG183" s="224">
        <f>IF(N183="zákl. přenesená",J183,0)</f>
        <v>0</v>
      </c>
      <c r="BH183" s="224">
        <f>IF(N183="sníž. přenesená",J183,0)</f>
        <v>0</v>
      </c>
      <c r="BI183" s="224">
        <f>IF(N183="nulová",J183,0)</f>
        <v>0</v>
      </c>
      <c r="BJ183" s="17" t="s">
        <v>21</v>
      </c>
      <c r="BK183" s="224">
        <f>ROUND(I183*H183,2)</f>
        <v>0</v>
      </c>
      <c r="BL183" s="17" t="s">
        <v>252</v>
      </c>
      <c r="BM183" s="223" t="s">
        <v>618</v>
      </c>
    </row>
    <row r="184" spans="2:65" s="1" customFormat="1" ht="16.5" customHeight="1">
      <c r="B184" s="39"/>
      <c r="C184" s="212" t="s">
        <v>417</v>
      </c>
      <c r="D184" s="212" t="s">
        <v>126</v>
      </c>
      <c r="E184" s="213" t="s">
        <v>619</v>
      </c>
      <c r="F184" s="214" t="s">
        <v>620</v>
      </c>
      <c r="G184" s="215" t="s">
        <v>200</v>
      </c>
      <c r="H184" s="216">
        <v>1</v>
      </c>
      <c r="I184" s="217"/>
      <c r="J184" s="218">
        <f>ROUND(I184*H184,2)</f>
        <v>0</v>
      </c>
      <c r="K184" s="214" t="s">
        <v>130</v>
      </c>
      <c r="L184" s="44"/>
      <c r="M184" s="219" t="s">
        <v>39</v>
      </c>
      <c r="N184" s="220" t="s">
        <v>53</v>
      </c>
      <c r="O184" s="84"/>
      <c r="P184" s="221">
        <f>O184*H184</f>
        <v>0</v>
      </c>
      <c r="Q184" s="221">
        <v>0.00034</v>
      </c>
      <c r="R184" s="221">
        <f>Q184*H184</f>
        <v>0.00034</v>
      </c>
      <c r="S184" s="221">
        <v>0</v>
      </c>
      <c r="T184" s="222">
        <f>S184*H184</f>
        <v>0</v>
      </c>
      <c r="AR184" s="223" t="s">
        <v>252</v>
      </c>
      <c r="AT184" s="223" t="s">
        <v>126</v>
      </c>
      <c r="AU184" s="223" t="s">
        <v>91</v>
      </c>
      <c r="AY184" s="17" t="s">
        <v>123</v>
      </c>
      <c r="BE184" s="224">
        <f>IF(N184="základní",J184,0)</f>
        <v>0</v>
      </c>
      <c r="BF184" s="224">
        <f>IF(N184="snížená",J184,0)</f>
        <v>0</v>
      </c>
      <c r="BG184" s="224">
        <f>IF(N184="zákl. přenesená",J184,0)</f>
        <v>0</v>
      </c>
      <c r="BH184" s="224">
        <f>IF(N184="sníž. přenesená",J184,0)</f>
        <v>0</v>
      </c>
      <c r="BI184" s="224">
        <f>IF(N184="nulová",J184,0)</f>
        <v>0</v>
      </c>
      <c r="BJ184" s="17" t="s">
        <v>21</v>
      </c>
      <c r="BK184" s="224">
        <f>ROUND(I184*H184,2)</f>
        <v>0</v>
      </c>
      <c r="BL184" s="17" t="s">
        <v>252</v>
      </c>
      <c r="BM184" s="223" t="s">
        <v>621</v>
      </c>
    </row>
    <row r="185" spans="2:65" s="1" customFormat="1" ht="16.5" customHeight="1">
      <c r="B185" s="39"/>
      <c r="C185" s="212" t="s">
        <v>426</v>
      </c>
      <c r="D185" s="212" t="s">
        <v>126</v>
      </c>
      <c r="E185" s="213" t="s">
        <v>622</v>
      </c>
      <c r="F185" s="214" t="s">
        <v>623</v>
      </c>
      <c r="G185" s="215" t="s">
        <v>200</v>
      </c>
      <c r="H185" s="216">
        <v>1</v>
      </c>
      <c r="I185" s="217"/>
      <c r="J185" s="218">
        <f>ROUND(I185*H185,2)</f>
        <v>0</v>
      </c>
      <c r="K185" s="214" t="s">
        <v>130</v>
      </c>
      <c r="L185" s="44"/>
      <c r="M185" s="219" t="s">
        <v>39</v>
      </c>
      <c r="N185" s="220" t="s">
        <v>53</v>
      </c>
      <c r="O185" s="84"/>
      <c r="P185" s="221">
        <f>O185*H185</f>
        <v>0</v>
      </c>
      <c r="Q185" s="221">
        <v>0.0005</v>
      </c>
      <c r="R185" s="221">
        <f>Q185*H185</f>
        <v>0.0005</v>
      </c>
      <c r="S185" s="221">
        <v>0</v>
      </c>
      <c r="T185" s="222">
        <f>S185*H185</f>
        <v>0</v>
      </c>
      <c r="AR185" s="223" t="s">
        <v>252</v>
      </c>
      <c r="AT185" s="223" t="s">
        <v>126</v>
      </c>
      <c r="AU185" s="223" t="s">
        <v>91</v>
      </c>
      <c r="AY185" s="17" t="s">
        <v>123</v>
      </c>
      <c r="BE185" s="224">
        <f>IF(N185="základní",J185,0)</f>
        <v>0</v>
      </c>
      <c r="BF185" s="224">
        <f>IF(N185="snížená",J185,0)</f>
        <v>0</v>
      </c>
      <c r="BG185" s="224">
        <f>IF(N185="zákl. přenesená",J185,0)</f>
        <v>0</v>
      </c>
      <c r="BH185" s="224">
        <f>IF(N185="sníž. přenesená",J185,0)</f>
        <v>0</v>
      </c>
      <c r="BI185" s="224">
        <f>IF(N185="nulová",J185,0)</f>
        <v>0</v>
      </c>
      <c r="BJ185" s="17" t="s">
        <v>21</v>
      </c>
      <c r="BK185" s="224">
        <f>ROUND(I185*H185,2)</f>
        <v>0</v>
      </c>
      <c r="BL185" s="17" t="s">
        <v>252</v>
      </c>
      <c r="BM185" s="223" t="s">
        <v>624</v>
      </c>
    </row>
    <row r="186" spans="2:65" s="1" customFormat="1" ht="16.5" customHeight="1">
      <c r="B186" s="39"/>
      <c r="C186" s="212" t="s">
        <v>430</v>
      </c>
      <c r="D186" s="212" t="s">
        <v>126</v>
      </c>
      <c r="E186" s="213" t="s">
        <v>625</v>
      </c>
      <c r="F186" s="214" t="s">
        <v>626</v>
      </c>
      <c r="G186" s="215" t="s">
        <v>200</v>
      </c>
      <c r="H186" s="216">
        <v>2</v>
      </c>
      <c r="I186" s="217"/>
      <c r="J186" s="218">
        <f>ROUND(I186*H186,2)</f>
        <v>0</v>
      </c>
      <c r="K186" s="214" t="s">
        <v>130</v>
      </c>
      <c r="L186" s="44"/>
      <c r="M186" s="219" t="s">
        <v>39</v>
      </c>
      <c r="N186" s="220" t="s">
        <v>53</v>
      </c>
      <c r="O186" s="84"/>
      <c r="P186" s="221">
        <f>O186*H186</f>
        <v>0</v>
      </c>
      <c r="Q186" s="221">
        <v>0.0007</v>
      </c>
      <c r="R186" s="221">
        <f>Q186*H186</f>
        <v>0.0014</v>
      </c>
      <c r="S186" s="221">
        <v>0</v>
      </c>
      <c r="T186" s="222">
        <f>S186*H186</f>
        <v>0</v>
      </c>
      <c r="AR186" s="223" t="s">
        <v>252</v>
      </c>
      <c r="AT186" s="223" t="s">
        <v>126</v>
      </c>
      <c r="AU186" s="223" t="s">
        <v>91</v>
      </c>
      <c r="AY186" s="17" t="s">
        <v>123</v>
      </c>
      <c r="BE186" s="224">
        <f>IF(N186="základní",J186,0)</f>
        <v>0</v>
      </c>
      <c r="BF186" s="224">
        <f>IF(N186="snížená",J186,0)</f>
        <v>0</v>
      </c>
      <c r="BG186" s="224">
        <f>IF(N186="zákl. přenesená",J186,0)</f>
        <v>0</v>
      </c>
      <c r="BH186" s="224">
        <f>IF(N186="sníž. přenesená",J186,0)</f>
        <v>0</v>
      </c>
      <c r="BI186" s="224">
        <f>IF(N186="nulová",J186,0)</f>
        <v>0</v>
      </c>
      <c r="BJ186" s="17" t="s">
        <v>21</v>
      </c>
      <c r="BK186" s="224">
        <f>ROUND(I186*H186,2)</f>
        <v>0</v>
      </c>
      <c r="BL186" s="17" t="s">
        <v>252</v>
      </c>
      <c r="BM186" s="223" t="s">
        <v>627</v>
      </c>
    </row>
    <row r="187" spans="2:65" s="1" customFormat="1" ht="16.5" customHeight="1">
      <c r="B187" s="39"/>
      <c r="C187" s="212" t="s">
        <v>628</v>
      </c>
      <c r="D187" s="212" t="s">
        <v>126</v>
      </c>
      <c r="E187" s="213" t="s">
        <v>629</v>
      </c>
      <c r="F187" s="214" t="s">
        <v>630</v>
      </c>
      <c r="G187" s="215" t="s">
        <v>200</v>
      </c>
      <c r="H187" s="216">
        <v>10</v>
      </c>
      <c r="I187" s="217"/>
      <c r="J187" s="218">
        <f>ROUND(I187*H187,2)</f>
        <v>0</v>
      </c>
      <c r="K187" s="214" t="s">
        <v>130</v>
      </c>
      <c r="L187" s="44"/>
      <c r="M187" s="219" t="s">
        <v>39</v>
      </c>
      <c r="N187" s="220" t="s">
        <v>53</v>
      </c>
      <c r="O187" s="84"/>
      <c r="P187" s="221">
        <f>O187*H187</f>
        <v>0</v>
      </c>
      <c r="Q187" s="221">
        <v>0.00027</v>
      </c>
      <c r="R187" s="221">
        <f>Q187*H187</f>
        <v>0.0027</v>
      </c>
      <c r="S187" s="221">
        <v>0</v>
      </c>
      <c r="T187" s="222">
        <f>S187*H187</f>
        <v>0</v>
      </c>
      <c r="AR187" s="223" t="s">
        <v>252</v>
      </c>
      <c r="AT187" s="223" t="s">
        <v>126</v>
      </c>
      <c r="AU187" s="223" t="s">
        <v>91</v>
      </c>
      <c r="AY187" s="17" t="s">
        <v>123</v>
      </c>
      <c r="BE187" s="224">
        <f>IF(N187="základní",J187,0)</f>
        <v>0</v>
      </c>
      <c r="BF187" s="224">
        <f>IF(N187="snížená",J187,0)</f>
        <v>0</v>
      </c>
      <c r="BG187" s="224">
        <f>IF(N187="zákl. přenesená",J187,0)</f>
        <v>0</v>
      </c>
      <c r="BH187" s="224">
        <f>IF(N187="sníž. přenesená",J187,0)</f>
        <v>0</v>
      </c>
      <c r="BI187" s="224">
        <f>IF(N187="nulová",J187,0)</f>
        <v>0</v>
      </c>
      <c r="BJ187" s="17" t="s">
        <v>21</v>
      </c>
      <c r="BK187" s="224">
        <f>ROUND(I187*H187,2)</f>
        <v>0</v>
      </c>
      <c r="BL187" s="17" t="s">
        <v>252</v>
      </c>
      <c r="BM187" s="223" t="s">
        <v>631</v>
      </c>
    </row>
    <row r="188" spans="2:65" s="1" customFormat="1" ht="16.5" customHeight="1">
      <c r="B188" s="39"/>
      <c r="C188" s="212" t="s">
        <v>440</v>
      </c>
      <c r="D188" s="212" t="s">
        <v>126</v>
      </c>
      <c r="E188" s="213" t="s">
        <v>632</v>
      </c>
      <c r="F188" s="214" t="s">
        <v>633</v>
      </c>
      <c r="G188" s="215" t="s">
        <v>200</v>
      </c>
      <c r="H188" s="216">
        <v>2</v>
      </c>
      <c r="I188" s="217"/>
      <c r="J188" s="218">
        <f>ROUND(I188*H188,2)</f>
        <v>0</v>
      </c>
      <c r="K188" s="214" t="s">
        <v>130</v>
      </c>
      <c r="L188" s="44"/>
      <c r="M188" s="219" t="s">
        <v>39</v>
      </c>
      <c r="N188" s="220" t="s">
        <v>53</v>
      </c>
      <c r="O188" s="84"/>
      <c r="P188" s="221">
        <f>O188*H188</f>
        <v>0</v>
      </c>
      <c r="Q188" s="221">
        <v>0.0004</v>
      </c>
      <c r="R188" s="221">
        <f>Q188*H188</f>
        <v>0.0008</v>
      </c>
      <c r="S188" s="221">
        <v>0</v>
      </c>
      <c r="T188" s="222">
        <f>S188*H188</f>
        <v>0</v>
      </c>
      <c r="AR188" s="223" t="s">
        <v>252</v>
      </c>
      <c r="AT188" s="223" t="s">
        <v>126</v>
      </c>
      <c r="AU188" s="223" t="s">
        <v>91</v>
      </c>
      <c r="AY188" s="17" t="s">
        <v>123</v>
      </c>
      <c r="BE188" s="224">
        <f>IF(N188="základní",J188,0)</f>
        <v>0</v>
      </c>
      <c r="BF188" s="224">
        <f>IF(N188="snížená",J188,0)</f>
        <v>0</v>
      </c>
      <c r="BG188" s="224">
        <f>IF(N188="zákl. přenesená",J188,0)</f>
        <v>0</v>
      </c>
      <c r="BH188" s="224">
        <f>IF(N188="sníž. přenesená",J188,0)</f>
        <v>0</v>
      </c>
      <c r="BI188" s="224">
        <f>IF(N188="nulová",J188,0)</f>
        <v>0</v>
      </c>
      <c r="BJ188" s="17" t="s">
        <v>21</v>
      </c>
      <c r="BK188" s="224">
        <f>ROUND(I188*H188,2)</f>
        <v>0</v>
      </c>
      <c r="BL188" s="17" t="s">
        <v>252</v>
      </c>
      <c r="BM188" s="223" t="s">
        <v>634</v>
      </c>
    </row>
    <row r="189" spans="2:65" s="1" customFormat="1" ht="24" customHeight="1">
      <c r="B189" s="39"/>
      <c r="C189" s="212" t="s">
        <v>434</v>
      </c>
      <c r="D189" s="212" t="s">
        <v>126</v>
      </c>
      <c r="E189" s="213" t="s">
        <v>635</v>
      </c>
      <c r="F189" s="214" t="s">
        <v>636</v>
      </c>
      <c r="G189" s="215" t="s">
        <v>460</v>
      </c>
      <c r="H189" s="216">
        <v>293</v>
      </c>
      <c r="I189" s="217"/>
      <c r="J189" s="218">
        <f>ROUND(I189*H189,2)</f>
        <v>0</v>
      </c>
      <c r="K189" s="214" t="s">
        <v>130</v>
      </c>
      <c r="L189" s="44"/>
      <c r="M189" s="219" t="s">
        <v>39</v>
      </c>
      <c r="N189" s="220" t="s">
        <v>53</v>
      </c>
      <c r="O189" s="84"/>
      <c r="P189" s="221">
        <f>O189*H189</f>
        <v>0</v>
      </c>
      <c r="Q189" s="221">
        <v>0.00019</v>
      </c>
      <c r="R189" s="221">
        <f>Q189*H189</f>
        <v>0.055670000000000004</v>
      </c>
      <c r="S189" s="221">
        <v>0</v>
      </c>
      <c r="T189" s="222">
        <f>S189*H189</f>
        <v>0</v>
      </c>
      <c r="AR189" s="223" t="s">
        <v>252</v>
      </c>
      <c r="AT189" s="223" t="s">
        <v>126</v>
      </c>
      <c r="AU189" s="223" t="s">
        <v>91</v>
      </c>
      <c r="AY189" s="17" t="s">
        <v>123</v>
      </c>
      <c r="BE189" s="224">
        <f>IF(N189="základní",J189,0)</f>
        <v>0</v>
      </c>
      <c r="BF189" s="224">
        <f>IF(N189="snížená",J189,0)</f>
        <v>0</v>
      </c>
      <c r="BG189" s="224">
        <f>IF(N189="zákl. přenesená",J189,0)</f>
        <v>0</v>
      </c>
      <c r="BH189" s="224">
        <f>IF(N189="sníž. přenesená",J189,0)</f>
        <v>0</v>
      </c>
      <c r="BI189" s="224">
        <f>IF(N189="nulová",J189,0)</f>
        <v>0</v>
      </c>
      <c r="BJ189" s="17" t="s">
        <v>21</v>
      </c>
      <c r="BK189" s="224">
        <f>ROUND(I189*H189,2)</f>
        <v>0</v>
      </c>
      <c r="BL189" s="17" t="s">
        <v>252</v>
      </c>
      <c r="BM189" s="223" t="s">
        <v>637</v>
      </c>
    </row>
    <row r="190" spans="2:47" s="1" customFormat="1" ht="12">
      <c r="B190" s="39"/>
      <c r="C190" s="40"/>
      <c r="D190" s="232" t="s">
        <v>171</v>
      </c>
      <c r="E190" s="40"/>
      <c r="F190" s="233" t="s">
        <v>638</v>
      </c>
      <c r="G190" s="40"/>
      <c r="H190" s="40"/>
      <c r="I190" s="134"/>
      <c r="J190" s="40"/>
      <c r="K190" s="40"/>
      <c r="L190" s="44"/>
      <c r="M190" s="234"/>
      <c r="N190" s="84"/>
      <c r="O190" s="84"/>
      <c r="P190" s="84"/>
      <c r="Q190" s="84"/>
      <c r="R190" s="84"/>
      <c r="S190" s="84"/>
      <c r="T190" s="85"/>
      <c r="AT190" s="17" t="s">
        <v>171</v>
      </c>
      <c r="AU190" s="17" t="s">
        <v>91</v>
      </c>
    </row>
    <row r="191" spans="2:65" s="1" customFormat="1" ht="16.5" customHeight="1">
      <c r="B191" s="39"/>
      <c r="C191" s="212" t="s">
        <v>639</v>
      </c>
      <c r="D191" s="212" t="s">
        <v>126</v>
      </c>
      <c r="E191" s="213" t="s">
        <v>640</v>
      </c>
      <c r="F191" s="214" t="s">
        <v>641</v>
      </c>
      <c r="G191" s="215" t="s">
        <v>460</v>
      </c>
      <c r="H191" s="216">
        <v>293</v>
      </c>
      <c r="I191" s="217"/>
      <c r="J191" s="218">
        <f>ROUND(I191*H191,2)</f>
        <v>0</v>
      </c>
      <c r="K191" s="214" t="s">
        <v>130</v>
      </c>
      <c r="L191" s="44"/>
      <c r="M191" s="219" t="s">
        <v>39</v>
      </c>
      <c r="N191" s="220" t="s">
        <v>53</v>
      </c>
      <c r="O191" s="84"/>
      <c r="P191" s="221">
        <f>O191*H191</f>
        <v>0</v>
      </c>
      <c r="Q191" s="221">
        <v>1E-05</v>
      </c>
      <c r="R191" s="221">
        <f>Q191*H191</f>
        <v>0.0029300000000000003</v>
      </c>
      <c r="S191" s="221">
        <v>0</v>
      </c>
      <c r="T191" s="222">
        <f>S191*H191</f>
        <v>0</v>
      </c>
      <c r="AR191" s="223" t="s">
        <v>252</v>
      </c>
      <c r="AT191" s="223" t="s">
        <v>126</v>
      </c>
      <c r="AU191" s="223" t="s">
        <v>91</v>
      </c>
      <c r="AY191" s="17" t="s">
        <v>123</v>
      </c>
      <c r="BE191" s="224">
        <f>IF(N191="základní",J191,0)</f>
        <v>0</v>
      </c>
      <c r="BF191" s="224">
        <f>IF(N191="snížená",J191,0)</f>
        <v>0</v>
      </c>
      <c r="BG191" s="224">
        <f>IF(N191="zákl. přenesená",J191,0)</f>
        <v>0</v>
      </c>
      <c r="BH191" s="224">
        <f>IF(N191="sníž. přenesená",J191,0)</f>
        <v>0</v>
      </c>
      <c r="BI191" s="224">
        <f>IF(N191="nulová",J191,0)</f>
        <v>0</v>
      </c>
      <c r="BJ191" s="17" t="s">
        <v>21</v>
      </c>
      <c r="BK191" s="224">
        <f>ROUND(I191*H191,2)</f>
        <v>0</v>
      </c>
      <c r="BL191" s="17" t="s">
        <v>252</v>
      </c>
      <c r="BM191" s="223" t="s">
        <v>642</v>
      </c>
    </row>
    <row r="192" spans="2:47" s="1" customFormat="1" ht="12">
      <c r="B192" s="39"/>
      <c r="C192" s="40"/>
      <c r="D192" s="232" t="s">
        <v>171</v>
      </c>
      <c r="E192" s="40"/>
      <c r="F192" s="233" t="s">
        <v>638</v>
      </c>
      <c r="G192" s="40"/>
      <c r="H192" s="40"/>
      <c r="I192" s="134"/>
      <c r="J192" s="40"/>
      <c r="K192" s="40"/>
      <c r="L192" s="44"/>
      <c r="M192" s="234"/>
      <c r="N192" s="84"/>
      <c r="O192" s="84"/>
      <c r="P192" s="84"/>
      <c r="Q192" s="84"/>
      <c r="R192" s="84"/>
      <c r="S192" s="84"/>
      <c r="T192" s="85"/>
      <c r="AT192" s="17" t="s">
        <v>171</v>
      </c>
      <c r="AU192" s="17" t="s">
        <v>91</v>
      </c>
    </row>
    <row r="193" spans="2:65" s="1" customFormat="1" ht="24" customHeight="1">
      <c r="B193" s="39"/>
      <c r="C193" s="212" t="s">
        <v>643</v>
      </c>
      <c r="D193" s="212" t="s">
        <v>126</v>
      </c>
      <c r="E193" s="213" t="s">
        <v>644</v>
      </c>
      <c r="F193" s="214" t="s">
        <v>645</v>
      </c>
      <c r="G193" s="215" t="s">
        <v>233</v>
      </c>
      <c r="H193" s="216">
        <v>0.422</v>
      </c>
      <c r="I193" s="217"/>
      <c r="J193" s="218">
        <f>ROUND(I193*H193,2)</f>
        <v>0</v>
      </c>
      <c r="K193" s="214" t="s">
        <v>130</v>
      </c>
      <c r="L193" s="44"/>
      <c r="M193" s="219" t="s">
        <v>39</v>
      </c>
      <c r="N193" s="220" t="s">
        <v>53</v>
      </c>
      <c r="O193" s="84"/>
      <c r="P193" s="221">
        <f>O193*H193</f>
        <v>0</v>
      </c>
      <c r="Q193" s="221">
        <v>0</v>
      </c>
      <c r="R193" s="221">
        <f>Q193*H193</f>
        <v>0</v>
      </c>
      <c r="S193" s="221">
        <v>0</v>
      </c>
      <c r="T193" s="222">
        <f>S193*H193</f>
        <v>0</v>
      </c>
      <c r="AR193" s="223" t="s">
        <v>252</v>
      </c>
      <c r="AT193" s="223" t="s">
        <v>126</v>
      </c>
      <c r="AU193" s="223" t="s">
        <v>91</v>
      </c>
      <c r="AY193" s="17" t="s">
        <v>123</v>
      </c>
      <c r="BE193" s="224">
        <f>IF(N193="základní",J193,0)</f>
        <v>0</v>
      </c>
      <c r="BF193" s="224">
        <f>IF(N193="snížená",J193,0)</f>
        <v>0</v>
      </c>
      <c r="BG193" s="224">
        <f>IF(N193="zákl. přenesená",J193,0)</f>
        <v>0</v>
      </c>
      <c r="BH193" s="224">
        <f>IF(N193="sníž. přenesená",J193,0)</f>
        <v>0</v>
      </c>
      <c r="BI193" s="224">
        <f>IF(N193="nulová",J193,0)</f>
        <v>0</v>
      </c>
      <c r="BJ193" s="17" t="s">
        <v>21</v>
      </c>
      <c r="BK193" s="224">
        <f>ROUND(I193*H193,2)</f>
        <v>0</v>
      </c>
      <c r="BL193" s="17" t="s">
        <v>252</v>
      </c>
      <c r="BM193" s="223" t="s">
        <v>646</v>
      </c>
    </row>
    <row r="194" spans="2:47" s="1" customFormat="1" ht="12">
      <c r="B194" s="39"/>
      <c r="C194" s="40"/>
      <c r="D194" s="232" t="s">
        <v>171</v>
      </c>
      <c r="E194" s="40"/>
      <c r="F194" s="233" t="s">
        <v>647</v>
      </c>
      <c r="G194" s="40"/>
      <c r="H194" s="40"/>
      <c r="I194" s="134"/>
      <c r="J194" s="40"/>
      <c r="K194" s="40"/>
      <c r="L194" s="44"/>
      <c r="M194" s="234"/>
      <c r="N194" s="84"/>
      <c r="O194" s="84"/>
      <c r="P194" s="84"/>
      <c r="Q194" s="84"/>
      <c r="R194" s="84"/>
      <c r="S194" s="84"/>
      <c r="T194" s="85"/>
      <c r="AT194" s="17" t="s">
        <v>171</v>
      </c>
      <c r="AU194" s="17" t="s">
        <v>91</v>
      </c>
    </row>
    <row r="195" spans="2:63" s="11" customFormat="1" ht="22.8" customHeight="1">
      <c r="B195" s="196"/>
      <c r="C195" s="197"/>
      <c r="D195" s="198" t="s">
        <v>81</v>
      </c>
      <c r="E195" s="210" t="s">
        <v>279</v>
      </c>
      <c r="F195" s="210" t="s">
        <v>280</v>
      </c>
      <c r="G195" s="197"/>
      <c r="H195" s="197"/>
      <c r="I195" s="200"/>
      <c r="J195" s="211">
        <f>BK195</f>
        <v>0</v>
      </c>
      <c r="K195" s="197"/>
      <c r="L195" s="202"/>
      <c r="M195" s="203"/>
      <c r="N195" s="204"/>
      <c r="O195" s="204"/>
      <c r="P195" s="205">
        <f>SUM(P196:P235)</f>
        <v>0</v>
      </c>
      <c r="Q195" s="204"/>
      <c r="R195" s="205">
        <f>SUM(R196:R235)</f>
        <v>0.5895299999999999</v>
      </c>
      <c r="S195" s="204"/>
      <c r="T195" s="206">
        <f>SUM(T196:T235)</f>
        <v>0.5235500000000001</v>
      </c>
      <c r="AR195" s="207" t="s">
        <v>91</v>
      </c>
      <c r="AT195" s="208" t="s">
        <v>81</v>
      </c>
      <c r="AU195" s="208" t="s">
        <v>21</v>
      </c>
      <c r="AY195" s="207" t="s">
        <v>123</v>
      </c>
      <c r="BK195" s="209">
        <f>SUM(BK196:BK235)</f>
        <v>0</v>
      </c>
    </row>
    <row r="196" spans="2:65" s="1" customFormat="1" ht="16.5" customHeight="1">
      <c r="B196" s="39"/>
      <c r="C196" s="212" t="s">
        <v>648</v>
      </c>
      <c r="D196" s="212" t="s">
        <v>126</v>
      </c>
      <c r="E196" s="213" t="s">
        <v>649</v>
      </c>
      <c r="F196" s="214" t="s">
        <v>650</v>
      </c>
      <c r="G196" s="215" t="s">
        <v>284</v>
      </c>
      <c r="H196" s="216">
        <v>8</v>
      </c>
      <c r="I196" s="217"/>
      <c r="J196" s="218">
        <f>ROUND(I196*H196,2)</f>
        <v>0</v>
      </c>
      <c r="K196" s="214" t="s">
        <v>130</v>
      </c>
      <c r="L196" s="44"/>
      <c r="M196" s="219" t="s">
        <v>39</v>
      </c>
      <c r="N196" s="220" t="s">
        <v>53</v>
      </c>
      <c r="O196" s="84"/>
      <c r="P196" s="221">
        <f>O196*H196</f>
        <v>0</v>
      </c>
      <c r="Q196" s="221">
        <v>0</v>
      </c>
      <c r="R196" s="221">
        <f>Q196*H196</f>
        <v>0</v>
      </c>
      <c r="S196" s="221">
        <v>0.0342</v>
      </c>
      <c r="T196" s="222">
        <f>S196*H196</f>
        <v>0.2736</v>
      </c>
      <c r="AR196" s="223" t="s">
        <v>252</v>
      </c>
      <c r="AT196" s="223" t="s">
        <v>126</v>
      </c>
      <c r="AU196" s="223" t="s">
        <v>91</v>
      </c>
      <c r="AY196" s="17" t="s">
        <v>123</v>
      </c>
      <c r="BE196" s="224">
        <f>IF(N196="základní",J196,0)</f>
        <v>0</v>
      </c>
      <c r="BF196" s="224">
        <f>IF(N196="snížená",J196,0)</f>
        <v>0</v>
      </c>
      <c r="BG196" s="224">
        <f>IF(N196="zákl. přenesená",J196,0)</f>
        <v>0</v>
      </c>
      <c r="BH196" s="224">
        <f>IF(N196="sníž. přenesená",J196,0)</f>
        <v>0</v>
      </c>
      <c r="BI196" s="224">
        <f>IF(N196="nulová",J196,0)</f>
        <v>0</v>
      </c>
      <c r="BJ196" s="17" t="s">
        <v>21</v>
      </c>
      <c r="BK196" s="224">
        <f>ROUND(I196*H196,2)</f>
        <v>0</v>
      </c>
      <c r="BL196" s="17" t="s">
        <v>252</v>
      </c>
      <c r="BM196" s="223" t="s">
        <v>651</v>
      </c>
    </row>
    <row r="197" spans="2:65" s="1" customFormat="1" ht="16.5" customHeight="1">
      <c r="B197" s="39"/>
      <c r="C197" s="212" t="s">
        <v>652</v>
      </c>
      <c r="D197" s="212" t="s">
        <v>126</v>
      </c>
      <c r="E197" s="213" t="s">
        <v>653</v>
      </c>
      <c r="F197" s="214" t="s">
        <v>654</v>
      </c>
      <c r="G197" s="215" t="s">
        <v>284</v>
      </c>
      <c r="H197" s="216">
        <v>2</v>
      </c>
      <c r="I197" s="217"/>
      <c r="J197" s="218">
        <f>ROUND(I197*H197,2)</f>
        <v>0</v>
      </c>
      <c r="K197" s="214" t="s">
        <v>130</v>
      </c>
      <c r="L197" s="44"/>
      <c r="M197" s="219" t="s">
        <v>39</v>
      </c>
      <c r="N197" s="220" t="s">
        <v>53</v>
      </c>
      <c r="O197" s="84"/>
      <c r="P197" s="221">
        <f>O197*H197</f>
        <v>0</v>
      </c>
      <c r="Q197" s="221">
        <v>0.00382</v>
      </c>
      <c r="R197" s="221">
        <f>Q197*H197</f>
        <v>0.00764</v>
      </c>
      <c r="S197" s="221">
        <v>0</v>
      </c>
      <c r="T197" s="222">
        <f>S197*H197</f>
        <v>0</v>
      </c>
      <c r="AR197" s="223" t="s">
        <v>252</v>
      </c>
      <c r="AT197" s="223" t="s">
        <v>126</v>
      </c>
      <c r="AU197" s="223" t="s">
        <v>91</v>
      </c>
      <c r="AY197" s="17" t="s">
        <v>123</v>
      </c>
      <c r="BE197" s="224">
        <f>IF(N197="základní",J197,0)</f>
        <v>0</v>
      </c>
      <c r="BF197" s="224">
        <f>IF(N197="snížená",J197,0)</f>
        <v>0</v>
      </c>
      <c r="BG197" s="224">
        <f>IF(N197="zákl. přenesená",J197,0)</f>
        <v>0</v>
      </c>
      <c r="BH197" s="224">
        <f>IF(N197="sníž. přenesená",J197,0)</f>
        <v>0</v>
      </c>
      <c r="BI197" s="224">
        <f>IF(N197="nulová",J197,0)</f>
        <v>0</v>
      </c>
      <c r="BJ197" s="17" t="s">
        <v>21</v>
      </c>
      <c r="BK197" s="224">
        <f>ROUND(I197*H197,2)</f>
        <v>0</v>
      </c>
      <c r="BL197" s="17" t="s">
        <v>252</v>
      </c>
      <c r="BM197" s="223" t="s">
        <v>655</v>
      </c>
    </row>
    <row r="198" spans="2:47" s="1" customFormat="1" ht="12">
      <c r="B198" s="39"/>
      <c r="C198" s="40"/>
      <c r="D198" s="232" t="s">
        <v>171</v>
      </c>
      <c r="E198" s="40"/>
      <c r="F198" s="233" t="s">
        <v>656</v>
      </c>
      <c r="G198" s="40"/>
      <c r="H198" s="40"/>
      <c r="I198" s="134"/>
      <c r="J198" s="40"/>
      <c r="K198" s="40"/>
      <c r="L198" s="44"/>
      <c r="M198" s="234"/>
      <c r="N198" s="84"/>
      <c r="O198" s="84"/>
      <c r="P198" s="84"/>
      <c r="Q198" s="84"/>
      <c r="R198" s="84"/>
      <c r="S198" s="84"/>
      <c r="T198" s="85"/>
      <c r="AT198" s="17" t="s">
        <v>171</v>
      </c>
      <c r="AU198" s="17" t="s">
        <v>91</v>
      </c>
    </row>
    <row r="199" spans="2:65" s="1" customFormat="1" ht="24" customHeight="1">
      <c r="B199" s="39"/>
      <c r="C199" s="212" t="s">
        <v>657</v>
      </c>
      <c r="D199" s="212" t="s">
        <v>126</v>
      </c>
      <c r="E199" s="213" t="s">
        <v>658</v>
      </c>
      <c r="F199" s="214" t="s">
        <v>659</v>
      </c>
      <c r="G199" s="215" t="s">
        <v>284</v>
      </c>
      <c r="H199" s="216">
        <v>3</v>
      </c>
      <c r="I199" s="217"/>
      <c r="J199" s="218">
        <f>ROUND(I199*H199,2)</f>
        <v>0</v>
      </c>
      <c r="K199" s="214" t="s">
        <v>130</v>
      </c>
      <c r="L199" s="44"/>
      <c r="M199" s="219" t="s">
        <v>39</v>
      </c>
      <c r="N199" s="220" t="s">
        <v>53</v>
      </c>
      <c r="O199" s="84"/>
      <c r="P199" s="221">
        <f>O199*H199</f>
        <v>0</v>
      </c>
      <c r="Q199" s="221">
        <v>0.0232</v>
      </c>
      <c r="R199" s="221">
        <f>Q199*H199</f>
        <v>0.0696</v>
      </c>
      <c r="S199" s="221">
        <v>0</v>
      </c>
      <c r="T199" s="222">
        <f>S199*H199</f>
        <v>0</v>
      </c>
      <c r="AR199" s="223" t="s">
        <v>252</v>
      </c>
      <c r="AT199" s="223" t="s">
        <v>126</v>
      </c>
      <c r="AU199" s="223" t="s">
        <v>91</v>
      </c>
      <c r="AY199" s="17" t="s">
        <v>123</v>
      </c>
      <c r="BE199" s="224">
        <f>IF(N199="základní",J199,0)</f>
        <v>0</v>
      </c>
      <c r="BF199" s="224">
        <f>IF(N199="snížená",J199,0)</f>
        <v>0</v>
      </c>
      <c r="BG199" s="224">
        <f>IF(N199="zákl. přenesená",J199,0)</f>
        <v>0</v>
      </c>
      <c r="BH199" s="224">
        <f>IF(N199="sníž. přenesená",J199,0)</f>
        <v>0</v>
      </c>
      <c r="BI199" s="224">
        <f>IF(N199="nulová",J199,0)</f>
        <v>0</v>
      </c>
      <c r="BJ199" s="17" t="s">
        <v>21</v>
      </c>
      <c r="BK199" s="224">
        <f>ROUND(I199*H199,2)</f>
        <v>0</v>
      </c>
      <c r="BL199" s="17" t="s">
        <v>252</v>
      </c>
      <c r="BM199" s="223" t="s">
        <v>660</v>
      </c>
    </row>
    <row r="200" spans="2:47" s="1" customFormat="1" ht="12">
      <c r="B200" s="39"/>
      <c r="C200" s="40"/>
      <c r="D200" s="232" t="s">
        <v>171</v>
      </c>
      <c r="E200" s="40"/>
      <c r="F200" s="233" t="s">
        <v>656</v>
      </c>
      <c r="G200" s="40"/>
      <c r="H200" s="40"/>
      <c r="I200" s="134"/>
      <c r="J200" s="40"/>
      <c r="K200" s="40"/>
      <c r="L200" s="44"/>
      <c r="M200" s="234"/>
      <c r="N200" s="84"/>
      <c r="O200" s="84"/>
      <c r="P200" s="84"/>
      <c r="Q200" s="84"/>
      <c r="R200" s="84"/>
      <c r="S200" s="84"/>
      <c r="T200" s="85"/>
      <c r="AT200" s="17" t="s">
        <v>171</v>
      </c>
      <c r="AU200" s="17" t="s">
        <v>91</v>
      </c>
    </row>
    <row r="201" spans="2:65" s="1" customFormat="1" ht="24" customHeight="1">
      <c r="B201" s="39"/>
      <c r="C201" s="212" t="s">
        <v>661</v>
      </c>
      <c r="D201" s="212" t="s">
        <v>126</v>
      </c>
      <c r="E201" s="213" t="s">
        <v>662</v>
      </c>
      <c r="F201" s="214" t="s">
        <v>663</v>
      </c>
      <c r="G201" s="215" t="s">
        <v>284</v>
      </c>
      <c r="H201" s="216">
        <v>4</v>
      </c>
      <c r="I201" s="217"/>
      <c r="J201" s="218">
        <f>ROUND(I201*H201,2)</f>
        <v>0</v>
      </c>
      <c r="K201" s="214" t="s">
        <v>39</v>
      </c>
      <c r="L201" s="44"/>
      <c r="M201" s="219" t="s">
        <v>39</v>
      </c>
      <c r="N201" s="220" t="s">
        <v>53</v>
      </c>
      <c r="O201" s="84"/>
      <c r="P201" s="221">
        <f>O201*H201</f>
        <v>0</v>
      </c>
      <c r="Q201" s="221">
        <v>0.0232</v>
      </c>
      <c r="R201" s="221">
        <f>Q201*H201</f>
        <v>0.0928</v>
      </c>
      <c r="S201" s="221">
        <v>0</v>
      </c>
      <c r="T201" s="222">
        <f>S201*H201</f>
        <v>0</v>
      </c>
      <c r="AR201" s="223" t="s">
        <v>252</v>
      </c>
      <c r="AT201" s="223" t="s">
        <v>126</v>
      </c>
      <c r="AU201" s="223" t="s">
        <v>91</v>
      </c>
      <c r="AY201" s="17" t="s">
        <v>123</v>
      </c>
      <c r="BE201" s="224">
        <f>IF(N201="základní",J201,0)</f>
        <v>0</v>
      </c>
      <c r="BF201" s="224">
        <f>IF(N201="snížená",J201,0)</f>
        <v>0</v>
      </c>
      <c r="BG201" s="224">
        <f>IF(N201="zákl. přenesená",J201,0)</f>
        <v>0</v>
      </c>
      <c r="BH201" s="224">
        <f>IF(N201="sníž. přenesená",J201,0)</f>
        <v>0</v>
      </c>
      <c r="BI201" s="224">
        <f>IF(N201="nulová",J201,0)</f>
        <v>0</v>
      </c>
      <c r="BJ201" s="17" t="s">
        <v>21</v>
      </c>
      <c r="BK201" s="224">
        <f>ROUND(I201*H201,2)</f>
        <v>0</v>
      </c>
      <c r="BL201" s="17" t="s">
        <v>252</v>
      </c>
      <c r="BM201" s="223" t="s">
        <v>664</v>
      </c>
    </row>
    <row r="202" spans="2:47" s="1" customFormat="1" ht="12">
      <c r="B202" s="39"/>
      <c r="C202" s="40"/>
      <c r="D202" s="232" t="s">
        <v>171</v>
      </c>
      <c r="E202" s="40"/>
      <c r="F202" s="233" t="s">
        <v>656</v>
      </c>
      <c r="G202" s="40"/>
      <c r="H202" s="40"/>
      <c r="I202" s="134"/>
      <c r="J202" s="40"/>
      <c r="K202" s="40"/>
      <c r="L202" s="44"/>
      <c r="M202" s="234"/>
      <c r="N202" s="84"/>
      <c r="O202" s="84"/>
      <c r="P202" s="84"/>
      <c r="Q202" s="84"/>
      <c r="R202" s="84"/>
      <c r="S202" s="84"/>
      <c r="T202" s="85"/>
      <c r="AT202" s="17" t="s">
        <v>171</v>
      </c>
      <c r="AU202" s="17" t="s">
        <v>91</v>
      </c>
    </row>
    <row r="203" spans="2:65" s="1" customFormat="1" ht="16.5" customHeight="1">
      <c r="B203" s="39"/>
      <c r="C203" s="212" t="s">
        <v>665</v>
      </c>
      <c r="D203" s="212" t="s">
        <v>126</v>
      </c>
      <c r="E203" s="213" t="s">
        <v>666</v>
      </c>
      <c r="F203" s="214" t="s">
        <v>667</v>
      </c>
      <c r="G203" s="215" t="s">
        <v>284</v>
      </c>
      <c r="H203" s="216">
        <v>4</v>
      </c>
      <c r="I203" s="217"/>
      <c r="J203" s="218">
        <f>ROUND(I203*H203,2)</f>
        <v>0</v>
      </c>
      <c r="K203" s="214" t="s">
        <v>130</v>
      </c>
      <c r="L203" s="44"/>
      <c r="M203" s="219" t="s">
        <v>39</v>
      </c>
      <c r="N203" s="220" t="s">
        <v>53</v>
      </c>
      <c r="O203" s="84"/>
      <c r="P203" s="221">
        <f>O203*H203</f>
        <v>0</v>
      </c>
      <c r="Q203" s="221">
        <v>0.01808</v>
      </c>
      <c r="R203" s="221">
        <f>Q203*H203</f>
        <v>0.07232</v>
      </c>
      <c r="S203" s="221">
        <v>0</v>
      </c>
      <c r="T203" s="222">
        <f>S203*H203</f>
        <v>0</v>
      </c>
      <c r="AR203" s="223" t="s">
        <v>252</v>
      </c>
      <c r="AT203" s="223" t="s">
        <v>126</v>
      </c>
      <c r="AU203" s="223" t="s">
        <v>91</v>
      </c>
      <c r="AY203" s="17" t="s">
        <v>123</v>
      </c>
      <c r="BE203" s="224">
        <f>IF(N203="základní",J203,0)</f>
        <v>0</v>
      </c>
      <c r="BF203" s="224">
        <f>IF(N203="snížená",J203,0)</f>
        <v>0</v>
      </c>
      <c r="BG203" s="224">
        <f>IF(N203="zákl. přenesená",J203,0)</f>
        <v>0</v>
      </c>
      <c r="BH203" s="224">
        <f>IF(N203="sníž. přenesená",J203,0)</f>
        <v>0</v>
      </c>
      <c r="BI203" s="224">
        <f>IF(N203="nulová",J203,0)</f>
        <v>0</v>
      </c>
      <c r="BJ203" s="17" t="s">
        <v>21</v>
      </c>
      <c r="BK203" s="224">
        <f>ROUND(I203*H203,2)</f>
        <v>0</v>
      </c>
      <c r="BL203" s="17" t="s">
        <v>252</v>
      </c>
      <c r="BM203" s="223" t="s">
        <v>668</v>
      </c>
    </row>
    <row r="204" spans="2:47" s="1" customFormat="1" ht="12">
      <c r="B204" s="39"/>
      <c r="C204" s="40"/>
      <c r="D204" s="232" t="s">
        <v>171</v>
      </c>
      <c r="E204" s="40"/>
      <c r="F204" s="233" t="s">
        <v>669</v>
      </c>
      <c r="G204" s="40"/>
      <c r="H204" s="40"/>
      <c r="I204" s="134"/>
      <c r="J204" s="40"/>
      <c r="K204" s="40"/>
      <c r="L204" s="44"/>
      <c r="M204" s="234"/>
      <c r="N204" s="84"/>
      <c r="O204" s="84"/>
      <c r="P204" s="84"/>
      <c r="Q204" s="84"/>
      <c r="R204" s="84"/>
      <c r="S204" s="84"/>
      <c r="T204" s="85"/>
      <c r="AT204" s="17" t="s">
        <v>171</v>
      </c>
      <c r="AU204" s="17" t="s">
        <v>91</v>
      </c>
    </row>
    <row r="205" spans="2:65" s="1" customFormat="1" ht="16.5" customHeight="1">
      <c r="B205" s="39"/>
      <c r="C205" s="212" t="s">
        <v>670</v>
      </c>
      <c r="D205" s="212" t="s">
        <v>126</v>
      </c>
      <c r="E205" s="213" t="s">
        <v>671</v>
      </c>
      <c r="F205" s="214" t="s">
        <v>672</v>
      </c>
      <c r="G205" s="215" t="s">
        <v>284</v>
      </c>
      <c r="H205" s="216">
        <v>5</v>
      </c>
      <c r="I205" s="217"/>
      <c r="J205" s="218">
        <f>ROUND(I205*H205,2)</f>
        <v>0</v>
      </c>
      <c r="K205" s="214" t="s">
        <v>130</v>
      </c>
      <c r="L205" s="44"/>
      <c r="M205" s="219" t="s">
        <v>39</v>
      </c>
      <c r="N205" s="220" t="s">
        <v>53</v>
      </c>
      <c r="O205" s="84"/>
      <c r="P205" s="221">
        <f>O205*H205</f>
        <v>0</v>
      </c>
      <c r="Q205" s="221">
        <v>0</v>
      </c>
      <c r="R205" s="221">
        <f>Q205*H205</f>
        <v>0</v>
      </c>
      <c r="S205" s="221">
        <v>0.01107</v>
      </c>
      <c r="T205" s="222">
        <f>S205*H205</f>
        <v>0.055349999999999996</v>
      </c>
      <c r="AR205" s="223" t="s">
        <v>252</v>
      </c>
      <c r="AT205" s="223" t="s">
        <v>126</v>
      </c>
      <c r="AU205" s="223" t="s">
        <v>91</v>
      </c>
      <c r="AY205" s="17" t="s">
        <v>123</v>
      </c>
      <c r="BE205" s="224">
        <f>IF(N205="základní",J205,0)</f>
        <v>0</v>
      </c>
      <c r="BF205" s="224">
        <f>IF(N205="snížená",J205,0)</f>
        <v>0</v>
      </c>
      <c r="BG205" s="224">
        <f>IF(N205="zákl. přenesená",J205,0)</f>
        <v>0</v>
      </c>
      <c r="BH205" s="224">
        <f>IF(N205="sníž. přenesená",J205,0)</f>
        <v>0</v>
      </c>
      <c r="BI205" s="224">
        <f>IF(N205="nulová",J205,0)</f>
        <v>0</v>
      </c>
      <c r="BJ205" s="17" t="s">
        <v>21</v>
      </c>
      <c r="BK205" s="224">
        <f>ROUND(I205*H205,2)</f>
        <v>0</v>
      </c>
      <c r="BL205" s="17" t="s">
        <v>252</v>
      </c>
      <c r="BM205" s="223" t="s">
        <v>673</v>
      </c>
    </row>
    <row r="206" spans="2:65" s="1" customFormat="1" ht="16.5" customHeight="1">
      <c r="B206" s="39"/>
      <c r="C206" s="212" t="s">
        <v>674</v>
      </c>
      <c r="D206" s="212" t="s">
        <v>126</v>
      </c>
      <c r="E206" s="213" t="s">
        <v>675</v>
      </c>
      <c r="F206" s="214" t="s">
        <v>676</v>
      </c>
      <c r="G206" s="215" t="s">
        <v>284</v>
      </c>
      <c r="H206" s="216">
        <v>10</v>
      </c>
      <c r="I206" s="217"/>
      <c r="J206" s="218">
        <f>ROUND(I206*H206,2)</f>
        <v>0</v>
      </c>
      <c r="K206" s="214" t="s">
        <v>130</v>
      </c>
      <c r="L206" s="44"/>
      <c r="M206" s="219" t="s">
        <v>39</v>
      </c>
      <c r="N206" s="220" t="s">
        <v>53</v>
      </c>
      <c r="O206" s="84"/>
      <c r="P206" s="221">
        <f>O206*H206</f>
        <v>0</v>
      </c>
      <c r="Q206" s="221">
        <v>0</v>
      </c>
      <c r="R206" s="221">
        <f>Q206*H206</f>
        <v>0</v>
      </c>
      <c r="S206" s="221">
        <v>0.01946</v>
      </c>
      <c r="T206" s="222">
        <f>S206*H206</f>
        <v>0.19460000000000002</v>
      </c>
      <c r="AR206" s="223" t="s">
        <v>252</v>
      </c>
      <c r="AT206" s="223" t="s">
        <v>126</v>
      </c>
      <c r="AU206" s="223" t="s">
        <v>91</v>
      </c>
      <c r="AY206" s="17" t="s">
        <v>123</v>
      </c>
      <c r="BE206" s="224">
        <f>IF(N206="základní",J206,0)</f>
        <v>0</v>
      </c>
      <c r="BF206" s="224">
        <f>IF(N206="snížená",J206,0)</f>
        <v>0</v>
      </c>
      <c r="BG206" s="224">
        <f>IF(N206="zákl. přenesená",J206,0)</f>
        <v>0</v>
      </c>
      <c r="BH206" s="224">
        <f>IF(N206="sníž. přenesená",J206,0)</f>
        <v>0</v>
      </c>
      <c r="BI206" s="224">
        <f>IF(N206="nulová",J206,0)</f>
        <v>0</v>
      </c>
      <c r="BJ206" s="17" t="s">
        <v>21</v>
      </c>
      <c r="BK206" s="224">
        <f>ROUND(I206*H206,2)</f>
        <v>0</v>
      </c>
      <c r="BL206" s="17" t="s">
        <v>252</v>
      </c>
      <c r="BM206" s="223" t="s">
        <v>677</v>
      </c>
    </row>
    <row r="207" spans="2:65" s="1" customFormat="1" ht="24" customHeight="1">
      <c r="B207" s="39"/>
      <c r="C207" s="212" t="s">
        <v>678</v>
      </c>
      <c r="D207" s="212" t="s">
        <v>126</v>
      </c>
      <c r="E207" s="213" t="s">
        <v>679</v>
      </c>
      <c r="F207" s="214" t="s">
        <v>680</v>
      </c>
      <c r="G207" s="215" t="s">
        <v>284</v>
      </c>
      <c r="H207" s="216">
        <v>10</v>
      </c>
      <c r="I207" s="217"/>
      <c r="J207" s="218">
        <f>ROUND(I207*H207,2)</f>
        <v>0</v>
      </c>
      <c r="K207" s="214" t="s">
        <v>130</v>
      </c>
      <c r="L207" s="44"/>
      <c r="M207" s="219" t="s">
        <v>39</v>
      </c>
      <c r="N207" s="220" t="s">
        <v>53</v>
      </c>
      <c r="O207" s="84"/>
      <c r="P207" s="221">
        <f>O207*H207</f>
        <v>0</v>
      </c>
      <c r="Q207" s="221">
        <v>0.02518</v>
      </c>
      <c r="R207" s="221">
        <f>Q207*H207</f>
        <v>0.2518</v>
      </c>
      <c r="S207" s="221">
        <v>0</v>
      </c>
      <c r="T207" s="222">
        <f>S207*H207</f>
        <v>0</v>
      </c>
      <c r="AR207" s="223" t="s">
        <v>252</v>
      </c>
      <c r="AT207" s="223" t="s">
        <v>126</v>
      </c>
      <c r="AU207" s="223" t="s">
        <v>91</v>
      </c>
      <c r="AY207" s="17" t="s">
        <v>123</v>
      </c>
      <c r="BE207" s="224">
        <f>IF(N207="základní",J207,0)</f>
        <v>0</v>
      </c>
      <c r="BF207" s="224">
        <f>IF(N207="snížená",J207,0)</f>
        <v>0</v>
      </c>
      <c r="BG207" s="224">
        <f>IF(N207="zákl. přenesená",J207,0)</f>
        <v>0</v>
      </c>
      <c r="BH207" s="224">
        <f>IF(N207="sníž. přenesená",J207,0)</f>
        <v>0</v>
      </c>
      <c r="BI207" s="224">
        <f>IF(N207="nulová",J207,0)</f>
        <v>0</v>
      </c>
      <c r="BJ207" s="17" t="s">
        <v>21</v>
      </c>
      <c r="BK207" s="224">
        <f>ROUND(I207*H207,2)</f>
        <v>0</v>
      </c>
      <c r="BL207" s="17" t="s">
        <v>252</v>
      </c>
      <c r="BM207" s="223" t="s">
        <v>681</v>
      </c>
    </row>
    <row r="208" spans="2:47" s="1" customFormat="1" ht="12">
      <c r="B208" s="39"/>
      <c r="C208" s="40"/>
      <c r="D208" s="232" t="s">
        <v>171</v>
      </c>
      <c r="E208" s="40"/>
      <c r="F208" s="233" t="s">
        <v>682</v>
      </c>
      <c r="G208" s="40"/>
      <c r="H208" s="40"/>
      <c r="I208" s="134"/>
      <c r="J208" s="40"/>
      <c r="K208" s="40"/>
      <c r="L208" s="44"/>
      <c r="M208" s="234"/>
      <c r="N208" s="84"/>
      <c r="O208" s="84"/>
      <c r="P208" s="84"/>
      <c r="Q208" s="84"/>
      <c r="R208" s="84"/>
      <c r="S208" s="84"/>
      <c r="T208" s="85"/>
      <c r="AT208" s="17" t="s">
        <v>171</v>
      </c>
      <c r="AU208" s="17" t="s">
        <v>91</v>
      </c>
    </row>
    <row r="209" spans="2:65" s="1" customFormat="1" ht="16.5" customHeight="1">
      <c r="B209" s="39"/>
      <c r="C209" s="212" t="s">
        <v>683</v>
      </c>
      <c r="D209" s="212" t="s">
        <v>126</v>
      </c>
      <c r="E209" s="213" t="s">
        <v>684</v>
      </c>
      <c r="F209" s="214" t="s">
        <v>685</v>
      </c>
      <c r="G209" s="215" t="s">
        <v>284</v>
      </c>
      <c r="H209" s="216">
        <v>1</v>
      </c>
      <c r="I209" s="217"/>
      <c r="J209" s="218">
        <f>ROUND(I209*H209,2)</f>
        <v>0</v>
      </c>
      <c r="K209" s="214" t="s">
        <v>130</v>
      </c>
      <c r="L209" s="44"/>
      <c r="M209" s="219" t="s">
        <v>39</v>
      </c>
      <c r="N209" s="220" t="s">
        <v>53</v>
      </c>
      <c r="O209" s="84"/>
      <c r="P209" s="221">
        <f>O209*H209</f>
        <v>0</v>
      </c>
      <c r="Q209" s="221">
        <v>0.01188</v>
      </c>
      <c r="R209" s="221">
        <f>Q209*H209</f>
        <v>0.01188</v>
      </c>
      <c r="S209" s="221">
        <v>0</v>
      </c>
      <c r="T209" s="222">
        <f>S209*H209</f>
        <v>0</v>
      </c>
      <c r="AR209" s="223" t="s">
        <v>252</v>
      </c>
      <c r="AT209" s="223" t="s">
        <v>126</v>
      </c>
      <c r="AU209" s="223" t="s">
        <v>91</v>
      </c>
      <c r="AY209" s="17" t="s">
        <v>123</v>
      </c>
      <c r="BE209" s="224">
        <f>IF(N209="základní",J209,0)</f>
        <v>0</v>
      </c>
      <c r="BF209" s="224">
        <f>IF(N209="snížená",J209,0)</f>
        <v>0</v>
      </c>
      <c r="BG209" s="224">
        <f>IF(N209="zákl. přenesená",J209,0)</f>
        <v>0</v>
      </c>
      <c r="BH209" s="224">
        <f>IF(N209="sníž. přenesená",J209,0)</f>
        <v>0</v>
      </c>
      <c r="BI209" s="224">
        <f>IF(N209="nulová",J209,0)</f>
        <v>0</v>
      </c>
      <c r="BJ209" s="17" t="s">
        <v>21</v>
      </c>
      <c r="BK209" s="224">
        <f>ROUND(I209*H209,2)</f>
        <v>0</v>
      </c>
      <c r="BL209" s="17" t="s">
        <v>252</v>
      </c>
      <c r="BM209" s="223" t="s">
        <v>686</v>
      </c>
    </row>
    <row r="210" spans="2:47" s="1" customFormat="1" ht="12">
      <c r="B210" s="39"/>
      <c r="C210" s="40"/>
      <c r="D210" s="232" t="s">
        <v>171</v>
      </c>
      <c r="E210" s="40"/>
      <c r="F210" s="233" t="s">
        <v>286</v>
      </c>
      <c r="G210" s="40"/>
      <c r="H210" s="40"/>
      <c r="I210" s="134"/>
      <c r="J210" s="40"/>
      <c r="K210" s="40"/>
      <c r="L210" s="44"/>
      <c r="M210" s="234"/>
      <c r="N210" s="84"/>
      <c r="O210" s="84"/>
      <c r="P210" s="84"/>
      <c r="Q210" s="84"/>
      <c r="R210" s="84"/>
      <c r="S210" s="84"/>
      <c r="T210" s="85"/>
      <c r="AT210" s="17" t="s">
        <v>171</v>
      </c>
      <c r="AU210" s="17" t="s">
        <v>91</v>
      </c>
    </row>
    <row r="211" spans="2:65" s="1" customFormat="1" ht="24" customHeight="1">
      <c r="B211" s="39"/>
      <c r="C211" s="212" t="s">
        <v>687</v>
      </c>
      <c r="D211" s="212" t="s">
        <v>126</v>
      </c>
      <c r="E211" s="213" t="s">
        <v>688</v>
      </c>
      <c r="F211" s="214" t="s">
        <v>689</v>
      </c>
      <c r="G211" s="215" t="s">
        <v>284</v>
      </c>
      <c r="H211" s="216">
        <v>1</v>
      </c>
      <c r="I211" s="217"/>
      <c r="J211" s="218">
        <f>ROUND(I211*H211,2)</f>
        <v>0</v>
      </c>
      <c r="K211" s="214" t="s">
        <v>130</v>
      </c>
      <c r="L211" s="44"/>
      <c r="M211" s="219" t="s">
        <v>39</v>
      </c>
      <c r="N211" s="220" t="s">
        <v>53</v>
      </c>
      <c r="O211" s="84"/>
      <c r="P211" s="221">
        <f>O211*H211</f>
        <v>0</v>
      </c>
      <c r="Q211" s="221">
        <v>0.01034</v>
      </c>
      <c r="R211" s="221">
        <f>Q211*H211</f>
        <v>0.01034</v>
      </c>
      <c r="S211" s="221">
        <v>0</v>
      </c>
      <c r="T211" s="222">
        <f>S211*H211</f>
        <v>0</v>
      </c>
      <c r="AR211" s="223" t="s">
        <v>252</v>
      </c>
      <c r="AT211" s="223" t="s">
        <v>126</v>
      </c>
      <c r="AU211" s="223" t="s">
        <v>91</v>
      </c>
      <c r="AY211" s="17" t="s">
        <v>123</v>
      </c>
      <c r="BE211" s="224">
        <f>IF(N211="základní",J211,0)</f>
        <v>0</v>
      </c>
      <c r="BF211" s="224">
        <f>IF(N211="snížená",J211,0)</f>
        <v>0</v>
      </c>
      <c r="BG211" s="224">
        <f>IF(N211="zákl. přenesená",J211,0)</f>
        <v>0</v>
      </c>
      <c r="BH211" s="224">
        <f>IF(N211="sníž. přenesená",J211,0)</f>
        <v>0</v>
      </c>
      <c r="BI211" s="224">
        <f>IF(N211="nulová",J211,0)</f>
        <v>0</v>
      </c>
      <c r="BJ211" s="17" t="s">
        <v>21</v>
      </c>
      <c r="BK211" s="224">
        <f>ROUND(I211*H211,2)</f>
        <v>0</v>
      </c>
      <c r="BL211" s="17" t="s">
        <v>252</v>
      </c>
      <c r="BM211" s="223" t="s">
        <v>690</v>
      </c>
    </row>
    <row r="212" spans="2:47" s="1" customFormat="1" ht="12">
      <c r="B212" s="39"/>
      <c r="C212" s="40"/>
      <c r="D212" s="232" t="s">
        <v>171</v>
      </c>
      <c r="E212" s="40"/>
      <c r="F212" s="233" t="s">
        <v>286</v>
      </c>
      <c r="G212" s="40"/>
      <c r="H212" s="40"/>
      <c r="I212" s="134"/>
      <c r="J212" s="40"/>
      <c r="K212" s="40"/>
      <c r="L212" s="44"/>
      <c r="M212" s="234"/>
      <c r="N212" s="84"/>
      <c r="O212" s="84"/>
      <c r="P212" s="84"/>
      <c r="Q212" s="84"/>
      <c r="R212" s="84"/>
      <c r="S212" s="84"/>
      <c r="T212" s="85"/>
      <c r="AT212" s="17" t="s">
        <v>171</v>
      </c>
      <c r="AU212" s="17" t="s">
        <v>91</v>
      </c>
    </row>
    <row r="213" spans="2:65" s="1" customFormat="1" ht="16.5" customHeight="1">
      <c r="B213" s="39"/>
      <c r="C213" s="212" t="s">
        <v>691</v>
      </c>
      <c r="D213" s="212" t="s">
        <v>126</v>
      </c>
      <c r="E213" s="213" t="s">
        <v>692</v>
      </c>
      <c r="F213" s="214" t="s">
        <v>693</v>
      </c>
      <c r="G213" s="215" t="s">
        <v>284</v>
      </c>
      <c r="H213" s="216">
        <v>1</v>
      </c>
      <c r="I213" s="217"/>
      <c r="J213" s="218">
        <f>ROUND(I213*H213,2)</f>
        <v>0</v>
      </c>
      <c r="K213" s="214" t="s">
        <v>130</v>
      </c>
      <c r="L213" s="44"/>
      <c r="M213" s="219" t="s">
        <v>39</v>
      </c>
      <c r="N213" s="220" t="s">
        <v>53</v>
      </c>
      <c r="O213" s="84"/>
      <c r="P213" s="221">
        <f>O213*H213</f>
        <v>0</v>
      </c>
      <c r="Q213" s="221">
        <v>0.00043</v>
      </c>
      <c r="R213" s="221">
        <f>Q213*H213</f>
        <v>0.00043</v>
      </c>
      <c r="S213" s="221">
        <v>0</v>
      </c>
      <c r="T213" s="222">
        <f>S213*H213</f>
        <v>0</v>
      </c>
      <c r="AR213" s="223" t="s">
        <v>252</v>
      </c>
      <c r="AT213" s="223" t="s">
        <v>126</v>
      </c>
      <c r="AU213" s="223" t="s">
        <v>91</v>
      </c>
      <c r="AY213" s="17" t="s">
        <v>123</v>
      </c>
      <c r="BE213" s="224">
        <f>IF(N213="základní",J213,0)</f>
        <v>0</v>
      </c>
      <c r="BF213" s="224">
        <f>IF(N213="snížená",J213,0)</f>
        <v>0</v>
      </c>
      <c r="BG213" s="224">
        <f>IF(N213="zákl. přenesená",J213,0)</f>
        <v>0</v>
      </c>
      <c r="BH213" s="224">
        <f>IF(N213="sníž. přenesená",J213,0)</f>
        <v>0</v>
      </c>
      <c r="BI213" s="224">
        <f>IF(N213="nulová",J213,0)</f>
        <v>0</v>
      </c>
      <c r="BJ213" s="17" t="s">
        <v>21</v>
      </c>
      <c r="BK213" s="224">
        <f>ROUND(I213*H213,2)</f>
        <v>0</v>
      </c>
      <c r="BL213" s="17" t="s">
        <v>252</v>
      </c>
      <c r="BM213" s="223" t="s">
        <v>694</v>
      </c>
    </row>
    <row r="214" spans="2:47" s="1" customFormat="1" ht="12">
      <c r="B214" s="39"/>
      <c r="C214" s="40"/>
      <c r="D214" s="232" t="s">
        <v>171</v>
      </c>
      <c r="E214" s="40"/>
      <c r="F214" s="233" t="s">
        <v>695</v>
      </c>
      <c r="G214" s="40"/>
      <c r="H214" s="40"/>
      <c r="I214" s="134"/>
      <c r="J214" s="40"/>
      <c r="K214" s="40"/>
      <c r="L214" s="44"/>
      <c r="M214" s="234"/>
      <c r="N214" s="84"/>
      <c r="O214" s="84"/>
      <c r="P214" s="84"/>
      <c r="Q214" s="84"/>
      <c r="R214" s="84"/>
      <c r="S214" s="84"/>
      <c r="T214" s="85"/>
      <c r="AT214" s="17" t="s">
        <v>171</v>
      </c>
      <c r="AU214" s="17" t="s">
        <v>91</v>
      </c>
    </row>
    <row r="215" spans="2:65" s="1" customFormat="1" ht="16.5" customHeight="1">
      <c r="B215" s="39"/>
      <c r="C215" s="212" t="s">
        <v>696</v>
      </c>
      <c r="D215" s="212" t="s">
        <v>126</v>
      </c>
      <c r="E215" s="213" t="s">
        <v>697</v>
      </c>
      <c r="F215" s="214" t="s">
        <v>698</v>
      </c>
      <c r="G215" s="215" t="s">
        <v>284</v>
      </c>
      <c r="H215" s="216">
        <v>2</v>
      </c>
      <c r="I215" s="217"/>
      <c r="J215" s="218">
        <f>ROUND(I215*H215,2)</f>
        <v>0</v>
      </c>
      <c r="K215" s="214" t="s">
        <v>130</v>
      </c>
      <c r="L215" s="44"/>
      <c r="M215" s="219" t="s">
        <v>39</v>
      </c>
      <c r="N215" s="220" t="s">
        <v>53</v>
      </c>
      <c r="O215" s="84"/>
      <c r="P215" s="221">
        <f>O215*H215</f>
        <v>0</v>
      </c>
      <c r="Q215" s="221">
        <v>0.00059</v>
      </c>
      <c r="R215" s="221">
        <f>Q215*H215</f>
        <v>0.00118</v>
      </c>
      <c r="S215" s="221">
        <v>0</v>
      </c>
      <c r="T215" s="222">
        <f>S215*H215</f>
        <v>0</v>
      </c>
      <c r="AR215" s="223" t="s">
        <v>252</v>
      </c>
      <c r="AT215" s="223" t="s">
        <v>126</v>
      </c>
      <c r="AU215" s="223" t="s">
        <v>91</v>
      </c>
      <c r="AY215" s="17" t="s">
        <v>123</v>
      </c>
      <c r="BE215" s="224">
        <f>IF(N215="základní",J215,0)</f>
        <v>0</v>
      </c>
      <c r="BF215" s="224">
        <f>IF(N215="snížená",J215,0)</f>
        <v>0</v>
      </c>
      <c r="BG215" s="224">
        <f>IF(N215="zákl. přenesená",J215,0)</f>
        <v>0</v>
      </c>
      <c r="BH215" s="224">
        <f>IF(N215="sníž. přenesená",J215,0)</f>
        <v>0</v>
      </c>
      <c r="BI215" s="224">
        <f>IF(N215="nulová",J215,0)</f>
        <v>0</v>
      </c>
      <c r="BJ215" s="17" t="s">
        <v>21</v>
      </c>
      <c r="BK215" s="224">
        <f>ROUND(I215*H215,2)</f>
        <v>0</v>
      </c>
      <c r="BL215" s="17" t="s">
        <v>252</v>
      </c>
      <c r="BM215" s="223" t="s">
        <v>699</v>
      </c>
    </row>
    <row r="216" spans="2:65" s="1" customFormat="1" ht="16.5" customHeight="1">
      <c r="B216" s="39"/>
      <c r="C216" s="267" t="s">
        <v>700</v>
      </c>
      <c r="D216" s="267" t="s">
        <v>204</v>
      </c>
      <c r="E216" s="268" t="s">
        <v>701</v>
      </c>
      <c r="F216" s="269" t="s">
        <v>702</v>
      </c>
      <c r="G216" s="270" t="s">
        <v>200</v>
      </c>
      <c r="H216" s="271">
        <v>2</v>
      </c>
      <c r="I216" s="272"/>
      <c r="J216" s="273">
        <f>ROUND(I216*H216,2)</f>
        <v>0</v>
      </c>
      <c r="K216" s="269" t="s">
        <v>130</v>
      </c>
      <c r="L216" s="274"/>
      <c r="M216" s="275" t="s">
        <v>39</v>
      </c>
      <c r="N216" s="276" t="s">
        <v>53</v>
      </c>
      <c r="O216" s="84"/>
      <c r="P216" s="221">
        <f>O216*H216</f>
        <v>0</v>
      </c>
      <c r="Q216" s="221">
        <v>0.014</v>
      </c>
      <c r="R216" s="221">
        <f>Q216*H216</f>
        <v>0.028</v>
      </c>
      <c r="S216" s="221">
        <v>0</v>
      </c>
      <c r="T216" s="222">
        <f>S216*H216</f>
        <v>0</v>
      </c>
      <c r="AR216" s="223" t="s">
        <v>295</v>
      </c>
      <c r="AT216" s="223" t="s">
        <v>204</v>
      </c>
      <c r="AU216" s="223" t="s">
        <v>91</v>
      </c>
      <c r="AY216" s="17" t="s">
        <v>123</v>
      </c>
      <c r="BE216" s="224">
        <f>IF(N216="základní",J216,0)</f>
        <v>0</v>
      </c>
      <c r="BF216" s="224">
        <f>IF(N216="snížená",J216,0)</f>
        <v>0</v>
      </c>
      <c r="BG216" s="224">
        <f>IF(N216="zákl. přenesená",J216,0)</f>
        <v>0</v>
      </c>
      <c r="BH216" s="224">
        <f>IF(N216="sníž. přenesená",J216,0)</f>
        <v>0</v>
      </c>
      <c r="BI216" s="224">
        <f>IF(N216="nulová",J216,0)</f>
        <v>0</v>
      </c>
      <c r="BJ216" s="17" t="s">
        <v>21</v>
      </c>
      <c r="BK216" s="224">
        <f>ROUND(I216*H216,2)</f>
        <v>0</v>
      </c>
      <c r="BL216" s="17" t="s">
        <v>252</v>
      </c>
      <c r="BM216" s="223" t="s">
        <v>703</v>
      </c>
    </row>
    <row r="217" spans="2:65" s="1" customFormat="1" ht="16.5" customHeight="1">
      <c r="B217" s="39"/>
      <c r="C217" s="212" t="s">
        <v>704</v>
      </c>
      <c r="D217" s="212" t="s">
        <v>126</v>
      </c>
      <c r="E217" s="213" t="s">
        <v>705</v>
      </c>
      <c r="F217" s="214" t="s">
        <v>706</v>
      </c>
      <c r="G217" s="215" t="s">
        <v>284</v>
      </c>
      <c r="H217" s="216">
        <v>1</v>
      </c>
      <c r="I217" s="217"/>
      <c r="J217" s="218">
        <f>ROUND(I217*H217,2)</f>
        <v>0</v>
      </c>
      <c r="K217" s="214" t="s">
        <v>130</v>
      </c>
      <c r="L217" s="44"/>
      <c r="M217" s="219" t="s">
        <v>39</v>
      </c>
      <c r="N217" s="220" t="s">
        <v>53</v>
      </c>
      <c r="O217" s="84"/>
      <c r="P217" s="221">
        <f>O217*H217</f>
        <v>0</v>
      </c>
      <c r="Q217" s="221">
        <v>0.00196</v>
      </c>
      <c r="R217" s="221">
        <f>Q217*H217</f>
        <v>0.00196</v>
      </c>
      <c r="S217" s="221">
        <v>0</v>
      </c>
      <c r="T217" s="222">
        <f>S217*H217</f>
        <v>0</v>
      </c>
      <c r="AR217" s="223" t="s">
        <v>252</v>
      </c>
      <c r="AT217" s="223" t="s">
        <v>126</v>
      </c>
      <c r="AU217" s="223" t="s">
        <v>91</v>
      </c>
      <c r="AY217" s="17" t="s">
        <v>123</v>
      </c>
      <c r="BE217" s="224">
        <f>IF(N217="základní",J217,0)</f>
        <v>0</v>
      </c>
      <c r="BF217" s="224">
        <f>IF(N217="snížená",J217,0)</f>
        <v>0</v>
      </c>
      <c r="BG217" s="224">
        <f>IF(N217="zákl. přenesená",J217,0)</f>
        <v>0</v>
      </c>
      <c r="BH217" s="224">
        <f>IF(N217="sníž. přenesená",J217,0)</f>
        <v>0</v>
      </c>
      <c r="BI217" s="224">
        <f>IF(N217="nulová",J217,0)</f>
        <v>0</v>
      </c>
      <c r="BJ217" s="17" t="s">
        <v>21</v>
      </c>
      <c r="BK217" s="224">
        <f>ROUND(I217*H217,2)</f>
        <v>0</v>
      </c>
      <c r="BL217" s="17" t="s">
        <v>252</v>
      </c>
      <c r="BM217" s="223" t="s">
        <v>707</v>
      </c>
    </row>
    <row r="218" spans="2:47" s="1" customFormat="1" ht="12">
      <c r="B218" s="39"/>
      <c r="C218" s="40"/>
      <c r="D218" s="232" t="s">
        <v>171</v>
      </c>
      <c r="E218" s="40"/>
      <c r="F218" s="233" t="s">
        <v>708</v>
      </c>
      <c r="G218" s="40"/>
      <c r="H218" s="40"/>
      <c r="I218" s="134"/>
      <c r="J218" s="40"/>
      <c r="K218" s="40"/>
      <c r="L218" s="44"/>
      <c r="M218" s="234"/>
      <c r="N218" s="84"/>
      <c r="O218" s="84"/>
      <c r="P218" s="84"/>
      <c r="Q218" s="84"/>
      <c r="R218" s="84"/>
      <c r="S218" s="84"/>
      <c r="T218" s="85"/>
      <c r="AT218" s="17" t="s">
        <v>171</v>
      </c>
      <c r="AU218" s="17" t="s">
        <v>91</v>
      </c>
    </row>
    <row r="219" spans="2:65" s="1" customFormat="1" ht="16.5" customHeight="1">
      <c r="B219" s="39"/>
      <c r="C219" s="212" t="s">
        <v>709</v>
      </c>
      <c r="D219" s="212" t="s">
        <v>126</v>
      </c>
      <c r="E219" s="213" t="s">
        <v>710</v>
      </c>
      <c r="F219" s="214" t="s">
        <v>711</v>
      </c>
      <c r="G219" s="215" t="s">
        <v>284</v>
      </c>
      <c r="H219" s="216">
        <v>1</v>
      </c>
      <c r="I219" s="217"/>
      <c r="J219" s="218">
        <f>ROUND(I219*H219,2)</f>
        <v>0</v>
      </c>
      <c r="K219" s="214" t="s">
        <v>130</v>
      </c>
      <c r="L219" s="44"/>
      <c r="M219" s="219" t="s">
        <v>39</v>
      </c>
      <c r="N219" s="220" t="s">
        <v>53</v>
      </c>
      <c r="O219" s="84"/>
      <c r="P219" s="221">
        <f>O219*H219</f>
        <v>0</v>
      </c>
      <c r="Q219" s="221">
        <v>0.0018</v>
      </c>
      <c r="R219" s="221">
        <f>Q219*H219</f>
        <v>0.0018</v>
      </c>
      <c r="S219" s="221">
        <v>0</v>
      </c>
      <c r="T219" s="222">
        <f>S219*H219</f>
        <v>0</v>
      </c>
      <c r="AR219" s="223" t="s">
        <v>252</v>
      </c>
      <c r="AT219" s="223" t="s">
        <v>126</v>
      </c>
      <c r="AU219" s="223" t="s">
        <v>91</v>
      </c>
      <c r="AY219" s="17" t="s">
        <v>123</v>
      </c>
      <c r="BE219" s="224">
        <f>IF(N219="základní",J219,0)</f>
        <v>0</v>
      </c>
      <c r="BF219" s="224">
        <f>IF(N219="snížená",J219,0)</f>
        <v>0</v>
      </c>
      <c r="BG219" s="224">
        <f>IF(N219="zákl. přenesená",J219,0)</f>
        <v>0</v>
      </c>
      <c r="BH219" s="224">
        <f>IF(N219="sníž. přenesená",J219,0)</f>
        <v>0</v>
      </c>
      <c r="BI219" s="224">
        <f>IF(N219="nulová",J219,0)</f>
        <v>0</v>
      </c>
      <c r="BJ219" s="17" t="s">
        <v>21</v>
      </c>
      <c r="BK219" s="224">
        <f>ROUND(I219*H219,2)</f>
        <v>0</v>
      </c>
      <c r="BL219" s="17" t="s">
        <v>252</v>
      </c>
      <c r="BM219" s="223" t="s">
        <v>712</v>
      </c>
    </row>
    <row r="220" spans="2:47" s="1" customFormat="1" ht="12">
      <c r="B220" s="39"/>
      <c r="C220" s="40"/>
      <c r="D220" s="232" t="s">
        <v>171</v>
      </c>
      <c r="E220" s="40"/>
      <c r="F220" s="233" t="s">
        <v>708</v>
      </c>
      <c r="G220" s="40"/>
      <c r="H220" s="40"/>
      <c r="I220" s="134"/>
      <c r="J220" s="40"/>
      <c r="K220" s="40"/>
      <c r="L220" s="44"/>
      <c r="M220" s="234"/>
      <c r="N220" s="84"/>
      <c r="O220" s="84"/>
      <c r="P220" s="84"/>
      <c r="Q220" s="84"/>
      <c r="R220" s="84"/>
      <c r="S220" s="84"/>
      <c r="T220" s="85"/>
      <c r="AT220" s="17" t="s">
        <v>171</v>
      </c>
      <c r="AU220" s="17" t="s">
        <v>91</v>
      </c>
    </row>
    <row r="221" spans="2:65" s="1" customFormat="1" ht="16.5" customHeight="1">
      <c r="B221" s="39"/>
      <c r="C221" s="212" t="s">
        <v>713</v>
      </c>
      <c r="D221" s="212" t="s">
        <v>126</v>
      </c>
      <c r="E221" s="213" t="s">
        <v>714</v>
      </c>
      <c r="F221" s="214" t="s">
        <v>715</v>
      </c>
      <c r="G221" s="215" t="s">
        <v>284</v>
      </c>
      <c r="H221" s="216">
        <v>10</v>
      </c>
      <c r="I221" s="217"/>
      <c r="J221" s="218">
        <f>ROUND(I221*H221,2)</f>
        <v>0</v>
      </c>
      <c r="K221" s="214" t="s">
        <v>130</v>
      </c>
      <c r="L221" s="44"/>
      <c r="M221" s="219" t="s">
        <v>39</v>
      </c>
      <c r="N221" s="220" t="s">
        <v>53</v>
      </c>
      <c r="O221" s="84"/>
      <c r="P221" s="221">
        <f>O221*H221</f>
        <v>0</v>
      </c>
      <c r="Q221" s="221">
        <v>0.0018</v>
      </c>
      <c r="R221" s="221">
        <f>Q221*H221</f>
        <v>0.018</v>
      </c>
      <c r="S221" s="221">
        <v>0</v>
      </c>
      <c r="T221" s="222">
        <f>S221*H221</f>
        <v>0</v>
      </c>
      <c r="AR221" s="223" t="s">
        <v>252</v>
      </c>
      <c r="AT221" s="223" t="s">
        <v>126</v>
      </c>
      <c r="AU221" s="223" t="s">
        <v>91</v>
      </c>
      <c r="AY221" s="17" t="s">
        <v>123</v>
      </c>
      <c r="BE221" s="224">
        <f>IF(N221="základní",J221,0)</f>
        <v>0</v>
      </c>
      <c r="BF221" s="224">
        <f>IF(N221="snížená",J221,0)</f>
        <v>0</v>
      </c>
      <c r="BG221" s="224">
        <f>IF(N221="zákl. přenesená",J221,0)</f>
        <v>0</v>
      </c>
      <c r="BH221" s="224">
        <f>IF(N221="sníž. přenesená",J221,0)</f>
        <v>0</v>
      </c>
      <c r="BI221" s="224">
        <f>IF(N221="nulová",J221,0)</f>
        <v>0</v>
      </c>
      <c r="BJ221" s="17" t="s">
        <v>21</v>
      </c>
      <c r="BK221" s="224">
        <f>ROUND(I221*H221,2)</f>
        <v>0</v>
      </c>
      <c r="BL221" s="17" t="s">
        <v>252</v>
      </c>
      <c r="BM221" s="223" t="s">
        <v>716</v>
      </c>
    </row>
    <row r="222" spans="2:47" s="1" customFormat="1" ht="12">
      <c r="B222" s="39"/>
      <c r="C222" s="40"/>
      <c r="D222" s="232" t="s">
        <v>171</v>
      </c>
      <c r="E222" s="40"/>
      <c r="F222" s="233" t="s">
        <v>717</v>
      </c>
      <c r="G222" s="40"/>
      <c r="H222" s="40"/>
      <c r="I222" s="134"/>
      <c r="J222" s="40"/>
      <c r="K222" s="40"/>
      <c r="L222" s="44"/>
      <c r="M222" s="234"/>
      <c r="N222" s="84"/>
      <c r="O222" s="84"/>
      <c r="P222" s="84"/>
      <c r="Q222" s="84"/>
      <c r="R222" s="84"/>
      <c r="S222" s="84"/>
      <c r="T222" s="85"/>
      <c r="AT222" s="17" t="s">
        <v>171</v>
      </c>
      <c r="AU222" s="17" t="s">
        <v>91</v>
      </c>
    </row>
    <row r="223" spans="2:65" s="1" customFormat="1" ht="16.5" customHeight="1">
      <c r="B223" s="39"/>
      <c r="C223" s="212" t="s">
        <v>718</v>
      </c>
      <c r="D223" s="212" t="s">
        <v>126</v>
      </c>
      <c r="E223" s="213" t="s">
        <v>719</v>
      </c>
      <c r="F223" s="214" t="s">
        <v>720</v>
      </c>
      <c r="G223" s="215" t="s">
        <v>284</v>
      </c>
      <c r="H223" s="216">
        <v>2</v>
      </c>
      <c r="I223" s="217"/>
      <c r="J223" s="218">
        <f>ROUND(I223*H223,2)</f>
        <v>0</v>
      </c>
      <c r="K223" s="214" t="s">
        <v>130</v>
      </c>
      <c r="L223" s="44"/>
      <c r="M223" s="219" t="s">
        <v>39</v>
      </c>
      <c r="N223" s="220" t="s">
        <v>53</v>
      </c>
      <c r="O223" s="84"/>
      <c r="P223" s="221">
        <f>O223*H223</f>
        <v>0</v>
      </c>
      <c r="Q223" s="221">
        <v>0.00228</v>
      </c>
      <c r="R223" s="221">
        <f>Q223*H223</f>
        <v>0.00456</v>
      </c>
      <c r="S223" s="221">
        <v>0</v>
      </c>
      <c r="T223" s="222">
        <f>S223*H223</f>
        <v>0</v>
      </c>
      <c r="AR223" s="223" t="s">
        <v>252</v>
      </c>
      <c r="AT223" s="223" t="s">
        <v>126</v>
      </c>
      <c r="AU223" s="223" t="s">
        <v>91</v>
      </c>
      <c r="AY223" s="17" t="s">
        <v>123</v>
      </c>
      <c r="BE223" s="224">
        <f>IF(N223="základní",J223,0)</f>
        <v>0</v>
      </c>
      <c r="BF223" s="224">
        <f>IF(N223="snížená",J223,0)</f>
        <v>0</v>
      </c>
      <c r="BG223" s="224">
        <f>IF(N223="zákl. přenesená",J223,0)</f>
        <v>0</v>
      </c>
      <c r="BH223" s="224">
        <f>IF(N223="sníž. přenesená",J223,0)</f>
        <v>0</v>
      </c>
      <c r="BI223" s="224">
        <f>IF(N223="nulová",J223,0)</f>
        <v>0</v>
      </c>
      <c r="BJ223" s="17" t="s">
        <v>21</v>
      </c>
      <c r="BK223" s="224">
        <f>ROUND(I223*H223,2)</f>
        <v>0</v>
      </c>
      <c r="BL223" s="17" t="s">
        <v>252</v>
      </c>
      <c r="BM223" s="223" t="s">
        <v>721</v>
      </c>
    </row>
    <row r="224" spans="2:65" s="1" customFormat="1" ht="16.5" customHeight="1">
      <c r="B224" s="39"/>
      <c r="C224" s="212" t="s">
        <v>722</v>
      </c>
      <c r="D224" s="212" t="s">
        <v>126</v>
      </c>
      <c r="E224" s="213" t="s">
        <v>723</v>
      </c>
      <c r="F224" s="214" t="s">
        <v>724</v>
      </c>
      <c r="G224" s="215" t="s">
        <v>284</v>
      </c>
      <c r="H224" s="216">
        <v>4</v>
      </c>
      <c r="I224" s="217"/>
      <c r="J224" s="218">
        <f>ROUND(I224*H224,2)</f>
        <v>0</v>
      </c>
      <c r="K224" s="214" t="s">
        <v>130</v>
      </c>
      <c r="L224" s="44"/>
      <c r="M224" s="219" t="s">
        <v>39</v>
      </c>
      <c r="N224" s="220" t="s">
        <v>53</v>
      </c>
      <c r="O224" s="84"/>
      <c r="P224" s="221">
        <f>O224*H224</f>
        <v>0</v>
      </c>
      <c r="Q224" s="221">
        <v>0.00274</v>
      </c>
      <c r="R224" s="221">
        <f>Q224*H224</f>
        <v>0.01096</v>
      </c>
      <c r="S224" s="221">
        <v>0</v>
      </c>
      <c r="T224" s="222">
        <f>S224*H224</f>
        <v>0</v>
      </c>
      <c r="AR224" s="223" t="s">
        <v>252</v>
      </c>
      <c r="AT224" s="223" t="s">
        <v>126</v>
      </c>
      <c r="AU224" s="223" t="s">
        <v>91</v>
      </c>
      <c r="AY224" s="17" t="s">
        <v>123</v>
      </c>
      <c r="BE224" s="224">
        <f>IF(N224="základní",J224,0)</f>
        <v>0</v>
      </c>
      <c r="BF224" s="224">
        <f>IF(N224="snížená",J224,0)</f>
        <v>0</v>
      </c>
      <c r="BG224" s="224">
        <f>IF(N224="zákl. přenesená",J224,0)</f>
        <v>0</v>
      </c>
      <c r="BH224" s="224">
        <f>IF(N224="sníž. přenesená",J224,0)</f>
        <v>0</v>
      </c>
      <c r="BI224" s="224">
        <f>IF(N224="nulová",J224,0)</f>
        <v>0</v>
      </c>
      <c r="BJ224" s="17" t="s">
        <v>21</v>
      </c>
      <c r="BK224" s="224">
        <f>ROUND(I224*H224,2)</f>
        <v>0</v>
      </c>
      <c r="BL224" s="17" t="s">
        <v>252</v>
      </c>
      <c r="BM224" s="223" t="s">
        <v>725</v>
      </c>
    </row>
    <row r="225" spans="2:47" s="1" customFormat="1" ht="12">
      <c r="B225" s="39"/>
      <c r="C225" s="40"/>
      <c r="D225" s="232" t="s">
        <v>171</v>
      </c>
      <c r="E225" s="40"/>
      <c r="F225" s="233" t="s">
        <v>726</v>
      </c>
      <c r="G225" s="40"/>
      <c r="H225" s="40"/>
      <c r="I225" s="134"/>
      <c r="J225" s="40"/>
      <c r="K225" s="40"/>
      <c r="L225" s="44"/>
      <c r="M225" s="234"/>
      <c r="N225" s="84"/>
      <c r="O225" s="84"/>
      <c r="P225" s="84"/>
      <c r="Q225" s="84"/>
      <c r="R225" s="84"/>
      <c r="S225" s="84"/>
      <c r="T225" s="85"/>
      <c r="AT225" s="17" t="s">
        <v>171</v>
      </c>
      <c r="AU225" s="17" t="s">
        <v>91</v>
      </c>
    </row>
    <row r="226" spans="2:65" s="1" customFormat="1" ht="16.5" customHeight="1">
      <c r="B226" s="39"/>
      <c r="C226" s="212" t="s">
        <v>727</v>
      </c>
      <c r="D226" s="212" t="s">
        <v>126</v>
      </c>
      <c r="E226" s="213" t="s">
        <v>728</v>
      </c>
      <c r="F226" s="214" t="s">
        <v>729</v>
      </c>
      <c r="G226" s="215" t="s">
        <v>200</v>
      </c>
      <c r="H226" s="216">
        <v>10</v>
      </c>
      <c r="I226" s="217"/>
      <c r="J226" s="218">
        <f>ROUND(I226*H226,2)</f>
        <v>0</v>
      </c>
      <c r="K226" s="214" t="s">
        <v>130</v>
      </c>
      <c r="L226" s="44"/>
      <c r="M226" s="219" t="s">
        <v>39</v>
      </c>
      <c r="N226" s="220" t="s">
        <v>53</v>
      </c>
      <c r="O226" s="84"/>
      <c r="P226" s="221">
        <f>O226*H226</f>
        <v>0</v>
      </c>
      <c r="Q226" s="221">
        <v>0.00023</v>
      </c>
      <c r="R226" s="221">
        <f>Q226*H226</f>
        <v>0.0023</v>
      </c>
      <c r="S226" s="221">
        <v>0</v>
      </c>
      <c r="T226" s="222">
        <f>S226*H226</f>
        <v>0</v>
      </c>
      <c r="AR226" s="223" t="s">
        <v>252</v>
      </c>
      <c r="AT226" s="223" t="s">
        <v>126</v>
      </c>
      <c r="AU226" s="223" t="s">
        <v>91</v>
      </c>
      <c r="AY226" s="17" t="s">
        <v>123</v>
      </c>
      <c r="BE226" s="224">
        <f>IF(N226="základní",J226,0)</f>
        <v>0</v>
      </c>
      <c r="BF226" s="224">
        <f>IF(N226="snížená",J226,0)</f>
        <v>0</v>
      </c>
      <c r="BG226" s="224">
        <f>IF(N226="zákl. přenesená",J226,0)</f>
        <v>0</v>
      </c>
      <c r="BH226" s="224">
        <f>IF(N226="sníž. přenesená",J226,0)</f>
        <v>0</v>
      </c>
      <c r="BI226" s="224">
        <f>IF(N226="nulová",J226,0)</f>
        <v>0</v>
      </c>
      <c r="BJ226" s="17" t="s">
        <v>21</v>
      </c>
      <c r="BK226" s="224">
        <f>ROUND(I226*H226,2)</f>
        <v>0</v>
      </c>
      <c r="BL226" s="17" t="s">
        <v>252</v>
      </c>
      <c r="BM226" s="223" t="s">
        <v>730</v>
      </c>
    </row>
    <row r="227" spans="2:47" s="1" customFormat="1" ht="12">
      <c r="B227" s="39"/>
      <c r="C227" s="40"/>
      <c r="D227" s="232" t="s">
        <v>171</v>
      </c>
      <c r="E227" s="40"/>
      <c r="F227" s="233" t="s">
        <v>731</v>
      </c>
      <c r="G227" s="40"/>
      <c r="H227" s="40"/>
      <c r="I227" s="134"/>
      <c r="J227" s="40"/>
      <c r="K227" s="40"/>
      <c r="L227" s="44"/>
      <c r="M227" s="234"/>
      <c r="N227" s="84"/>
      <c r="O227" s="84"/>
      <c r="P227" s="84"/>
      <c r="Q227" s="84"/>
      <c r="R227" s="84"/>
      <c r="S227" s="84"/>
      <c r="T227" s="85"/>
      <c r="AT227" s="17" t="s">
        <v>171</v>
      </c>
      <c r="AU227" s="17" t="s">
        <v>91</v>
      </c>
    </row>
    <row r="228" spans="2:65" s="1" customFormat="1" ht="16.5" customHeight="1">
      <c r="B228" s="39"/>
      <c r="C228" s="212" t="s">
        <v>732</v>
      </c>
      <c r="D228" s="212" t="s">
        <v>126</v>
      </c>
      <c r="E228" s="213" t="s">
        <v>733</v>
      </c>
      <c r="F228" s="214" t="s">
        <v>734</v>
      </c>
      <c r="G228" s="215" t="s">
        <v>200</v>
      </c>
      <c r="H228" s="216">
        <v>1</v>
      </c>
      <c r="I228" s="217"/>
      <c r="J228" s="218">
        <f>ROUND(I228*H228,2)</f>
        <v>0</v>
      </c>
      <c r="K228" s="214" t="s">
        <v>130</v>
      </c>
      <c r="L228" s="44"/>
      <c r="M228" s="219" t="s">
        <v>39</v>
      </c>
      <c r="N228" s="220" t="s">
        <v>53</v>
      </c>
      <c r="O228" s="84"/>
      <c r="P228" s="221">
        <f>O228*H228</f>
        <v>0</v>
      </c>
      <c r="Q228" s="221">
        <v>0.00028</v>
      </c>
      <c r="R228" s="221">
        <f>Q228*H228</f>
        <v>0.00028</v>
      </c>
      <c r="S228" s="221">
        <v>0</v>
      </c>
      <c r="T228" s="222">
        <f>S228*H228</f>
        <v>0</v>
      </c>
      <c r="AR228" s="223" t="s">
        <v>252</v>
      </c>
      <c r="AT228" s="223" t="s">
        <v>126</v>
      </c>
      <c r="AU228" s="223" t="s">
        <v>91</v>
      </c>
      <c r="AY228" s="17" t="s">
        <v>123</v>
      </c>
      <c r="BE228" s="224">
        <f>IF(N228="základní",J228,0)</f>
        <v>0</v>
      </c>
      <c r="BF228" s="224">
        <f>IF(N228="snížená",J228,0)</f>
        <v>0</v>
      </c>
      <c r="BG228" s="224">
        <f>IF(N228="zákl. přenesená",J228,0)</f>
        <v>0</v>
      </c>
      <c r="BH228" s="224">
        <f>IF(N228="sníž. přenesená",J228,0)</f>
        <v>0</v>
      </c>
      <c r="BI228" s="224">
        <f>IF(N228="nulová",J228,0)</f>
        <v>0</v>
      </c>
      <c r="BJ228" s="17" t="s">
        <v>21</v>
      </c>
      <c r="BK228" s="224">
        <f>ROUND(I228*H228,2)</f>
        <v>0</v>
      </c>
      <c r="BL228" s="17" t="s">
        <v>252</v>
      </c>
      <c r="BM228" s="223" t="s">
        <v>735</v>
      </c>
    </row>
    <row r="229" spans="2:47" s="1" customFormat="1" ht="12">
      <c r="B229" s="39"/>
      <c r="C229" s="40"/>
      <c r="D229" s="232" t="s">
        <v>171</v>
      </c>
      <c r="E229" s="40"/>
      <c r="F229" s="233" t="s">
        <v>731</v>
      </c>
      <c r="G229" s="40"/>
      <c r="H229" s="40"/>
      <c r="I229" s="134"/>
      <c r="J229" s="40"/>
      <c r="K229" s="40"/>
      <c r="L229" s="44"/>
      <c r="M229" s="234"/>
      <c r="N229" s="84"/>
      <c r="O229" s="84"/>
      <c r="P229" s="84"/>
      <c r="Q229" s="84"/>
      <c r="R229" s="84"/>
      <c r="S229" s="84"/>
      <c r="T229" s="85"/>
      <c r="AT229" s="17" t="s">
        <v>171</v>
      </c>
      <c r="AU229" s="17" t="s">
        <v>91</v>
      </c>
    </row>
    <row r="230" spans="2:65" s="1" customFormat="1" ht="16.5" customHeight="1">
      <c r="B230" s="39"/>
      <c r="C230" s="212" t="s">
        <v>736</v>
      </c>
      <c r="D230" s="212" t="s">
        <v>126</v>
      </c>
      <c r="E230" s="213" t="s">
        <v>737</v>
      </c>
      <c r="F230" s="214" t="s">
        <v>738</v>
      </c>
      <c r="G230" s="215" t="s">
        <v>200</v>
      </c>
      <c r="H230" s="216">
        <v>4</v>
      </c>
      <c r="I230" s="217"/>
      <c r="J230" s="218">
        <f>ROUND(I230*H230,2)</f>
        <v>0</v>
      </c>
      <c r="K230" s="214" t="s">
        <v>130</v>
      </c>
      <c r="L230" s="44"/>
      <c r="M230" s="219" t="s">
        <v>39</v>
      </c>
      <c r="N230" s="220" t="s">
        <v>53</v>
      </c>
      <c r="O230" s="84"/>
      <c r="P230" s="221">
        <f>O230*H230</f>
        <v>0</v>
      </c>
      <c r="Q230" s="221">
        <v>0.00028</v>
      </c>
      <c r="R230" s="221">
        <f>Q230*H230</f>
        <v>0.00112</v>
      </c>
      <c r="S230" s="221">
        <v>0</v>
      </c>
      <c r="T230" s="222">
        <f>S230*H230</f>
        <v>0</v>
      </c>
      <c r="AR230" s="223" t="s">
        <v>252</v>
      </c>
      <c r="AT230" s="223" t="s">
        <v>126</v>
      </c>
      <c r="AU230" s="223" t="s">
        <v>91</v>
      </c>
      <c r="AY230" s="17" t="s">
        <v>123</v>
      </c>
      <c r="BE230" s="224">
        <f>IF(N230="základní",J230,0)</f>
        <v>0</v>
      </c>
      <c r="BF230" s="224">
        <f>IF(N230="snížená",J230,0)</f>
        <v>0</v>
      </c>
      <c r="BG230" s="224">
        <f>IF(N230="zákl. přenesená",J230,0)</f>
        <v>0</v>
      </c>
      <c r="BH230" s="224">
        <f>IF(N230="sníž. přenesená",J230,0)</f>
        <v>0</v>
      </c>
      <c r="BI230" s="224">
        <f>IF(N230="nulová",J230,0)</f>
        <v>0</v>
      </c>
      <c r="BJ230" s="17" t="s">
        <v>21</v>
      </c>
      <c r="BK230" s="224">
        <f>ROUND(I230*H230,2)</f>
        <v>0</v>
      </c>
      <c r="BL230" s="17" t="s">
        <v>252</v>
      </c>
      <c r="BM230" s="223" t="s">
        <v>739</v>
      </c>
    </row>
    <row r="231" spans="2:47" s="1" customFormat="1" ht="12">
      <c r="B231" s="39"/>
      <c r="C231" s="40"/>
      <c r="D231" s="232" t="s">
        <v>171</v>
      </c>
      <c r="E231" s="40"/>
      <c r="F231" s="233" t="s">
        <v>731</v>
      </c>
      <c r="G231" s="40"/>
      <c r="H231" s="40"/>
      <c r="I231" s="134"/>
      <c r="J231" s="40"/>
      <c r="K231" s="40"/>
      <c r="L231" s="44"/>
      <c r="M231" s="234"/>
      <c r="N231" s="84"/>
      <c r="O231" s="84"/>
      <c r="P231" s="84"/>
      <c r="Q231" s="84"/>
      <c r="R231" s="84"/>
      <c r="S231" s="84"/>
      <c r="T231" s="85"/>
      <c r="AT231" s="17" t="s">
        <v>171</v>
      </c>
      <c r="AU231" s="17" t="s">
        <v>91</v>
      </c>
    </row>
    <row r="232" spans="2:65" s="1" customFormat="1" ht="16.5" customHeight="1">
      <c r="B232" s="39"/>
      <c r="C232" s="212" t="s">
        <v>740</v>
      </c>
      <c r="D232" s="212" t="s">
        <v>126</v>
      </c>
      <c r="E232" s="213" t="s">
        <v>741</v>
      </c>
      <c r="F232" s="214" t="s">
        <v>742</v>
      </c>
      <c r="G232" s="215" t="s">
        <v>200</v>
      </c>
      <c r="H232" s="216">
        <v>2</v>
      </c>
      <c r="I232" s="217"/>
      <c r="J232" s="218">
        <f>ROUND(I232*H232,2)</f>
        <v>0</v>
      </c>
      <c r="K232" s="214" t="s">
        <v>130</v>
      </c>
      <c r="L232" s="44"/>
      <c r="M232" s="219" t="s">
        <v>39</v>
      </c>
      <c r="N232" s="220" t="s">
        <v>53</v>
      </c>
      <c r="O232" s="84"/>
      <c r="P232" s="221">
        <f>O232*H232</f>
        <v>0</v>
      </c>
      <c r="Q232" s="221">
        <v>0.00128</v>
      </c>
      <c r="R232" s="221">
        <f>Q232*H232</f>
        <v>0.00256</v>
      </c>
      <c r="S232" s="221">
        <v>0</v>
      </c>
      <c r="T232" s="222">
        <f>S232*H232</f>
        <v>0</v>
      </c>
      <c r="AR232" s="223" t="s">
        <v>252</v>
      </c>
      <c r="AT232" s="223" t="s">
        <v>126</v>
      </c>
      <c r="AU232" s="223" t="s">
        <v>91</v>
      </c>
      <c r="AY232" s="17" t="s">
        <v>123</v>
      </c>
      <c r="BE232" s="224">
        <f>IF(N232="základní",J232,0)</f>
        <v>0</v>
      </c>
      <c r="BF232" s="224">
        <f>IF(N232="snížená",J232,0)</f>
        <v>0</v>
      </c>
      <c r="BG232" s="224">
        <f>IF(N232="zákl. přenesená",J232,0)</f>
        <v>0</v>
      </c>
      <c r="BH232" s="224">
        <f>IF(N232="sníž. přenesená",J232,0)</f>
        <v>0</v>
      </c>
      <c r="BI232" s="224">
        <f>IF(N232="nulová",J232,0)</f>
        <v>0</v>
      </c>
      <c r="BJ232" s="17" t="s">
        <v>21</v>
      </c>
      <c r="BK232" s="224">
        <f>ROUND(I232*H232,2)</f>
        <v>0</v>
      </c>
      <c r="BL232" s="17" t="s">
        <v>252</v>
      </c>
      <c r="BM232" s="223" t="s">
        <v>743</v>
      </c>
    </row>
    <row r="233" spans="2:47" s="1" customFormat="1" ht="12">
      <c r="B233" s="39"/>
      <c r="C233" s="40"/>
      <c r="D233" s="232" t="s">
        <v>171</v>
      </c>
      <c r="E233" s="40"/>
      <c r="F233" s="233" t="s">
        <v>731</v>
      </c>
      <c r="G233" s="40"/>
      <c r="H233" s="40"/>
      <c r="I233" s="134"/>
      <c r="J233" s="40"/>
      <c r="K233" s="40"/>
      <c r="L233" s="44"/>
      <c r="M233" s="234"/>
      <c r="N233" s="84"/>
      <c r="O233" s="84"/>
      <c r="P233" s="84"/>
      <c r="Q233" s="84"/>
      <c r="R233" s="84"/>
      <c r="S233" s="84"/>
      <c r="T233" s="85"/>
      <c r="AT233" s="17" t="s">
        <v>171</v>
      </c>
      <c r="AU233" s="17" t="s">
        <v>91</v>
      </c>
    </row>
    <row r="234" spans="2:65" s="1" customFormat="1" ht="24" customHeight="1">
      <c r="B234" s="39"/>
      <c r="C234" s="212" t="s">
        <v>744</v>
      </c>
      <c r="D234" s="212" t="s">
        <v>126</v>
      </c>
      <c r="E234" s="213" t="s">
        <v>745</v>
      </c>
      <c r="F234" s="214" t="s">
        <v>746</v>
      </c>
      <c r="G234" s="215" t="s">
        <v>233</v>
      </c>
      <c r="H234" s="216">
        <v>0.59</v>
      </c>
      <c r="I234" s="217"/>
      <c r="J234" s="218">
        <f>ROUND(I234*H234,2)</f>
        <v>0</v>
      </c>
      <c r="K234" s="214" t="s">
        <v>130</v>
      </c>
      <c r="L234" s="44"/>
      <c r="M234" s="219" t="s">
        <v>39</v>
      </c>
      <c r="N234" s="220" t="s">
        <v>53</v>
      </c>
      <c r="O234" s="84"/>
      <c r="P234" s="221">
        <f>O234*H234</f>
        <v>0</v>
      </c>
      <c r="Q234" s="221">
        <v>0</v>
      </c>
      <c r="R234" s="221">
        <f>Q234*H234</f>
        <v>0</v>
      </c>
      <c r="S234" s="221">
        <v>0</v>
      </c>
      <c r="T234" s="222">
        <f>S234*H234</f>
        <v>0</v>
      </c>
      <c r="AR234" s="223" t="s">
        <v>252</v>
      </c>
      <c r="AT234" s="223" t="s">
        <v>126</v>
      </c>
      <c r="AU234" s="223" t="s">
        <v>91</v>
      </c>
      <c r="AY234" s="17" t="s">
        <v>123</v>
      </c>
      <c r="BE234" s="224">
        <f>IF(N234="základní",J234,0)</f>
        <v>0</v>
      </c>
      <c r="BF234" s="224">
        <f>IF(N234="snížená",J234,0)</f>
        <v>0</v>
      </c>
      <c r="BG234" s="224">
        <f>IF(N234="zákl. přenesená",J234,0)</f>
        <v>0</v>
      </c>
      <c r="BH234" s="224">
        <f>IF(N234="sníž. přenesená",J234,0)</f>
        <v>0</v>
      </c>
      <c r="BI234" s="224">
        <f>IF(N234="nulová",J234,0)</f>
        <v>0</v>
      </c>
      <c r="BJ234" s="17" t="s">
        <v>21</v>
      </c>
      <c r="BK234" s="224">
        <f>ROUND(I234*H234,2)</f>
        <v>0</v>
      </c>
      <c r="BL234" s="17" t="s">
        <v>252</v>
      </c>
      <c r="BM234" s="223" t="s">
        <v>747</v>
      </c>
    </row>
    <row r="235" spans="2:47" s="1" customFormat="1" ht="12">
      <c r="B235" s="39"/>
      <c r="C235" s="40"/>
      <c r="D235" s="232" t="s">
        <v>171</v>
      </c>
      <c r="E235" s="40"/>
      <c r="F235" s="233" t="s">
        <v>748</v>
      </c>
      <c r="G235" s="40"/>
      <c r="H235" s="40"/>
      <c r="I235" s="134"/>
      <c r="J235" s="40"/>
      <c r="K235" s="40"/>
      <c r="L235" s="44"/>
      <c r="M235" s="234"/>
      <c r="N235" s="84"/>
      <c r="O235" s="84"/>
      <c r="P235" s="84"/>
      <c r="Q235" s="84"/>
      <c r="R235" s="84"/>
      <c r="S235" s="84"/>
      <c r="T235" s="85"/>
      <c r="AT235" s="17" t="s">
        <v>171</v>
      </c>
      <c r="AU235" s="17" t="s">
        <v>91</v>
      </c>
    </row>
    <row r="236" spans="2:63" s="11" customFormat="1" ht="22.8" customHeight="1">
      <c r="B236" s="196"/>
      <c r="C236" s="197"/>
      <c r="D236" s="198" t="s">
        <v>81</v>
      </c>
      <c r="E236" s="210" t="s">
        <v>749</v>
      </c>
      <c r="F236" s="210" t="s">
        <v>750</v>
      </c>
      <c r="G236" s="197"/>
      <c r="H236" s="197"/>
      <c r="I236" s="200"/>
      <c r="J236" s="211">
        <f>BK236</f>
        <v>0</v>
      </c>
      <c r="K236" s="197"/>
      <c r="L236" s="202"/>
      <c r="M236" s="203"/>
      <c r="N236" s="204"/>
      <c r="O236" s="204"/>
      <c r="P236" s="205">
        <f>SUM(P237:P240)</f>
        <v>0</v>
      </c>
      <c r="Q236" s="204"/>
      <c r="R236" s="205">
        <f>SUM(R237:R240)</f>
        <v>0.00483</v>
      </c>
      <c r="S236" s="204"/>
      <c r="T236" s="206">
        <f>SUM(T237:T240)</f>
        <v>0</v>
      </c>
      <c r="AR236" s="207" t="s">
        <v>91</v>
      </c>
      <c r="AT236" s="208" t="s">
        <v>81</v>
      </c>
      <c r="AU236" s="208" t="s">
        <v>21</v>
      </c>
      <c r="AY236" s="207" t="s">
        <v>123</v>
      </c>
      <c r="BK236" s="209">
        <f>SUM(BK237:BK240)</f>
        <v>0</v>
      </c>
    </row>
    <row r="237" spans="2:65" s="1" customFormat="1" ht="16.5" customHeight="1">
      <c r="B237" s="39"/>
      <c r="C237" s="212" t="s">
        <v>751</v>
      </c>
      <c r="D237" s="212" t="s">
        <v>126</v>
      </c>
      <c r="E237" s="213" t="s">
        <v>752</v>
      </c>
      <c r="F237" s="214" t="s">
        <v>753</v>
      </c>
      <c r="G237" s="215" t="s">
        <v>460</v>
      </c>
      <c r="H237" s="216">
        <v>3</v>
      </c>
      <c r="I237" s="217"/>
      <c r="J237" s="218">
        <f>ROUND(I237*H237,2)</f>
        <v>0</v>
      </c>
      <c r="K237" s="214" t="s">
        <v>130</v>
      </c>
      <c r="L237" s="44"/>
      <c r="M237" s="219" t="s">
        <v>39</v>
      </c>
      <c r="N237" s="220" t="s">
        <v>53</v>
      </c>
      <c r="O237" s="84"/>
      <c r="P237" s="221">
        <f>O237*H237</f>
        <v>0</v>
      </c>
      <c r="Q237" s="221">
        <v>0.00105</v>
      </c>
      <c r="R237" s="221">
        <f>Q237*H237</f>
        <v>0.00315</v>
      </c>
      <c r="S237" s="221">
        <v>0</v>
      </c>
      <c r="T237" s="222">
        <f>S237*H237</f>
        <v>0</v>
      </c>
      <c r="AR237" s="223" t="s">
        <v>252</v>
      </c>
      <c r="AT237" s="223" t="s">
        <v>126</v>
      </c>
      <c r="AU237" s="223" t="s">
        <v>91</v>
      </c>
      <c r="AY237" s="17" t="s">
        <v>123</v>
      </c>
      <c r="BE237" s="224">
        <f>IF(N237="základní",J237,0)</f>
        <v>0</v>
      </c>
      <c r="BF237" s="224">
        <f>IF(N237="snížená",J237,0)</f>
        <v>0</v>
      </c>
      <c r="BG237" s="224">
        <f>IF(N237="zákl. přenesená",J237,0)</f>
        <v>0</v>
      </c>
      <c r="BH237" s="224">
        <f>IF(N237="sníž. přenesená",J237,0)</f>
        <v>0</v>
      </c>
      <c r="BI237" s="224">
        <f>IF(N237="nulová",J237,0)</f>
        <v>0</v>
      </c>
      <c r="BJ237" s="17" t="s">
        <v>21</v>
      </c>
      <c r="BK237" s="224">
        <f>ROUND(I237*H237,2)</f>
        <v>0</v>
      </c>
      <c r="BL237" s="17" t="s">
        <v>252</v>
      </c>
      <c r="BM237" s="223" t="s">
        <v>754</v>
      </c>
    </row>
    <row r="238" spans="2:65" s="1" customFormat="1" ht="24" customHeight="1">
      <c r="B238" s="39"/>
      <c r="C238" s="212" t="s">
        <v>755</v>
      </c>
      <c r="D238" s="212" t="s">
        <v>126</v>
      </c>
      <c r="E238" s="213" t="s">
        <v>756</v>
      </c>
      <c r="F238" s="214" t="s">
        <v>757</v>
      </c>
      <c r="G238" s="215" t="s">
        <v>460</v>
      </c>
      <c r="H238" s="216">
        <v>3</v>
      </c>
      <c r="I238" s="217"/>
      <c r="J238" s="218">
        <f>ROUND(I238*H238,2)</f>
        <v>0</v>
      </c>
      <c r="K238" s="214" t="s">
        <v>130</v>
      </c>
      <c r="L238" s="44"/>
      <c r="M238" s="219" t="s">
        <v>39</v>
      </c>
      <c r="N238" s="220" t="s">
        <v>53</v>
      </c>
      <c r="O238" s="84"/>
      <c r="P238" s="221">
        <f>O238*H238</f>
        <v>0</v>
      </c>
      <c r="Q238" s="221">
        <v>0</v>
      </c>
      <c r="R238" s="221">
        <f>Q238*H238</f>
        <v>0</v>
      </c>
      <c r="S238" s="221">
        <v>0</v>
      </c>
      <c r="T238" s="222">
        <f>S238*H238</f>
        <v>0</v>
      </c>
      <c r="AR238" s="223" t="s">
        <v>252</v>
      </c>
      <c r="AT238" s="223" t="s">
        <v>126</v>
      </c>
      <c r="AU238" s="223" t="s">
        <v>91</v>
      </c>
      <c r="AY238" s="17" t="s">
        <v>123</v>
      </c>
      <c r="BE238" s="224">
        <f>IF(N238="základní",J238,0)</f>
        <v>0</v>
      </c>
      <c r="BF238" s="224">
        <f>IF(N238="snížená",J238,0)</f>
        <v>0</v>
      </c>
      <c r="BG238" s="224">
        <f>IF(N238="zákl. přenesená",J238,0)</f>
        <v>0</v>
      </c>
      <c r="BH238" s="224">
        <f>IF(N238="sníž. přenesená",J238,0)</f>
        <v>0</v>
      </c>
      <c r="BI238" s="224">
        <f>IF(N238="nulová",J238,0)</f>
        <v>0</v>
      </c>
      <c r="BJ238" s="17" t="s">
        <v>21</v>
      </c>
      <c r="BK238" s="224">
        <f>ROUND(I238*H238,2)</f>
        <v>0</v>
      </c>
      <c r="BL238" s="17" t="s">
        <v>252</v>
      </c>
      <c r="BM238" s="223" t="s">
        <v>758</v>
      </c>
    </row>
    <row r="239" spans="2:47" s="1" customFormat="1" ht="12">
      <c r="B239" s="39"/>
      <c r="C239" s="40"/>
      <c r="D239" s="232" t="s">
        <v>171</v>
      </c>
      <c r="E239" s="40"/>
      <c r="F239" s="233" t="s">
        <v>759</v>
      </c>
      <c r="G239" s="40"/>
      <c r="H239" s="40"/>
      <c r="I239" s="134"/>
      <c r="J239" s="40"/>
      <c r="K239" s="40"/>
      <c r="L239" s="44"/>
      <c r="M239" s="234"/>
      <c r="N239" s="84"/>
      <c r="O239" s="84"/>
      <c r="P239" s="84"/>
      <c r="Q239" s="84"/>
      <c r="R239" s="84"/>
      <c r="S239" s="84"/>
      <c r="T239" s="85"/>
      <c r="AT239" s="17" t="s">
        <v>171</v>
      </c>
      <c r="AU239" s="17" t="s">
        <v>91</v>
      </c>
    </row>
    <row r="240" spans="2:65" s="1" customFormat="1" ht="24" customHeight="1">
      <c r="B240" s="39"/>
      <c r="C240" s="212" t="s">
        <v>760</v>
      </c>
      <c r="D240" s="212" t="s">
        <v>126</v>
      </c>
      <c r="E240" s="213" t="s">
        <v>761</v>
      </c>
      <c r="F240" s="214" t="s">
        <v>762</v>
      </c>
      <c r="G240" s="215" t="s">
        <v>200</v>
      </c>
      <c r="H240" s="216">
        <v>4</v>
      </c>
      <c r="I240" s="217"/>
      <c r="J240" s="218">
        <f>ROUND(I240*H240,2)</f>
        <v>0</v>
      </c>
      <c r="K240" s="214" t="s">
        <v>130</v>
      </c>
      <c r="L240" s="44"/>
      <c r="M240" s="219" t="s">
        <v>39</v>
      </c>
      <c r="N240" s="220" t="s">
        <v>53</v>
      </c>
      <c r="O240" s="84"/>
      <c r="P240" s="221">
        <f>O240*H240</f>
        <v>0</v>
      </c>
      <c r="Q240" s="221">
        <v>0.00042</v>
      </c>
      <c r="R240" s="221">
        <f>Q240*H240</f>
        <v>0.00168</v>
      </c>
      <c r="S240" s="221">
        <v>0</v>
      </c>
      <c r="T240" s="222">
        <f>S240*H240</f>
        <v>0</v>
      </c>
      <c r="AR240" s="223" t="s">
        <v>252</v>
      </c>
      <c r="AT240" s="223" t="s">
        <v>126</v>
      </c>
      <c r="AU240" s="223" t="s">
        <v>91</v>
      </c>
      <c r="AY240" s="17" t="s">
        <v>123</v>
      </c>
      <c r="BE240" s="224">
        <f>IF(N240="základní",J240,0)</f>
        <v>0</v>
      </c>
      <c r="BF240" s="224">
        <f>IF(N240="snížená",J240,0)</f>
        <v>0</v>
      </c>
      <c r="BG240" s="224">
        <f>IF(N240="zákl. přenesená",J240,0)</f>
        <v>0</v>
      </c>
      <c r="BH240" s="224">
        <f>IF(N240="sníž. přenesená",J240,0)</f>
        <v>0</v>
      </c>
      <c r="BI240" s="224">
        <f>IF(N240="nulová",J240,0)</f>
        <v>0</v>
      </c>
      <c r="BJ240" s="17" t="s">
        <v>21</v>
      </c>
      <c r="BK240" s="224">
        <f>ROUND(I240*H240,2)</f>
        <v>0</v>
      </c>
      <c r="BL240" s="17" t="s">
        <v>252</v>
      </c>
      <c r="BM240" s="223" t="s">
        <v>763</v>
      </c>
    </row>
    <row r="241" spans="2:63" s="11" customFormat="1" ht="22.8" customHeight="1">
      <c r="B241" s="196"/>
      <c r="C241" s="197"/>
      <c r="D241" s="198" t="s">
        <v>81</v>
      </c>
      <c r="E241" s="210" t="s">
        <v>764</v>
      </c>
      <c r="F241" s="210" t="s">
        <v>765</v>
      </c>
      <c r="G241" s="197"/>
      <c r="H241" s="197"/>
      <c r="I241" s="200"/>
      <c r="J241" s="211">
        <f>BK241</f>
        <v>0</v>
      </c>
      <c r="K241" s="197"/>
      <c r="L241" s="202"/>
      <c r="M241" s="203"/>
      <c r="N241" s="204"/>
      <c r="O241" s="204"/>
      <c r="P241" s="205">
        <f>SUM(P242:P248)</f>
        <v>0</v>
      </c>
      <c r="Q241" s="204"/>
      <c r="R241" s="205">
        <f>SUM(R242:R248)</f>
        <v>0.0016200000000000001</v>
      </c>
      <c r="S241" s="204"/>
      <c r="T241" s="206">
        <f>SUM(T242:T248)</f>
        <v>0</v>
      </c>
      <c r="AR241" s="207" t="s">
        <v>91</v>
      </c>
      <c r="AT241" s="208" t="s">
        <v>81</v>
      </c>
      <c r="AU241" s="208" t="s">
        <v>21</v>
      </c>
      <c r="AY241" s="207" t="s">
        <v>123</v>
      </c>
      <c r="BK241" s="209">
        <f>SUM(BK242:BK248)</f>
        <v>0</v>
      </c>
    </row>
    <row r="242" spans="2:65" s="1" customFormat="1" ht="16.5" customHeight="1">
      <c r="B242" s="39"/>
      <c r="C242" s="212" t="s">
        <v>766</v>
      </c>
      <c r="D242" s="212" t="s">
        <v>126</v>
      </c>
      <c r="E242" s="213" t="s">
        <v>767</v>
      </c>
      <c r="F242" s="214" t="s">
        <v>768</v>
      </c>
      <c r="G242" s="215" t="s">
        <v>200</v>
      </c>
      <c r="H242" s="216">
        <v>3</v>
      </c>
      <c r="I242" s="217"/>
      <c r="J242" s="218">
        <f>ROUND(I242*H242,2)</f>
        <v>0</v>
      </c>
      <c r="K242" s="214" t="s">
        <v>130</v>
      </c>
      <c r="L242" s="44"/>
      <c r="M242" s="219" t="s">
        <v>39</v>
      </c>
      <c r="N242" s="220" t="s">
        <v>53</v>
      </c>
      <c r="O242" s="84"/>
      <c r="P242" s="221">
        <f>O242*H242</f>
        <v>0</v>
      </c>
      <c r="Q242" s="221">
        <v>0.00023</v>
      </c>
      <c r="R242" s="221">
        <f>Q242*H242</f>
        <v>0.0006900000000000001</v>
      </c>
      <c r="S242" s="221">
        <v>0</v>
      </c>
      <c r="T242" s="222">
        <f>S242*H242</f>
        <v>0</v>
      </c>
      <c r="AR242" s="223" t="s">
        <v>252</v>
      </c>
      <c r="AT242" s="223" t="s">
        <v>126</v>
      </c>
      <c r="AU242" s="223" t="s">
        <v>91</v>
      </c>
      <c r="AY242" s="17" t="s">
        <v>123</v>
      </c>
      <c r="BE242" s="224">
        <f>IF(N242="základní",J242,0)</f>
        <v>0</v>
      </c>
      <c r="BF242" s="224">
        <f>IF(N242="snížená",J242,0)</f>
        <v>0</v>
      </c>
      <c r="BG242" s="224">
        <f>IF(N242="zákl. přenesená",J242,0)</f>
        <v>0</v>
      </c>
      <c r="BH242" s="224">
        <f>IF(N242="sníž. přenesená",J242,0)</f>
        <v>0</v>
      </c>
      <c r="BI242" s="224">
        <f>IF(N242="nulová",J242,0)</f>
        <v>0</v>
      </c>
      <c r="BJ242" s="17" t="s">
        <v>21</v>
      </c>
      <c r="BK242" s="224">
        <f>ROUND(I242*H242,2)</f>
        <v>0</v>
      </c>
      <c r="BL242" s="17" t="s">
        <v>252</v>
      </c>
      <c r="BM242" s="223" t="s">
        <v>769</v>
      </c>
    </row>
    <row r="243" spans="2:47" s="1" customFormat="1" ht="12">
      <c r="B243" s="39"/>
      <c r="C243" s="40"/>
      <c r="D243" s="232" t="s">
        <v>171</v>
      </c>
      <c r="E243" s="40"/>
      <c r="F243" s="233" t="s">
        <v>770</v>
      </c>
      <c r="G243" s="40"/>
      <c r="H243" s="40"/>
      <c r="I243" s="134"/>
      <c r="J243" s="40"/>
      <c r="K243" s="40"/>
      <c r="L243" s="44"/>
      <c r="M243" s="234"/>
      <c r="N243" s="84"/>
      <c r="O243" s="84"/>
      <c r="P243" s="84"/>
      <c r="Q243" s="84"/>
      <c r="R243" s="84"/>
      <c r="S243" s="84"/>
      <c r="T243" s="85"/>
      <c r="AT243" s="17" t="s">
        <v>171</v>
      </c>
      <c r="AU243" s="17" t="s">
        <v>91</v>
      </c>
    </row>
    <row r="244" spans="2:65" s="1" customFormat="1" ht="16.5" customHeight="1">
      <c r="B244" s="39"/>
      <c r="C244" s="212" t="s">
        <v>771</v>
      </c>
      <c r="D244" s="212" t="s">
        <v>126</v>
      </c>
      <c r="E244" s="213" t="s">
        <v>772</v>
      </c>
      <c r="F244" s="214" t="s">
        <v>773</v>
      </c>
      <c r="G244" s="215" t="s">
        <v>200</v>
      </c>
      <c r="H244" s="216">
        <v>3</v>
      </c>
      <c r="I244" s="217"/>
      <c r="J244" s="218">
        <f>ROUND(I244*H244,2)</f>
        <v>0</v>
      </c>
      <c r="K244" s="214" t="s">
        <v>130</v>
      </c>
      <c r="L244" s="44"/>
      <c r="M244" s="219" t="s">
        <v>39</v>
      </c>
      <c r="N244" s="220" t="s">
        <v>53</v>
      </c>
      <c r="O244" s="84"/>
      <c r="P244" s="221">
        <f>O244*H244</f>
        <v>0</v>
      </c>
      <c r="Q244" s="221">
        <v>0.00012</v>
      </c>
      <c r="R244" s="221">
        <f>Q244*H244</f>
        <v>0.00036</v>
      </c>
      <c r="S244" s="221">
        <v>0</v>
      </c>
      <c r="T244" s="222">
        <f>S244*H244</f>
        <v>0</v>
      </c>
      <c r="AR244" s="223" t="s">
        <v>252</v>
      </c>
      <c r="AT244" s="223" t="s">
        <v>126</v>
      </c>
      <c r="AU244" s="223" t="s">
        <v>91</v>
      </c>
      <c r="AY244" s="17" t="s">
        <v>123</v>
      </c>
      <c r="BE244" s="224">
        <f>IF(N244="základní",J244,0)</f>
        <v>0</v>
      </c>
      <c r="BF244" s="224">
        <f>IF(N244="snížená",J244,0)</f>
        <v>0</v>
      </c>
      <c r="BG244" s="224">
        <f>IF(N244="zákl. přenesená",J244,0)</f>
        <v>0</v>
      </c>
      <c r="BH244" s="224">
        <f>IF(N244="sníž. přenesená",J244,0)</f>
        <v>0</v>
      </c>
      <c r="BI244" s="224">
        <f>IF(N244="nulová",J244,0)</f>
        <v>0</v>
      </c>
      <c r="BJ244" s="17" t="s">
        <v>21</v>
      </c>
      <c r="BK244" s="224">
        <f>ROUND(I244*H244,2)</f>
        <v>0</v>
      </c>
      <c r="BL244" s="17" t="s">
        <v>252</v>
      </c>
      <c r="BM244" s="223" t="s">
        <v>774</v>
      </c>
    </row>
    <row r="245" spans="2:47" s="1" customFormat="1" ht="12">
      <c r="B245" s="39"/>
      <c r="C245" s="40"/>
      <c r="D245" s="232" t="s">
        <v>171</v>
      </c>
      <c r="E245" s="40"/>
      <c r="F245" s="233" t="s">
        <v>770</v>
      </c>
      <c r="G245" s="40"/>
      <c r="H245" s="40"/>
      <c r="I245" s="134"/>
      <c r="J245" s="40"/>
      <c r="K245" s="40"/>
      <c r="L245" s="44"/>
      <c r="M245" s="234"/>
      <c r="N245" s="84"/>
      <c r="O245" s="84"/>
      <c r="P245" s="84"/>
      <c r="Q245" s="84"/>
      <c r="R245" s="84"/>
      <c r="S245" s="84"/>
      <c r="T245" s="85"/>
      <c r="AT245" s="17" t="s">
        <v>171</v>
      </c>
      <c r="AU245" s="17" t="s">
        <v>91</v>
      </c>
    </row>
    <row r="246" spans="2:65" s="1" customFormat="1" ht="16.5" customHeight="1">
      <c r="B246" s="39"/>
      <c r="C246" s="212" t="s">
        <v>775</v>
      </c>
      <c r="D246" s="212" t="s">
        <v>126</v>
      </c>
      <c r="E246" s="213" t="s">
        <v>776</v>
      </c>
      <c r="F246" s="214" t="s">
        <v>777</v>
      </c>
      <c r="G246" s="215" t="s">
        <v>200</v>
      </c>
      <c r="H246" s="216">
        <v>3</v>
      </c>
      <c r="I246" s="217"/>
      <c r="J246" s="218">
        <f>ROUND(I246*H246,2)</f>
        <v>0</v>
      </c>
      <c r="K246" s="214" t="s">
        <v>130</v>
      </c>
      <c r="L246" s="44"/>
      <c r="M246" s="219" t="s">
        <v>39</v>
      </c>
      <c r="N246" s="220" t="s">
        <v>53</v>
      </c>
      <c r="O246" s="84"/>
      <c r="P246" s="221">
        <f>O246*H246</f>
        <v>0</v>
      </c>
      <c r="Q246" s="221">
        <v>0.00019</v>
      </c>
      <c r="R246" s="221">
        <f>Q246*H246</f>
        <v>0.00057</v>
      </c>
      <c r="S246" s="221">
        <v>0</v>
      </c>
      <c r="T246" s="222">
        <f>S246*H246</f>
        <v>0</v>
      </c>
      <c r="AR246" s="223" t="s">
        <v>252</v>
      </c>
      <c r="AT246" s="223" t="s">
        <v>126</v>
      </c>
      <c r="AU246" s="223" t="s">
        <v>91</v>
      </c>
      <c r="AY246" s="17" t="s">
        <v>123</v>
      </c>
      <c r="BE246" s="224">
        <f>IF(N246="základní",J246,0)</f>
        <v>0</v>
      </c>
      <c r="BF246" s="224">
        <f>IF(N246="snížená",J246,0)</f>
        <v>0</v>
      </c>
      <c r="BG246" s="224">
        <f>IF(N246="zákl. přenesená",J246,0)</f>
        <v>0</v>
      </c>
      <c r="BH246" s="224">
        <f>IF(N246="sníž. přenesená",J246,0)</f>
        <v>0</v>
      </c>
      <c r="BI246" s="224">
        <f>IF(N246="nulová",J246,0)</f>
        <v>0</v>
      </c>
      <c r="BJ246" s="17" t="s">
        <v>21</v>
      </c>
      <c r="BK246" s="224">
        <f>ROUND(I246*H246,2)</f>
        <v>0</v>
      </c>
      <c r="BL246" s="17" t="s">
        <v>252</v>
      </c>
      <c r="BM246" s="223" t="s">
        <v>778</v>
      </c>
    </row>
    <row r="247" spans="2:65" s="1" customFormat="1" ht="24" customHeight="1">
      <c r="B247" s="39"/>
      <c r="C247" s="212" t="s">
        <v>779</v>
      </c>
      <c r="D247" s="212" t="s">
        <v>126</v>
      </c>
      <c r="E247" s="213" t="s">
        <v>780</v>
      </c>
      <c r="F247" s="214" t="s">
        <v>781</v>
      </c>
      <c r="G247" s="215" t="s">
        <v>233</v>
      </c>
      <c r="H247" s="216">
        <v>0.002</v>
      </c>
      <c r="I247" s="217"/>
      <c r="J247" s="218">
        <f>ROUND(I247*H247,2)</f>
        <v>0</v>
      </c>
      <c r="K247" s="214" t="s">
        <v>130</v>
      </c>
      <c r="L247" s="44"/>
      <c r="M247" s="219" t="s">
        <v>39</v>
      </c>
      <c r="N247" s="220" t="s">
        <v>53</v>
      </c>
      <c r="O247" s="84"/>
      <c r="P247" s="221">
        <f>O247*H247</f>
        <v>0</v>
      </c>
      <c r="Q247" s="221">
        <v>0</v>
      </c>
      <c r="R247" s="221">
        <f>Q247*H247</f>
        <v>0</v>
      </c>
      <c r="S247" s="221">
        <v>0</v>
      </c>
      <c r="T247" s="222">
        <f>S247*H247</f>
        <v>0</v>
      </c>
      <c r="AR247" s="223" t="s">
        <v>252</v>
      </c>
      <c r="AT247" s="223" t="s">
        <v>126</v>
      </c>
      <c r="AU247" s="223" t="s">
        <v>91</v>
      </c>
      <c r="AY247" s="17" t="s">
        <v>123</v>
      </c>
      <c r="BE247" s="224">
        <f>IF(N247="základní",J247,0)</f>
        <v>0</v>
      </c>
      <c r="BF247" s="224">
        <f>IF(N247="snížená",J247,0)</f>
        <v>0</v>
      </c>
      <c r="BG247" s="224">
        <f>IF(N247="zákl. přenesená",J247,0)</f>
        <v>0</v>
      </c>
      <c r="BH247" s="224">
        <f>IF(N247="sníž. přenesená",J247,0)</f>
        <v>0</v>
      </c>
      <c r="BI247" s="224">
        <f>IF(N247="nulová",J247,0)</f>
        <v>0</v>
      </c>
      <c r="BJ247" s="17" t="s">
        <v>21</v>
      </c>
      <c r="BK247" s="224">
        <f>ROUND(I247*H247,2)</f>
        <v>0</v>
      </c>
      <c r="BL247" s="17" t="s">
        <v>252</v>
      </c>
      <c r="BM247" s="223" t="s">
        <v>782</v>
      </c>
    </row>
    <row r="248" spans="2:47" s="1" customFormat="1" ht="12">
      <c r="B248" s="39"/>
      <c r="C248" s="40"/>
      <c r="D248" s="232" t="s">
        <v>171</v>
      </c>
      <c r="E248" s="40"/>
      <c r="F248" s="233" t="s">
        <v>783</v>
      </c>
      <c r="G248" s="40"/>
      <c r="H248" s="40"/>
      <c r="I248" s="134"/>
      <c r="J248" s="40"/>
      <c r="K248" s="40"/>
      <c r="L248" s="44"/>
      <c r="M248" s="234"/>
      <c r="N248" s="84"/>
      <c r="O248" s="84"/>
      <c r="P248" s="84"/>
      <c r="Q248" s="84"/>
      <c r="R248" s="84"/>
      <c r="S248" s="84"/>
      <c r="T248" s="85"/>
      <c r="AT248" s="17" t="s">
        <v>171</v>
      </c>
      <c r="AU248" s="17" t="s">
        <v>91</v>
      </c>
    </row>
    <row r="249" spans="2:63" s="11" customFormat="1" ht="22.8" customHeight="1">
      <c r="B249" s="196"/>
      <c r="C249" s="197"/>
      <c r="D249" s="198" t="s">
        <v>81</v>
      </c>
      <c r="E249" s="210" t="s">
        <v>784</v>
      </c>
      <c r="F249" s="210" t="s">
        <v>785</v>
      </c>
      <c r="G249" s="197"/>
      <c r="H249" s="197"/>
      <c r="I249" s="200"/>
      <c r="J249" s="211">
        <f>BK249</f>
        <v>0</v>
      </c>
      <c r="K249" s="197"/>
      <c r="L249" s="202"/>
      <c r="M249" s="203"/>
      <c r="N249" s="204"/>
      <c r="O249" s="204"/>
      <c r="P249" s="205">
        <f>SUM(P250:P270)</f>
        <v>0</v>
      </c>
      <c r="Q249" s="204"/>
      <c r="R249" s="205">
        <f>SUM(R250:R270)</f>
        <v>0.06570999999999999</v>
      </c>
      <c r="S249" s="204"/>
      <c r="T249" s="206">
        <f>SUM(T250:T270)</f>
        <v>0.88173</v>
      </c>
      <c r="AR249" s="207" t="s">
        <v>91</v>
      </c>
      <c r="AT249" s="208" t="s">
        <v>81</v>
      </c>
      <c r="AU249" s="208" t="s">
        <v>21</v>
      </c>
      <c r="AY249" s="207" t="s">
        <v>123</v>
      </c>
      <c r="BK249" s="209">
        <f>SUM(BK250:BK270)</f>
        <v>0</v>
      </c>
    </row>
    <row r="250" spans="2:65" s="1" customFormat="1" ht="24" customHeight="1">
      <c r="B250" s="39"/>
      <c r="C250" s="212" t="s">
        <v>786</v>
      </c>
      <c r="D250" s="212" t="s">
        <v>126</v>
      </c>
      <c r="E250" s="213" t="s">
        <v>787</v>
      </c>
      <c r="F250" s="214" t="s">
        <v>788</v>
      </c>
      <c r="G250" s="215" t="s">
        <v>200</v>
      </c>
      <c r="H250" s="216">
        <v>3</v>
      </c>
      <c r="I250" s="217"/>
      <c r="J250" s="218">
        <f>ROUND(I250*H250,2)</f>
        <v>0</v>
      </c>
      <c r="K250" s="214" t="s">
        <v>130</v>
      </c>
      <c r="L250" s="44"/>
      <c r="M250" s="219" t="s">
        <v>39</v>
      </c>
      <c r="N250" s="220" t="s">
        <v>53</v>
      </c>
      <c r="O250" s="84"/>
      <c r="P250" s="221">
        <f>O250*H250</f>
        <v>0</v>
      </c>
      <c r="Q250" s="221">
        <v>0</v>
      </c>
      <c r="R250" s="221">
        <f>Q250*H250</f>
        <v>0</v>
      </c>
      <c r="S250" s="221">
        <v>0</v>
      </c>
      <c r="T250" s="222">
        <f>S250*H250</f>
        <v>0</v>
      </c>
      <c r="AR250" s="223" t="s">
        <v>252</v>
      </c>
      <c r="AT250" s="223" t="s">
        <v>126</v>
      </c>
      <c r="AU250" s="223" t="s">
        <v>91</v>
      </c>
      <c r="AY250" s="17" t="s">
        <v>123</v>
      </c>
      <c r="BE250" s="224">
        <f>IF(N250="základní",J250,0)</f>
        <v>0</v>
      </c>
      <c r="BF250" s="224">
        <f>IF(N250="snížená",J250,0)</f>
        <v>0</v>
      </c>
      <c r="BG250" s="224">
        <f>IF(N250="zákl. přenesená",J250,0)</f>
        <v>0</v>
      </c>
      <c r="BH250" s="224">
        <f>IF(N250="sníž. přenesená",J250,0)</f>
        <v>0</v>
      </c>
      <c r="BI250" s="224">
        <f>IF(N250="nulová",J250,0)</f>
        <v>0</v>
      </c>
      <c r="BJ250" s="17" t="s">
        <v>21</v>
      </c>
      <c r="BK250" s="224">
        <f>ROUND(I250*H250,2)</f>
        <v>0</v>
      </c>
      <c r="BL250" s="17" t="s">
        <v>252</v>
      </c>
      <c r="BM250" s="223" t="s">
        <v>789</v>
      </c>
    </row>
    <row r="251" spans="2:65" s="1" customFormat="1" ht="16.5" customHeight="1">
      <c r="B251" s="39"/>
      <c r="C251" s="212" t="s">
        <v>790</v>
      </c>
      <c r="D251" s="212" t="s">
        <v>126</v>
      </c>
      <c r="E251" s="213" t="s">
        <v>791</v>
      </c>
      <c r="F251" s="214" t="s">
        <v>792</v>
      </c>
      <c r="G251" s="215" t="s">
        <v>167</v>
      </c>
      <c r="H251" s="216">
        <v>36</v>
      </c>
      <c r="I251" s="217"/>
      <c r="J251" s="218">
        <f>ROUND(I251*H251,2)</f>
        <v>0</v>
      </c>
      <c r="K251" s="214" t="s">
        <v>130</v>
      </c>
      <c r="L251" s="44"/>
      <c r="M251" s="219" t="s">
        <v>39</v>
      </c>
      <c r="N251" s="220" t="s">
        <v>53</v>
      </c>
      <c r="O251" s="84"/>
      <c r="P251" s="221">
        <f>O251*H251</f>
        <v>0</v>
      </c>
      <c r="Q251" s="221">
        <v>0</v>
      </c>
      <c r="R251" s="221">
        <f>Q251*H251</f>
        <v>0</v>
      </c>
      <c r="S251" s="221">
        <v>0.0238</v>
      </c>
      <c r="T251" s="222">
        <f>S251*H251</f>
        <v>0.8568</v>
      </c>
      <c r="AR251" s="223" t="s">
        <v>252</v>
      </c>
      <c r="AT251" s="223" t="s">
        <v>126</v>
      </c>
      <c r="AU251" s="223" t="s">
        <v>91</v>
      </c>
      <c r="AY251" s="17" t="s">
        <v>123</v>
      </c>
      <c r="BE251" s="224">
        <f>IF(N251="základní",J251,0)</f>
        <v>0</v>
      </c>
      <c r="BF251" s="224">
        <f>IF(N251="snížená",J251,0)</f>
        <v>0</v>
      </c>
      <c r="BG251" s="224">
        <f>IF(N251="zákl. přenesená",J251,0)</f>
        <v>0</v>
      </c>
      <c r="BH251" s="224">
        <f>IF(N251="sníž. přenesená",J251,0)</f>
        <v>0</v>
      </c>
      <c r="BI251" s="224">
        <f>IF(N251="nulová",J251,0)</f>
        <v>0</v>
      </c>
      <c r="BJ251" s="17" t="s">
        <v>21</v>
      </c>
      <c r="BK251" s="224">
        <f>ROUND(I251*H251,2)</f>
        <v>0</v>
      </c>
      <c r="BL251" s="17" t="s">
        <v>252</v>
      </c>
      <c r="BM251" s="223" t="s">
        <v>793</v>
      </c>
    </row>
    <row r="252" spans="2:65" s="1" customFormat="1" ht="24" customHeight="1">
      <c r="B252" s="39"/>
      <c r="C252" s="212" t="s">
        <v>794</v>
      </c>
      <c r="D252" s="212" t="s">
        <v>126</v>
      </c>
      <c r="E252" s="213" t="s">
        <v>795</v>
      </c>
      <c r="F252" s="214" t="s">
        <v>796</v>
      </c>
      <c r="G252" s="215" t="s">
        <v>200</v>
      </c>
      <c r="H252" s="216">
        <v>1</v>
      </c>
      <c r="I252" s="217"/>
      <c r="J252" s="218">
        <f>ROUND(I252*H252,2)</f>
        <v>0</v>
      </c>
      <c r="K252" s="214" t="s">
        <v>130</v>
      </c>
      <c r="L252" s="44"/>
      <c r="M252" s="219" t="s">
        <v>39</v>
      </c>
      <c r="N252" s="220" t="s">
        <v>53</v>
      </c>
      <c r="O252" s="84"/>
      <c r="P252" s="221">
        <f>O252*H252</f>
        <v>0</v>
      </c>
      <c r="Q252" s="221">
        <v>0.0072</v>
      </c>
      <c r="R252" s="221">
        <f>Q252*H252</f>
        <v>0.0072</v>
      </c>
      <c r="S252" s="221">
        <v>0</v>
      </c>
      <c r="T252" s="222">
        <f>S252*H252</f>
        <v>0</v>
      </c>
      <c r="AR252" s="223" t="s">
        <v>252</v>
      </c>
      <c r="AT252" s="223" t="s">
        <v>126</v>
      </c>
      <c r="AU252" s="223" t="s">
        <v>91</v>
      </c>
      <c r="AY252" s="17" t="s">
        <v>123</v>
      </c>
      <c r="BE252" s="224">
        <f>IF(N252="základní",J252,0)</f>
        <v>0</v>
      </c>
      <c r="BF252" s="224">
        <f>IF(N252="snížená",J252,0)</f>
        <v>0</v>
      </c>
      <c r="BG252" s="224">
        <f>IF(N252="zákl. přenesená",J252,0)</f>
        <v>0</v>
      </c>
      <c r="BH252" s="224">
        <f>IF(N252="sníž. přenesená",J252,0)</f>
        <v>0</v>
      </c>
      <c r="BI252" s="224">
        <f>IF(N252="nulová",J252,0)</f>
        <v>0</v>
      </c>
      <c r="BJ252" s="17" t="s">
        <v>21</v>
      </c>
      <c r="BK252" s="224">
        <f>ROUND(I252*H252,2)</f>
        <v>0</v>
      </c>
      <c r="BL252" s="17" t="s">
        <v>252</v>
      </c>
      <c r="BM252" s="223" t="s">
        <v>797</v>
      </c>
    </row>
    <row r="253" spans="2:47" s="1" customFormat="1" ht="12">
      <c r="B253" s="39"/>
      <c r="C253" s="40"/>
      <c r="D253" s="232" t="s">
        <v>171</v>
      </c>
      <c r="E253" s="40"/>
      <c r="F253" s="233" t="s">
        <v>798</v>
      </c>
      <c r="G253" s="40"/>
      <c r="H253" s="40"/>
      <c r="I253" s="134"/>
      <c r="J253" s="40"/>
      <c r="K253" s="40"/>
      <c r="L253" s="44"/>
      <c r="M253" s="234"/>
      <c r="N253" s="84"/>
      <c r="O253" s="84"/>
      <c r="P253" s="84"/>
      <c r="Q253" s="84"/>
      <c r="R253" s="84"/>
      <c r="S253" s="84"/>
      <c r="T253" s="85"/>
      <c r="AT253" s="17" t="s">
        <v>171</v>
      </c>
      <c r="AU253" s="17" t="s">
        <v>91</v>
      </c>
    </row>
    <row r="254" spans="2:65" s="1" customFormat="1" ht="24" customHeight="1">
      <c r="B254" s="39"/>
      <c r="C254" s="212" t="s">
        <v>799</v>
      </c>
      <c r="D254" s="212" t="s">
        <v>126</v>
      </c>
      <c r="E254" s="213" t="s">
        <v>800</v>
      </c>
      <c r="F254" s="214" t="s">
        <v>801</v>
      </c>
      <c r="G254" s="215" t="s">
        <v>200</v>
      </c>
      <c r="H254" s="216">
        <v>1</v>
      </c>
      <c r="I254" s="217"/>
      <c r="J254" s="218">
        <f>ROUND(I254*H254,2)</f>
        <v>0</v>
      </c>
      <c r="K254" s="214" t="s">
        <v>130</v>
      </c>
      <c r="L254" s="44"/>
      <c r="M254" s="219" t="s">
        <v>39</v>
      </c>
      <c r="N254" s="220" t="s">
        <v>53</v>
      </c>
      <c r="O254" s="84"/>
      <c r="P254" s="221">
        <f>O254*H254</f>
        <v>0</v>
      </c>
      <c r="Q254" s="221">
        <v>0.02803</v>
      </c>
      <c r="R254" s="221">
        <f>Q254*H254</f>
        <v>0.02803</v>
      </c>
      <c r="S254" s="221">
        <v>0</v>
      </c>
      <c r="T254" s="222">
        <f>S254*H254</f>
        <v>0</v>
      </c>
      <c r="AR254" s="223" t="s">
        <v>252</v>
      </c>
      <c r="AT254" s="223" t="s">
        <v>126</v>
      </c>
      <c r="AU254" s="223" t="s">
        <v>91</v>
      </c>
      <c r="AY254" s="17" t="s">
        <v>123</v>
      </c>
      <c r="BE254" s="224">
        <f>IF(N254="základní",J254,0)</f>
        <v>0</v>
      </c>
      <c r="BF254" s="224">
        <f>IF(N254="snížená",J254,0)</f>
        <v>0</v>
      </c>
      <c r="BG254" s="224">
        <f>IF(N254="zákl. přenesená",J254,0)</f>
        <v>0</v>
      </c>
      <c r="BH254" s="224">
        <f>IF(N254="sníž. přenesená",J254,0)</f>
        <v>0</v>
      </c>
      <c r="BI254" s="224">
        <f>IF(N254="nulová",J254,0)</f>
        <v>0</v>
      </c>
      <c r="BJ254" s="17" t="s">
        <v>21</v>
      </c>
      <c r="BK254" s="224">
        <f>ROUND(I254*H254,2)</f>
        <v>0</v>
      </c>
      <c r="BL254" s="17" t="s">
        <v>252</v>
      </c>
      <c r="BM254" s="223" t="s">
        <v>802</v>
      </c>
    </row>
    <row r="255" spans="2:47" s="1" customFormat="1" ht="12">
      <c r="B255" s="39"/>
      <c r="C255" s="40"/>
      <c r="D255" s="232" t="s">
        <v>171</v>
      </c>
      <c r="E255" s="40"/>
      <c r="F255" s="233" t="s">
        <v>798</v>
      </c>
      <c r="G255" s="40"/>
      <c r="H255" s="40"/>
      <c r="I255" s="134"/>
      <c r="J255" s="40"/>
      <c r="K255" s="40"/>
      <c r="L255" s="44"/>
      <c r="M255" s="234"/>
      <c r="N255" s="84"/>
      <c r="O255" s="84"/>
      <c r="P255" s="84"/>
      <c r="Q255" s="84"/>
      <c r="R255" s="84"/>
      <c r="S255" s="84"/>
      <c r="T255" s="85"/>
      <c r="AT255" s="17" t="s">
        <v>171</v>
      </c>
      <c r="AU255" s="17" t="s">
        <v>91</v>
      </c>
    </row>
    <row r="256" spans="2:65" s="1" customFormat="1" ht="24" customHeight="1">
      <c r="B256" s="39"/>
      <c r="C256" s="212" t="s">
        <v>803</v>
      </c>
      <c r="D256" s="212" t="s">
        <v>126</v>
      </c>
      <c r="E256" s="213" t="s">
        <v>804</v>
      </c>
      <c r="F256" s="214" t="s">
        <v>805</v>
      </c>
      <c r="G256" s="215" t="s">
        <v>200</v>
      </c>
      <c r="H256" s="216">
        <v>1</v>
      </c>
      <c r="I256" s="217"/>
      <c r="J256" s="218">
        <f>ROUND(I256*H256,2)</f>
        <v>0</v>
      </c>
      <c r="K256" s="214" t="s">
        <v>130</v>
      </c>
      <c r="L256" s="44"/>
      <c r="M256" s="219" t="s">
        <v>39</v>
      </c>
      <c r="N256" s="220" t="s">
        <v>53</v>
      </c>
      <c r="O256" s="84"/>
      <c r="P256" s="221">
        <f>O256*H256</f>
        <v>0</v>
      </c>
      <c r="Q256" s="221">
        <v>0.0304</v>
      </c>
      <c r="R256" s="221">
        <f>Q256*H256</f>
        <v>0.0304</v>
      </c>
      <c r="S256" s="221">
        <v>0</v>
      </c>
      <c r="T256" s="222">
        <f>S256*H256</f>
        <v>0</v>
      </c>
      <c r="AR256" s="223" t="s">
        <v>252</v>
      </c>
      <c r="AT256" s="223" t="s">
        <v>126</v>
      </c>
      <c r="AU256" s="223" t="s">
        <v>91</v>
      </c>
      <c r="AY256" s="17" t="s">
        <v>123</v>
      </c>
      <c r="BE256" s="224">
        <f>IF(N256="základní",J256,0)</f>
        <v>0</v>
      </c>
      <c r="BF256" s="224">
        <f>IF(N256="snížená",J256,0)</f>
        <v>0</v>
      </c>
      <c r="BG256" s="224">
        <f>IF(N256="zákl. přenesená",J256,0)</f>
        <v>0</v>
      </c>
      <c r="BH256" s="224">
        <f>IF(N256="sníž. přenesená",J256,0)</f>
        <v>0</v>
      </c>
      <c r="BI256" s="224">
        <f>IF(N256="nulová",J256,0)</f>
        <v>0</v>
      </c>
      <c r="BJ256" s="17" t="s">
        <v>21</v>
      </c>
      <c r="BK256" s="224">
        <f>ROUND(I256*H256,2)</f>
        <v>0</v>
      </c>
      <c r="BL256" s="17" t="s">
        <v>252</v>
      </c>
      <c r="BM256" s="223" t="s">
        <v>806</v>
      </c>
    </row>
    <row r="257" spans="2:47" s="1" customFormat="1" ht="12">
      <c r="B257" s="39"/>
      <c r="C257" s="40"/>
      <c r="D257" s="232" t="s">
        <v>171</v>
      </c>
      <c r="E257" s="40"/>
      <c r="F257" s="233" t="s">
        <v>798</v>
      </c>
      <c r="G257" s="40"/>
      <c r="H257" s="40"/>
      <c r="I257" s="134"/>
      <c r="J257" s="40"/>
      <c r="K257" s="40"/>
      <c r="L257" s="44"/>
      <c r="M257" s="234"/>
      <c r="N257" s="84"/>
      <c r="O257" s="84"/>
      <c r="P257" s="84"/>
      <c r="Q257" s="84"/>
      <c r="R257" s="84"/>
      <c r="S257" s="84"/>
      <c r="T257" s="85"/>
      <c r="AT257" s="17" t="s">
        <v>171</v>
      </c>
      <c r="AU257" s="17" t="s">
        <v>91</v>
      </c>
    </row>
    <row r="258" spans="2:65" s="1" customFormat="1" ht="16.5" customHeight="1">
      <c r="B258" s="39"/>
      <c r="C258" s="212" t="s">
        <v>807</v>
      </c>
      <c r="D258" s="212" t="s">
        <v>126</v>
      </c>
      <c r="E258" s="213" t="s">
        <v>808</v>
      </c>
      <c r="F258" s="214" t="s">
        <v>809</v>
      </c>
      <c r="G258" s="215" t="s">
        <v>200</v>
      </c>
      <c r="H258" s="216">
        <v>1</v>
      </c>
      <c r="I258" s="217"/>
      <c r="J258" s="218">
        <f>ROUND(I258*H258,2)</f>
        <v>0</v>
      </c>
      <c r="K258" s="214" t="s">
        <v>130</v>
      </c>
      <c r="L258" s="44"/>
      <c r="M258" s="219" t="s">
        <v>39</v>
      </c>
      <c r="N258" s="220" t="s">
        <v>53</v>
      </c>
      <c r="O258" s="84"/>
      <c r="P258" s="221">
        <f>O258*H258</f>
        <v>0</v>
      </c>
      <c r="Q258" s="221">
        <v>8E-05</v>
      </c>
      <c r="R258" s="221">
        <f>Q258*H258</f>
        <v>8E-05</v>
      </c>
      <c r="S258" s="221">
        <v>0.02493</v>
      </c>
      <c r="T258" s="222">
        <f>S258*H258</f>
        <v>0.02493</v>
      </c>
      <c r="AR258" s="223" t="s">
        <v>252</v>
      </c>
      <c r="AT258" s="223" t="s">
        <v>126</v>
      </c>
      <c r="AU258" s="223" t="s">
        <v>91</v>
      </c>
      <c r="AY258" s="17" t="s">
        <v>123</v>
      </c>
      <c r="BE258" s="224">
        <f>IF(N258="základní",J258,0)</f>
        <v>0</v>
      </c>
      <c r="BF258" s="224">
        <f>IF(N258="snížená",J258,0)</f>
        <v>0</v>
      </c>
      <c r="BG258" s="224">
        <f>IF(N258="zákl. přenesená",J258,0)</f>
        <v>0</v>
      </c>
      <c r="BH258" s="224">
        <f>IF(N258="sníž. přenesená",J258,0)</f>
        <v>0</v>
      </c>
      <c r="BI258" s="224">
        <f>IF(N258="nulová",J258,0)</f>
        <v>0</v>
      </c>
      <c r="BJ258" s="17" t="s">
        <v>21</v>
      </c>
      <c r="BK258" s="224">
        <f>ROUND(I258*H258,2)</f>
        <v>0</v>
      </c>
      <c r="BL258" s="17" t="s">
        <v>252</v>
      </c>
      <c r="BM258" s="223" t="s">
        <v>810</v>
      </c>
    </row>
    <row r="259" spans="2:65" s="1" customFormat="1" ht="16.5" customHeight="1">
      <c r="B259" s="39"/>
      <c r="C259" s="212" t="s">
        <v>811</v>
      </c>
      <c r="D259" s="212" t="s">
        <v>126</v>
      </c>
      <c r="E259" s="213" t="s">
        <v>812</v>
      </c>
      <c r="F259" s="214" t="s">
        <v>813</v>
      </c>
      <c r="G259" s="215" t="s">
        <v>167</v>
      </c>
      <c r="H259" s="216">
        <v>30</v>
      </c>
      <c r="I259" s="217"/>
      <c r="J259" s="218">
        <f>ROUND(I259*H259,2)</f>
        <v>0</v>
      </c>
      <c r="K259" s="214" t="s">
        <v>130</v>
      </c>
      <c r="L259" s="44"/>
      <c r="M259" s="219" t="s">
        <v>39</v>
      </c>
      <c r="N259" s="220" t="s">
        <v>53</v>
      </c>
      <c r="O259" s="84"/>
      <c r="P259" s="221">
        <f>O259*H259</f>
        <v>0</v>
      </c>
      <c r="Q259" s="221">
        <v>0</v>
      </c>
      <c r="R259" s="221">
        <f>Q259*H259</f>
        <v>0</v>
      </c>
      <c r="S259" s="221">
        <v>0</v>
      </c>
      <c r="T259" s="222">
        <f>S259*H259</f>
        <v>0</v>
      </c>
      <c r="AR259" s="223" t="s">
        <v>252</v>
      </c>
      <c r="AT259" s="223" t="s">
        <v>126</v>
      </c>
      <c r="AU259" s="223" t="s">
        <v>91</v>
      </c>
      <c r="AY259" s="17" t="s">
        <v>123</v>
      </c>
      <c r="BE259" s="224">
        <f>IF(N259="základní",J259,0)</f>
        <v>0</v>
      </c>
      <c r="BF259" s="224">
        <f>IF(N259="snížená",J259,0)</f>
        <v>0</v>
      </c>
      <c r="BG259" s="224">
        <f>IF(N259="zákl. přenesená",J259,0)</f>
        <v>0</v>
      </c>
      <c r="BH259" s="224">
        <f>IF(N259="sníž. přenesená",J259,0)</f>
        <v>0</v>
      </c>
      <c r="BI259" s="224">
        <f>IF(N259="nulová",J259,0)</f>
        <v>0</v>
      </c>
      <c r="BJ259" s="17" t="s">
        <v>21</v>
      </c>
      <c r="BK259" s="224">
        <f>ROUND(I259*H259,2)</f>
        <v>0</v>
      </c>
      <c r="BL259" s="17" t="s">
        <v>252</v>
      </c>
      <c r="BM259" s="223" t="s">
        <v>814</v>
      </c>
    </row>
    <row r="260" spans="2:47" s="1" customFormat="1" ht="12">
      <c r="B260" s="39"/>
      <c r="C260" s="40"/>
      <c r="D260" s="232" t="s">
        <v>171</v>
      </c>
      <c r="E260" s="40"/>
      <c r="F260" s="233" t="s">
        <v>815</v>
      </c>
      <c r="G260" s="40"/>
      <c r="H260" s="40"/>
      <c r="I260" s="134"/>
      <c r="J260" s="40"/>
      <c r="K260" s="40"/>
      <c r="L260" s="44"/>
      <c r="M260" s="234"/>
      <c r="N260" s="84"/>
      <c r="O260" s="84"/>
      <c r="P260" s="84"/>
      <c r="Q260" s="84"/>
      <c r="R260" s="84"/>
      <c r="S260" s="84"/>
      <c r="T260" s="85"/>
      <c r="AT260" s="17" t="s">
        <v>171</v>
      </c>
      <c r="AU260" s="17" t="s">
        <v>91</v>
      </c>
    </row>
    <row r="261" spans="2:65" s="1" customFormat="1" ht="16.5" customHeight="1">
      <c r="B261" s="39"/>
      <c r="C261" s="212" t="s">
        <v>816</v>
      </c>
      <c r="D261" s="212" t="s">
        <v>126</v>
      </c>
      <c r="E261" s="213" t="s">
        <v>817</v>
      </c>
      <c r="F261" s="214" t="s">
        <v>818</v>
      </c>
      <c r="G261" s="215" t="s">
        <v>167</v>
      </c>
      <c r="H261" s="216">
        <v>30</v>
      </c>
      <c r="I261" s="217"/>
      <c r="J261" s="218">
        <f>ROUND(I261*H261,2)</f>
        <v>0</v>
      </c>
      <c r="K261" s="214" t="s">
        <v>130</v>
      </c>
      <c r="L261" s="44"/>
      <c r="M261" s="219" t="s">
        <v>39</v>
      </c>
      <c r="N261" s="220" t="s">
        <v>53</v>
      </c>
      <c r="O261" s="84"/>
      <c r="P261" s="221">
        <f>O261*H261</f>
        <v>0</v>
      </c>
      <c r="Q261" s="221">
        <v>0</v>
      </c>
      <c r="R261" s="221">
        <f>Q261*H261</f>
        <v>0</v>
      </c>
      <c r="S261" s="221">
        <v>0</v>
      </c>
      <c r="T261" s="222">
        <f>S261*H261</f>
        <v>0</v>
      </c>
      <c r="AR261" s="223" t="s">
        <v>252</v>
      </c>
      <c r="AT261" s="223" t="s">
        <v>126</v>
      </c>
      <c r="AU261" s="223" t="s">
        <v>91</v>
      </c>
      <c r="AY261" s="17" t="s">
        <v>123</v>
      </c>
      <c r="BE261" s="224">
        <f>IF(N261="základní",J261,0)</f>
        <v>0</v>
      </c>
      <c r="BF261" s="224">
        <f>IF(N261="snížená",J261,0)</f>
        <v>0</v>
      </c>
      <c r="BG261" s="224">
        <f>IF(N261="zákl. přenesená",J261,0)</f>
        <v>0</v>
      </c>
      <c r="BH261" s="224">
        <f>IF(N261="sníž. přenesená",J261,0)</f>
        <v>0</v>
      </c>
      <c r="BI261" s="224">
        <f>IF(N261="nulová",J261,0)</f>
        <v>0</v>
      </c>
      <c r="BJ261" s="17" t="s">
        <v>21</v>
      </c>
      <c r="BK261" s="224">
        <f>ROUND(I261*H261,2)</f>
        <v>0</v>
      </c>
      <c r="BL261" s="17" t="s">
        <v>252</v>
      </c>
      <c r="BM261" s="223" t="s">
        <v>819</v>
      </c>
    </row>
    <row r="262" spans="2:47" s="1" customFormat="1" ht="12">
      <c r="B262" s="39"/>
      <c r="C262" s="40"/>
      <c r="D262" s="232" t="s">
        <v>171</v>
      </c>
      <c r="E262" s="40"/>
      <c r="F262" s="233" t="s">
        <v>815</v>
      </c>
      <c r="G262" s="40"/>
      <c r="H262" s="40"/>
      <c r="I262" s="134"/>
      <c r="J262" s="40"/>
      <c r="K262" s="40"/>
      <c r="L262" s="44"/>
      <c r="M262" s="234"/>
      <c r="N262" s="84"/>
      <c r="O262" s="84"/>
      <c r="P262" s="84"/>
      <c r="Q262" s="84"/>
      <c r="R262" s="84"/>
      <c r="S262" s="84"/>
      <c r="T262" s="85"/>
      <c r="AT262" s="17" t="s">
        <v>171</v>
      </c>
      <c r="AU262" s="17" t="s">
        <v>91</v>
      </c>
    </row>
    <row r="263" spans="2:65" s="1" customFormat="1" ht="24" customHeight="1">
      <c r="B263" s="39"/>
      <c r="C263" s="212" t="s">
        <v>820</v>
      </c>
      <c r="D263" s="212" t="s">
        <v>126</v>
      </c>
      <c r="E263" s="213" t="s">
        <v>821</v>
      </c>
      <c r="F263" s="214" t="s">
        <v>822</v>
      </c>
      <c r="G263" s="215" t="s">
        <v>167</v>
      </c>
      <c r="H263" s="216">
        <v>150</v>
      </c>
      <c r="I263" s="217"/>
      <c r="J263" s="218">
        <f>ROUND(I263*H263,2)</f>
        <v>0</v>
      </c>
      <c r="K263" s="214" t="s">
        <v>130</v>
      </c>
      <c r="L263" s="44"/>
      <c r="M263" s="219" t="s">
        <v>39</v>
      </c>
      <c r="N263" s="220" t="s">
        <v>53</v>
      </c>
      <c r="O263" s="84"/>
      <c r="P263" s="221">
        <f>O263*H263</f>
        <v>0</v>
      </c>
      <c r="Q263" s="221">
        <v>0</v>
      </c>
      <c r="R263" s="221">
        <f>Q263*H263</f>
        <v>0</v>
      </c>
      <c r="S263" s="221">
        <v>0</v>
      </c>
      <c r="T263" s="222">
        <f>S263*H263</f>
        <v>0</v>
      </c>
      <c r="AR263" s="223" t="s">
        <v>252</v>
      </c>
      <c r="AT263" s="223" t="s">
        <v>126</v>
      </c>
      <c r="AU263" s="223" t="s">
        <v>91</v>
      </c>
      <c r="AY263" s="17" t="s">
        <v>123</v>
      </c>
      <c r="BE263" s="224">
        <f>IF(N263="základní",J263,0)</f>
        <v>0</v>
      </c>
      <c r="BF263" s="224">
        <f>IF(N263="snížená",J263,0)</f>
        <v>0</v>
      </c>
      <c r="BG263" s="224">
        <f>IF(N263="zákl. přenesená",J263,0)</f>
        <v>0</v>
      </c>
      <c r="BH263" s="224">
        <f>IF(N263="sníž. přenesená",J263,0)</f>
        <v>0</v>
      </c>
      <c r="BI263" s="224">
        <f>IF(N263="nulová",J263,0)</f>
        <v>0</v>
      </c>
      <c r="BJ263" s="17" t="s">
        <v>21</v>
      </c>
      <c r="BK263" s="224">
        <f>ROUND(I263*H263,2)</f>
        <v>0</v>
      </c>
      <c r="BL263" s="17" t="s">
        <v>252</v>
      </c>
      <c r="BM263" s="223" t="s">
        <v>823</v>
      </c>
    </row>
    <row r="264" spans="2:47" s="1" customFormat="1" ht="12">
      <c r="B264" s="39"/>
      <c r="C264" s="40"/>
      <c r="D264" s="232" t="s">
        <v>171</v>
      </c>
      <c r="E264" s="40"/>
      <c r="F264" s="233" t="s">
        <v>815</v>
      </c>
      <c r="G264" s="40"/>
      <c r="H264" s="40"/>
      <c r="I264" s="134"/>
      <c r="J264" s="40"/>
      <c r="K264" s="40"/>
      <c r="L264" s="44"/>
      <c r="M264" s="234"/>
      <c r="N264" s="84"/>
      <c r="O264" s="84"/>
      <c r="P264" s="84"/>
      <c r="Q264" s="84"/>
      <c r="R264" s="84"/>
      <c r="S264" s="84"/>
      <c r="T264" s="85"/>
      <c r="AT264" s="17" t="s">
        <v>171</v>
      </c>
      <c r="AU264" s="17" t="s">
        <v>91</v>
      </c>
    </row>
    <row r="265" spans="2:65" s="1" customFormat="1" ht="16.5" customHeight="1">
      <c r="B265" s="39"/>
      <c r="C265" s="212" t="s">
        <v>824</v>
      </c>
      <c r="D265" s="212" t="s">
        <v>126</v>
      </c>
      <c r="E265" s="213" t="s">
        <v>825</v>
      </c>
      <c r="F265" s="214" t="s">
        <v>826</v>
      </c>
      <c r="G265" s="215" t="s">
        <v>167</v>
      </c>
      <c r="H265" s="216">
        <v>30</v>
      </c>
      <c r="I265" s="217"/>
      <c r="J265" s="218">
        <f>ROUND(I265*H265,2)</f>
        <v>0</v>
      </c>
      <c r="K265" s="214" t="s">
        <v>130</v>
      </c>
      <c r="L265" s="44"/>
      <c r="M265" s="219" t="s">
        <v>39</v>
      </c>
      <c r="N265" s="220" t="s">
        <v>53</v>
      </c>
      <c r="O265" s="84"/>
      <c r="P265" s="221">
        <f>O265*H265</f>
        <v>0</v>
      </c>
      <c r="Q265" s="221">
        <v>0</v>
      </c>
      <c r="R265" s="221">
        <f>Q265*H265</f>
        <v>0</v>
      </c>
      <c r="S265" s="221">
        <v>0</v>
      </c>
      <c r="T265" s="222">
        <f>S265*H265</f>
        <v>0</v>
      </c>
      <c r="AR265" s="223" t="s">
        <v>252</v>
      </c>
      <c r="AT265" s="223" t="s">
        <v>126</v>
      </c>
      <c r="AU265" s="223" t="s">
        <v>91</v>
      </c>
      <c r="AY265" s="17" t="s">
        <v>123</v>
      </c>
      <c r="BE265" s="224">
        <f>IF(N265="základní",J265,0)</f>
        <v>0</v>
      </c>
      <c r="BF265" s="224">
        <f>IF(N265="snížená",J265,0)</f>
        <v>0</v>
      </c>
      <c r="BG265" s="224">
        <f>IF(N265="zákl. přenesená",J265,0)</f>
        <v>0</v>
      </c>
      <c r="BH265" s="224">
        <f>IF(N265="sníž. přenesená",J265,0)</f>
        <v>0</v>
      </c>
      <c r="BI265" s="224">
        <f>IF(N265="nulová",J265,0)</f>
        <v>0</v>
      </c>
      <c r="BJ265" s="17" t="s">
        <v>21</v>
      </c>
      <c r="BK265" s="224">
        <f>ROUND(I265*H265,2)</f>
        <v>0</v>
      </c>
      <c r="BL265" s="17" t="s">
        <v>252</v>
      </c>
      <c r="BM265" s="223" t="s">
        <v>827</v>
      </c>
    </row>
    <row r="266" spans="2:47" s="1" customFormat="1" ht="12">
      <c r="B266" s="39"/>
      <c r="C266" s="40"/>
      <c r="D266" s="232" t="s">
        <v>171</v>
      </c>
      <c r="E266" s="40"/>
      <c r="F266" s="233" t="s">
        <v>815</v>
      </c>
      <c r="G266" s="40"/>
      <c r="H266" s="40"/>
      <c r="I266" s="134"/>
      <c r="J266" s="40"/>
      <c r="K266" s="40"/>
      <c r="L266" s="44"/>
      <c r="M266" s="234"/>
      <c r="N266" s="84"/>
      <c r="O266" s="84"/>
      <c r="P266" s="84"/>
      <c r="Q266" s="84"/>
      <c r="R266" s="84"/>
      <c r="S266" s="84"/>
      <c r="T266" s="85"/>
      <c r="AT266" s="17" t="s">
        <v>171</v>
      </c>
      <c r="AU266" s="17" t="s">
        <v>91</v>
      </c>
    </row>
    <row r="267" spans="2:65" s="1" customFormat="1" ht="16.5" customHeight="1">
      <c r="B267" s="39"/>
      <c r="C267" s="212" t="s">
        <v>828</v>
      </c>
      <c r="D267" s="212" t="s">
        <v>126</v>
      </c>
      <c r="E267" s="213" t="s">
        <v>829</v>
      </c>
      <c r="F267" s="214" t="s">
        <v>830</v>
      </c>
      <c r="G267" s="215" t="s">
        <v>167</v>
      </c>
      <c r="H267" s="216">
        <v>150</v>
      </c>
      <c r="I267" s="217"/>
      <c r="J267" s="218">
        <f>ROUND(I267*H267,2)</f>
        <v>0</v>
      </c>
      <c r="K267" s="214" t="s">
        <v>130</v>
      </c>
      <c r="L267" s="44"/>
      <c r="M267" s="219" t="s">
        <v>39</v>
      </c>
      <c r="N267" s="220" t="s">
        <v>53</v>
      </c>
      <c r="O267" s="84"/>
      <c r="P267" s="221">
        <f>O267*H267</f>
        <v>0</v>
      </c>
      <c r="Q267" s="221">
        <v>0</v>
      </c>
      <c r="R267" s="221">
        <f>Q267*H267</f>
        <v>0</v>
      </c>
      <c r="S267" s="221">
        <v>0</v>
      </c>
      <c r="T267" s="222">
        <f>S267*H267</f>
        <v>0</v>
      </c>
      <c r="AR267" s="223" t="s">
        <v>252</v>
      </c>
      <c r="AT267" s="223" t="s">
        <v>126</v>
      </c>
      <c r="AU267" s="223" t="s">
        <v>91</v>
      </c>
      <c r="AY267" s="17" t="s">
        <v>123</v>
      </c>
      <c r="BE267" s="224">
        <f>IF(N267="základní",J267,0)</f>
        <v>0</v>
      </c>
      <c r="BF267" s="224">
        <f>IF(N267="snížená",J267,0)</f>
        <v>0</v>
      </c>
      <c r="BG267" s="224">
        <f>IF(N267="zákl. přenesená",J267,0)</f>
        <v>0</v>
      </c>
      <c r="BH267" s="224">
        <f>IF(N267="sníž. přenesená",J267,0)</f>
        <v>0</v>
      </c>
      <c r="BI267" s="224">
        <f>IF(N267="nulová",J267,0)</f>
        <v>0</v>
      </c>
      <c r="BJ267" s="17" t="s">
        <v>21</v>
      </c>
      <c r="BK267" s="224">
        <f>ROUND(I267*H267,2)</f>
        <v>0</v>
      </c>
      <c r="BL267" s="17" t="s">
        <v>252</v>
      </c>
      <c r="BM267" s="223" t="s">
        <v>831</v>
      </c>
    </row>
    <row r="268" spans="2:47" s="1" customFormat="1" ht="12">
      <c r="B268" s="39"/>
      <c r="C268" s="40"/>
      <c r="D268" s="232" t="s">
        <v>171</v>
      </c>
      <c r="E268" s="40"/>
      <c r="F268" s="233" t="s">
        <v>832</v>
      </c>
      <c r="G268" s="40"/>
      <c r="H268" s="40"/>
      <c r="I268" s="134"/>
      <c r="J268" s="40"/>
      <c r="K268" s="40"/>
      <c r="L268" s="44"/>
      <c r="M268" s="234"/>
      <c r="N268" s="84"/>
      <c r="O268" s="84"/>
      <c r="P268" s="84"/>
      <c r="Q268" s="84"/>
      <c r="R268" s="84"/>
      <c r="S268" s="84"/>
      <c r="T268" s="85"/>
      <c r="AT268" s="17" t="s">
        <v>171</v>
      </c>
      <c r="AU268" s="17" t="s">
        <v>91</v>
      </c>
    </row>
    <row r="269" spans="2:65" s="1" customFormat="1" ht="24" customHeight="1">
      <c r="B269" s="39"/>
      <c r="C269" s="212" t="s">
        <v>833</v>
      </c>
      <c r="D269" s="212" t="s">
        <v>126</v>
      </c>
      <c r="E269" s="213" t="s">
        <v>834</v>
      </c>
      <c r="F269" s="214" t="s">
        <v>835</v>
      </c>
      <c r="G269" s="215" t="s">
        <v>233</v>
      </c>
      <c r="H269" s="216">
        <v>0.066</v>
      </c>
      <c r="I269" s="217"/>
      <c r="J269" s="218">
        <f>ROUND(I269*H269,2)</f>
        <v>0</v>
      </c>
      <c r="K269" s="214" t="s">
        <v>130</v>
      </c>
      <c r="L269" s="44"/>
      <c r="M269" s="219" t="s">
        <v>39</v>
      </c>
      <c r="N269" s="220" t="s">
        <v>53</v>
      </c>
      <c r="O269" s="84"/>
      <c r="P269" s="221">
        <f>O269*H269</f>
        <v>0</v>
      </c>
      <c r="Q269" s="221">
        <v>0</v>
      </c>
      <c r="R269" s="221">
        <f>Q269*H269</f>
        <v>0</v>
      </c>
      <c r="S269" s="221">
        <v>0</v>
      </c>
      <c r="T269" s="222">
        <f>S269*H269</f>
        <v>0</v>
      </c>
      <c r="AR269" s="223" t="s">
        <v>252</v>
      </c>
      <c r="AT269" s="223" t="s">
        <v>126</v>
      </c>
      <c r="AU269" s="223" t="s">
        <v>91</v>
      </c>
      <c r="AY269" s="17" t="s">
        <v>123</v>
      </c>
      <c r="BE269" s="224">
        <f>IF(N269="základní",J269,0)</f>
        <v>0</v>
      </c>
      <c r="BF269" s="224">
        <f>IF(N269="snížená",J269,0)</f>
        <v>0</v>
      </c>
      <c r="BG269" s="224">
        <f>IF(N269="zákl. přenesená",J269,0)</f>
        <v>0</v>
      </c>
      <c r="BH269" s="224">
        <f>IF(N269="sníž. přenesená",J269,0)</f>
        <v>0</v>
      </c>
      <c r="BI269" s="224">
        <f>IF(N269="nulová",J269,0)</f>
        <v>0</v>
      </c>
      <c r="BJ269" s="17" t="s">
        <v>21</v>
      </c>
      <c r="BK269" s="224">
        <f>ROUND(I269*H269,2)</f>
        <v>0</v>
      </c>
      <c r="BL269" s="17" t="s">
        <v>252</v>
      </c>
      <c r="BM269" s="223" t="s">
        <v>836</v>
      </c>
    </row>
    <row r="270" spans="2:47" s="1" customFormat="1" ht="12">
      <c r="B270" s="39"/>
      <c r="C270" s="40"/>
      <c r="D270" s="232" t="s">
        <v>171</v>
      </c>
      <c r="E270" s="40"/>
      <c r="F270" s="233" t="s">
        <v>748</v>
      </c>
      <c r="G270" s="40"/>
      <c r="H270" s="40"/>
      <c r="I270" s="134"/>
      <c r="J270" s="40"/>
      <c r="K270" s="40"/>
      <c r="L270" s="44"/>
      <c r="M270" s="234"/>
      <c r="N270" s="84"/>
      <c r="O270" s="84"/>
      <c r="P270" s="84"/>
      <c r="Q270" s="84"/>
      <c r="R270" s="84"/>
      <c r="S270" s="84"/>
      <c r="T270" s="85"/>
      <c r="AT270" s="17" t="s">
        <v>171</v>
      </c>
      <c r="AU270" s="17" t="s">
        <v>91</v>
      </c>
    </row>
    <row r="271" spans="2:63" s="11" customFormat="1" ht="22.8" customHeight="1">
      <c r="B271" s="196"/>
      <c r="C271" s="197"/>
      <c r="D271" s="198" t="s">
        <v>81</v>
      </c>
      <c r="E271" s="210" t="s">
        <v>837</v>
      </c>
      <c r="F271" s="210" t="s">
        <v>838</v>
      </c>
      <c r="G271" s="197"/>
      <c r="H271" s="197"/>
      <c r="I271" s="200"/>
      <c r="J271" s="211">
        <f>BK271</f>
        <v>0</v>
      </c>
      <c r="K271" s="197"/>
      <c r="L271" s="202"/>
      <c r="M271" s="203"/>
      <c r="N271" s="204"/>
      <c r="O271" s="204"/>
      <c r="P271" s="205">
        <f>SUM(P272:P280)</f>
        <v>0</v>
      </c>
      <c r="Q271" s="204"/>
      <c r="R271" s="205">
        <f>SUM(R272:R280)</f>
        <v>0.3356782</v>
      </c>
      <c r="S271" s="204"/>
      <c r="T271" s="206">
        <f>SUM(T272:T280)</f>
        <v>0.35228869999999995</v>
      </c>
      <c r="AR271" s="207" t="s">
        <v>91</v>
      </c>
      <c r="AT271" s="208" t="s">
        <v>81</v>
      </c>
      <c r="AU271" s="208" t="s">
        <v>21</v>
      </c>
      <c r="AY271" s="207" t="s">
        <v>123</v>
      </c>
      <c r="BK271" s="209">
        <f>SUM(BK272:BK280)</f>
        <v>0</v>
      </c>
    </row>
    <row r="272" spans="2:65" s="1" customFormat="1" ht="24" customHeight="1">
      <c r="B272" s="39"/>
      <c r="C272" s="212" t="s">
        <v>839</v>
      </c>
      <c r="D272" s="212" t="s">
        <v>126</v>
      </c>
      <c r="E272" s="213" t="s">
        <v>840</v>
      </c>
      <c r="F272" s="214" t="s">
        <v>841</v>
      </c>
      <c r="G272" s="215" t="s">
        <v>167</v>
      </c>
      <c r="H272" s="216">
        <v>26.62</v>
      </c>
      <c r="I272" s="217"/>
      <c r="J272" s="218">
        <f>ROUND(I272*H272,2)</f>
        <v>0</v>
      </c>
      <c r="K272" s="214" t="s">
        <v>130</v>
      </c>
      <c r="L272" s="44"/>
      <c r="M272" s="219" t="s">
        <v>39</v>
      </c>
      <c r="N272" s="220" t="s">
        <v>53</v>
      </c>
      <c r="O272" s="84"/>
      <c r="P272" s="221">
        <f>O272*H272</f>
        <v>0</v>
      </c>
      <c r="Q272" s="221">
        <v>0.01261</v>
      </c>
      <c r="R272" s="221">
        <f>Q272*H272</f>
        <v>0.3356782</v>
      </c>
      <c r="S272" s="221">
        <v>0</v>
      </c>
      <c r="T272" s="222">
        <f>S272*H272</f>
        <v>0</v>
      </c>
      <c r="AR272" s="223" t="s">
        <v>252</v>
      </c>
      <c r="AT272" s="223" t="s">
        <v>126</v>
      </c>
      <c r="AU272" s="223" t="s">
        <v>91</v>
      </c>
      <c r="AY272" s="17" t="s">
        <v>123</v>
      </c>
      <c r="BE272" s="224">
        <f>IF(N272="základní",J272,0)</f>
        <v>0</v>
      </c>
      <c r="BF272" s="224">
        <f>IF(N272="snížená",J272,0)</f>
        <v>0</v>
      </c>
      <c r="BG272" s="224">
        <f>IF(N272="zákl. přenesená",J272,0)</f>
        <v>0</v>
      </c>
      <c r="BH272" s="224">
        <f>IF(N272="sníž. přenesená",J272,0)</f>
        <v>0</v>
      </c>
      <c r="BI272" s="224">
        <f>IF(N272="nulová",J272,0)</f>
        <v>0</v>
      </c>
      <c r="BJ272" s="17" t="s">
        <v>21</v>
      </c>
      <c r="BK272" s="224">
        <f>ROUND(I272*H272,2)</f>
        <v>0</v>
      </c>
      <c r="BL272" s="17" t="s">
        <v>252</v>
      </c>
      <c r="BM272" s="223" t="s">
        <v>842</v>
      </c>
    </row>
    <row r="273" spans="2:47" s="1" customFormat="1" ht="12">
      <c r="B273" s="39"/>
      <c r="C273" s="40"/>
      <c r="D273" s="232" t="s">
        <v>171</v>
      </c>
      <c r="E273" s="40"/>
      <c r="F273" s="233" t="s">
        <v>843</v>
      </c>
      <c r="G273" s="40"/>
      <c r="H273" s="40"/>
      <c r="I273" s="134"/>
      <c r="J273" s="40"/>
      <c r="K273" s="40"/>
      <c r="L273" s="44"/>
      <c r="M273" s="234"/>
      <c r="N273" s="84"/>
      <c r="O273" s="84"/>
      <c r="P273" s="84"/>
      <c r="Q273" s="84"/>
      <c r="R273" s="84"/>
      <c r="S273" s="84"/>
      <c r="T273" s="85"/>
      <c r="AT273" s="17" t="s">
        <v>171</v>
      </c>
      <c r="AU273" s="17" t="s">
        <v>91</v>
      </c>
    </row>
    <row r="274" spans="2:51" s="12" customFormat="1" ht="12">
      <c r="B274" s="235"/>
      <c r="C274" s="236"/>
      <c r="D274" s="232" t="s">
        <v>173</v>
      </c>
      <c r="E274" s="237" t="s">
        <v>39</v>
      </c>
      <c r="F274" s="238" t="s">
        <v>844</v>
      </c>
      <c r="G274" s="236"/>
      <c r="H274" s="239">
        <v>14.62</v>
      </c>
      <c r="I274" s="240"/>
      <c r="J274" s="236"/>
      <c r="K274" s="236"/>
      <c r="L274" s="241"/>
      <c r="M274" s="242"/>
      <c r="N274" s="243"/>
      <c r="O274" s="243"/>
      <c r="P274" s="243"/>
      <c r="Q274" s="243"/>
      <c r="R274" s="243"/>
      <c r="S274" s="243"/>
      <c r="T274" s="244"/>
      <c r="AT274" s="245" t="s">
        <v>173</v>
      </c>
      <c r="AU274" s="245" t="s">
        <v>91</v>
      </c>
      <c r="AV274" s="12" t="s">
        <v>91</v>
      </c>
      <c r="AW274" s="12" t="s">
        <v>41</v>
      </c>
      <c r="AX274" s="12" t="s">
        <v>82</v>
      </c>
      <c r="AY274" s="245" t="s">
        <v>123</v>
      </c>
    </row>
    <row r="275" spans="2:51" s="12" customFormat="1" ht="12">
      <c r="B275" s="235"/>
      <c r="C275" s="236"/>
      <c r="D275" s="232" t="s">
        <v>173</v>
      </c>
      <c r="E275" s="237" t="s">
        <v>39</v>
      </c>
      <c r="F275" s="238" t="s">
        <v>845</v>
      </c>
      <c r="G275" s="236"/>
      <c r="H275" s="239">
        <v>2.15</v>
      </c>
      <c r="I275" s="240"/>
      <c r="J275" s="236"/>
      <c r="K275" s="236"/>
      <c r="L275" s="241"/>
      <c r="M275" s="242"/>
      <c r="N275" s="243"/>
      <c r="O275" s="243"/>
      <c r="P275" s="243"/>
      <c r="Q275" s="243"/>
      <c r="R275" s="243"/>
      <c r="S275" s="243"/>
      <c r="T275" s="244"/>
      <c r="AT275" s="245" t="s">
        <v>173</v>
      </c>
      <c r="AU275" s="245" t="s">
        <v>91</v>
      </c>
      <c r="AV275" s="12" t="s">
        <v>91</v>
      </c>
      <c r="AW275" s="12" t="s">
        <v>41</v>
      </c>
      <c r="AX275" s="12" t="s">
        <v>82</v>
      </c>
      <c r="AY275" s="245" t="s">
        <v>123</v>
      </c>
    </row>
    <row r="276" spans="2:51" s="12" customFormat="1" ht="12">
      <c r="B276" s="235"/>
      <c r="C276" s="236"/>
      <c r="D276" s="232" t="s">
        <v>173</v>
      </c>
      <c r="E276" s="237" t="s">
        <v>39</v>
      </c>
      <c r="F276" s="238" t="s">
        <v>846</v>
      </c>
      <c r="G276" s="236"/>
      <c r="H276" s="239">
        <v>4</v>
      </c>
      <c r="I276" s="240"/>
      <c r="J276" s="236"/>
      <c r="K276" s="236"/>
      <c r="L276" s="241"/>
      <c r="M276" s="242"/>
      <c r="N276" s="243"/>
      <c r="O276" s="243"/>
      <c r="P276" s="243"/>
      <c r="Q276" s="243"/>
      <c r="R276" s="243"/>
      <c r="S276" s="243"/>
      <c r="T276" s="244"/>
      <c r="AT276" s="245" t="s">
        <v>173</v>
      </c>
      <c r="AU276" s="245" t="s">
        <v>91</v>
      </c>
      <c r="AV276" s="12" t="s">
        <v>91</v>
      </c>
      <c r="AW276" s="12" t="s">
        <v>41</v>
      </c>
      <c r="AX276" s="12" t="s">
        <v>82</v>
      </c>
      <c r="AY276" s="245" t="s">
        <v>123</v>
      </c>
    </row>
    <row r="277" spans="2:51" s="12" customFormat="1" ht="12">
      <c r="B277" s="235"/>
      <c r="C277" s="236"/>
      <c r="D277" s="232" t="s">
        <v>173</v>
      </c>
      <c r="E277" s="237" t="s">
        <v>39</v>
      </c>
      <c r="F277" s="238" t="s">
        <v>847</v>
      </c>
      <c r="G277" s="236"/>
      <c r="H277" s="239">
        <v>5.85</v>
      </c>
      <c r="I277" s="240"/>
      <c r="J277" s="236"/>
      <c r="K277" s="236"/>
      <c r="L277" s="241"/>
      <c r="M277" s="242"/>
      <c r="N277" s="243"/>
      <c r="O277" s="243"/>
      <c r="P277" s="243"/>
      <c r="Q277" s="243"/>
      <c r="R277" s="243"/>
      <c r="S277" s="243"/>
      <c r="T277" s="244"/>
      <c r="AT277" s="245" t="s">
        <v>173</v>
      </c>
      <c r="AU277" s="245" t="s">
        <v>91</v>
      </c>
      <c r="AV277" s="12" t="s">
        <v>91</v>
      </c>
      <c r="AW277" s="12" t="s">
        <v>41</v>
      </c>
      <c r="AX277" s="12" t="s">
        <v>82</v>
      </c>
      <c r="AY277" s="245" t="s">
        <v>123</v>
      </c>
    </row>
    <row r="278" spans="2:51" s="13" customFormat="1" ht="12">
      <c r="B278" s="246"/>
      <c r="C278" s="247"/>
      <c r="D278" s="232" t="s">
        <v>173</v>
      </c>
      <c r="E278" s="248" t="s">
        <v>39</v>
      </c>
      <c r="F278" s="249" t="s">
        <v>176</v>
      </c>
      <c r="G278" s="247"/>
      <c r="H278" s="250">
        <v>26.62</v>
      </c>
      <c r="I278" s="251"/>
      <c r="J278" s="247"/>
      <c r="K278" s="247"/>
      <c r="L278" s="252"/>
      <c r="M278" s="253"/>
      <c r="N278" s="254"/>
      <c r="O278" s="254"/>
      <c r="P278" s="254"/>
      <c r="Q278" s="254"/>
      <c r="R278" s="254"/>
      <c r="S278" s="254"/>
      <c r="T278" s="255"/>
      <c r="AT278" s="256" t="s">
        <v>173</v>
      </c>
      <c r="AU278" s="256" t="s">
        <v>91</v>
      </c>
      <c r="AV278" s="13" t="s">
        <v>169</v>
      </c>
      <c r="AW278" s="13" t="s">
        <v>41</v>
      </c>
      <c r="AX278" s="13" t="s">
        <v>21</v>
      </c>
      <c r="AY278" s="256" t="s">
        <v>123</v>
      </c>
    </row>
    <row r="279" spans="2:65" s="1" customFormat="1" ht="24" customHeight="1">
      <c r="B279" s="39"/>
      <c r="C279" s="212" t="s">
        <v>848</v>
      </c>
      <c r="D279" s="212" t="s">
        <v>126</v>
      </c>
      <c r="E279" s="213" t="s">
        <v>849</v>
      </c>
      <c r="F279" s="214" t="s">
        <v>850</v>
      </c>
      <c r="G279" s="215" t="s">
        <v>167</v>
      </c>
      <c r="H279" s="216">
        <v>20.47</v>
      </c>
      <c r="I279" s="217"/>
      <c r="J279" s="218">
        <f>ROUND(I279*H279,2)</f>
        <v>0</v>
      </c>
      <c r="K279" s="214" t="s">
        <v>130</v>
      </c>
      <c r="L279" s="44"/>
      <c r="M279" s="219" t="s">
        <v>39</v>
      </c>
      <c r="N279" s="220" t="s">
        <v>53</v>
      </c>
      <c r="O279" s="84"/>
      <c r="P279" s="221">
        <f>O279*H279</f>
        <v>0</v>
      </c>
      <c r="Q279" s="221">
        <v>0</v>
      </c>
      <c r="R279" s="221">
        <f>Q279*H279</f>
        <v>0</v>
      </c>
      <c r="S279" s="221">
        <v>0.01721</v>
      </c>
      <c r="T279" s="222">
        <f>S279*H279</f>
        <v>0.35228869999999995</v>
      </c>
      <c r="AR279" s="223" t="s">
        <v>252</v>
      </c>
      <c r="AT279" s="223" t="s">
        <v>126</v>
      </c>
      <c r="AU279" s="223" t="s">
        <v>91</v>
      </c>
      <c r="AY279" s="17" t="s">
        <v>123</v>
      </c>
      <c r="BE279" s="224">
        <f>IF(N279="základní",J279,0)</f>
        <v>0</v>
      </c>
      <c r="BF279" s="224">
        <f>IF(N279="snížená",J279,0)</f>
        <v>0</v>
      </c>
      <c r="BG279" s="224">
        <f>IF(N279="zákl. přenesená",J279,0)</f>
        <v>0</v>
      </c>
      <c r="BH279" s="224">
        <f>IF(N279="sníž. přenesená",J279,0)</f>
        <v>0</v>
      </c>
      <c r="BI279" s="224">
        <f>IF(N279="nulová",J279,0)</f>
        <v>0</v>
      </c>
      <c r="BJ279" s="17" t="s">
        <v>21</v>
      </c>
      <c r="BK279" s="224">
        <f>ROUND(I279*H279,2)</f>
        <v>0</v>
      </c>
      <c r="BL279" s="17" t="s">
        <v>252</v>
      </c>
      <c r="BM279" s="223" t="s">
        <v>851</v>
      </c>
    </row>
    <row r="280" spans="2:47" s="1" customFormat="1" ht="12">
      <c r="B280" s="39"/>
      <c r="C280" s="40"/>
      <c r="D280" s="232" t="s">
        <v>171</v>
      </c>
      <c r="E280" s="40"/>
      <c r="F280" s="233" t="s">
        <v>852</v>
      </c>
      <c r="G280" s="40"/>
      <c r="H280" s="40"/>
      <c r="I280" s="134"/>
      <c r="J280" s="40"/>
      <c r="K280" s="40"/>
      <c r="L280" s="44"/>
      <c r="M280" s="234"/>
      <c r="N280" s="84"/>
      <c r="O280" s="84"/>
      <c r="P280" s="84"/>
      <c r="Q280" s="84"/>
      <c r="R280" s="84"/>
      <c r="S280" s="84"/>
      <c r="T280" s="85"/>
      <c r="AT280" s="17" t="s">
        <v>171</v>
      </c>
      <c r="AU280" s="17" t="s">
        <v>91</v>
      </c>
    </row>
    <row r="281" spans="2:63" s="11" customFormat="1" ht="22.8" customHeight="1">
      <c r="B281" s="196"/>
      <c r="C281" s="197"/>
      <c r="D281" s="198" t="s">
        <v>81</v>
      </c>
      <c r="E281" s="210" t="s">
        <v>401</v>
      </c>
      <c r="F281" s="210" t="s">
        <v>402</v>
      </c>
      <c r="G281" s="197"/>
      <c r="H281" s="197"/>
      <c r="I281" s="200"/>
      <c r="J281" s="211">
        <f>BK281</f>
        <v>0</v>
      </c>
      <c r="K281" s="197"/>
      <c r="L281" s="202"/>
      <c r="M281" s="203"/>
      <c r="N281" s="204"/>
      <c r="O281" s="204"/>
      <c r="P281" s="205">
        <f>SUM(P282:P285)</f>
        <v>0</v>
      </c>
      <c r="Q281" s="204"/>
      <c r="R281" s="205">
        <f>SUM(R282:R285)</f>
        <v>0.012199999999999999</v>
      </c>
      <c r="S281" s="204"/>
      <c r="T281" s="206">
        <f>SUM(T282:T285)</f>
        <v>0</v>
      </c>
      <c r="AR281" s="207" t="s">
        <v>91</v>
      </c>
      <c r="AT281" s="208" t="s">
        <v>81</v>
      </c>
      <c r="AU281" s="208" t="s">
        <v>21</v>
      </c>
      <c r="AY281" s="207" t="s">
        <v>123</v>
      </c>
      <c r="BK281" s="209">
        <f>SUM(BK282:BK285)</f>
        <v>0</v>
      </c>
    </row>
    <row r="282" spans="2:65" s="1" customFormat="1" ht="16.5" customHeight="1">
      <c r="B282" s="39"/>
      <c r="C282" s="212" t="s">
        <v>853</v>
      </c>
      <c r="D282" s="212" t="s">
        <v>126</v>
      </c>
      <c r="E282" s="213" t="s">
        <v>854</v>
      </c>
      <c r="F282" s="214" t="s">
        <v>855</v>
      </c>
      <c r="G282" s="215" t="s">
        <v>167</v>
      </c>
      <c r="H282" s="216">
        <v>30</v>
      </c>
      <c r="I282" s="217"/>
      <c r="J282" s="218">
        <f>ROUND(I282*H282,2)</f>
        <v>0</v>
      </c>
      <c r="K282" s="214" t="s">
        <v>130</v>
      </c>
      <c r="L282" s="44"/>
      <c r="M282" s="219" t="s">
        <v>39</v>
      </c>
      <c r="N282" s="220" t="s">
        <v>53</v>
      </c>
      <c r="O282" s="84"/>
      <c r="P282" s="221">
        <f>O282*H282</f>
        <v>0</v>
      </c>
      <c r="Q282" s="221">
        <v>9E-05</v>
      </c>
      <c r="R282" s="221">
        <f>Q282*H282</f>
        <v>0.0027</v>
      </c>
      <c r="S282" s="221">
        <v>0</v>
      </c>
      <c r="T282" s="222">
        <f>S282*H282</f>
        <v>0</v>
      </c>
      <c r="AR282" s="223" t="s">
        <v>252</v>
      </c>
      <c r="AT282" s="223" t="s">
        <v>126</v>
      </c>
      <c r="AU282" s="223" t="s">
        <v>91</v>
      </c>
      <c r="AY282" s="17" t="s">
        <v>123</v>
      </c>
      <c r="BE282" s="224">
        <f>IF(N282="základní",J282,0)</f>
        <v>0</v>
      </c>
      <c r="BF282" s="224">
        <f>IF(N282="snížená",J282,0)</f>
        <v>0</v>
      </c>
      <c r="BG282" s="224">
        <f>IF(N282="zákl. přenesená",J282,0)</f>
        <v>0</v>
      </c>
      <c r="BH282" s="224">
        <f>IF(N282="sníž. přenesená",J282,0)</f>
        <v>0</v>
      </c>
      <c r="BI282" s="224">
        <f>IF(N282="nulová",J282,0)</f>
        <v>0</v>
      </c>
      <c r="BJ282" s="17" t="s">
        <v>21</v>
      </c>
      <c r="BK282" s="224">
        <f>ROUND(I282*H282,2)</f>
        <v>0</v>
      </c>
      <c r="BL282" s="17" t="s">
        <v>252</v>
      </c>
      <c r="BM282" s="223" t="s">
        <v>856</v>
      </c>
    </row>
    <row r="283" spans="2:65" s="1" customFormat="1" ht="16.5" customHeight="1">
      <c r="B283" s="39"/>
      <c r="C283" s="212" t="s">
        <v>857</v>
      </c>
      <c r="D283" s="212" t="s">
        <v>126</v>
      </c>
      <c r="E283" s="213" t="s">
        <v>858</v>
      </c>
      <c r="F283" s="214" t="s">
        <v>859</v>
      </c>
      <c r="G283" s="215" t="s">
        <v>460</v>
      </c>
      <c r="H283" s="216">
        <v>5</v>
      </c>
      <c r="I283" s="217"/>
      <c r="J283" s="218">
        <f>ROUND(I283*H283,2)</f>
        <v>0</v>
      </c>
      <c r="K283" s="214" t="s">
        <v>130</v>
      </c>
      <c r="L283" s="44"/>
      <c r="M283" s="219" t="s">
        <v>39</v>
      </c>
      <c r="N283" s="220" t="s">
        <v>53</v>
      </c>
      <c r="O283" s="84"/>
      <c r="P283" s="221">
        <f>O283*H283</f>
        <v>0</v>
      </c>
      <c r="Q283" s="221">
        <v>2E-05</v>
      </c>
      <c r="R283" s="221">
        <f>Q283*H283</f>
        <v>0.0001</v>
      </c>
      <c r="S283" s="221">
        <v>0</v>
      </c>
      <c r="T283" s="222">
        <f>S283*H283</f>
        <v>0</v>
      </c>
      <c r="AR283" s="223" t="s">
        <v>252</v>
      </c>
      <c r="AT283" s="223" t="s">
        <v>126</v>
      </c>
      <c r="AU283" s="223" t="s">
        <v>91</v>
      </c>
      <c r="AY283" s="17" t="s">
        <v>123</v>
      </c>
      <c r="BE283" s="224">
        <f>IF(N283="základní",J283,0)</f>
        <v>0</v>
      </c>
      <c r="BF283" s="224">
        <f>IF(N283="snížená",J283,0)</f>
        <v>0</v>
      </c>
      <c r="BG283" s="224">
        <f>IF(N283="zákl. přenesená",J283,0)</f>
        <v>0</v>
      </c>
      <c r="BH283" s="224">
        <f>IF(N283="sníž. přenesená",J283,0)</f>
        <v>0</v>
      </c>
      <c r="BI283" s="224">
        <f>IF(N283="nulová",J283,0)</f>
        <v>0</v>
      </c>
      <c r="BJ283" s="17" t="s">
        <v>21</v>
      </c>
      <c r="BK283" s="224">
        <f>ROUND(I283*H283,2)</f>
        <v>0</v>
      </c>
      <c r="BL283" s="17" t="s">
        <v>252</v>
      </c>
      <c r="BM283" s="223" t="s">
        <v>860</v>
      </c>
    </row>
    <row r="284" spans="2:65" s="1" customFormat="1" ht="16.5" customHeight="1">
      <c r="B284" s="39"/>
      <c r="C284" s="212" t="s">
        <v>861</v>
      </c>
      <c r="D284" s="212" t="s">
        <v>126</v>
      </c>
      <c r="E284" s="213" t="s">
        <v>862</v>
      </c>
      <c r="F284" s="214" t="s">
        <v>863</v>
      </c>
      <c r="G284" s="215" t="s">
        <v>167</v>
      </c>
      <c r="H284" s="216">
        <v>30</v>
      </c>
      <c r="I284" s="217"/>
      <c r="J284" s="218">
        <f>ROUND(I284*H284,2)</f>
        <v>0</v>
      </c>
      <c r="K284" s="214" t="s">
        <v>130</v>
      </c>
      <c r="L284" s="44"/>
      <c r="M284" s="219" t="s">
        <v>39</v>
      </c>
      <c r="N284" s="220" t="s">
        <v>53</v>
      </c>
      <c r="O284" s="84"/>
      <c r="P284" s="221">
        <f>O284*H284</f>
        <v>0</v>
      </c>
      <c r="Q284" s="221">
        <v>0.00031</v>
      </c>
      <c r="R284" s="221">
        <f>Q284*H284</f>
        <v>0.0093</v>
      </c>
      <c r="S284" s="221">
        <v>0</v>
      </c>
      <c r="T284" s="222">
        <f>S284*H284</f>
        <v>0</v>
      </c>
      <c r="AR284" s="223" t="s">
        <v>252</v>
      </c>
      <c r="AT284" s="223" t="s">
        <v>126</v>
      </c>
      <c r="AU284" s="223" t="s">
        <v>91</v>
      </c>
      <c r="AY284" s="17" t="s">
        <v>123</v>
      </c>
      <c r="BE284" s="224">
        <f>IF(N284="základní",J284,0)</f>
        <v>0</v>
      </c>
      <c r="BF284" s="224">
        <f>IF(N284="snížená",J284,0)</f>
        <v>0</v>
      </c>
      <c r="BG284" s="224">
        <f>IF(N284="zákl. přenesená",J284,0)</f>
        <v>0</v>
      </c>
      <c r="BH284" s="224">
        <f>IF(N284="sníž. přenesená",J284,0)</f>
        <v>0</v>
      </c>
      <c r="BI284" s="224">
        <f>IF(N284="nulová",J284,0)</f>
        <v>0</v>
      </c>
      <c r="BJ284" s="17" t="s">
        <v>21</v>
      </c>
      <c r="BK284" s="224">
        <f>ROUND(I284*H284,2)</f>
        <v>0</v>
      </c>
      <c r="BL284" s="17" t="s">
        <v>252</v>
      </c>
      <c r="BM284" s="223" t="s">
        <v>864</v>
      </c>
    </row>
    <row r="285" spans="2:65" s="1" customFormat="1" ht="16.5" customHeight="1">
      <c r="B285" s="39"/>
      <c r="C285" s="212" t="s">
        <v>865</v>
      </c>
      <c r="D285" s="212" t="s">
        <v>126</v>
      </c>
      <c r="E285" s="213" t="s">
        <v>866</v>
      </c>
      <c r="F285" s="214" t="s">
        <v>867</v>
      </c>
      <c r="G285" s="215" t="s">
        <v>460</v>
      </c>
      <c r="H285" s="216">
        <v>5</v>
      </c>
      <c r="I285" s="217"/>
      <c r="J285" s="218">
        <f>ROUND(I285*H285,2)</f>
        <v>0</v>
      </c>
      <c r="K285" s="214" t="s">
        <v>130</v>
      </c>
      <c r="L285" s="44"/>
      <c r="M285" s="219" t="s">
        <v>39</v>
      </c>
      <c r="N285" s="220" t="s">
        <v>53</v>
      </c>
      <c r="O285" s="84"/>
      <c r="P285" s="221">
        <f>O285*H285</f>
        <v>0</v>
      </c>
      <c r="Q285" s="221">
        <v>2E-05</v>
      </c>
      <c r="R285" s="221">
        <f>Q285*H285</f>
        <v>0.0001</v>
      </c>
      <c r="S285" s="221">
        <v>0</v>
      </c>
      <c r="T285" s="222">
        <f>S285*H285</f>
        <v>0</v>
      </c>
      <c r="AR285" s="223" t="s">
        <v>252</v>
      </c>
      <c r="AT285" s="223" t="s">
        <v>126</v>
      </c>
      <c r="AU285" s="223" t="s">
        <v>91</v>
      </c>
      <c r="AY285" s="17" t="s">
        <v>123</v>
      </c>
      <c r="BE285" s="224">
        <f>IF(N285="základní",J285,0)</f>
        <v>0</v>
      </c>
      <c r="BF285" s="224">
        <f>IF(N285="snížená",J285,0)</f>
        <v>0</v>
      </c>
      <c r="BG285" s="224">
        <f>IF(N285="zákl. přenesená",J285,0)</f>
        <v>0</v>
      </c>
      <c r="BH285" s="224">
        <f>IF(N285="sníž. přenesená",J285,0)</f>
        <v>0</v>
      </c>
      <c r="BI285" s="224">
        <f>IF(N285="nulová",J285,0)</f>
        <v>0</v>
      </c>
      <c r="BJ285" s="17" t="s">
        <v>21</v>
      </c>
      <c r="BK285" s="224">
        <f>ROUND(I285*H285,2)</f>
        <v>0</v>
      </c>
      <c r="BL285" s="17" t="s">
        <v>252</v>
      </c>
      <c r="BM285" s="223" t="s">
        <v>868</v>
      </c>
    </row>
    <row r="286" spans="2:63" s="11" customFormat="1" ht="25.9" customHeight="1">
      <c r="B286" s="196"/>
      <c r="C286" s="197"/>
      <c r="D286" s="198" t="s">
        <v>81</v>
      </c>
      <c r="E286" s="199" t="s">
        <v>438</v>
      </c>
      <c r="F286" s="199" t="s">
        <v>439</v>
      </c>
      <c r="G286" s="197"/>
      <c r="H286" s="197"/>
      <c r="I286" s="200"/>
      <c r="J286" s="201">
        <f>BK286</f>
        <v>0</v>
      </c>
      <c r="K286" s="197"/>
      <c r="L286" s="202"/>
      <c r="M286" s="203"/>
      <c r="N286" s="204"/>
      <c r="O286" s="204"/>
      <c r="P286" s="205">
        <f>SUM(P287:P288)</f>
        <v>0</v>
      </c>
      <c r="Q286" s="204"/>
      <c r="R286" s="205">
        <f>SUM(R287:R288)</f>
        <v>0</v>
      </c>
      <c r="S286" s="204"/>
      <c r="T286" s="206">
        <f>SUM(T287:T288)</f>
        <v>0</v>
      </c>
      <c r="AR286" s="207" t="s">
        <v>169</v>
      </c>
      <c r="AT286" s="208" t="s">
        <v>81</v>
      </c>
      <c r="AU286" s="208" t="s">
        <v>82</v>
      </c>
      <c r="AY286" s="207" t="s">
        <v>123</v>
      </c>
      <c r="BK286" s="209">
        <f>SUM(BK287:BK288)</f>
        <v>0</v>
      </c>
    </row>
    <row r="287" spans="2:65" s="1" customFormat="1" ht="24" customHeight="1">
      <c r="B287" s="39"/>
      <c r="C287" s="212" t="s">
        <v>869</v>
      </c>
      <c r="D287" s="212" t="s">
        <v>126</v>
      </c>
      <c r="E287" s="213" t="s">
        <v>870</v>
      </c>
      <c r="F287" s="214" t="s">
        <v>871</v>
      </c>
      <c r="G287" s="215" t="s">
        <v>129</v>
      </c>
      <c r="H287" s="216">
        <v>16</v>
      </c>
      <c r="I287" s="217"/>
      <c r="J287" s="218">
        <f>ROUND(I287*H287,2)</f>
        <v>0</v>
      </c>
      <c r="K287" s="214" t="s">
        <v>130</v>
      </c>
      <c r="L287" s="44"/>
      <c r="M287" s="219" t="s">
        <v>39</v>
      </c>
      <c r="N287" s="220" t="s">
        <v>53</v>
      </c>
      <c r="O287" s="84"/>
      <c r="P287" s="221">
        <f>O287*H287</f>
        <v>0</v>
      </c>
      <c r="Q287" s="221">
        <v>0</v>
      </c>
      <c r="R287" s="221">
        <f>Q287*H287</f>
        <v>0</v>
      </c>
      <c r="S287" s="221">
        <v>0</v>
      </c>
      <c r="T287" s="222">
        <f>S287*H287</f>
        <v>0</v>
      </c>
      <c r="AR287" s="223" t="s">
        <v>443</v>
      </c>
      <c r="AT287" s="223" t="s">
        <v>126</v>
      </c>
      <c r="AU287" s="223" t="s">
        <v>21</v>
      </c>
      <c r="AY287" s="17" t="s">
        <v>123</v>
      </c>
      <c r="BE287" s="224">
        <f>IF(N287="základní",J287,0)</f>
        <v>0</v>
      </c>
      <c r="BF287" s="224">
        <f>IF(N287="snížená",J287,0)</f>
        <v>0</v>
      </c>
      <c r="BG287" s="224">
        <f>IF(N287="zákl. přenesená",J287,0)</f>
        <v>0</v>
      </c>
      <c r="BH287" s="224">
        <f>IF(N287="sníž. přenesená",J287,0)</f>
        <v>0</v>
      </c>
      <c r="BI287" s="224">
        <f>IF(N287="nulová",J287,0)</f>
        <v>0</v>
      </c>
      <c r="BJ287" s="17" t="s">
        <v>21</v>
      </c>
      <c r="BK287" s="224">
        <f>ROUND(I287*H287,2)</f>
        <v>0</v>
      </c>
      <c r="BL287" s="17" t="s">
        <v>443</v>
      </c>
      <c r="BM287" s="223" t="s">
        <v>872</v>
      </c>
    </row>
    <row r="288" spans="2:65" s="1" customFormat="1" ht="24" customHeight="1">
      <c r="B288" s="39"/>
      <c r="C288" s="212" t="s">
        <v>873</v>
      </c>
      <c r="D288" s="212" t="s">
        <v>126</v>
      </c>
      <c r="E288" s="213" t="s">
        <v>441</v>
      </c>
      <c r="F288" s="214" t="s">
        <v>442</v>
      </c>
      <c r="G288" s="215" t="s">
        <v>129</v>
      </c>
      <c r="H288" s="216">
        <v>16</v>
      </c>
      <c r="I288" s="217"/>
      <c r="J288" s="218">
        <f>ROUND(I288*H288,2)</f>
        <v>0</v>
      </c>
      <c r="K288" s="214" t="s">
        <v>130</v>
      </c>
      <c r="L288" s="44"/>
      <c r="M288" s="225" t="s">
        <v>39</v>
      </c>
      <c r="N288" s="226" t="s">
        <v>53</v>
      </c>
      <c r="O288" s="227"/>
      <c r="P288" s="228">
        <f>O288*H288</f>
        <v>0</v>
      </c>
      <c r="Q288" s="228">
        <v>0</v>
      </c>
      <c r="R288" s="228">
        <f>Q288*H288</f>
        <v>0</v>
      </c>
      <c r="S288" s="228">
        <v>0</v>
      </c>
      <c r="T288" s="229">
        <f>S288*H288</f>
        <v>0</v>
      </c>
      <c r="AR288" s="223" t="s">
        <v>443</v>
      </c>
      <c r="AT288" s="223" t="s">
        <v>126</v>
      </c>
      <c r="AU288" s="223" t="s">
        <v>21</v>
      </c>
      <c r="AY288" s="17" t="s">
        <v>123</v>
      </c>
      <c r="BE288" s="224">
        <f>IF(N288="základní",J288,0)</f>
        <v>0</v>
      </c>
      <c r="BF288" s="224">
        <f>IF(N288="snížená",J288,0)</f>
        <v>0</v>
      </c>
      <c r="BG288" s="224">
        <f>IF(N288="zákl. přenesená",J288,0)</f>
        <v>0</v>
      </c>
      <c r="BH288" s="224">
        <f>IF(N288="sníž. přenesená",J288,0)</f>
        <v>0</v>
      </c>
      <c r="BI288" s="224">
        <f>IF(N288="nulová",J288,0)</f>
        <v>0</v>
      </c>
      <c r="BJ288" s="17" t="s">
        <v>21</v>
      </c>
      <c r="BK288" s="224">
        <f>ROUND(I288*H288,2)</f>
        <v>0</v>
      </c>
      <c r="BL288" s="17" t="s">
        <v>443</v>
      </c>
      <c r="BM288" s="223" t="s">
        <v>874</v>
      </c>
    </row>
    <row r="289" spans="2:12" s="1" customFormat="1" ht="6.95" customHeight="1">
      <c r="B289" s="59"/>
      <c r="C289" s="60"/>
      <c r="D289" s="60"/>
      <c r="E289" s="60"/>
      <c r="F289" s="60"/>
      <c r="G289" s="60"/>
      <c r="H289" s="60"/>
      <c r="I289" s="163"/>
      <c r="J289" s="60"/>
      <c r="K289" s="60"/>
      <c r="L289" s="44"/>
    </row>
  </sheetData>
  <sheetProtection password="CC35" sheet="1" objects="1" scenarios="1" formatColumns="0" formatRows="0" autoFilter="0"/>
  <autoFilter ref="C91:K288"/>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9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97</v>
      </c>
    </row>
    <row r="3" spans="2:46" ht="6.95" customHeight="1">
      <c r="B3" s="128"/>
      <c r="C3" s="129"/>
      <c r="D3" s="129"/>
      <c r="E3" s="129"/>
      <c r="F3" s="129"/>
      <c r="G3" s="129"/>
      <c r="H3" s="129"/>
      <c r="I3" s="130"/>
      <c r="J3" s="129"/>
      <c r="K3" s="129"/>
      <c r="L3" s="20"/>
      <c r="AT3" s="17" t="s">
        <v>91</v>
      </c>
    </row>
    <row r="4" spans="2:46" ht="24.95" customHeight="1">
      <c r="B4" s="20"/>
      <c r="D4" s="131" t="s">
        <v>98</v>
      </c>
      <c r="L4" s="20"/>
      <c r="M4" s="132" t="s">
        <v>10</v>
      </c>
      <c r="AT4" s="17" t="s">
        <v>4</v>
      </c>
    </row>
    <row r="5" spans="2:12" ht="6.95" customHeight="1">
      <c r="B5" s="20"/>
      <c r="L5" s="20"/>
    </row>
    <row r="6" spans="2:12" ht="12" customHeight="1">
      <c r="B6" s="20"/>
      <c r="D6" s="133" t="s">
        <v>16</v>
      </c>
      <c r="L6" s="20"/>
    </row>
    <row r="7" spans="2:12" ht="16.5" customHeight="1">
      <c r="B7" s="20"/>
      <c r="E7" s="230" t="str">
        <f>'Rekapitulace stavby'!K6</f>
        <v>Oprava sociálních zařízení v objektu Tlapákova 17a</v>
      </c>
      <c r="F7" s="133"/>
      <c r="G7" s="133"/>
      <c r="H7" s="133"/>
      <c r="L7" s="20"/>
    </row>
    <row r="8" spans="2:12" s="1" customFormat="1" ht="12" customHeight="1">
      <c r="B8" s="44"/>
      <c r="D8" s="133" t="s">
        <v>145</v>
      </c>
      <c r="I8" s="134"/>
      <c r="L8" s="44"/>
    </row>
    <row r="9" spans="2:12" s="1" customFormat="1" ht="36.95" customHeight="1">
      <c r="B9" s="44"/>
      <c r="E9" s="135" t="s">
        <v>875</v>
      </c>
      <c r="F9" s="1"/>
      <c r="G9" s="1"/>
      <c r="H9" s="1"/>
      <c r="I9" s="134"/>
      <c r="L9" s="44"/>
    </row>
    <row r="10" spans="2:12" s="1" customFormat="1" ht="12">
      <c r="B10" s="44"/>
      <c r="I10" s="134"/>
      <c r="L10" s="44"/>
    </row>
    <row r="11" spans="2:12" s="1" customFormat="1" ht="12" customHeight="1">
      <c r="B11" s="44"/>
      <c r="D11" s="133" t="s">
        <v>18</v>
      </c>
      <c r="F11" s="136" t="s">
        <v>19</v>
      </c>
      <c r="I11" s="137" t="s">
        <v>20</v>
      </c>
      <c r="J11" s="136" t="s">
        <v>39</v>
      </c>
      <c r="L11" s="44"/>
    </row>
    <row r="12" spans="2:12" s="1" customFormat="1" ht="12" customHeight="1">
      <c r="B12" s="44"/>
      <c r="D12" s="133" t="s">
        <v>22</v>
      </c>
      <c r="F12" s="136" t="s">
        <v>23</v>
      </c>
      <c r="I12" s="137" t="s">
        <v>24</v>
      </c>
      <c r="J12" s="138" t="str">
        <f>'Rekapitulace stavby'!AN8</f>
        <v>8. 6. 2018</v>
      </c>
      <c r="L12" s="44"/>
    </row>
    <row r="13" spans="2:12" s="1" customFormat="1" ht="10.8" customHeight="1">
      <c r="B13" s="44"/>
      <c r="I13" s="134"/>
      <c r="L13" s="44"/>
    </row>
    <row r="14" spans="2:12" s="1" customFormat="1" ht="12" customHeight="1">
      <c r="B14" s="44"/>
      <c r="D14" s="133" t="s">
        <v>30</v>
      </c>
      <c r="I14" s="137" t="s">
        <v>31</v>
      </c>
      <c r="J14" s="136" t="s">
        <v>32</v>
      </c>
      <c r="L14" s="44"/>
    </row>
    <row r="15" spans="2:12" s="1" customFormat="1" ht="18" customHeight="1">
      <c r="B15" s="44"/>
      <c r="E15" s="136" t="s">
        <v>33</v>
      </c>
      <c r="I15" s="137" t="s">
        <v>34</v>
      </c>
      <c r="J15" s="136" t="s">
        <v>35</v>
      </c>
      <c r="L15" s="44"/>
    </row>
    <row r="16" spans="2:12" s="1" customFormat="1" ht="6.95" customHeight="1">
      <c r="B16" s="44"/>
      <c r="I16" s="134"/>
      <c r="L16" s="44"/>
    </row>
    <row r="17" spans="2:12" s="1" customFormat="1" ht="12" customHeight="1">
      <c r="B17" s="44"/>
      <c r="D17" s="133" t="s">
        <v>36</v>
      </c>
      <c r="I17" s="137" t="s">
        <v>31</v>
      </c>
      <c r="J17" s="33" t="str">
        <f>'Rekapitulace stavby'!AN13</f>
        <v>Vyplň údaj</v>
      </c>
      <c r="L17" s="44"/>
    </row>
    <row r="18" spans="2:12" s="1" customFormat="1" ht="18" customHeight="1">
      <c r="B18" s="44"/>
      <c r="E18" s="33" t="str">
        <f>'Rekapitulace stavby'!E14</f>
        <v>Vyplň údaj</v>
      </c>
      <c r="F18" s="136"/>
      <c r="G18" s="136"/>
      <c r="H18" s="136"/>
      <c r="I18" s="137" t="s">
        <v>34</v>
      </c>
      <c r="J18" s="33" t="str">
        <f>'Rekapitulace stavby'!AN14</f>
        <v>Vyplň údaj</v>
      </c>
      <c r="L18" s="44"/>
    </row>
    <row r="19" spans="2:12" s="1" customFormat="1" ht="6.95" customHeight="1">
      <c r="B19" s="44"/>
      <c r="I19" s="134"/>
      <c r="L19" s="44"/>
    </row>
    <row r="20" spans="2:12" s="1" customFormat="1" ht="12" customHeight="1">
      <c r="B20" s="44"/>
      <c r="D20" s="133" t="s">
        <v>38</v>
      </c>
      <c r="I20" s="137" t="s">
        <v>31</v>
      </c>
      <c r="J20" s="136" t="s">
        <v>39</v>
      </c>
      <c r="L20" s="44"/>
    </row>
    <row r="21" spans="2:12" s="1" customFormat="1" ht="18" customHeight="1">
      <c r="B21" s="44"/>
      <c r="E21" s="136" t="s">
        <v>876</v>
      </c>
      <c r="I21" s="137" t="s">
        <v>34</v>
      </c>
      <c r="J21" s="136" t="s">
        <v>39</v>
      </c>
      <c r="L21" s="44"/>
    </row>
    <row r="22" spans="2:12" s="1" customFormat="1" ht="6.95" customHeight="1">
      <c r="B22" s="44"/>
      <c r="I22" s="134"/>
      <c r="L22" s="44"/>
    </row>
    <row r="23" spans="2:12" s="1" customFormat="1" ht="12" customHeight="1">
      <c r="B23" s="44"/>
      <c r="D23" s="133" t="s">
        <v>42</v>
      </c>
      <c r="I23" s="137" t="s">
        <v>31</v>
      </c>
      <c r="J23" s="136" t="s">
        <v>43</v>
      </c>
      <c r="L23" s="44"/>
    </row>
    <row r="24" spans="2:12" s="1" customFormat="1" ht="18" customHeight="1">
      <c r="B24" s="44"/>
      <c r="E24" s="136" t="s">
        <v>44</v>
      </c>
      <c r="I24" s="137" t="s">
        <v>34</v>
      </c>
      <c r="J24" s="136" t="s">
        <v>45</v>
      </c>
      <c r="L24" s="44"/>
    </row>
    <row r="25" spans="2:12" s="1" customFormat="1" ht="6.95" customHeight="1">
      <c r="B25" s="44"/>
      <c r="I25" s="134"/>
      <c r="L25" s="44"/>
    </row>
    <row r="26" spans="2:12" s="1" customFormat="1" ht="12" customHeight="1">
      <c r="B26" s="44"/>
      <c r="D26" s="133" t="s">
        <v>46</v>
      </c>
      <c r="I26" s="134"/>
      <c r="L26" s="44"/>
    </row>
    <row r="27" spans="2:12" s="7" customFormat="1" ht="16.5" customHeight="1">
      <c r="B27" s="142"/>
      <c r="E27" s="143" t="s">
        <v>39</v>
      </c>
      <c r="F27" s="143"/>
      <c r="G27" s="143"/>
      <c r="H27" s="143"/>
      <c r="I27" s="144"/>
      <c r="L27" s="142"/>
    </row>
    <row r="28" spans="2:12" s="1" customFormat="1" ht="6.95" customHeight="1">
      <c r="B28" s="44"/>
      <c r="I28" s="134"/>
      <c r="L28" s="44"/>
    </row>
    <row r="29" spans="2:12" s="1" customFormat="1" ht="6.95" customHeight="1">
      <c r="B29" s="44"/>
      <c r="D29" s="76"/>
      <c r="E29" s="76"/>
      <c r="F29" s="76"/>
      <c r="G29" s="76"/>
      <c r="H29" s="76"/>
      <c r="I29" s="145"/>
      <c r="J29" s="76"/>
      <c r="K29" s="76"/>
      <c r="L29" s="44"/>
    </row>
    <row r="30" spans="2:12" s="1" customFormat="1" ht="25.4" customHeight="1">
      <c r="B30" s="44"/>
      <c r="D30" s="146" t="s">
        <v>48</v>
      </c>
      <c r="I30" s="134"/>
      <c r="J30" s="147">
        <f>ROUND(J81,2)</f>
        <v>0</v>
      </c>
      <c r="L30" s="44"/>
    </row>
    <row r="31" spans="2:12" s="1" customFormat="1" ht="6.95" customHeight="1">
      <c r="B31" s="44"/>
      <c r="D31" s="76"/>
      <c r="E31" s="76"/>
      <c r="F31" s="76"/>
      <c r="G31" s="76"/>
      <c r="H31" s="76"/>
      <c r="I31" s="145"/>
      <c r="J31" s="76"/>
      <c r="K31" s="76"/>
      <c r="L31" s="44"/>
    </row>
    <row r="32" spans="2:12" s="1" customFormat="1" ht="14.4" customHeight="1">
      <c r="B32" s="44"/>
      <c r="F32" s="148" t="s">
        <v>50</v>
      </c>
      <c r="I32" s="149" t="s">
        <v>49</v>
      </c>
      <c r="J32" s="148" t="s">
        <v>51</v>
      </c>
      <c r="L32" s="44"/>
    </row>
    <row r="33" spans="2:12" s="1" customFormat="1" ht="14.4" customHeight="1">
      <c r="B33" s="44"/>
      <c r="D33" s="150" t="s">
        <v>52</v>
      </c>
      <c r="E33" s="133" t="s">
        <v>53</v>
      </c>
      <c r="F33" s="151">
        <f>ROUND((SUM(BE81:BE89)),2)</f>
        <v>0</v>
      </c>
      <c r="I33" s="152">
        <v>0.21</v>
      </c>
      <c r="J33" s="151">
        <f>ROUND(((SUM(BE81:BE89))*I33),2)</f>
        <v>0</v>
      </c>
      <c r="L33" s="44"/>
    </row>
    <row r="34" spans="2:12" s="1" customFormat="1" ht="14.4" customHeight="1">
      <c r="B34" s="44"/>
      <c r="E34" s="133" t="s">
        <v>54</v>
      </c>
      <c r="F34" s="151">
        <f>ROUND((SUM(BF81:BF89)),2)</f>
        <v>0</v>
      </c>
      <c r="I34" s="152">
        <v>0.15</v>
      </c>
      <c r="J34" s="151">
        <f>ROUND(((SUM(BF81:BF89))*I34),2)</f>
        <v>0</v>
      </c>
      <c r="L34" s="44"/>
    </row>
    <row r="35" spans="2:12" s="1" customFormat="1" ht="14.4" customHeight="1" hidden="1">
      <c r="B35" s="44"/>
      <c r="E35" s="133" t="s">
        <v>55</v>
      </c>
      <c r="F35" s="151">
        <f>ROUND((SUM(BG81:BG89)),2)</f>
        <v>0</v>
      </c>
      <c r="I35" s="152">
        <v>0.21</v>
      </c>
      <c r="J35" s="151">
        <f>0</f>
        <v>0</v>
      </c>
      <c r="L35" s="44"/>
    </row>
    <row r="36" spans="2:12" s="1" customFormat="1" ht="14.4" customHeight="1" hidden="1">
      <c r="B36" s="44"/>
      <c r="E36" s="133" t="s">
        <v>56</v>
      </c>
      <c r="F36" s="151">
        <f>ROUND((SUM(BH81:BH89)),2)</f>
        <v>0</v>
      </c>
      <c r="I36" s="152">
        <v>0.15</v>
      </c>
      <c r="J36" s="151">
        <f>0</f>
        <v>0</v>
      </c>
      <c r="L36" s="44"/>
    </row>
    <row r="37" spans="2:12" s="1" customFormat="1" ht="14.4" customHeight="1" hidden="1">
      <c r="B37" s="44"/>
      <c r="E37" s="133" t="s">
        <v>57</v>
      </c>
      <c r="F37" s="151">
        <f>ROUND((SUM(BI81:BI89)),2)</f>
        <v>0</v>
      </c>
      <c r="I37" s="152">
        <v>0</v>
      </c>
      <c r="J37" s="151">
        <f>0</f>
        <v>0</v>
      </c>
      <c r="L37" s="44"/>
    </row>
    <row r="38" spans="2:12" s="1" customFormat="1" ht="6.95" customHeight="1">
      <c r="B38" s="44"/>
      <c r="I38" s="134"/>
      <c r="L38" s="44"/>
    </row>
    <row r="39" spans="2:12" s="1" customFormat="1" ht="25.4" customHeight="1">
      <c r="B39" s="44"/>
      <c r="C39" s="153"/>
      <c r="D39" s="154" t="s">
        <v>58</v>
      </c>
      <c r="E39" s="155"/>
      <c r="F39" s="155"/>
      <c r="G39" s="156" t="s">
        <v>59</v>
      </c>
      <c r="H39" s="157" t="s">
        <v>60</v>
      </c>
      <c r="I39" s="158"/>
      <c r="J39" s="159">
        <f>SUM(J30:J37)</f>
        <v>0</v>
      </c>
      <c r="K39" s="160"/>
      <c r="L39" s="44"/>
    </row>
    <row r="40" spans="2:12" s="1" customFormat="1" ht="14.4" customHeight="1">
      <c r="B40" s="161"/>
      <c r="C40" s="162"/>
      <c r="D40" s="162"/>
      <c r="E40" s="162"/>
      <c r="F40" s="162"/>
      <c r="G40" s="162"/>
      <c r="H40" s="162"/>
      <c r="I40" s="163"/>
      <c r="J40" s="162"/>
      <c r="K40" s="162"/>
      <c r="L40" s="44"/>
    </row>
    <row r="44" spans="2:12" s="1" customFormat="1" ht="6.95" customHeight="1">
      <c r="B44" s="164"/>
      <c r="C44" s="165"/>
      <c r="D44" s="165"/>
      <c r="E44" s="165"/>
      <c r="F44" s="165"/>
      <c r="G44" s="165"/>
      <c r="H44" s="165"/>
      <c r="I44" s="166"/>
      <c r="J44" s="165"/>
      <c r="K44" s="165"/>
      <c r="L44" s="44"/>
    </row>
    <row r="45" spans="2:12" s="1" customFormat="1" ht="24.95" customHeight="1">
      <c r="B45" s="39"/>
      <c r="C45" s="23" t="s">
        <v>99</v>
      </c>
      <c r="D45" s="40"/>
      <c r="E45" s="40"/>
      <c r="F45" s="40"/>
      <c r="G45" s="40"/>
      <c r="H45" s="40"/>
      <c r="I45" s="134"/>
      <c r="J45" s="40"/>
      <c r="K45" s="40"/>
      <c r="L45" s="44"/>
    </row>
    <row r="46" spans="2:12" s="1" customFormat="1" ht="6.95" customHeight="1">
      <c r="B46" s="39"/>
      <c r="C46" s="40"/>
      <c r="D46" s="40"/>
      <c r="E46" s="40"/>
      <c r="F46" s="40"/>
      <c r="G46" s="40"/>
      <c r="H46" s="40"/>
      <c r="I46" s="134"/>
      <c r="J46" s="40"/>
      <c r="K46" s="40"/>
      <c r="L46" s="44"/>
    </row>
    <row r="47" spans="2:12" s="1" customFormat="1" ht="12" customHeight="1">
      <c r="B47" s="39"/>
      <c r="C47" s="32" t="s">
        <v>16</v>
      </c>
      <c r="D47" s="40"/>
      <c r="E47" s="40"/>
      <c r="F47" s="40"/>
      <c r="G47" s="40"/>
      <c r="H47" s="40"/>
      <c r="I47" s="134"/>
      <c r="J47" s="40"/>
      <c r="K47" s="40"/>
      <c r="L47" s="44"/>
    </row>
    <row r="48" spans="2:12" s="1" customFormat="1" ht="16.5" customHeight="1">
      <c r="B48" s="39"/>
      <c r="C48" s="40"/>
      <c r="D48" s="40"/>
      <c r="E48" s="231" t="str">
        <f>E7</f>
        <v>Oprava sociálních zařízení v objektu Tlapákova 17a</v>
      </c>
      <c r="F48" s="32"/>
      <c r="G48" s="32"/>
      <c r="H48" s="32"/>
      <c r="I48" s="134"/>
      <c r="J48" s="40"/>
      <c r="K48" s="40"/>
      <c r="L48" s="44"/>
    </row>
    <row r="49" spans="2:12" s="1" customFormat="1" ht="12" customHeight="1">
      <c r="B49" s="39"/>
      <c r="C49" s="32" t="s">
        <v>145</v>
      </c>
      <c r="D49" s="40"/>
      <c r="E49" s="40"/>
      <c r="F49" s="40"/>
      <c r="G49" s="40"/>
      <c r="H49" s="40"/>
      <c r="I49" s="134"/>
      <c r="J49" s="40"/>
      <c r="K49" s="40"/>
      <c r="L49" s="44"/>
    </row>
    <row r="50" spans="2:12" s="1" customFormat="1" ht="16.5" customHeight="1">
      <c r="B50" s="39"/>
      <c r="C50" s="40"/>
      <c r="D50" s="40"/>
      <c r="E50" s="69" t="str">
        <f>E9</f>
        <v xml:space="preserve">D.1.4.3 - Oprava sociálních zařízení - Silnoproudá elektrotechnika </v>
      </c>
      <c r="F50" s="40"/>
      <c r="G50" s="40"/>
      <c r="H50" s="40"/>
      <c r="I50" s="134"/>
      <c r="J50" s="40"/>
      <c r="K50" s="40"/>
      <c r="L50" s="44"/>
    </row>
    <row r="51" spans="2:12" s="1" customFormat="1" ht="6.95" customHeight="1">
      <c r="B51" s="39"/>
      <c r="C51" s="40"/>
      <c r="D51" s="40"/>
      <c r="E51" s="40"/>
      <c r="F51" s="40"/>
      <c r="G51" s="40"/>
      <c r="H51" s="40"/>
      <c r="I51" s="134"/>
      <c r="J51" s="40"/>
      <c r="K51" s="40"/>
      <c r="L51" s="44"/>
    </row>
    <row r="52" spans="2:12" s="1" customFormat="1" ht="12" customHeight="1">
      <c r="B52" s="39"/>
      <c r="C52" s="32" t="s">
        <v>22</v>
      </c>
      <c r="D52" s="40"/>
      <c r="E52" s="40"/>
      <c r="F52" s="27" t="str">
        <f>F12</f>
        <v xml:space="preserve">Ostrava-Zábřeh </v>
      </c>
      <c r="G52" s="40"/>
      <c r="H52" s="40"/>
      <c r="I52" s="137" t="s">
        <v>24</v>
      </c>
      <c r="J52" s="72" t="str">
        <f>IF(J12="","",J12)</f>
        <v>8. 6. 2018</v>
      </c>
      <c r="K52" s="40"/>
      <c r="L52" s="44"/>
    </row>
    <row r="53" spans="2:12" s="1" customFormat="1" ht="6.95" customHeight="1">
      <c r="B53" s="39"/>
      <c r="C53" s="40"/>
      <c r="D53" s="40"/>
      <c r="E53" s="40"/>
      <c r="F53" s="40"/>
      <c r="G53" s="40"/>
      <c r="H53" s="40"/>
      <c r="I53" s="134"/>
      <c r="J53" s="40"/>
      <c r="K53" s="40"/>
      <c r="L53" s="44"/>
    </row>
    <row r="54" spans="2:12" s="1" customFormat="1" ht="15.15" customHeight="1">
      <c r="B54" s="39"/>
      <c r="C54" s="32" t="s">
        <v>30</v>
      </c>
      <c r="D54" s="40"/>
      <c r="E54" s="40"/>
      <c r="F54" s="27" t="str">
        <f>E15</f>
        <v xml:space="preserve">Statutár.město Ostrava,Městský obvod Ostrava-Jih </v>
      </c>
      <c r="G54" s="40"/>
      <c r="H54" s="40"/>
      <c r="I54" s="137" t="s">
        <v>38</v>
      </c>
      <c r="J54" s="37" t="str">
        <f>E21</f>
        <v xml:space="preserve">Marek Seifert </v>
      </c>
      <c r="K54" s="40"/>
      <c r="L54" s="44"/>
    </row>
    <row r="55" spans="2:12" s="1" customFormat="1" ht="15.15" customHeight="1">
      <c r="B55" s="39"/>
      <c r="C55" s="32" t="s">
        <v>36</v>
      </c>
      <c r="D55" s="40"/>
      <c r="E55" s="40"/>
      <c r="F55" s="27" t="str">
        <f>IF(E18="","",E18)</f>
        <v>Vyplň údaj</v>
      </c>
      <c r="G55" s="40"/>
      <c r="H55" s="40"/>
      <c r="I55" s="137" t="s">
        <v>42</v>
      </c>
      <c r="J55" s="37" t="str">
        <f>E24</f>
        <v xml:space="preserve">Lenka Jerakasová </v>
      </c>
      <c r="K55" s="40"/>
      <c r="L55" s="44"/>
    </row>
    <row r="56" spans="2:12" s="1" customFormat="1" ht="10.3" customHeight="1">
      <c r="B56" s="39"/>
      <c r="C56" s="40"/>
      <c r="D56" s="40"/>
      <c r="E56" s="40"/>
      <c r="F56" s="40"/>
      <c r="G56" s="40"/>
      <c r="H56" s="40"/>
      <c r="I56" s="134"/>
      <c r="J56" s="40"/>
      <c r="K56" s="40"/>
      <c r="L56" s="44"/>
    </row>
    <row r="57" spans="2:12" s="1" customFormat="1" ht="29.25" customHeight="1">
      <c r="B57" s="39"/>
      <c r="C57" s="167" t="s">
        <v>100</v>
      </c>
      <c r="D57" s="168"/>
      <c r="E57" s="168"/>
      <c r="F57" s="168"/>
      <c r="G57" s="168"/>
      <c r="H57" s="168"/>
      <c r="I57" s="169"/>
      <c r="J57" s="170" t="s">
        <v>101</v>
      </c>
      <c r="K57" s="168"/>
      <c r="L57" s="44"/>
    </row>
    <row r="58" spans="2:12" s="1" customFormat="1" ht="10.3" customHeight="1">
      <c r="B58" s="39"/>
      <c r="C58" s="40"/>
      <c r="D58" s="40"/>
      <c r="E58" s="40"/>
      <c r="F58" s="40"/>
      <c r="G58" s="40"/>
      <c r="H58" s="40"/>
      <c r="I58" s="134"/>
      <c r="J58" s="40"/>
      <c r="K58" s="40"/>
      <c r="L58" s="44"/>
    </row>
    <row r="59" spans="2:47" s="1" customFormat="1" ht="22.8" customHeight="1">
      <c r="B59" s="39"/>
      <c r="C59" s="171" t="s">
        <v>80</v>
      </c>
      <c r="D59" s="40"/>
      <c r="E59" s="40"/>
      <c r="F59" s="40"/>
      <c r="G59" s="40"/>
      <c r="H59" s="40"/>
      <c r="I59" s="134"/>
      <c r="J59" s="102">
        <f>J81</f>
        <v>0</v>
      </c>
      <c r="K59" s="40"/>
      <c r="L59" s="44"/>
      <c r="AU59" s="17" t="s">
        <v>102</v>
      </c>
    </row>
    <row r="60" spans="2:12" s="8" customFormat="1" ht="24.95" customHeight="1">
      <c r="B60" s="172"/>
      <c r="C60" s="173"/>
      <c r="D60" s="174" t="s">
        <v>152</v>
      </c>
      <c r="E60" s="175"/>
      <c r="F60" s="175"/>
      <c r="G60" s="175"/>
      <c r="H60" s="175"/>
      <c r="I60" s="176"/>
      <c r="J60" s="177">
        <f>J82</f>
        <v>0</v>
      </c>
      <c r="K60" s="173"/>
      <c r="L60" s="178"/>
    </row>
    <row r="61" spans="2:12" s="9" customFormat="1" ht="19.9" customHeight="1">
      <c r="B61" s="179"/>
      <c r="C61" s="180"/>
      <c r="D61" s="181" t="s">
        <v>877</v>
      </c>
      <c r="E61" s="182"/>
      <c r="F61" s="182"/>
      <c r="G61" s="182"/>
      <c r="H61" s="182"/>
      <c r="I61" s="183"/>
      <c r="J61" s="184">
        <f>J83</f>
        <v>0</v>
      </c>
      <c r="K61" s="180"/>
      <c r="L61" s="185"/>
    </row>
    <row r="62" spans="2:12" s="1" customFormat="1" ht="21.8" customHeight="1">
      <c r="B62" s="39"/>
      <c r="C62" s="40"/>
      <c r="D62" s="40"/>
      <c r="E62" s="40"/>
      <c r="F62" s="40"/>
      <c r="G62" s="40"/>
      <c r="H62" s="40"/>
      <c r="I62" s="134"/>
      <c r="J62" s="40"/>
      <c r="K62" s="40"/>
      <c r="L62" s="44"/>
    </row>
    <row r="63" spans="2:12" s="1" customFormat="1" ht="6.95" customHeight="1">
      <c r="B63" s="59"/>
      <c r="C63" s="60"/>
      <c r="D63" s="60"/>
      <c r="E63" s="60"/>
      <c r="F63" s="60"/>
      <c r="G63" s="60"/>
      <c r="H63" s="60"/>
      <c r="I63" s="163"/>
      <c r="J63" s="60"/>
      <c r="K63" s="60"/>
      <c r="L63" s="44"/>
    </row>
    <row r="67" spans="2:12" s="1" customFormat="1" ht="6.95" customHeight="1">
      <c r="B67" s="61"/>
      <c r="C67" s="62"/>
      <c r="D67" s="62"/>
      <c r="E67" s="62"/>
      <c r="F67" s="62"/>
      <c r="G67" s="62"/>
      <c r="H67" s="62"/>
      <c r="I67" s="166"/>
      <c r="J67" s="62"/>
      <c r="K67" s="62"/>
      <c r="L67" s="44"/>
    </row>
    <row r="68" spans="2:12" s="1" customFormat="1" ht="24.95" customHeight="1">
      <c r="B68" s="39"/>
      <c r="C68" s="23" t="s">
        <v>107</v>
      </c>
      <c r="D68" s="40"/>
      <c r="E68" s="40"/>
      <c r="F68" s="40"/>
      <c r="G68" s="40"/>
      <c r="H68" s="40"/>
      <c r="I68" s="134"/>
      <c r="J68" s="40"/>
      <c r="K68" s="40"/>
      <c r="L68" s="44"/>
    </row>
    <row r="69" spans="2:12" s="1" customFormat="1" ht="6.95" customHeight="1">
      <c r="B69" s="39"/>
      <c r="C69" s="40"/>
      <c r="D69" s="40"/>
      <c r="E69" s="40"/>
      <c r="F69" s="40"/>
      <c r="G69" s="40"/>
      <c r="H69" s="40"/>
      <c r="I69" s="134"/>
      <c r="J69" s="40"/>
      <c r="K69" s="40"/>
      <c r="L69" s="44"/>
    </row>
    <row r="70" spans="2:12" s="1" customFormat="1" ht="12" customHeight="1">
      <c r="B70" s="39"/>
      <c r="C70" s="32" t="s">
        <v>16</v>
      </c>
      <c r="D70" s="40"/>
      <c r="E70" s="40"/>
      <c r="F70" s="40"/>
      <c r="G70" s="40"/>
      <c r="H70" s="40"/>
      <c r="I70" s="134"/>
      <c r="J70" s="40"/>
      <c r="K70" s="40"/>
      <c r="L70" s="44"/>
    </row>
    <row r="71" spans="2:12" s="1" customFormat="1" ht="16.5" customHeight="1">
      <c r="B71" s="39"/>
      <c r="C71" s="40"/>
      <c r="D71" s="40"/>
      <c r="E71" s="231" t="str">
        <f>E7</f>
        <v>Oprava sociálních zařízení v objektu Tlapákova 17a</v>
      </c>
      <c r="F71" s="32"/>
      <c r="G71" s="32"/>
      <c r="H71" s="32"/>
      <c r="I71" s="134"/>
      <c r="J71" s="40"/>
      <c r="K71" s="40"/>
      <c r="L71" s="44"/>
    </row>
    <row r="72" spans="2:12" s="1" customFormat="1" ht="12" customHeight="1">
      <c r="B72" s="39"/>
      <c r="C72" s="32" t="s">
        <v>145</v>
      </c>
      <c r="D72" s="40"/>
      <c r="E72" s="40"/>
      <c r="F72" s="40"/>
      <c r="G72" s="40"/>
      <c r="H72" s="40"/>
      <c r="I72" s="134"/>
      <c r="J72" s="40"/>
      <c r="K72" s="40"/>
      <c r="L72" s="44"/>
    </row>
    <row r="73" spans="2:12" s="1" customFormat="1" ht="16.5" customHeight="1">
      <c r="B73" s="39"/>
      <c r="C73" s="40"/>
      <c r="D73" s="40"/>
      <c r="E73" s="69" t="str">
        <f>E9</f>
        <v xml:space="preserve">D.1.4.3 - Oprava sociálních zařízení - Silnoproudá elektrotechnika </v>
      </c>
      <c r="F73" s="40"/>
      <c r="G73" s="40"/>
      <c r="H73" s="40"/>
      <c r="I73" s="134"/>
      <c r="J73" s="40"/>
      <c r="K73" s="40"/>
      <c r="L73" s="44"/>
    </row>
    <row r="74" spans="2:12" s="1" customFormat="1" ht="6.95" customHeight="1">
      <c r="B74" s="39"/>
      <c r="C74" s="40"/>
      <c r="D74" s="40"/>
      <c r="E74" s="40"/>
      <c r="F74" s="40"/>
      <c r="G74" s="40"/>
      <c r="H74" s="40"/>
      <c r="I74" s="134"/>
      <c r="J74" s="40"/>
      <c r="K74" s="40"/>
      <c r="L74" s="44"/>
    </row>
    <row r="75" spans="2:12" s="1" customFormat="1" ht="12" customHeight="1">
      <c r="B75" s="39"/>
      <c r="C75" s="32" t="s">
        <v>22</v>
      </c>
      <c r="D75" s="40"/>
      <c r="E75" s="40"/>
      <c r="F75" s="27" t="str">
        <f>F12</f>
        <v xml:space="preserve">Ostrava-Zábřeh </v>
      </c>
      <c r="G75" s="40"/>
      <c r="H75" s="40"/>
      <c r="I75" s="137" t="s">
        <v>24</v>
      </c>
      <c r="J75" s="72" t="str">
        <f>IF(J12="","",J12)</f>
        <v>8. 6. 2018</v>
      </c>
      <c r="K75" s="40"/>
      <c r="L75" s="44"/>
    </row>
    <row r="76" spans="2:12" s="1" customFormat="1" ht="6.95" customHeight="1">
      <c r="B76" s="39"/>
      <c r="C76" s="40"/>
      <c r="D76" s="40"/>
      <c r="E76" s="40"/>
      <c r="F76" s="40"/>
      <c r="G76" s="40"/>
      <c r="H76" s="40"/>
      <c r="I76" s="134"/>
      <c r="J76" s="40"/>
      <c r="K76" s="40"/>
      <c r="L76" s="44"/>
    </row>
    <row r="77" spans="2:12" s="1" customFormat="1" ht="15.15" customHeight="1">
      <c r="B77" s="39"/>
      <c r="C77" s="32" t="s">
        <v>30</v>
      </c>
      <c r="D77" s="40"/>
      <c r="E77" s="40"/>
      <c r="F77" s="27" t="str">
        <f>E15</f>
        <v xml:space="preserve">Statutár.město Ostrava,Městský obvod Ostrava-Jih </v>
      </c>
      <c r="G77" s="40"/>
      <c r="H77" s="40"/>
      <c r="I77" s="137" t="s">
        <v>38</v>
      </c>
      <c r="J77" s="37" t="str">
        <f>E21</f>
        <v xml:space="preserve">Marek Seifert </v>
      </c>
      <c r="K77" s="40"/>
      <c r="L77" s="44"/>
    </row>
    <row r="78" spans="2:12" s="1" customFormat="1" ht="15.15" customHeight="1">
      <c r="B78" s="39"/>
      <c r="C78" s="32" t="s">
        <v>36</v>
      </c>
      <c r="D78" s="40"/>
      <c r="E78" s="40"/>
      <c r="F78" s="27" t="str">
        <f>IF(E18="","",E18)</f>
        <v>Vyplň údaj</v>
      </c>
      <c r="G78" s="40"/>
      <c r="H78" s="40"/>
      <c r="I78" s="137" t="s">
        <v>42</v>
      </c>
      <c r="J78" s="37" t="str">
        <f>E24</f>
        <v xml:space="preserve">Lenka Jerakasová </v>
      </c>
      <c r="K78" s="40"/>
      <c r="L78" s="44"/>
    </row>
    <row r="79" spans="2:12" s="1" customFormat="1" ht="10.3" customHeight="1">
      <c r="B79" s="39"/>
      <c r="C79" s="40"/>
      <c r="D79" s="40"/>
      <c r="E79" s="40"/>
      <c r="F79" s="40"/>
      <c r="G79" s="40"/>
      <c r="H79" s="40"/>
      <c r="I79" s="134"/>
      <c r="J79" s="40"/>
      <c r="K79" s="40"/>
      <c r="L79" s="44"/>
    </row>
    <row r="80" spans="2:20" s="10" customFormat="1" ht="29.25" customHeight="1">
      <c r="B80" s="186"/>
      <c r="C80" s="187" t="s">
        <v>108</v>
      </c>
      <c r="D80" s="188" t="s">
        <v>67</v>
      </c>
      <c r="E80" s="188" t="s">
        <v>63</v>
      </c>
      <c r="F80" s="188" t="s">
        <v>64</v>
      </c>
      <c r="G80" s="188" t="s">
        <v>109</v>
      </c>
      <c r="H80" s="188" t="s">
        <v>110</v>
      </c>
      <c r="I80" s="189" t="s">
        <v>111</v>
      </c>
      <c r="J80" s="188" t="s">
        <v>101</v>
      </c>
      <c r="K80" s="190" t="s">
        <v>112</v>
      </c>
      <c r="L80" s="191"/>
      <c r="M80" s="92" t="s">
        <v>39</v>
      </c>
      <c r="N80" s="93" t="s">
        <v>52</v>
      </c>
      <c r="O80" s="93" t="s">
        <v>113</v>
      </c>
      <c r="P80" s="93" t="s">
        <v>114</v>
      </c>
      <c r="Q80" s="93" t="s">
        <v>115</v>
      </c>
      <c r="R80" s="93" t="s">
        <v>116</v>
      </c>
      <c r="S80" s="93" t="s">
        <v>117</v>
      </c>
      <c r="T80" s="94" t="s">
        <v>118</v>
      </c>
    </row>
    <row r="81" spans="2:63" s="1" customFormat="1" ht="22.8" customHeight="1">
      <c r="B81" s="39"/>
      <c r="C81" s="99" t="s">
        <v>119</v>
      </c>
      <c r="D81" s="40"/>
      <c r="E81" s="40"/>
      <c r="F81" s="40"/>
      <c r="G81" s="40"/>
      <c r="H81" s="40"/>
      <c r="I81" s="134"/>
      <c r="J81" s="192">
        <f>BK81</f>
        <v>0</v>
      </c>
      <c r="K81" s="40"/>
      <c r="L81" s="44"/>
      <c r="M81" s="95"/>
      <c r="N81" s="96"/>
      <c r="O81" s="96"/>
      <c r="P81" s="193">
        <f>P82</f>
        <v>0</v>
      </c>
      <c r="Q81" s="96"/>
      <c r="R81" s="193">
        <f>R82</f>
        <v>0.00054</v>
      </c>
      <c r="S81" s="96"/>
      <c r="T81" s="194">
        <f>T82</f>
        <v>0</v>
      </c>
      <c r="AT81" s="17" t="s">
        <v>81</v>
      </c>
      <c r="AU81" s="17" t="s">
        <v>102</v>
      </c>
      <c r="BK81" s="195">
        <f>BK82</f>
        <v>0</v>
      </c>
    </row>
    <row r="82" spans="2:63" s="11" customFormat="1" ht="25.9" customHeight="1">
      <c r="B82" s="196"/>
      <c r="C82" s="197"/>
      <c r="D82" s="198" t="s">
        <v>81</v>
      </c>
      <c r="E82" s="199" t="s">
        <v>257</v>
      </c>
      <c r="F82" s="199" t="s">
        <v>258</v>
      </c>
      <c r="G82" s="197"/>
      <c r="H82" s="197"/>
      <c r="I82" s="200"/>
      <c r="J82" s="201">
        <f>BK82</f>
        <v>0</v>
      </c>
      <c r="K82" s="197"/>
      <c r="L82" s="202"/>
      <c r="M82" s="203"/>
      <c r="N82" s="204"/>
      <c r="O82" s="204"/>
      <c r="P82" s="205">
        <f>P83</f>
        <v>0</v>
      </c>
      <c r="Q82" s="204"/>
      <c r="R82" s="205">
        <f>R83</f>
        <v>0.00054</v>
      </c>
      <c r="S82" s="204"/>
      <c r="T82" s="206">
        <f>T83</f>
        <v>0</v>
      </c>
      <c r="AR82" s="207" t="s">
        <v>91</v>
      </c>
      <c r="AT82" s="208" t="s">
        <v>81</v>
      </c>
      <c r="AU82" s="208" t="s">
        <v>82</v>
      </c>
      <c r="AY82" s="207" t="s">
        <v>123</v>
      </c>
      <c r="BK82" s="209">
        <f>BK83</f>
        <v>0</v>
      </c>
    </row>
    <row r="83" spans="2:63" s="11" customFormat="1" ht="22.8" customHeight="1">
      <c r="B83" s="196"/>
      <c r="C83" s="197"/>
      <c r="D83" s="198" t="s">
        <v>81</v>
      </c>
      <c r="E83" s="210" t="s">
        <v>878</v>
      </c>
      <c r="F83" s="210" t="s">
        <v>879</v>
      </c>
      <c r="G83" s="197"/>
      <c r="H83" s="197"/>
      <c r="I83" s="200"/>
      <c r="J83" s="211">
        <f>BK83</f>
        <v>0</v>
      </c>
      <c r="K83" s="197"/>
      <c r="L83" s="202"/>
      <c r="M83" s="203"/>
      <c r="N83" s="204"/>
      <c r="O83" s="204"/>
      <c r="P83" s="205">
        <f>SUM(P84:P89)</f>
        <v>0</v>
      </c>
      <c r="Q83" s="204"/>
      <c r="R83" s="205">
        <f>SUM(R84:R89)</f>
        <v>0.00054</v>
      </c>
      <c r="S83" s="204"/>
      <c r="T83" s="206">
        <f>SUM(T84:T89)</f>
        <v>0</v>
      </c>
      <c r="AR83" s="207" t="s">
        <v>91</v>
      </c>
      <c r="AT83" s="208" t="s">
        <v>81</v>
      </c>
      <c r="AU83" s="208" t="s">
        <v>21</v>
      </c>
      <c r="AY83" s="207" t="s">
        <v>123</v>
      </c>
      <c r="BK83" s="209">
        <f>SUM(BK84:BK89)</f>
        <v>0</v>
      </c>
    </row>
    <row r="84" spans="2:65" s="1" customFormat="1" ht="16.5" customHeight="1">
      <c r="B84" s="39"/>
      <c r="C84" s="212" t="s">
        <v>21</v>
      </c>
      <c r="D84" s="212" t="s">
        <v>126</v>
      </c>
      <c r="E84" s="213" t="s">
        <v>880</v>
      </c>
      <c r="F84" s="214" t="s">
        <v>881</v>
      </c>
      <c r="G84" s="215" t="s">
        <v>200</v>
      </c>
      <c r="H84" s="216">
        <v>1</v>
      </c>
      <c r="I84" s="217"/>
      <c r="J84" s="218">
        <f>ROUND(I84*H84,2)</f>
        <v>0</v>
      </c>
      <c r="K84" s="214" t="s">
        <v>130</v>
      </c>
      <c r="L84" s="44"/>
      <c r="M84" s="219" t="s">
        <v>39</v>
      </c>
      <c r="N84" s="220" t="s">
        <v>53</v>
      </c>
      <c r="O84" s="84"/>
      <c r="P84" s="221">
        <f>O84*H84</f>
        <v>0</v>
      </c>
      <c r="Q84" s="221">
        <v>0</v>
      </c>
      <c r="R84" s="221">
        <f>Q84*H84</f>
        <v>0</v>
      </c>
      <c r="S84" s="221">
        <v>0</v>
      </c>
      <c r="T84" s="222">
        <f>S84*H84</f>
        <v>0</v>
      </c>
      <c r="AR84" s="223" t="s">
        <v>252</v>
      </c>
      <c r="AT84" s="223" t="s">
        <v>126</v>
      </c>
      <c r="AU84" s="223" t="s">
        <v>91</v>
      </c>
      <c r="AY84" s="17" t="s">
        <v>123</v>
      </c>
      <c r="BE84" s="224">
        <f>IF(N84="základní",J84,0)</f>
        <v>0</v>
      </c>
      <c r="BF84" s="224">
        <f>IF(N84="snížená",J84,0)</f>
        <v>0</v>
      </c>
      <c r="BG84" s="224">
        <f>IF(N84="zákl. přenesená",J84,0)</f>
        <v>0</v>
      </c>
      <c r="BH84" s="224">
        <f>IF(N84="sníž. přenesená",J84,0)</f>
        <v>0</v>
      </c>
      <c r="BI84" s="224">
        <f>IF(N84="nulová",J84,0)</f>
        <v>0</v>
      </c>
      <c r="BJ84" s="17" t="s">
        <v>21</v>
      </c>
      <c r="BK84" s="224">
        <f>ROUND(I84*H84,2)</f>
        <v>0</v>
      </c>
      <c r="BL84" s="17" t="s">
        <v>252</v>
      </c>
      <c r="BM84" s="223" t="s">
        <v>882</v>
      </c>
    </row>
    <row r="85" spans="2:65" s="1" customFormat="1" ht="16.5" customHeight="1">
      <c r="B85" s="39"/>
      <c r="C85" s="267" t="s">
        <v>91</v>
      </c>
      <c r="D85" s="267" t="s">
        <v>204</v>
      </c>
      <c r="E85" s="268" t="s">
        <v>883</v>
      </c>
      <c r="F85" s="269" t="s">
        <v>884</v>
      </c>
      <c r="G85" s="270" t="s">
        <v>200</v>
      </c>
      <c r="H85" s="271">
        <v>1</v>
      </c>
      <c r="I85" s="272"/>
      <c r="J85" s="273">
        <f>ROUND(I85*H85,2)</f>
        <v>0</v>
      </c>
      <c r="K85" s="269" t="s">
        <v>130</v>
      </c>
      <c r="L85" s="274"/>
      <c r="M85" s="275" t="s">
        <v>39</v>
      </c>
      <c r="N85" s="276" t="s">
        <v>53</v>
      </c>
      <c r="O85" s="84"/>
      <c r="P85" s="221">
        <f>O85*H85</f>
        <v>0</v>
      </c>
      <c r="Q85" s="221">
        <v>0.00027</v>
      </c>
      <c r="R85" s="221">
        <f>Q85*H85</f>
        <v>0.00027</v>
      </c>
      <c r="S85" s="221">
        <v>0</v>
      </c>
      <c r="T85" s="222">
        <f>S85*H85</f>
        <v>0</v>
      </c>
      <c r="AR85" s="223" t="s">
        <v>295</v>
      </c>
      <c r="AT85" s="223" t="s">
        <v>204</v>
      </c>
      <c r="AU85" s="223" t="s">
        <v>91</v>
      </c>
      <c r="AY85" s="17" t="s">
        <v>123</v>
      </c>
      <c r="BE85" s="224">
        <f>IF(N85="základní",J85,0)</f>
        <v>0</v>
      </c>
      <c r="BF85" s="224">
        <f>IF(N85="snížená",J85,0)</f>
        <v>0</v>
      </c>
      <c r="BG85" s="224">
        <f>IF(N85="zákl. přenesená",J85,0)</f>
        <v>0</v>
      </c>
      <c r="BH85" s="224">
        <f>IF(N85="sníž. přenesená",J85,0)</f>
        <v>0</v>
      </c>
      <c r="BI85" s="224">
        <f>IF(N85="nulová",J85,0)</f>
        <v>0</v>
      </c>
      <c r="BJ85" s="17" t="s">
        <v>21</v>
      </c>
      <c r="BK85" s="224">
        <f>ROUND(I85*H85,2)</f>
        <v>0</v>
      </c>
      <c r="BL85" s="17" t="s">
        <v>252</v>
      </c>
      <c r="BM85" s="223" t="s">
        <v>885</v>
      </c>
    </row>
    <row r="86" spans="2:65" s="1" customFormat="1" ht="16.5" customHeight="1">
      <c r="B86" s="39"/>
      <c r="C86" s="212" t="s">
        <v>141</v>
      </c>
      <c r="D86" s="212" t="s">
        <v>126</v>
      </c>
      <c r="E86" s="213" t="s">
        <v>886</v>
      </c>
      <c r="F86" s="214" t="s">
        <v>887</v>
      </c>
      <c r="G86" s="215" t="s">
        <v>200</v>
      </c>
      <c r="H86" s="216">
        <v>1</v>
      </c>
      <c r="I86" s="217"/>
      <c r="J86" s="218">
        <f>ROUND(I86*H86,2)</f>
        <v>0</v>
      </c>
      <c r="K86" s="214" t="s">
        <v>39</v>
      </c>
      <c r="L86" s="44"/>
      <c r="M86" s="219" t="s">
        <v>39</v>
      </c>
      <c r="N86" s="220" t="s">
        <v>53</v>
      </c>
      <c r="O86" s="84"/>
      <c r="P86" s="221">
        <f>O86*H86</f>
        <v>0</v>
      </c>
      <c r="Q86" s="221">
        <v>0</v>
      </c>
      <c r="R86" s="221">
        <f>Q86*H86</f>
        <v>0</v>
      </c>
      <c r="S86" s="221">
        <v>0</v>
      </c>
      <c r="T86" s="222">
        <f>S86*H86</f>
        <v>0</v>
      </c>
      <c r="AR86" s="223" t="s">
        <v>252</v>
      </c>
      <c r="AT86" s="223" t="s">
        <v>126</v>
      </c>
      <c r="AU86" s="223" t="s">
        <v>91</v>
      </c>
      <c r="AY86" s="17" t="s">
        <v>123</v>
      </c>
      <c r="BE86" s="224">
        <f>IF(N86="základní",J86,0)</f>
        <v>0</v>
      </c>
      <c r="BF86" s="224">
        <f>IF(N86="snížená",J86,0)</f>
        <v>0</v>
      </c>
      <c r="BG86" s="224">
        <f>IF(N86="zákl. přenesená",J86,0)</f>
        <v>0</v>
      </c>
      <c r="BH86" s="224">
        <f>IF(N86="sníž. přenesená",J86,0)</f>
        <v>0</v>
      </c>
      <c r="BI86" s="224">
        <f>IF(N86="nulová",J86,0)</f>
        <v>0</v>
      </c>
      <c r="BJ86" s="17" t="s">
        <v>21</v>
      </c>
      <c r="BK86" s="224">
        <f>ROUND(I86*H86,2)</f>
        <v>0</v>
      </c>
      <c r="BL86" s="17" t="s">
        <v>252</v>
      </c>
      <c r="BM86" s="223" t="s">
        <v>888</v>
      </c>
    </row>
    <row r="87" spans="2:65" s="1" customFormat="1" ht="16.5" customHeight="1">
      <c r="B87" s="39"/>
      <c r="C87" s="267" t="s">
        <v>169</v>
      </c>
      <c r="D87" s="267" t="s">
        <v>204</v>
      </c>
      <c r="E87" s="268" t="s">
        <v>889</v>
      </c>
      <c r="F87" s="269" t="s">
        <v>890</v>
      </c>
      <c r="G87" s="270" t="s">
        <v>200</v>
      </c>
      <c r="H87" s="271">
        <v>1</v>
      </c>
      <c r="I87" s="272"/>
      <c r="J87" s="273">
        <f>ROUND(I87*H87,2)</f>
        <v>0</v>
      </c>
      <c r="K87" s="269" t="s">
        <v>39</v>
      </c>
      <c r="L87" s="274"/>
      <c r="M87" s="275" t="s">
        <v>39</v>
      </c>
      <c r="N87" s="276" t="s">
        <v>53</v>
      </c>
      <c r="O87" s="84"/>
      <c r="P87" s="221">
        <f>O87*H87</f>
        <v>0</v>
      </c>
      <c r="Q87" s="221">
        <v>0.00027</v>
      </c>
      <c r="R87" s="221">
        <f>Q87*H87</f>
        <v>0.00027</v>
      </c>
      <c r="S87" s="221">
        <v>0</v>
      </c>
      <c r="T87" s="222">
        <f>S87*H87</f>
        <v>0</v>
      </c>
      <c r="AR87" s="223" t="s">
        <v>295</v>
      </c>
      <c r="AT87" s="223" t="s">
        <v>204</v>
      </c>
      <c r="AU87" s="223" t="s">
        <v>91</v>
      </c>
      <c r="AY87" s="17" t="s">
        <v>123</v>
      </c>
      <c r="BE87" s="224">
        <f>IF(N87="základní",J87,0)</f>
        <v>0</v>
      </c>
      <c r="BF87" s="224">
        <f>IF(N87="snížená",J87,0)</f>
        <v>0</v>
      </c>
      <c r="BG87" s="224">
        <f>IF(N87="zákl. přenesená",J87,0)</f>
        <v>0</v>
      </c>
      <c r="BH87" s="224">
        <f>IF(N87="sníž. přenesená",J87,0)</f>
        <v>0</v>
      </c>
      <c r="BI87" s="224">
        <f>IF(N87="nulová",J87,0)</f>
        <v>0</v>
      </c>
      <c r="BJ87" s="17" t="s">
        <v>21</v>
      </c>
      <c r="BK87" s="224">
        <f>ROUND(I87*H87,2)</f>
        <v>0</v>
      </c>
      <c r="BL87" s="17" t="s">
        <v>252</v>
      </c>
      <c r="BM87" s="223" t="s">
        <v>891</v>
      </c>
    </row>
    <row r="88" spans="2:65" s="1" customFormat="1" ht="24" customHeight="1">
      <c r="B88" s="39"/>
      <c r="C88" s="212" t="s">
        <v>122</v>
      </c>
      <c r="D88" s="212" t="s">
        <v>126</v>
      </c>
      <c r="E88" s="213" t="s">
        <v>892</v>
      </c>
      <c r="F88" s="214" t="s">
        <v>893</v>
      </c>
      <c r="G88" s="215" t="s">
        <v>200</v>
      </c>
      <c r="H88" s="216">
        <v>1</v>
      </c>
      <c r="I88" s="217"/>
      <c r="J88" s="218">
        <f>ROUND(I88*H88,2)</f>
        <v>0</v>
      </c>
      <c r="K88" s="214" t="s">
        <v>130</v>
      </c>
      <c r="L88" s="44"/>
      <c r="M88" s="219" t="s">
        <v>39</v>
      </c>
      <c r="N88" s="220" t="s">
        <v>53</v>
      </c>
      <c r="O88" s="84"/>
      <c r="P88" s="221">
        <f>O88*H88</f>
        <v>0</v>
      </c>
      <c r="Q88" s="221">
        <v>0</v>
      </c>
      <c r="R88" s="221">
        <f>Q88*H88</f>
        <v>0</v>
      </c>
      <c r="S88" s="221">
        <v>0</v>
      </c>
      <c r="T88" s="222">
        <f>S88*H88</f>
        <v>0</v>
      </c>
      <c r="AR88" s="223" t="s">
        <v>252</v>
      </c>
      <c r="AT88" s="223" t="s">
        <v>126</v>
      </c>
      <c r="AU88" s="223" t="s">
        <v>91</v>
      </c>
      <c r="AY88" s="17" t="s">
        <v>123</v>
      </c>
      <c r="BE88" s="224">
        <f>IF(N88="základní",J88,0)</f>
        <v>0</v>
      </c>
      <c r="BF88" s="224">
        <f>IF(N88="snížená",J88,0)</f>
        <v>0</v>
      </c>
      <c r="BG88" s="224">
        <f>IF(N88="zákl. přenesená",J88,0)</f>
        <v>0</v>
      </c>
      <c r="BH88" s="224">
        <f>IF(N88="sníž. přenesená",J88,0)</f>
        <v>0</v>
      </c>
      <c r="BI88" s="224">
        <f>IF(N88="nulová",J88,0)</f>
        <v>0</v>
      </c>
      <c r="BJ88" s="17" t="s">
        <v>21</v>
      </c>
      <c r="BK88" s="224">
        <f>ROUND(I88*H88,2)</f>
        <v>0</v>
      </c>
      <c r="BL88" s="17" t="s">
        <v>252</v>
      </c>
      <c r="BM88" s="223" t="s">
        <v>894</v>
      </c>
    </row>
    <row r="89" spans="2:47" s="1" customFormat="1" ht="12">
      <c r="B89" s="39"/>
      <c r="C89" s="40"/>
      <c r="D89" s="232" t="s">
        <v>171</v>
      </c>
      <c r="E89" s="40"/>
      <c r="F89" s="233" t="s">
        <v>895</v>
      </c>
      <c r="G89" s="40"/>
      <c r="H89" s="40"/>
      <c r="I89" s="134"/>
      <c r="J89" s="40"/>
      <c r="K89" s="40"/>
      <c r="L89" s="44"/>
      <c r="M89" s="278"/>
      <c r="N89" s="227"/>
      <c r="O89" s="227"/>
      <c r="P89" s="227"/>
      <c r="Q89" s="227"/>
      <c r="R89" s="227"/>
      <c r="S89" s="227"/>
      <c r="T89" s="279"/>
      <c r="AT89" s="17" t="s">
        <v>171</v>
      </c>
      <c r="AU89" s="17" t="s">
        <v>91</v>
      </c>
    </row>
    <row r="90" spans="2:12" s="1" customFormat="1" ht="6.95" customHeight="1">
      <c r="B90" s="59"/>
      <c r="C90" s="60"/>
      <c r="D90" s="60"/>
      <c r="E90" s="60"/>
      <c r="F90" s="60"/>
      <c r="G90" s="60"/>
      <c r="H90" s="60"/>
      <c r="I90" s="163"/>
      <c r="J90" s="60"/>
      <c r="K90" s="60"/>
      <c r="L90" s="44"/>
    </row>
  </sheetData>
  <sheetProtection password="CC35" sheet="1" objects="1" scenarios="1" formatColumns="0" formatRows="0" autoFilter="0"/>
  <autoFilter ref="C80:K89"/>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0" customWidth="1"/>
    <col min="2" max="2" width="1.7109375" style="280" customWidth="1"/>
    <col min="3" max="4" width="5.00390625" style="280" customWidth="1"/>
    <col min="5" max="5" width="11.7109375" style="280" customWidth="1"/>
    <col min="6" max="6" width="9.140625" style="280" customWidth="1"/>
    <col min="7" max="7" width="5.00390625" style="280" customWidth="1"/>
    <col min="8" max="8" width="77.8515625" style="280" customWidth="1"/>
    <col min="9" max="10" width="20.00390625" style="280" customWidth="1"/>
    <col min="11" max="11" width="1.7109375" style="280" customWidth="1"/>
  </cols>
  <sheetData>
    <row r="1" ht="37.5" customHeight="1"/>
    <row r="2" spans="2:11" ht="7.5" customHeight="1">
      <c r="B2" s="281"/>
      <c r="C2" s="282"/>
      <c r="D2" s="282"/>
      <c r="E2" s="282"/>
      <c r="F2" s="282"/>
      <c r="G2" s="282"/>
      <c r="H2" s="282"/>
      <c r="I2" s="282"/>
      <c r="J2" s="282"/>
      <c r="K2" s="283"/>
    </row>
    <row r="3" spans="2:11" s="15" customFormat="1" ht="45" customHeight="1">
      <c r="B3" s="284"/>
      <c r="C3" s="285" t="s">
        <v>896</v>
      </c>
      <c r="D3" s="285"/>
      <c r="E3" s="285"/>
      <c r="F3" s="285"/>
      <c r="G3" s="285"/>
      <c r="H3" s="285"/>
      <c r="I3" s="285"/>
      <c r="J3" s="285"/>
      <c r="K3" s="286"/>
    </row>
    <row r="4" spans="2:11" ht="25.5" customHeight="1">
      <c r="B4" s="287"/>
      <c r="C4" s="288" t="s">
        <v>897</v>
      </c>
      <c r="D4" s="288"/>
      <c r="E4" s="288"/>
      <c r="F4" s="288"/>
      <c r="G4" s="288"/>
      <c r="H4" s="288"/>
      <c r="I4" s="288"/>
      <c r="J4" s="288"/>
      <c r="K4" s="289"/>
    </row>
    <row r="5" spans="2:11" ht="5.25" customHeight="1">
      <c r="B5" s="287"/>
      <c r="C5" s="290"/>
      <c r="D5" s="290"/>
      <c r="E5" s="290"/>
      <c r="F5" s="290"/>
      <c r="G5" s="290"/>
      <c r="H5" s="290"/>
      <c r="I5" s="290"/>
      <c r="J5" s="290"/>
      <c r="K5" s="289"/>
    </row>
    <row r="6" spans="2:11" ht="15" customHeight="1">
      <c r="B6" s="287"/>
      <c r="C6" s="291" t="s">
        <v>898</v>
      </c>
      <c r="D6" s="291"/>
      <c r="E6" s="291"/>
      <c r="F6" s="291"/>
      <c r="G6" s="291"/>
      <c r="H6" s="291"/>
      <c r="I6" s="291"/>
      <c r="J6" s="291"/>
      <c r="K6" s="289"/>
    </row>
    <row r="7" spans="2:11" ht="15" customHeight="1">
      <c r="B7" s="292"/>
      <c r="C7" s="291" t="s">
        <v>899</v>
      </c>
      <c r="D7" s="291"/>
      <c r="E7" s="291"/>
      <c r="F7" s="291"/>
      <c r="G7" s="291"/>
      <c r="H7" s="291"/>
      <c r="I7" s="291"/>
      <c r="J7" s="291"/>
      <c r="K7" s="289"/>
    </row>
    <row r="8" spans="2:11" ht="12.75" customHeight="1">
      <c r="B8" s="292"/>
      <c r="C8" s="291"/>
      <c r="D8" s="291"/>
      <c r="E8" s="291"/>
      <c r="F8" s="291"/>
      <c r="G8" s="291"/>
      <c r="H8" s="291"/>
      <c r="I8" s="291"/>
      <c r="J8" s="291"/>
      <c r="K8" s="289"/>
    </row>
    <row r="9" spans="2:11" ht="15" customHeight="1">
      <c r="B9" s="292"/>
      <c r="C9" s="291" t="s">
        <v>900</v>
      </c>
      <c r="D9" s="291"/>
      <c r="E9" s="291"/>
      <c r="F9" s="291"/>
      <c r="G9" s="291"/>
      <c r="H9" s="291"/>
      <c r="I9" s="291"/>
      <c r="J9" s="291"/>
      <c r="K9" s="289"/>
    </row>
    <row r="10" spans="2:11" ht="15" customHeight="1">
      <c r="B10" s="292"/>
      <c r="C10" s="291"/>
      <c r="D10" s="291" t="s">
        <v>901</v>
      </c>
      <c r="E10" s="291"/>
      <c r="F10" s="291"/>
      <c r="G10" s="291"/>
      <c r="H10" s="291"/>
      <c r="I10" s="291"/>
      <c r="J10" s="291"/>
      <c r="K10" s="289"/>
    </row>
    <row r="11" spans="2:11" ht="15" customHeight="1">
      <c r="B11" s="292"/>
      <c r="C11" s="293"/>
      <c r="D11" s="291" t="s">
        <v>902</v>
      </c>
      <c r="E11" s="291"/>
      <c r="F11" s="291"/>
      <c r="G11" s="291"/>
      <c r="H11" s="291"/>
      <c r="I11" s="291"/>
      <c r="J11" s="291"/>
      <c r="K11" s="289"/>
    </row>
    <row r="12" spans="2:11" ht="15" customHeight="1">
      <c r="B12" s="292"/>
      <c r="C12" s="293"/>
      <c r="D12" s="291"/>
      <c r="E12" s="291"/>
      <c r="F12" s="291"/>
      <c r="G12" s="291"/>
      <c r="H12" s="291"/>
      <c r="I12" s="291"/>
      <c r="J12" s="291"/>
      <c r="K12" s="289"/>
    </row>
    <row r="13" spans="2:11" ht="15" customHeight="1">
      <c r="B13" s="292"/>
      <c r="C13" s="293"/>
      <c r="D13" s="294" t="s">
        <v>903</v>
      </c>
      <c r="E13" s="291"/>
      <c r="F13" s="291"/>
      <c r="G13" s="291"/>
      <c r="H13" s="291"/>
      <c r="I13" s="291"/>
      <c r="J13" s="291"/>
      <c r="K13" s="289"/>
    </row>
    <row r="14" spans="2:11" ht="12.75" customHeight="1">
      <c r="B14" s="292"/>
      <c r="C14" s="293"/>
      <c r="D14" s="293"/>
      <c r="E14" s="293"/>
      <c r="F14" s="293"/>
      <c r="G14" s="293"/>
      <c r="H14" s="293"/>
      <c r="I14" s="293"/>
      <c r="J14" s="293"/>
      <c r="K14" s="289"/>
    </row>
    <row r="15" spans="2:11" ht="15" customHeight="1">
      <c r="B15" s="292"/>
      <c r="C15" s="293"/>
      <c r="D15" s="291" t="s">
        <v>904</v>
      </c>
      <c r="E15" s="291"/>
      <c r="F15" s="291"/>
      <c r="G15" s="291"/>
      <c r="H15" s="291"/>
      <c r="I15" s="291"/>
      <c r="J15" s="291"/>
      <c r="K15" s="289"/>
    </row>
    <row r="16" spans="2:11" ht="15" customHeight="1">
      <c r="B16" s="292"/>
      <c r="C16" s="293"/>
      <c r="D16" s="291" t="s">
        <v>905</v>
      </c>
      <c r="E16" s="291"/>
      <c r="F16" s="291"/>
      <c r="G16" s="291"/>
      <c r="H16" s="291"/>
      <c r="I16" s="291"/>
      <c r="J16" s="291"/>
      <c r="K16" s="289"/>
    </row>
    <row r="17" spans="2:11" ht="15" customHeight="1">
      <c r="B17" s="292"/>
      <c r="C17" s="293"/>
      <c r="D17" s="291" t="s">
        <v>906</v>
      </c>
      <c r="E17" s="291"/>
      <c r="F17" s="291"/>
      <c r="G17" s="291"/>
      <c r="H17" s="291"/>
      <c r="I17" s="291"/>
      <c r="J17" s="291"/>
      <c r="K17" s="289"/>
    </row>
    <row r="18" spans="2:11" ht="15" customHeight="1">
      <c r="B18" s="292"/>
      <c r="C18" s="293"/>
      <c r="D18" s="293"/>
      <c r="E18" s="295" t="s">
        <v>86</v>
      </c>
      <c r="F18" s="291" t="s">
        <v>907</v>
      </c>
      <c r="G18" s="291"/>
      <c r="H18" s="291"/>
      <c r="I18" s="291"/>
      <c r="J18" s="291"/>
      <c r="K18" s="289"/>
    </row>
    <row r="19" spans="2:11" ht="15" customHeight="1">
      <c r="B19" s="292"/>
      <c r="C19" s="293"/>
      <c r="D19" s="293"/>
      <c r="E19" s="295" t="s">
        <v>908</v>
      </c>
      <c r="F19" s="291" t="s">
        <v>909</v>
      </c>
      <c r="G19" s="291"/>
      <c r="H19" s="291"/>
      <c r="I19" s="291"/>
      <c r="J19" s="291"/>
      <c r="K19" s="289"/>
    </row>
    <row r="20" spans="2:11" ht="15" customHeight="1">
      <c r="B20" s="292"/>
      <c r="C20" s="293"/>
      <c r="D20" s="293"/>
      <c r="E20" s="295" t="s">
        <v>910</v>
      </c>
      <c r="F20" s="291" t="s">
        <v>911</v>
      </c>
      <c r="G20" s="291"/>
      <c r="H20" s="291"/>
      <c r="I20" s="291"/>
      <c r="J20" s="291"/>
      <c r="K20" s="289"/>
    </row>
    <row r="21" spans="2:11" ht="15" customHeight="1">
      <c r="B21" s="292"/>
      <c r="C21" s="293"/>
      <c r="D21" s="293"/>
      <c r="E21" s="295" t="s">
        <v>912</v>
      </c>
      <c r="F21" s="291" t="s">
        <v>913</v>
      </c>
      <c r="G21" s="291"/>
      <c r="H21" s="291"/>
      <c r="I21" s="291"/>
      <c r="J21" s="291"/>
      <c r="K21" s="289"/>
    </row>
    <row r="22" spans="2:11" ht="15" customHeight="1">
      <c r="B22" s="292"/>
      <c r="C22" s="293"/>
      <c r="D22" s="293"/>
      <c r="E22" s="295" t="s">
        <v>914</v>
      </c>
      <c r="F22" s="291" t="s">
        <v>915</v>
      </c>
      <c r="G22" s="291"/>
      <c r="H22" s="291"/>
      <c r="I22" s="291"/>
      <c r="J22" s="291"/>
      <c r="K22" s="289"/>
    </row>
    <row r="23" spans="2:11" ht="15" customHeight="1">
      <c r="B23" s="292"/>
      <c r="C23" s="293"/>
      <c r="D23" s="293"/>
      <c r="E23" s="295" t="s">
        <v>916</v>
      </c>
      <c r="F23" s="291" t="s">
        <v>917</v>
      </c>
      <c r="G23" s="291"/>
      <c r="H23" s="291"/>
      <c r="I23" s="291"/>
      <c r="J23" s="291"/>
      <c r="K23" s="289"/>
    </row>
    <row r="24" spans="2:11" ht="12.75" customHeight="1">
      <c r="B24" s="292"/>
      <c r="C24" s="293"/>
      <c r="D24" s="293"/>
      <c r="E24" s="293"/>
      <c r="F24" s="293"/>
      <c r="G24" s="293"/>
      <c r="H24" s="293"/>
      <c r="I24" s="293"/>
      <c r="J24" s="293"/>
      <c r="K24" s="289"/>
    </row>
    <row r="25" spans="2:11" ht="15" customHeight="1">
      <c r="B25" s="292"/>
      <c r="C25" s="291" t="s">
        <v>918</v>
      </c>
      <c r="D25" s="291"/>
      <c r="E25" s="291"/>
      <c r="F25" s="291"/>
      <c r="G25" s="291"/>
      <c r="H25" s="291"/>
      <c r="I25" s="291"/>
      <c r="J25" s="291"/>
      <c r="K25" s="289"/>
    </row>
    <row r="26" spans="2:11" ht="15" customHeight="1">
      <c r="B26" s="292"/>
      <c r="C26" s="291" t="s">
        <v>919</v>
      </c>
      <c r="D26" s="291"/>
      <c r="E26" s="291"/>
      <c r="F26" s="291"/>
      <c r="G26" s="291"/>
      <c r="H26" s="291"/>
      <c r="I26" s="291"/>
      <c r="J26" s="291"/>
      <c r="K26" s="289"/>
    </row>
    <row r="27" spans="2:11" ht="15" customHeight="1">
      <c r="B27" s="292"/>
      <c r="C27" s="291"/>
      <c r="D27" s="291" t="s">
        <v>920</v>
      </c>
      <c r="E27" s="291"/>
      <c r="F27" s="291"/>
      <c r="G27" s="291"/>
      <c r="H27" s="291"/>
      <c r="I27" s="291"/>
      <c r="J27" s="291"/>
      <c r="K27" s="289"/>
    </row>
    <row r="28" spans="2:11" ht="15" customHeight="1">
      <c r="B28" s="292"/>
      <c r="C28" s="293"/>
      <c r="D28" s="291" t="s">
        <v>921</v>
      </c>
      <c r="E28" s="291"/>
      <c r="F28" s="291"/>
      <c r="G28" s="291"/>
      <c r="H28" s="291"/>
      <c r="I28" s="291"/>
      <c r="J28" s="291"/>
      <c r="K28" s="289"/>
    </row>
    <row r="29" spans="2:11" ht="12.75" customHeight="1">
      <c r="B29" s="292"/>
      <c r="C29" s="293"/>
      <c r="D29" s="293"/>
      <c r="E29" s="293"/>
      <c r="F29" s="293"/>
      <c r="G29" s="293"/>
      <c r="H29" s="293"/>
      <c r="I29" s="293"/>
      <c r="J29" s="293"/>
      <c r="K29" s="289"/>
    </row>
    <row r="30" spans="2:11" ht="15" customHeight="1">
      <c r="B30" s="292"/>
      <c r="C30" s="293"/>
      <c r="D30" s="291" t="s">
        <v>922</v>
      </c>
      <c r="E30" s="291"/>
      <c r="F30" s="291"/>
      <c r="G30" s="291"/>
      <c r="H30" s="291"/>
      <c r="I30" s="291"/>
      <c r="J30" s="291"/>
      <c r="K30" s="289"/>
    </row>
    <row r="31" spans="2:11" ht="15" customHeight="1">
      <c r="B31" s="292"/>
      <c r="C31" s="293"/>
      <c r="D31" s="291" t="s">
        <v>923</v>
      </c>
      <c r="E31" s="291"/>
      <c r="F31" s="291"/>
      <c r="G31" s="291"/>
      <c r="H31" s="291"/>
      <c r="I31" s="291"/>
      <c r="J31" s="291"/>
      <c r="K31" s="289"/>
    </row>
    <row r="32" spans="2:11" ht="12.75" customHeight="1">
      <c r="B32" s="292"/>
      <c r="C32" s="293"/>
      <c r="D32" s="293"/>
      <c r="E32" s="293"/>
      <c r="F32" s="293"/>
      <c r="G32" s="293"/>
      <c r="H32" s="293"/>
      <c r="I32" s="293"/>
      <c r="J32" s="293"/>
      <c r="K32" s="289"/>
    </row>
    <row r="33" spans="2:11" ht="15" customHeight="1">
      <c r="B33" s="292"/>
      <c r="C33" s="293"/>
      <c r="D33" s="291" t="s">
        <v>924</v>
      </c>
      <c r="E33" s="291"/>
      <c r="F33" s="291"/>
      <c r="G33" s="291"/>
      <c r="H33" s="291"/>
      <c r="I33" s="291"/>
      <c r="J33" s="291"/>
      <c r="K33" s="289"/>
    </row>
    <row r="34" spans="2:11" ht="15" customHeight="1">
      <c r="B34" s="292"/>
      <c r="C34" s="293"/>
      <c r="D34" s="291" t="s">
        <v>925</v>
      </c>
      <c r="E34" s="291"/>
      <c r="F34" s="291"/>
      <c r="G34" s="291"/>
      <c r="H34" s="291"/>
      <c r="I34" s="291"/>
      <c r="J34" s="291"/>
      <c r="K34" s="289"/>
    </row>
    <row r="35" spans="2:11" ht="15" customHeight="1">
      <c r="B35" s="292"/>
      <c r="C35" s="293"/>
      <c r="D35" s="291" t="s">
        <v>926</v>
      </c>
      <c r="E35" s="291"/>
      <c r="F35" s="291"/>
      <c r="G35" s="291"/>
      <c r="H35" s="291"/>
      <c r="I35" s="291"/>
      <c r="J35" s="291"/>
      <c r="K35" s="289"/>
    </row>
    <row r="36" spans="2:11" ht="15" customHeight="1">
      <c r="B36" s="292"/>
      <c r="C36" s="293"/>
      <c r="D36" s="291"/>
      <c r="E36" s="294" t="s">
        <v>108</v>
      </c>
      <c r="F36" s="291"/>
      <c r="G36" s="291" t="s">
        <v>927</v>
      </c>
      <c r="H36" s="291"/>
      <c r="I36" s="291"/>
      <c r="J36" s="291"/>
      <c r="K36" s="289"/>
    </row>
    <row r="37" spans="2:11" ht="30.75" customHeight="1">
      <c r="B37" s="292"/>
      <c r="C37" s="293"/>
      <c r="D37" s="291"/>
      <c r="E37" s="294" t="s">
        <v>928</v>
      </c>
      <c r="F37" s="291"/>
      <c r="G37" s="291" t="s">
        <v>929</v>
      </c>
      <c r="H37" s="291"/>
      <c r="I37" s="291"/>
      <c r="J37" s="291"/>
      <c r="K37" s="289"/>
    </row>
    <row r="38" spans="2:11" ht="15" customHeight="1">
      <c r="B38" s="292"/>
      <c r="C38" s="293"/>
      <c r="D38" s="291"/>
      <c r="E38" s="294" t="s">
        <v>63</v>
      </c>
      <c r="F38" s="291"/>
      <c r="G38" s="291" t="s">
        <v>930</v>
      </c>
      <c r="H38" s="291"/>
      <c r="I38" s="291"/>
      <c r="J38" s="291"/>
      <c r="K38" s="289"/>
    </row>
    <row r="39" spans="2:11" ht="15" customHeight="1">
      <c r="B39" s="292"/>
      <c r="C39" s="293"/>
      <c r="D39" s="291"/>
      <c r="E39" s="294" t="s">
        <v>64</v>
      </c>
      <c r="F39" s="291"/>
      <c r="G39" s="291" t="s">
        <v>931</v>
      </c>
      <c r="H39" s="291"/>
      <c r="I39" s="291"/>
      <c r="J39" s="291"/>
      <c r="K39" s="289"/>
    </row>
    <row r="40" spans="2:11" ht="15" customHeight="1">
      <c r="B40" s="292"/>
      <c r="C40" s="293"/>
      <c r="D40" s="291"/>
      <c r="E40" s="294" t="s">
        <v>109</v>
      </c>
      <c r="F40" s="291"/>
      <c r="G40" s="291" t="s">
        <v>932</v>
      </c>
      <c r="H40" s="291"/>
      <c r="I40" s="291"/>
      <c r="J40" s="291"/>
      <c r="K40" s="289"/>
    </row>
    <row r="41" spans="2:11" ht="15" customHeight="1">
      <c r="B41" s="292"/>
      <c r="C41" s="293"/>
      <c r="D41" s="291"/>
      <c r="E41" s="294" t="s">
        <v>110</v>
      </c>
      <c r="F41" s="291"/>
      <c r="G41" s="291" t="s">
        <v>933</v>
      </c>
      <c r="H41" s="291"/>
      <c r="I41" s="291"/>
      <c r="J41" s="291"/>
      <c r="K41" s="289"/>
    </row>
    <row r="42" spans="2:11" ht="15" customHeight="1">
      <c r="B42" s="292"/>
      <c r="C42" s="293"/>
      <c r="D42" s="291"/>
      <c r="E42" s="294" t="s">
        <v>934</v>
      </c>
      <c r="F42" s="291"/>
      <c r="G42" s="291" t="s">
        <v>935</v>
      </c>
      <c r="H42" s="291"/>
      <c r="I42" s="291"/>
      <c r="J42" s="291"/>
      <c r="K42" s="289"/>
    </row>
    <row r="43" spans="2:11" ht="15" customHeight="1">
      <c r="B43" s="292"/>
      <c r="C43" s="293"/>
      <c r="D43" s="291"/>
      <c r="E43" s="294"/>
      <c r="F43" s="291"/>
      <c r="G43" s="291" t="s">
        <v>936</v>
      </c>
      <c r="H43" s="291"/>
      <c r="I43" s="291"/>
      <c r="J43" s="291"/>
      <c r="K43" s="289"/>
    </row>
    <row r="44" spans="2:11" ht="15" customHeight="1">
      <c r="B44" s="292"/>
      <c r="C44" s="293"/>
      <c r="D44" s="291"/>
      <c r="E44" s="294" t="s">
        <v>937</v>
      </c>
      <c r="F44" s="291"/>
      <c r="G44" s="291" t="s">
        <v>938</v>
      </c>
      <c r="H44" s="291"/>
      <c r="I44" s="291"/>
      <c r="J44" s="291"/>
      <c r="K44" s="289"/>
    </row>
    <row r="45" spans="2:11" ht="15" customHeight="1">
      <c r="B45" s="292"/>
      <c r="C45" s="293"/>
      <c r="D45" s="291"/>
      <c r="E45" s="294" t="s">
        <v>112</v>
      </c>
      <c r="F45" s="291"/>
      <c r="G45" s="291" t="s">
        <v>939</v>
      </c>
      <c r="H45" s="291"/>
      <c r="I45" s="291"/>
      <c r="J45" s="291"/>
      <c r="K45" s="289"/>
    </row>
    <row r="46" spans="2:11" ht="12.75" customHeight="1">
      <c r="B46" s="292"/>
      <c r="C46" s="293"/>
      <c r="D46" s="291"/>
      <c r="E46" s="291"/>
      <c r="F46" s="291"/>
      <c r="G46" s="291"/>
      <c r="H46" s="291"/>
      <c r="I46" s="291"/>
      <c r="J46" s="291"/>
      <c r="K46" s="289"/>
    </row>
    <row r="47" spans="2:11" ht="15" customHeight="1">
      <c r="B47" s="292"/>
      <c r="C47" s="293"/>
      <c r="D47" s="291" t="s">
        <v>940</v>
      </c>
      <c r="E47" s="291"/>
      <c r="F47" s="291"/>
      <c r="G47" s="291"/>
      <c r="H47" s="291"/>
      <c r="I47" s="291"/>
      <c r="J47" s="291"/>
      <c r="K47" s="289"/>
    </row>
    <row r="48" spans="2:11" ht="15" customHeight="1">
      <c r="B48" s="292"/>
      <c r="C48" s="293"/>
      <c r="D48" s="293"/>
      <c r="E48" s="291" t="s">
        <v>941</v>
      </c>
      <c r="F48" s="291"/>
      <c r="G48" s="291"/>
      <c r="H48" s="291"/>
      <c r="I48" s="291"/>
      <c r="J48" s="291"/>
      <c r="K48" s="289"/>
    </row>
    <row r="49" spans="2:11" ht="15" customHeight="1">
      <c r="B49" s="292"/>
      <c r="C49" s="293"/>
      <c r="D49" s="293"/>
      <c r="E49" s="291" t="s">
        <v>942</v>
      </c>
      <c r="F49" s="291"/>
      <c r="G49" s="291"/>
      <c r="H49" s="291"/>
      <c r="I49" s="291"/>
      <c r="J49" s="291"/>
      <c r="K49" s="289"/>
    </row>
    <row r="50" spans="2:11" ht="15" customHeight="1">
      <c r="B50" s="292"/>
      <c r="C50" s="293"/>
      <c r="D50" s="293"/>
      <c r="E50" s="291" t="s">
        <v>943</v>
      </c>
      <c r="F50" s="291"/>
      <c r="G50" s="291"/>
      <c r="H50" s="291"/>
      <c r="I50" s="291"/>
      <c r="J50" s="291"/>
      <c r="K50" s="289"/>
    </row>
    <row r="51" spans="2:11" ht="15" customHeight="1">
      <c r="B51" s="292"/>
      <c r="C51" s="293"/>
      <c r="D51" s="291" t="s">
        <v>944</v>
      </c>
      <c r="E51" s="291"/>
      <c r="F51" s="291"/>
      <c r="G51" s="291"/>
      <c r="H51" s="291"/>
      <c r="I51" s="291"/>
      <c r="J51" s="291"/>
      <c r="K51" s="289"/>
    </row>
    <row r="52" spans="2:11" ht="25.5" customHeight="1">
      <c r="B52" s="287"/>
      <c r="C52" s="288" t="s">
        <v>945</v>
      </c>
      <c r="D52" s="288"/>
      <c r="E52" s="288"/>
      <c r="F52" s="288"/>
      <c r="G52" s="288"/>
      <c r="H52" s="288"/>
      <c r="I52" s="288"/>
      <c r="J52" s="288"/>
      <c r="K52" s="289"/>
    </row>
    <row r="53" spans="2:11" ht="5.25" customHeight="1">
      <c r="B53" s="287"/>
      <c r="C53" s="290"/>
      <c r="D53" s="290"/>
      <c r="E53" s="290"/>
      <c r="F53" s="290"/>
      <c r="G53" s="290"/>
      <c r="H53" s="290"/>
      <c r="I53" s="290"/>
      <c r="J53" s="290"/>
      <c r="K53" s="289"/>
    </row>
    <row r="54" spans="2:11" ht="15" customHeight="1">
      <c r="B54" s="287"/>
      <c r="C54" s="291" t="s">
        <v>946</v>
      </c>
      <c r="D54" s="291"/>
      <c r="E54" s="291"/>
      <c r="F54" s="291"/>
      <c r="G54" s="291"/>
      <c r="H54" s="291"/>
      <c r="I54" s="291"/>
      <c r="J54" s="291"/>
      <c r="K54" s="289"/>
    </row>
    <row r="55" spans="2:11" ht="15" customHeight="1">
      <c r="B55" s="287"/>
      <c r="C55" s="291" t="s">
        <v>947</v>
      </c>
      <c r="D55" s="291"/>
      <c r="E55" s="291"/>
      <c r="F55" s="291"/>
      <c r="G55" s="291"/>
      <c r="H55" s="291"/>
      <c r="I55" s="291"/>
      <c r="J55" s="291"/>
      <c r="K55" s="289"/>
    </row>
    <row r="56" spans="2:11" ht="12.75" customHeight="1">
      <c r="B56" s="287"/>
      <c r="C56" s="291"/>
      <c r="D56" s="291"/>
      <c r="E56" s="291"/>
      <c r="F56" s="291"/>
      <c r="G56" s="291"/>
      <c r="H56" s="291"/>
      <c r="I56" s="291"/>
      <c r="J56" s="291"/>
      <c r="K56" s="289"/>
    </row>
    <row r="57" spans="2:11" ht="15" customHeight="1">
      <c r="B57" s="287"/>
      <c r="C57" s="291" t="s">
        <v>948</v>
      </c>
      <c r="D57" s="291"/>
      <c r="E57" s="291"/>
      <c r="F57" s="291"/>
      <c r="G57" s="291"/>
      <c r="H57" s="291"/>
      <c r="I57" s="291"/>
      <c r="J57" s="291"/>
      <c r="K57" s="289"/>
    </row>
    <row r="58" spans="2:11" ht="15" customHeight="1">
      <c r="B58" s="287"/>
      <c r="C58" s="293"/>
      <c r="D58" s="291" t="s">
        <v>949</v>
      </c>
      <c r="E58" s="291"/>
      <c r="F58" s="291"/>
      <c r="G58" s="291"/>
      <c r="H58" s="291"/>
      <c r="I58" s="291"/>
      <c r="J58" s="291"/>
      <c r="K58" s="289"/>
    </row>
    <row r="59" spans="2:11" ht="15" customHeight="1">
      <c r="B59" s="287"/>
      <c r="C59" s="293"/>
      <c r="D59" s="291" t="s">
        <v>950</v>
      </c>
      <c r="E59" s="291"/>
      <c r="F59" s="291"/>
      <c r="G59" s="291"/>
      <c r="H59" s="291"/>
      <c r="I59" s="291"/>
      <c r="J59" s="291"/>
      <c r="K59" s="289"/>
    </row>
    <row r="60" spans="2:11" ht="15" customHeight="1">
      <c r="B60" s="287"/>
      <c r="C60" s="293"/>
      <c r="D60" s="291" t="s">
        <v>951</v>
      </c>
      <c r="E60" s="291"/>
      <c r="F60" s="291"/>
      <c r="G60" s="291"/>
      <c r="H60" s="291"/>
      <c r="I60" s="291"/>
      <c r="J60" s="291"/>
      <c r="K60" s="289"/>
    </row>
    <row r="61" spans="2:11" ht="15" customHeight="1">
      <c r="B61" s="287"/>
      <c r="C61" s="293"/>
      <c r="D61" s="291" t="s">
        <v>952</v>
      </c>
      <c r="E61" s="291"/>
      <c r="F61" s="291"/>
      <c r="G61" s="291"/>
      <c r="H61" s="291"/>
      <c r="I61" s="291"/>
      <c r="J61" s="291"/>
      <c r="K61" s="289"/>
    </row>
    <row r="62" spans="2:11" ht="15" customHeight="1">
      <c r="B62" s="287"/>
      <c r="C62" s="293"/>
      <c r="D62" s="296" t="s">
        <v>953</v>
      </c>
      <c r="E62" s="296"/>
      <c r="F62" s="296"/>
      <c r="G62" s="296"/>
      <c r="H62" s="296"/>
      <c r="I62" s="296"/>
      <c r="J62" s="296"/>
      <c r="K62" s="289"/>
    </row>
    <row r="63" spans="2:11" ht="15" customHeight="1">
      <c r="B63" s="287"/>
      <c r="C63" s="293"/>
      <c r="D63" s="291" t="s">
        <v>954</v>
      </c>
      <c r="E63" s="291"/>
      <c r="F63" s="291"/>
      <c r="G63" s="291"/>
      <c r="H63" s="291"/>
      <c r="I63" s="291"/>
      <c r="J63" s="291"/>
      <c r="K63" s="289"/>
    </row>
    <row r="64" spans="2:11" ht="12.75" customHeight="1">
      <c r="B64" s="287"/>
      <c r="C64" s="293"/>
      <c r="D64" s="293"/>
      <c r="E64" s="297"/>
      <c r="F64" s="293"/>
      <c r="G64" s="293"/>
      <c r="H64" s="293"/>
      <c r="I64" s="293"/>
      <c r="J64" s="293"/>
      <c r="K64" s="289"/>
    </row>
    <row r="65" spans="2:11" ht="15" customHeight="1">
      <c r="B65" s="287"/>
      <c r="C65" s="293"/>
      <c r="D65" s="291" t="s">
        <v>955</v>
      </c>
      <c r="E65" s="291"/>
      <c r="F65" s="291"/>
      <c r="G65" s="291"/>
      <c r="H65" s="291"/>
      <c r="I65" s="291"/>
      <c r="J65" s="291"/>
      <c r="K65" s="289"/>
    </row>
    <row r="66" spans="2:11" ht="15" customHeight="1">
      <c r="B66" s="287"/>
      <c r="C66" s="293"/>
      <c r="D66" s="296" t="s">
        <v>956</v>
      </c>
      <c r="E66" s="296"/>
      <c r="F66" s="296"/>
      <c r="G66" s="296"/>
      <c r="H66" s="296"/>
      <c r="I66" s="296"/>
      <c r="J66" s="296"/>
      <c r="K66" s="289"/>
    </row>
    <row r="67" spans="2:11" ht="15" customHeight="1">
      <c r="B67" s="287"/>
      <c r="C67" s="293"/>
      <c r="D67" s="291" t="s">
        <v>957</v>
      </c>
      <c r="E67" s="291"/>
      <c r="F67" s="291"/>
      <c r="G67" s="291"/>
      <c r="H67" s="291"/>
      <c r="I67" s="291"/>
      <c r="J67" s="291"/>
      <c r="K67" s="289"/>
    </row>
    <row r="68" spans="2:11" ht="15" customHeight="1">
      <c r="B68" s="287"/>
      <c r="C68" s="293"/>
      <c r="D68" s="291" t="s">
        <v>958</v>
      </c>
      <c r="E68" s="291"/>
      <c r="F68" s="291"/>
      <c r="G68" s="291"/>
      <c r="H68" s="291"/>
      <c r="I68" s="291"/>
      <c r="J68" s="291"/>
      <c r="K68" s="289"/>
    </row>
    <row r="69" spans="2:11" ht="15" customHeight="1">
      <c r="B69" s="287"/>
      <c r="C69" s="293"/>
      <c r="D69" s="291" t="s">
        <v>959</v>
      </c>
      <c r="E69" s="291"/>
      <c r="F69" s="291"/>
      <c r="G69" s="291"/>
      <c r="H69" s="291"/>
      <c r="I69" s="291"/>
      <c r="J69" s="291"/>
      <c r="K69" s="289"/>
    </row>
    <row r="70" spans="2:11" ht="15" customHeight="1">
      <c r="B70" s="287"/>
      <c r="C70" s="293"/>
      <c r="D70" s="291" t="s">
        <v>960</v>
      </c>
      <c r="E70" s="291"/>
      <c r="F70" s="291"/>
      <c r="G70" s="291"/>
      <c r="H70" s="291"/>
      <c r="I70" s="291"/>
      <c r="J70" s="291"/>
      <c r="K70" s="289"/>
    </row>
    <row r="71" spans="2:11" ht="12.75" customHeight="1">
      <c r="B71" s="298"/>
      <c r="C71" s="299"/>
      <c r="D71" s="299"/>
      <c r="E71" s="299"/>
      <c r="F71" s="299"/>
      <c r="G71" s="299"/>
      <c r="H71" s="299"/>
      <c r="I71" s="299"/>
      <c r="J71" s="299"/>
      <c r="K71" s="300"/>
    </row>
    <row r="72" spans="2:11" ht="18.75" customHeight="1">
      <c r="B72" s="301"/>
      <c r="C72" s="301"/>
      <c r="D72" s="301"/>
      <c r="E72" s="301"/>
      <c r="F72" s="301"/>
      <c r="G72" s="301"/>
      <c r="H72" s="301"/>
      <c r="I72" s="301"/>
      <c r="J72" s="301"/>
      <c r="K72" s="302"/>
    </row>
    <row r="73" spans="2:11" ht="18.75" customHeight="1">
      <c r="B73" s="302"/>
      <c r="C73" s="302"/>
      <c r="D73" s="302"/>
      <c r="E73" s="302"/>
      <c r="F73" s="302"/>
      <c r="G73" s="302"/>
      <c r="H73" s="302"/>
      <c r="I73" s="302"/>
      <c r="J73" s="302"/>
      <c r="K73" s="302"/>
    </row>
    <row r="74" spans="2:11" ht="7.5" customHeight="1">
      <c r="B74" s="303"/>
      <c r="C74" s="304"/>
      <c r="D74" s="304"/>
      <c r="E74" s="304"/>
      <c r="F74" s="304"/>
      <c r="G74" s="304"/>
      <c r="H74" s="304"/>
      <c r="I74" s="304"/>
      <c r="J74" s="304"/>
      <c r="K74" s="305"/>
    </row>
    <row r="75" spans="2:11" ht="45" customHeight="1">
      <c r="B75" s="306"/>
      <c r="C75" s="307" t="s">
        <v>961</v>
      </c>
      <c r="D75" s="307"/>
      <c r="E75" s="307"/>
      <c r="F75" s="307"/>
      <c r="G75" s="307"/>
      <c r="H75" s="307"/>
      <c r="I75" s="307"/>
      <c r="J75" s="307"/>
      <c r="K75" s="308"/>
    </row>
    <row r="76" spans="2:11" ht="17.25" customHeight="1">
      <c r="B76" s="306"/>
      <c r="C76" s="309" t="s">
        <v>962</v>
      </c>
      <c r="D76" s="309"/>
      <c r="E76" s="309"/>
      <c r="F76" s="309" t="s">
        <v>963</v>
      </c>
      <c r="G76" s="310"/>
      <c r="H76" s="309" t="s">
        <v>64</v>
      </c>
      <c r="I76" s="309" t="s">
        <v>67</v>
      </c>
      <c r="J76" s="309" t="s">
        <v>964</v>
      </c>
      <c r="K76" s="308"/>
    </row>
    <row r="77" spans="2:11" ht="17.25" customHeight="1">
      <c r="B77" s="306"/>
      <c r="C77" s="311" t="s">
        <v>965</v>
      </c>
      <c r="D77" s="311"/>
      <c r="E77" s="311"/>
      <c r="F77" s="312" t="s">
        <v>966</v>
      </c>
      <c r="G77" s="313"/>
      <c r="H77" s="311"/>
      <c r="I77" s="311"/>
      <c r="J77" s="311" t="s">
        <v>967</v>
      </c>
      <c r="K77" s="308"/>
    </row>
    <row r="78" spans="2:11" ht="5.25" customHeight="1">
      <c r="B78" s="306"/>
      <c r="C78" s="314"/>
      <c r="D78" s="314"/>
      <c r="E78" s="314"/>
      <c r="F78" s="314"/>
      <c r="G78" s="315"/>
      <c r="H78" s="314"/>
      <c r="I78" s="314"/>
      <c r="J78" s="314"/>
      <c r="K78" s="308"/>
    </row>
    <row r="79" spans="2:11" ht="15" customHeight="1">
      <c r="B79" s="306"/>
      <c r="C79" s="294" t="s">
        <v>63</v>
      </c>
      <c r="D79" s="314"/>
      <c r="E79" s="314"/>
      <c r="F79" s="316" t="s">
        <v>968</v>
      </c>
      <c r="G79" s="315"/>
      <c r="H79" s="294" t="s">
        <v>969</v>
      </c>
      <c r="I79" s="294" t="s">
        <v>970</v>
      </c>
      <c r="J79" s="294">
        <v>20</v>
      </c>
      <c r="K79" s="308"/>
    </row>
    <row r="80" spans="2:11" ht="15" customHeight="1">
      <c r="B80" s="306"/>
      <c r="C80" s="294" t="s">
        <v>971</v>
      </c>
      <c r="D80" s="294"/>
      <c r="E80" s="294"/>
      <c r="F80" s="316" t="s">
        <v>968</v>
      </c>
      <c r="G80" s="315"/>
      <c r="H80" s="294" t="s">
        <v>972</v>
      </c>
      <c r="I80" s="294" t="s">
        <v>970</v>
      </c>
      <c r="J80" s="294">
        <v>120</v>
      </c>
      <c r="K80" s="308"/>
    </row>
    <row r="81" spans="2:11" ht="15" customHeight="1">
      <c r="B81" s="317"/>
      <c r="C81" s="294" t="s">
        <v>973</v>
      </c>
      <c r="D81" s="294"/>
      <c r="E81" s="294"/>
      <c r="F81" s="316" t="s">
        <v>974</v>
      </c>
      <c r="G81" s="315"/>
      <c r="H81" s="294" t="s">
        <v>975</v>
      </c>
      <c r="I81" s="294" t="s">
        <v>970</v>
      </c>
      <c r="J81" s="294">
        <v>50</v>
      </c>
      <c r="K81" s="308"/>
    </row>
    <row r="82" spans="2:11" ht="15" customHeight="1">
      <c r="B82" s="317"/>
      <c r="C82" s="294" t="s">
        <v>976</v>
      </c>
      <c r="D82" s="294"/>
      <c r="E82" s="294"/>
      <c r="F82" s="316" t="s">
        <v>968</v>
      </c>
      <c r="G82" s="315"/>
      <c r="H82" s="294" t="s">
        <v>977</v>
      </c>
      <c r="I82" s="294" t="s">
        <v>978</v>
      </c>
      <c r="J82" s="294"/>
      <c r="K82" s="308"/>
    </row>
    <row r="83" spans="2:11" ht="15" customHeight="1">
      <c r="B83" s="317"/>
      <c r="C83" s="318" t="s">
        <v>979</v>
      </c>
      <c r="D83" s="318"/>
      <c r="E83" s="318"/>
      <c r="F83" s="319" t="s">
        <v>974</v>
      </c>
      <c r="G83" s="318"/>
      <c r="H83" s="318" t="s">
        <v>980</v>
      </c>
      <c r="I83" s="318" t="s">
        <v>970</v>
      </c>
      <c r="J83" s="318">
        <v>15</v>
      </c>
      <c r="K83" s="308"/>
    </row>
    <row r="84" spans="2:11" ht="15" customHeight="1">
      <c r="B84" s="317"/>
      <c r="C84" s="318" t="s">
        <v>981</v>
      </c>
      <c r="D84" s="318"/>
      <c r="E84" s="318"/>
      <c r="F84" s="319" t="s">
        <v>974</v>
      </c>
      <c r="G84" s="318"/>
      <c r="H84" s="318" t="s">
        <v>982</v>
      </c>
      <c r="I84" s="318" t="s">
        <v>970</v>
      </c>
      <c r="J84" s="318">
        <v>15</v>
      </c>
      <c r="K84" s="308"/>
    </row>
    <row r="85" spans="2:11" ht="15" customHeight="1">
      <c r="B85" s="317"/>
      <c r="C85" s="318" t="s">
        <v>983</v>
      </c>
      <c r="D85" s="318"/>
      <c r="E85" s="318"/>
      <c r="F85" s="319" t="s">
        <v>974</v>
      </c>
      <c r="G85" s="318"/>
      <c r="H85" s="318" t="s">
        <v>984</v>
      </c>
      <c r="I85" s="318" t="s">
        <v>970</v>
      </c>
      <c r="J85" s="318">
        <v>20</v>
      </c>
      <c r="K85" s="308"/>
    </row>
    <row r="86" spans="2:11" ht="15" customHeight="1">
      <c r="B86" s="317"/>
      <c r="C86" s="318" t="s">
        <v>985</v>
      </c>
      <c r="D86" s="318"/>
      <c r="E86" s="318"/>
      <c r="F86" s="319" t="s">
        <v>974</v>
      </c>
      <c r="G86" s="318"/>
      <c r="H86" s="318" t="s">
        <v>986</v>
      </c>
      <c r="I86" s="318" t="s">
        <v>970</v>
      </c>
      <c r="J86" s="318">
        <v>20</v>
      </c>
      <c r="K86" s="308"/>
    </row>
    <row r="87" spans="2:11" ht="15" customHeight="1">
      <c r="B87" s="317"/>
      <c r="C87" s="294" t="s">
        <v>987</v>
      </c>
      <c r="D87" s="294"/>
      <c r="E87" s="294"/>
      <c r="F87" s="316" t="s">
        <v>974</v>
      </c>
      <c r="G87" s="315"/>
      <c r="H87" s="294" t="s">
        <v>988</v>
      </c>
      <c r="I87" s="294" t="s">
        <v>970</v>
      </c>
      <c r="J87" s="294">
        <v>50</v>
      </c>
      <c r="K87" s="308"/>
    </row>
    <row r="88" spans="2:11" ht="15" customHeight="1">
      <c r="B88" s="317"/>
      <c r="C88" s="294" t="s">
        <v>989</v>
      </c>
      <c r="D88" s="294"/>
      <c r="E88" s="294"/>
      <c r="F88" s="316" t="s">
        <v>974</v>
      </c>
      <c r="G88" s="315"/>
      <c r="H88" s="294" t="s">
        <v>990</v>
      </c>
      <c r="I88" s="294" t="s">
        <v>970</v>
      </c>
      <c r="J88" s="294">
        <v>20</v>
      </c>
      <c r="K88" s="308"/>
    </row>
    <row r="89" spans="2:11" ht="15" customHeight="1">
      <c r="B89" s="317"/>
      <c r="C89" s="294" t="s">
        <v>991</v>
      </c>
      <c r="D89" s="294"/>
      <c r="E89" s="294"/>
      <c r="F89" s="316" t="s">
        <v>974</v>
      </c>
      <c r="G89" s="315"/>
      <c r="H89" s="294" t="s">
        <v>992</v>
      </c>
      <c r="I89" s="294" t="s">
        <v>970</v>
      </c>
      <c r="J89" s="294">
        <v>20</v>
      </c>
      <c r="K89" s="308"/>
    </row>
    <row r="90" spans="2:11" ht="15" customHeight="1">
      <c r="B90" s="317"/>
      <c r="C90" s="294" t="s">
        <v>993</v>
      </c>
      <c r="D90" s="294"/>
      <c r="E90" s="294"/>
      <c r="F90" s="316" t="s">
        <v>974</v>
      </c>
      <c r="G90" s="315"/>
      <c r="H90" s="294" t="s">
        <v>994</v>
      </c>
      <c r="I90" s="294" t="s">
        <v>970</v>
      </c>
      <c r="J90" s="294">
        <v>50</v>
      </c>
      <c r="K90" s="308"/>
    </row>
    <row r="91" spans="2:11" ht="15" customHeight="1">
      <c r="B91" s="317"/>
      <c r="C91" s="294" t="s">
        <v>995</v>
      </c>
      <c r="D91" s="294"/>
      <c r="E91" s="294"/>
      <c r="F91" s="316" t="s">
        <v>974</v>
      </c>
      <c r="G91" s="315"/>
      <c r="H91" s="294" t="s">
        <v>995</v>
      </c>
      <c r="I91" s="294" t="s">
        <v>970</v>
      </c>
      <c r="J91" s="294">
        <v>50</v>
      </c>
      <c r="K91" s="308"/>
    </row>
    <row r="92" spans="2:11" ht="15" customHeight="1">
      <c r="B92" s="317"/>
      <c r="C92" s="294" t="s">
        <v>996</v>
      </c>
      <c r="D92" s="294"/>
      <c r="E92" s="294"/>
      <c r="F92" s="316" t="s">
        <v>974</v>
      </c>
      <c r="G92" s="315"/>
      <c r="H92" s="294" t="s">
        <v>997</v>
      </c>
      <c r="I92" s="294" t="s">
        <v>970</v>
      </c>
      <c r="J92" s="294">
        <v>255</v>
      </c>
      <c r="K92" s="308"/>
    </row>
    <row r="93" spans="2:11" ht="15" customHeight="1">
      <c r="B93" s="317"/>
      <c r="C93" s="294" t="s">
        <v>998</v>
      </c>
      <c r="D93" s="294"/>
      <c r="E93" s="294"/>
      <c r="F93" s="316" t="s">
        <v>968</v>
      </c>
      <c r="G93" s="315"/>
      <c r="H93" s="294" t="s">
        <v>999</v>
      </c>
      <c r="I93" s="294" t="s">
        <v>1000</v>
      </c>
      <c r="J93" s="294"/>
      <c r="K93" s="308"/>
    </row>
    <row r="94" spans="2:11" ht="15" customHeight="1">
      <c r="B94" s="317"/>
      <c r="C94" s="294" t="s">
        <v>1001</v>
      </c>
      <c r="D94" s="294"/>
      <c r="E94" s="294"/>
      <c r="F94" s="316" t="s">
        <v>968</v>
      </c>
      <c r="G94" s="315"/>
      <c r="H94" s="294" t="s">
        <v>1002</v>
      </c>
      <c r="I94" s="294" t="s">
        <v>1003</v>
      </c>
      <c r="J94" s="294"/>
      <c r="K94" s="308"/>
    </row>
    <row r="95" spans="2:11" ht="15" customHeight="1">
      <c r="B95" s="317"/>
      <c r="C95" s="294" t="s">
        <v>1004</v>
      </c>
      <c r="D95" s="294"/>
      <c r="E95" s="294"/>
      <c r="F95" s="316" t="s">
        <v>968</v>
      </c>
      <c r="G95" s="315"/>
      <c r="H95" s="294" t="s">
        <v>1004</v>
      </c>
      <c r="I95" s="294" t="s">
        <v>1003</v>
      </c>
      <c r="J95" s="294"/>
      <c r="K95" s="308"/>
    </row>
    <row r="96" spans="2:11" ht="15" customHeight="1">
      <c r="B96" s="317"/>
      <c r="C96" s="294" t="s">
        <v>48</v>
      </c>
      <c r="D96" s="294"/>
      <c r="E96" s="294"/>
      <c r="F96" s="316" t="s">
        <v>968</v>
      </c>
      <c r="G96" s="315"/>
      <c r="H96" s="294" t="s">
        <v>1005</v>
      </c>
      <c r="I96" s="294" t="s">
        <v>1003</v>
      </c>
      <c r="J96" s="294"/>
      <c r="K96" s="308"/>
    </row>
    <row r="97" spans="2:11" ht="15" customHeight="1">
      <c r="B97" s="317"/>
      <c r="C97" s="294" t="s">
        <v>58</v>
      </c>
      <c r="D97" s="294"/>
      <c r="E97" s="294"/>
      <c r="F97" s="316" t="s">
        <v>968</v>
      </c>
      <c r="G97" s="315"/>
      <c r="H97" s="294" t="s">
        <v>1006</v>
      </c>
      <c r="I97" s="294" t="s">
        <v>1003</v>
      </c>
      <c r="J97" s="294"/>
      <c r="K97" s="308"/>
    </row>
    <row r="98" spans="2:11" ht="15" customHeight="1">
      <c r="B98" s="320"/>
      <c r="C98" s="321"/>
      <c r="D98" s="321"/>
      <c r="E98" s="321"/>
      <c r="F98" s="321"/>
      <c r="G98" s="321"/>
      <c r="H98" s="321"/>
      <c r="I98" s="321"/>
      <c r="J98" s="321"/>
      <c r="K98" s="322"/>
    </row>
    <row r="99" spans="2:11" ht="18.75" customHeight="1">
      <c r="B99" s="323"/>
      <c r="C99" s="324"/>
      <c r="D99" s="324"/>
      <c r="E99" s="324"/>
      <c r="F99" s="324"/>
      <c r="G99" s="324"/>
      <c r="H99" s="324"/>
      <c r="I99" s="324"/>
      <c r="J99" s="324"/>
      <c r="K99" s="323"/>
    </row>
    <row r="100" spans="2:11" ht="18.75" customHeight="1">
      <c r="B100" s="302"/>
      <c r="C100" s="302"/>
      <c r="D100" s="302"/>
      <c r="E100" s="302"/>
      <c r="F100" s="302"/>
      <c r="G100" s="302"/>
      <c r="H100" s="302"/>
      <c r="I100" s="302"/>
      <c r="J100" s="302"/>
      <c r="K100" s="302"/>
    </row>
    <row r="101" spans="2:11" ht="7.5" customHeight="1">
      <c r="B101" s="303"/>
      <c r="C101" s="304"/>
      <c r="D101" s="304"/>
      <c r="E101" s="304"/>
      <c r="F101" s="304"/>
      <c r="G101" s="304"/>
      <c r="H101" s="304"/>
      <c r="I101" s="304"/>
      <c r="J101" s="304"/>
      <c r="K101" s="305"/>
    </row>
    <row r="102" spans="2:11" ht="45" customHeight="1">
      <c r="B102" s="306"/>
      <c r="C102" s="307" t="s">
        <v>1007</v>
      </c>
      <c r="D102" s="307"/>
      <c r="E102" s="307"/>
      <c r="F102" s="307"/>
      <c r="G102" s="307"/>
      <c r="H102" s="307"/>
      <c r="I102" s="307"/>
      <c r="J102" s="307"/>
      <c r="K102" s="308"/>
    </row>
    <row r="103" spans="2:11" ht="17.25" customHeight="1">
      <c r="B103" s="306"/>
      <c r="C103" s="309" t="s">
        <v>962</v>
      </c>
      <c r="D103" s="309"/>
      <c r="E103" s="309"/>
      <c r="F103" s="309" t="s">
        <v>963</v>
      </c>
      <c r="G103" s="310"/>
      <c r="H103" s="309" t="s">
        <v>64</v>
      </c>
      <c r="I103" s="309" t="s">
        <v>67</v>
      </c>
      <c r="J103" s="309" t="s">
        <v>964</v>
      </c>
      <c r="K103" s="308"/>
    </row>
    <row r="104" spans="2:11" ht="17.25" customHeight="1">
      <c r="B104" s="306"/>
      <c r="C104" s="311" t="s">
        <v>965</v>
      </c>
      <c r="D104" s="311"/>
      <c r="E104" s="311"/>
      <c r="F104" s="312" t="s">
        <v>966</v>
      </c>
      <c r="G104" s="313"/>
      <c r="H104" s="311"/>
      <c r="I104" s="311"/>
      <c r="J104" s="311" t="s">
        <v>967</v>
      </c>
      <c r="K104" s="308"/>
    </row>
    <row r="105" spans="2:11" ht="5.25" customHeight="1">
      <c r="B105" s="306"/>
      <c r="C105" s="309"/>
      <c r="D105" s="309"/>
      <c r="E105" s="309"/>
      <c r="F105" s="309"/>
      <c r="G105" s="325"/>
      <c r="H105" s="309"/>
      <c r="I105" s="309"/>
      <c r="J105" s="309"/>
      <c r="K105" s="308"/>
    </row>
    <row r="106" spans="2:11" ht="15" customHeight="1">
      <c r="B106" s="306"/>
      <c r="C106" s="294" t="s">
        <v>63</v>
      </c>
      <c r="D106" s="314"/>
      <c r="E106" s="314"/>
      <c r="F106" s="316" t="s">
        <v>968</v>
      </c>
      <c r="G106" s="325"/>
      <c r="H106" s="294" t="s">
        <v>1008</v>
      </c>
      <c r="I106" s="294" t="s">
        <v>970</v>
      </c>
      <c r="J106" s="294">
        <v>20</v>
      </c>
      <c r="K106" s="308"/>
    </row>
    <row r="107" spans="2:11" ht="15" customHeight="1">
      <c r="B107" s="306"/>
      <c r="C107" s="294" t="s">
        <v>971</v>
      </c>
      <c r="D107" s="294"/>
      <c r="E107" s="294"/>
      <c r="F107" s="316" t="s">
        <v>968</v>
      </c>
      <c r="G107" s="294"/>
      <c r="H107" s="294" t="s">
        <v>1008</v>
      </c>
      <c r="I107" s="294" t="s">
        <v>970</v>
      </c>
      <c r="J107" s="294">
        <v>120</v>
      </c>
      <c r="K107" s="308"/>
    </row>
    <row r="108" spans="2:11" ht="15" customHeight="1">
      <c r="B108" s="317"/>
      <c r="C108" s="294" t="s">
        <v>973</v>
      </c>
      <c r="D108" s="294"/>
      <c r="E108" s="294"/>
      <c r="F108" s="316" t="s">
        <v>974</v>
      </c>
      <c r="G108" s="294"/>
      <c r="H108" s="294" t="s">
        <v>1008</v>
      </c>
      <c r="I108" s="294" t="s">
        <v>970</v>
      </c>
      <c r="J108" s="294">
        <v>50</v>
      </c>
      <c r="K108" s="308"/>
    </row>
    <row r="109" spans="2:11" ht="15" customHeight="1">
      <c r="B109" s="317"/>
      <c r="C109" s="294" t="s">
        <v>976</v>
      </c>
      <c r="D109" s="294"/>
      <c r="E109" s="294"/>
      <c r="F109" s="316" t="s">
        <v>968</v>
      </c>
      <c r="G109" s="294"/>
      <c r="H109" s="294" t="s">
        <v>1008</v>
      </c>
      <c r="I109" s="294" t="s">
        <v>978</v>
      </c>
      <c r="J109" s="294"/>
      <c r="K109" s="308"/>
    </row>
    <row r="110" spans="2:11" ht="15" customHeight="1">
      <c r="B110" s="317"/>
      <c r="C110" s="294" t="s">
        <v>987</v>
      </c>
      <c r="D110" s="294"/>
      <c r="E110" s="294"/>
      <c r="F110" s="316" t="s">
        <v>974</v>
      </c>
      <c r="G110" s="294"/>
      <c r="H110" s="294" t="s">
        <v>1008</v>
      </c>
      <c r="I110" s="294" t="s">
        <v>970</v>
      </c>
      <c r="J110" s="294">
        <v>50</v>
      </c>
      <c r="K110" s="308"/>
    </row>
    <row r="111" spans="2:11" ht="15" customHeight="1">
      <c r="B111" s="317"/>
      <c r="C111" s="294" t="s">
        <v>995</v>
      </c>
      <c r="D111" s="294"/>
      <c r="E111" s="294"/>
      <c r="F111" s="316" t="s">
        <v>974</v>
      </c>
      <c r="G111" s="294"/>
      <c r="H111" s="294" t="s">
        <v>1008</v>
      </c>
      <c r="I111" s="294" t="s">
        <v>970</v>
      </c>
      <c r="J111" s="294">
        <v>50</v>
      </c>
      <c r="K111" s="308"/>
    </row>
    <row r="112" spans="2:11" ht="15" customHeight="1">
      <c r="B112" s="317"/>
      <c r="C112" s="294" t="s">
        <v>993</v>
      </c>
      <c r="D112" s="294"/>
      <c r="E112" s="294"/>
      <c r="F112" s="316" t="s">
        <v>974</v>
      </c>
      <c r="G112" s="294"/>
      <c r="H112" s="294" t="s">
        <v>1008</v>
      </c>
      <c r="I112" s="294" t="s">
        <v>970</v>
      </c>
      <c r="J112" s="294">
        <v>50</v>
      </c>
      <c r="K112" s="308"/>
    </row>
    <row r="113" spans="2:11" ht="15" customHeight="1">
      <c r="B113" s="317"/>
      <c r="C113" s="294" t="s">
        <v>63</v>
      </c>
      <c r="D113" s="294"/>
      <c r="E113" s="294"/>
      <c r="F113" s="316" t="s">
        <v>968</v>
      </c>
      <c r="G113" s="294"/>
      <c r="H113" s="294" t="s">
        <v>1009</v>
      </c>
      <c r="I113" s="294" t="s">
        <v>970</v>
      </c>
      <c r="J113" s="294">
        <v>20</v>
      </c>
      <c r="K113" s="308"/>
    </row>
    <row r="114" spans="2:11" ht="15" customHeight="1">
      <c r="B114" s="317"/>
      <c r="C114" s="294" t="s">
        <v>1010</v>
      </c>
      <c r="D114" s="294"/>
      <c r="E114" s="294"/>
      <c r="F114" s="316" t="s">
        <v>968</v>
      </c>
      <c r="G114" s="294"/>
      <c r="H114" s="294" t="s">
        <v>1011</v>
      </c>
      <c r="I114" s="294" t="s">
        <v>970</v>
      </c>
      <c r="J114" s="294">
        <v>120</v>
      </c>
      <c r="K114" s="308"/>
    </row>
    <row r="115" spans="2:11" ht="15" customHeight="1">
      <c r="B115" s="317"/>
      <c r="C115" s="294" t="s">
        <v>48</v>
      </c>
      <c r="D115" s="294"/>
      <c r="E115" s="294"/>
      <c r="F115" s="316" t="s">
        <v>968</v>
      </c>
      <c r="G115" s="294"/>
      <c r="H115" s="294" t="s">
        <v>1012</v>
      </c>
      <c r="I115" s="294" t="s">
        <v>1003</v>
      </c>
      <c r="J115" s="294"/>
      <c r="K115" s="308"/>
    </row>
    <row r="116" spans="2:11" ht="15" customHeight="1">
      <c r="B116" s="317"/>
      <c r="C116" s="294" t="s">
        <v>58</v>
      </c>
      <c r="D116" s="294"/>
      <c r="E116" s="294"/>
      <c r="F116" s="316" t="s">
        <v>968</v>
      </c>
      <c r="G116" s="294"/>
      <c r="H116" s="294" t="s">
        <v>1013</v>
      </c>
      <c r="I116" s="294" t="s">
        <v>1003</v>
      </c>
      <c r="J116" s="294"/>
      <c r="K116" s="308"/>
    </row>
    <row r="117" spans="2:11" ht="15" customHeight="1">
      <c r="B117" s="317"/>
      <c r="C117" s="294" t="s">
        <v>67</v>
      </c>
      <c r="D117" s="294"/>
      <c r="E117" s="294"/>
      <c r="F117" s="316" t="s">
        <v>968</v>
      </c>
      <c r="G117" s="294"/>
      <c r="H117" s="294" t="s">
        <v>1014</v>
      </c>
      <c r="I117" s="294" t="s">
        <v>1015</v>
      </c>
      <c r="J117" s="294"/>
      <c r="K117" s="308"/>
    </row>
    <row r="118" spans="2:11" ht="15" customHeight="1">
      <c r="B118" s="320"/>
      <c r="C118" s="326"/>
      <c r="D118" s="326"/>
      <c r="E118" s="326"/>
      <c r="F118" s="326"/>
      <c r="G118" s="326"/>
      <c r="H118" s="326"/>
      <c r="I118" s="326"/>
      <c r="J118" s="326"/>
      <c r="K118" s="322"/>
    </row>
    <row r="119" spans="2:11" ht="18.75" customHeight="1">
      <c r="B119" s="327"/>
      <c r="C119" s="291"/>
      <c r="D119" s="291"/>
      <c r="E119" s="291"/>
      <c r="F119" s="328"/>
      <c r="G119" s="291"/>
      <c r="H119" s="291"/>
      <c r="I119" s="291"/>
      <c r="J119" s="291"/>
      <c r="K119" s="327"/>
    </row>
    <row r="120" spans="2:11" ht="18.75" customHeight="1">
      <c r="B120" s="302"/>
      <c r="C120" s="302"/>
      <c r="D120" s="302"/>
      <c r="E120" s="302"/>
      <c r="F120" s="302"/>
      <c r="G120" s="302"/>
      <c r="H120" s="302"/>
      <c r="I120" s="302"/>
      <c r="J120" s="302"/>
      <c r="K120" s="302"/>
    </row>
    <row r="121" spans="2:11" ht="7.5" customHeight="1">
      <c r="B121" s="329"/>
      <c r="C121" s="330"/>
      <c r="D121" s="330"/>
      <c r="E121" s="330"/>
      <c r="F121" s="330"/>
      <c r="G121" s="330"/>
      <c r="H121" s="330"/>
      <c r="I121" s="330"/>
      <c r="J121" s="330"/>
      <c r="K121" s="331"/>
    </row>
    <row r="122" spans="2:11" ht="45" customHeight="1">
      <c r="B122" s="332"/>
      <c r="C122" s="285" t="s">
        <v>1016</v>
      </c>
      <c r="D122" s="285"/>
      <c r="E122" s="285"/>
      <c r="F122" s="285"/>
      <c r="G122" s="285"/>
      <c r="H122" s="285"/>
      <c r="I122" s="285"/>
      <c r="J122" s="285"/>
      <c r="K122" s="333"/>
    </row>
    <row r="123" spans="2:11" ht="17.25" customHeight="1">
      <c r="B123" s="334"/>
      <c r="C123" s="309" t="s">
        <v>962</v>
      </c>
      <c r="D123" s="309"/>
      <c r="E123" s="309"/>
      <c r="F123" s="309" t="s">
        <v>963</v>
      </c>
      <c r="G123" s="310"/>
      <c r="H123" s="309" t="s">
        <v>64</v>
      </c>
      <c r="I123" s="309" t="s">
        <v>67</v>
      </c>
      <c r="J123" s="309" t="s">
        <v>964</v>
      </c>
      <c r="K123" s="335"/>
    </row>
    <row r="124" spans="2:11" ht="17.25" customHeight="1">
      <c r="B124" s="334"/>
      <c r="C124" s="311" t="s">
        <v>965</v>
      </c>
      <c r="D124" s="311"/>
      <c r="E124" s="311"/>
      <c r="F124" s="312" t="s">
        <v>966</v>
      </c>
      <c r="G124" s="313"/>
      <c r="H124" s="311"/>
      <c r="I124" s="311"/>
      <c r="J124" s="311" t="s">
        <v>967</v>
      </c>
      <c r="K124" s="335"/>
    </row>
    <row r="125" spans="2:11" ht="5.25" customHeight="1">
      <c r="B125" s="336"/>
      <c r="C125" s="314"/>
      <c r="D125" s="314"/>
      <c r="E125" s="314"/>
      <c r="F125" s="314"/>
      <c r="G125" s="294"/>
      <c r="H125" s="314"/>
      <c r="I125" s="314"/>
      <c r="J125" s="314"/>
      <c r="K125" s="337"/>
    </row>
    <row r="126" spans="2:11" ht="15" customHeight="1">
      <c r="B126" s="336"/>
      <c r="C126" s="294" t="s">
        <v>971</v>
      </c>
      <c r="D126" s="314"/>
      <c r="E126" s="314"/>
      <c r="F126" s="316" t="s">
        <v>968</v>
      </c>
      <c r="G126" s="294"/>
      <c r="H126" s="294" t="s">
        <v>1008</v>
      </c>
      <c r="I126" s="294" t="s">
        <v>970</v>
      </c>
      <c r="J126" s="294">
        <v>120</v>
      </c>
      <c r="K126" s="338"/>
    </row>
    <row r="127" spans="2:11" ht="15" customHeight="1">
      <c r="B127" s="336"/>
      <c r="C127" s="294" t="s">
        <v>1017</v>
      </c>
      <c r="D127" s="294"/>
      <c r="E127" s="294"/>
      <c r="F127" s="316" t="s">
        <v>968</v>
      </c>
      <c r="G127" s="294"/>
      <c r="H127" s="294" t="s">
        <v>1018</v>
      </c>
      <c r="I127" s="294" t="s">
        <v>970</v>
      </c>
      <c r="J127" s="294" t="s">
        <v>1019</v>
      </c>
      <c r="K127" s="338"/>
    </row>
    <row r="128" spans="2:11" ht="15" customHeight="1">
      <c r="B128" s="336"/>
      <c r="C128" s="294" t="s">
        <v>916</v>
      </c>
      <c r="D128" s="294"/>
      <c r="E128" s="294"/>
      <c r="F128" s="316" t="s">
        <v>968</v>
      </c>
      <c r="G128" s="294"/>
      <c r="H128" s="294" t="s">
        <v>1020</v>
      </c>
      <c r="I128" s="294" t="s">
        <v>970</v>
      </c>
      <c r="J128" s="294" t="s">
        <v>1019</v>
      </c>
      <c r="K128" s="338"/>
    </row>
    <row r="129" spans="2:11" ht="15" customHeight="1">
      <c r="B129" s="336"/>
      <c r="C129" s="294" t="s">
        <v>979</v>
      </c>
      <c r="D129" s="294"/>
      <c r="E129" s="294"/>
      <c r="F129" s="316" t="s">
        <v>974</v>
      </c>
      <c r="G129" s="294"/>
      <c r="H129" s="294" t="s">
        <v>980</v>
      </c>
      <c r="I129" s="294" t="s">
        <v>970</v>
      </c>
      <c r="J129" s="294">
        <v>15</v>
      </c>
      <c r="K129" s="338"/>
    </row>
    <row r="130" spans="2:11" ht="15" customHeight="1">
      <c r="B130" s="336"/>
      <c r="C130" s="318" t="s">
        <v>981</v>
      </c>
      <c r="D130" s="318"/>
      <c r="E130" s="318"/>
      <c r="F130" s="319" t="s">
        <v>974</v>
      </c>
      <c r="G130" s="318"/>
      <c r="H130" s="318" t="s">
        <v>982</v>
      </c>
      <c r="I130" s="318" t="s">
        <v>970</v>
      </c>
      <c r="J130" s="318">
        <v>15</v>
      </c>
      <c r="K130" s="338"/>
    </row>
    <row r="131" spans="2:11" ht="15" customHeight="1">
      <c r="B131" s="336"/>
      <c r="C131" s="318" t="s">
        <v>983</v>
      </c>
      <c r="D131" s="318"/>
      <c r="E131" s="318"/>
      <c r="F131" s="319" t="s">
        <v>974</v>
      </c>
      <c r="G131" s="318"/>
      <c r="H131" s="318" t="s">
        <v>984</v>
      </c>
      <c r="I131" s="318" t="s">
        <v>970</v>
      </c>
      <c r="J131" s="318">
        <v>20</v>
      </c>
      <c r="K131" s="338"/>
    </row>
    <row r="132" spans="2:11" ht="15" customHeight="1">
      <c r="B132" s="336"/>
      <c r="C132" s="318" t="s">
        <v>985</v>
      </c>
      <c r="D132" s="318"/>
      <c r="E132" s="318"/>
      <c r="F132" s="319" t="s">
        <v>974</v>
      </c>
      <c r="G132" s="318"/>
      <c r="H132" s="318" t="s">
        <v>986</v>
      </c>
      <c r="I132" s="318" t="s">
        <v>970</v>
      </c>
      <c r="J132" s="318">
        <v>20</v>
      </c>
      <c r="K132" s="338"/>
    </row>
    <row r="133" spans="2:11" ht="15" customHeight="1">
      <c r="B133" s="336"/>
      <c r="C133" s="294" t="s">
        <v>973</v>
      </c>
      <c r="D133" s="294"/>
      <c r="E133" s="294"/>
      <c r="F133" s="316" t="s">
        <v>974</v>
      </c>
      <c r="G133" s="294"/>
      <c r="H133" s="294" t="s">
        <v>1008</v>
      </c>
      <c r="I133" s="294" t="s">
        <v>970</v>
      </c>
      <c r="J133" s="294">
        <v>50</v>
      </c>
      <c r="K133" s="338"/>
    </row>
    <row r="134" spans="2:11" ht="15" customHeight="1">
      <c r="B134" s="336"/>
      <c r="C134" s="294" t="s">
        <v>987</v>
      </c>
      <c r="D134" s="294"/>
      <c r="E134" s="294"/>
      <c r="F134" s="316" t="s">
        <v>974</v>
      </c>
      <c r="G134" s="294"/>
      <c r="H134" s="294" t="s">
        <v>1008</v>
      </c>
      <c r="I134" s="294" t="s">
        <v>970</v>
      </c>
      <c r="J134" s="294">
        <v>50</v>
      </c>
      <c r="K134" s="338"/>
    </row>
    <row r="135" spans="2:11" ht="15" customHeight="1">
      <c r="B135" s="336"/>
      <c r="C135" s="294" t="s">
        <v>993</v>
      </c>
      <c r="D135" s="294"/>
      <c r="E135" s="294"/>
      <c r="F135" s="316" t="s">
        <v>974</v>
      </c>
      <c r="G135" s="294"/>
      <c r="H135" s="294" t="s">
        <v>1008</v>
      </c>
      <c r="I135" s="294" t="s">
        <v>970</v>
      </c>
      <c r="J135" s="294">
        <v>50</v>
      </c>
      <c r="K135" s="338"/>
    </row>
    <row r="136" spans="2:11" ht="15" customHeight="1">
      <c r="B136" s="336"/>
      <c r="C136" s="294" t="s">
        <v>995</v>
      </c>
      <c r="D136" s="294"/>
      <c r="E136" s="294"/>
      <c r="F136" s="316" t="s">
        <v>974</v>
      </c>
      <c r="G136" s="294"/>
      <c r="H136" s="294" t="s">
        <v>1008</v>
      </c>
      <c r="I136" s="294" t="s">
        <v>970</v>
      </c>
      <c r="J136" s="294">
        <v>50</v>
      </c>
      <c r="K136" s="338"/>
    </row>
    <row r="137" spans="2:11" ht="15" customHeight="1">
      <c r="B137" s="336"/>
      <c r="C137" s="294" t="s">
        <v>996</v>
      </c>
      <c r="D137" s="294"/>
      <c r="E137" s="294"/>
      <c r="F137" s="316" t="s">
        <v>974</v>
      </c>
      <c r="G137" s="294"/>
      <c r="H137" s="294" t="s">
        <v>1021</v>
      </c>
      <c r="I137" s="294" t="s">
        <v>970</v>
      </c>
      <c r="J137" s="294">
        <v>255</v>
      </c>
      <c r="K137" s="338"/>
    </row>
    <row r="138" spans="2:11" ht="15" customHeight="1">
      <c r="B138" s="336"/>
      <c r="C138" s="294" t="s">
        <v>998</v>
      </c>
      <c r="D138" s="294"/>
      <c r="E138" s="294"/>
      <c r="F138" s="316" t="s">
        <v>968</v>
      </c>
      <c r="G138" s="294"/>
      <c r="H138" s="294" t="s">
        <v>1022</v>
      </c>
      <c r="I138" s="294" t="s">
        <v>1000</v>
      </c>
      <c r="J138" s="294"/>
      <c r="K138" s="338"/>
    </row>
    <row r="139" spans="2:11" ht="15" customHeight="1">
      <c r="B139" s="336"/>
      <c r="C139" s="294" t="s">
        <v>1001</v>
      </c>
      <c r="D139" s="294"/>
      <c r="E139" s="294"/>
      <c r="F139" s="316" t="s">
        <v>968</v>
      </c>
      <c r="G139" s="294"/>
      <c r="H139" s="294" t="s">
        <v>1023</v>
      </c>
      <c r="I139" s="294" t="s">
        <v>1003</v>
      </c>
      <c r="J139" s="294"/>
      <c r="K139" s="338"/>
    </row>
    <row r="140" spans="2:11" ht="15" customHeight="1">
      <c r="B140" s="336"/>
      <c r="C140" s="294" t="s">
        <v>1004</v>
      </c>
      <c r="D140" s="294"/>
      <c r="E140" s="294"/>
      <c r="F140" s="316" t="s">
        <v>968</v>
      </c>
      <c r="G140" s="294"/>
      <c r="H140" s="294" t="s">
        <v>1004</v>
      </c>
      <c r="I140" s="294" t="s">
        <v>1003</v>
      </c>
      <c r="J140" s="294"/>
      <c r="K140" s="338"/>
    </row>
    <row r="141" spans="2:11" ht="15" customHeight="1">
      <c r="B141" s="336"/>
      <c r="C141" s="294" t="s">
        <v>48</v>
      </c>
      <c r="D141" s="294"/>
      <c r="E141" s="294"/>
      <c r="F141" s="316" t="s">
        <v>968</v>
      </c>
      <c r="G141" s="294"/>
      <c r="H141" s="294" t="s">
        <v>1024</v>
      </c>
      <c r="I141" s="294" t="s">
        <v>1003</v>
      </c>
      <c r="J141" s="294"/>
      <c r="K141" s="338"/>
    </row>
    <row r="142" spans="2:11" ht="15" customHeight="1">
      <c r="B142" s="336"/>
      <c r="C142" s="294" t="s">
        <v>1025</v>
      </c>
      <c r="D142" s="294"/>
      <c r="E142" s="294"/>
      <c r="F142" s="316" t="s">
        <v>968</v>
      </c>
      <c r="G142" s="294"/>
      <c r="H142" s="294" t="s">
        <v>1026</v>
      </c>
      <c r="I142" s="294" t="s">
        <v>1003</v>
      </c>
      <c r="J142" s="294"/>
      <c r="K142" s="338"/>
    </row>
    <row r="143" spans="2:11" ht="15" customHeight="1">
      <c r="B143" s="339"/>
      <c r="C143" s="340"/>
      <c r="D143" s="340"/>
      <c r="E143" s="340"/>
      <c r="F143" s="340"/>
      <c r="G143" s="340"/>
      <c r="H143" s="340"/>
      <c r="I143" s="340"/>
      <c r="J143" s="340"/>
      <c r="K143" s="341"/>
    </row>
    <row r="144" spans="2:11" ht="18.75" customHeight="1">
      <c r="B144" s="291"/>
      <c r="C144" s="291"/>
      <c r="D144" s="291"/>
      <c r="E144" s="291"/>
      <c r="F144" s="328"/>
      <c r="G144" s="291"/>
      <c r="H144" s="291"/>
      <c r="I144" s="291"/>
      <c r="J144" s="291"/>
      <c r="K144" s="291"/>
    </row>
    <row r="145" spans="2:11" ht="18.75" customHeight="1">
      <c r="B145" s="302"/>
      <c r="C145" s="302"/>
      <c r="D145" s="302"/>
      <c r="E145" s="302"/>
      <c r="F145" s="302"/>
      <c r="G145" s="302"/>
      <c r="H145" s="302"/>
      <c r="I145" s="302"/>
      <c r="J145" s="302"/>
      <c r="K145" s="302"/>
    </row>
    <row r="146" spans="2:11" ht="7.5" customHeight="1">
      <c r="B146" s="303"/>
      <c r="C146" s="304"/>
      <c r="D146" s="304"/>
      <c r="E146" s="304"/>
      <c r="F146" s="304"/>
      <c r="G146" s="304"/>
      <c r="H146" s="304"/>
      <c r="I146" s="304"/>
      <c r="J146" s="304"/>
      <c r="K146" s="305"/>
    </row>
    <row r="147" spans="2:11" ht="45" customHeight="1">
      <c r="B147" s="306"/>
      <c r="C147" s="307" t="s">
        <v>1027</v>
      </c>
      <c r="D147" s="307"/>
      <c r="E147" s="307"/>
      <c r="F147" s="307"/>
      <c r="G147" s="307"/>
      <c r="H147" s="307"/>
      <c r="I147" s="307"/>
      <c r="J147" s="307"/>
      <c r="K147" s="308"/>
    </row>
    <row r="148" spans="2:11" ht="17.25" customHeight="1">
      <c r="B148" s="306"/>
      <c r="C148" s="309" t="s">
        <v>962</v>
      </c>
      <c r="D148" s="309"/>
      <c r="E148" s="309"/>
      <c r="F148" s="309" t="s">
        <v>963</v>
      </c>
      <c r="G148" s="310"/>
      <c r="H148" s="309" t="s">
        <v>64</v>
      </c>
      <c r="I148" s="309" t="s">
        <v>67</v>
      </c>
      <c r="J148" s="309" t="s">
        <v>964</v>
      </c>
      <c r="K148" s="308"/>
    </row>
    <row r="149" spans="2:11" ht="17.25" customHeight="1">
      <c r="B149" s="306"/>
      <c r="C149" s="311" t="s">
        <v>965</v>
      </c>
      <c r="D149" s="311"/>
      <c r="E149" s="311"/>
      <c r="F149" s="312" t="s">
        <v>966</v>
      </c>
      <c r="G149" s="313"/>
      <c r="H149" s="311"/>
      <c r="I149" s="311"/>
      <c r="J149" s="311" t="s">
        <v>967</v>
      </c>
      <c r="K149" s="308"/>
    </row>
    <row r="150" spans="2:11" ht="5.25" customHeight="1">
      <c r="B150" s="317"/>
      <c r="C150" s="314"/>
      <c r="D150" s="314"/>
      <c r="E150" s="314"/>
      <c r="F150" s="314"/>
      <c r="G150" s="315"/>
      <c r="H150" s="314"/>
      <c r="I150" s="314"/>
      <c r="J150" s="314"/>
      <c r="K150" s="338"/>
    </row>
    <row r="151" spans="2:11" ht="15" customHeight="1">
      <c r="B151" s="317"/>
      <c r="C151" s="342" t="s">
        <v>971</v>
      </c>
      <c r="D151" s="294"/>
      <c r="E151" s="294"/>
      <c r="F151" s="343" t="s">
        <v>968</v>
      </c>
      <c r="G151" s="294"/>
      <c r="H151" s="342" t="s">
        <v>1008</v>
      </c>
      <c r="I151" s="342" t="s">
        <v>970</v>
      </c>
      <c r="J151" s="342">
        <v>120</v>
      </c>
      <c r="K151" s="338"/>
    </row>
    <row r="152" spans="2:11" ht="15" customHeight="1">
      <c r="B152" s="317"/>
      <c r="C152" s="342" t="s">
        <v>1017</v>
      </c>
      <c r="D152" s="294"/>
      <c r="E152" s="294"/>
      <c r="F152" s="343" t="s">
        <v>968</v>
      </c>
      <c r="G152" s="294"/>
      <c r="H152" s="342" t="s">
        <v>1028</v>
      </c>
      <c r="I152" s="342" t="s">
        <v>970</v>
      </c>
      <c r="J152" s="342" t="s">
        <v>1019</v>
      </c>
      <c r="K152" s="338"/>
    </row>
    <row r="153" spans="2:11" ht="15" customHeight="1">
      <c r="B153" s="317"/>
      <c r="C153" s="342" t="s">
        <v>916</v>
      </c>
      <c r="D153" s="294"/>
      <c r="E153" s="294"/>
      <c r="F153" s="343" t="s">
        <v>968</v>
      </c>
      <c r="G153" s="294"/>
      <c r="H153" s="342" t="s">
        <v>1029</v>
      </c>
      <c r="I153" s="342" t="s">
        <v>970</v>
      </c>
      <c r="J153" s="342" t="s">
        <v>1019</v>
      </c>
      <c r="K153" s="338"/>
    </row>
    <row r="154" spans="2:11" ht="15" customHeight="1">
      <c r="B154" s="317"/>
      <c r="C154" s="342" t="s">
        <v>973</v>
      </c>
      <c r="D154" s="294"/>
      <c r="E154" s="294"/>
      <c r="F154" s="343" t="s">
        <v>974</v>
      </c>
      <c r="G154" s="294"/>
      <c r="H154" s="342" t="s">
        <v>1008</v>
      </c>
      <c r="I154" s="342" t="s">
        <v>970</v>
      </c>
      <c r="J154" s="342">
        <v>50</v>
      </c>
      <c r="K154" s="338"/>
    </row>
    <row r="155" spans="2:11" ht="15" customHeight="1">
      <c r="B155" s="317"/>
      <c r="C155" s="342" t="s">
        <v>976</v>
      </c>
      <c r="D155" s="294"/>
      <c r="E155" s="294"/>
      <c r="F155" s="343" t="s">
        <v>968</v>
      </c>
      <c r="G155" s="294"/>
      <c r="H155" s="342" t="s">
        <v>1008</v>
      </c>
      <c r="I155" s="342" t="s">
        <v>978</v>
      </c>
      <c r="J155" s="342"/>
      <c r="K155" s="338"/>
    </row>
    <row r="156" spans="2:11" ht="15" customHeight="1">
      <c r="B156" s="317"/>
      <c r="C156" s="342" t="s">
        <v>987</v>
      </c>
      <c r="D156" s="294"/>
      <c r="E156" s="294"/>
      <c r="F156" s="343" t="s">
        <v>974</v>
      </c>
      <c r="G156" s="294"/>
      <c r="H156" s="342" t="s">
        <v>1008</v>
      </c>
      <c r="I156" s="342" t="s">
        <v>970</v>
      </c>
      <c r="J156" s="342">
        <v>50</v>
      </c>
      <c r="K156" s="338"/>
    </row>
    <row r="157" spans="2:11" ht="15" customHeight="1">
      <c r="B157" s="317"/>
      <c r="C157" s="342" t="s">
        <v>995</v>
      </c>
      <c r="D157" s="294"/>
      <c r="E157" s="294"/>
      <c r="F157" s="343" t="s">
        <v>974</v>
      </c>
      <c r="G157" s="294"/>
      <c r="H157" s="342" t="s">
        <v>1008</v>
      </c>
      <c r="I157" s="342" t="s">
        <v>970</v>
      </c>
      <c r="J157" s="342">
        <v>50</v>
      </c>
      <c r="K157" s="338"/>
    </row>
    <row r="158" spans="2:11" ht="15" customHeight="1">
      <c r="B158" s="317"/>
      <c r="C158" s="342" t="s">
        <v>993</v>
      </c>
      <c r="D158" s="294"/>
      <c r="E158" s="294"/>
      <c r="F158" s="343" t="s">
        <v>974</v>
      </c>
      <c r="G158" s="294"/>
      <c r="H158" s="342" t="s">
        <v>1008</v>
      </c>
      <c r="I158" s="342" t="s">
        <v>970</v>
      </c>
      <c r="J158" s="342">
        <v>50</v>
      </c>
      <c r="K158" s="338"/>
    </row>
    <row r="159" spans="2:11" ht="15" customHeight="1">
      <c r="B159" s="317"/>
      <c r="C159" s="342" t="s">
        <v>100</v>
      </c>
      <c r="D159" s="294"/>
      <c r="E159" s="294"/>
      <c r="F159" s="343" t="s">
        <v>968</v>
      </c>
      <c r="G159" s="294"/>
      <c r="H159" s="342" t="s">
        <v>1030</v>
      </c>
      <c r="I159" s="342" t="s">
        <v>970</v>
      </c>
      <c r="J159" s="342" t="s">
        <v>1031</v>
      </c>
      <c r="K159" s="338"/>
    </row>
    <row r="160" spans="2:11" ht="15" customHeight="1">
      <c r="B160" s="317"/>
      <c r="C160" s="342" t="s">
        <v>1032</v>
      </c>
      <c r="D160" s="294"/>
      <c r="E160" s="294"/>
      <c r="F160" s="343" t="s">
        <v>968</v>
      </c>
      <c r="G160" s="294"/>
      <c r="H160" s="342" t="s">
        <v>1033</v>
      </c>
      <c r="I160" s="342" t="s">
        <v>1003</v>
      </c>
      <c r="J160" s="342"/>
      <c r="K160" s="338"/>
    </row>
    <row r="161" spans="2:11" ht="15" customHeight="1">
      <c r="B161" s="344"/>
      <c r="C161" s="326"/>
      <c r="D161" s="326"/>
      <c r="E161" s="326"/>
      <c r="F161" s="326"/>
      <c r="G161" s="326"/>
      <c r="H161" s="326"/>
      <c r="I161" s="326"/>
      <c r="J161" s="326"/>
      <c r="K161" s="345"/>
    </row>
    <row r="162" spans="2:11" ht="18.75" customHeight="1">
      <c r="B162" s="291"/>
      <c r="C162" s="294"/>
      <c r="D162" s="294"/>
      <c r="E162" s="294"/>
      <c r="F162" s="316"/>
      <c r="G162" s="294"/>
      <c r="H162" s="294"/>
      <c r="I162" s="294"/>
      <c r="J162" s="294"/>
      <c r="K162" s="291"/>
    </row>
    <row r="163" spans="2:11" ht="18.75" customHeight="1">
      <c r="B163" s="302"/>
      <c r="C163" s="302"/>
      <c r="D163" s="302"/>
      <c r="E163" s="302"/>
      <c r="F163" s="302"/>
      <c r="G163" s="302"/>
      <c r="H163" s="302"/>
      <c r="I163" s="302"/>
      <c r="J163" s="302"/>
      <c r="K163" s="302"/>
    </row>
    <row r="164" spans="2:11" ht="7.5" customHeight="1">
      <c r="B164" s="281"/>
      <c r="C164" s="282"/>
      <c r="D164" s="282"/>
      <c r="E164" s="282"/>
      <c r="F164" s="282"/>
      <c r="G164" s="282"/>
      <c r="H164" s="282"/>
      <c r="I164" s="282"/>
      <c r="J164" s="282"/>
      <c r="K164" s="283"/>
    </row>
    <row r="165" spans="2:11" ht="45" customHeight="1">
      <c r="B165" s="284"/>
      <c r="C165" s="285" t="s">
        <v>1034</v>
      </c>
      <c r="D165" s="285"/>
      <c r="E165" s="285"/>
      <c r="F165" s="285"/>
      <c r="G165" s="285"/>
      <c r="H165" s="285"/>
      <c r="I165" s="285"/>
      <c r="J165" s="285"/>
      <c r="K165" s="286"/>
    </row>
    <row r="166" spans="2:11" ht="17.25" customHeight="1">
      <c r="B166" s="284"/>
      <c r="C166" s="309" t="s">
        <v>962</v>
      </c>
      <c r="D166" s="309"/>
      <c r="E166" s="309"/>
      <c r="F166" s="309" t="s">
        <v>963</v>
      </c>
      <c r="G166" s="346"/>
      <c r="H166" s="347" t="s">
        <v>64</v>
      </c>
      <c r="I166" s="347" t="s">
        <v>67</v>
      </c>
      <c r="J166" s="309" t="s">
        <v>964</v>
      </c>
      <c r="K166" s="286"/>
    </row>
    <row r="167" spans="2:11" ht="17.25" customHeight="1">
      <c r="B167" s="287"/>
      <c r="C167" s="311" t="s">
        <v>965</v>
      </c>
      <c r="D167" s="311"/>
      <c r="E167" s="311"/>
      <c r="F167" s="312" t="s">
        <v>966</v>
      </c>
      <c r="G167" s="348"/>
      <c r="H167" s="349"/>
      <c r="I167" s="349"/>
      <c r="J167" s="311" t="s">
        <v>967</v>
      </c>
      <c r="K167" s="289"/>
    </row>
    <row r="168" spans="2:11" ht="5.25" customHeight="1">
      <c r="B168" s="317"/>
      <c r="C168" s="314"/>
      <c r="D168" s="314"/>
      <c r="E168" s="314"/>
      <c r="F168" s="314"/>
      <c r="G168" s="315"/>
      <c r="H168" s="314"/>
      <c r="I168" s="314"/>
      <c r="J168" s="314"/>
      <c r="K168" s="338"/>
    </row>
    <row r="169" spans="2:11" ht="15" customHeight="1">
      <c r="B169" s="317"/>
      <c r="C169" s="294" t="s">
        <v>971</v>
      </c>
      <c r="D169" s="294"/>
      <c r="E169" s="294"/>
      <c r="F169" s="316" t="s">
        <v>968</v>
      </c>
      <c r="G169" s="294"/>
      <c r="H169" s="294" t="s">
        <v>1008</v>
      </c>
      <c r="I169" s="294" t="s">
        <v>970</v>
      </c>
      <c r="J169" s="294">
        <v>120</v>
      </c>
      <c r="K169" s="338"/>
    </row>
    <row r="170" spans="2:11" ht="15" customHeight="1">
      <c r="B170" s="317"/>
      <c r="C170" s="294" t="s">
        <v>1017</v>
      </c>
      <c r="D170" s="294"/>
      <c r="E170" s="294"/>
      <c r="F170" s="316" t="s">
        <v>968</v>
      </c>
      <c r="G170" s="294"/>
      <c r="H170" s="294" t="s">
        <v>1018</v>
      </c>
      <c r="I170" s="294" t="s">
        <v>970</v>
      </c>
      <c r="J170" s="294" t="s">
        <v>1019</v>
      </c>
      <c r="K170" s="338"/>
    </row>
    <row r="171" spans="2:11" ht="15" customHeight="1">
      <c r="B171" s="317"/>
      <c r="C171" s="294" t="s">
        <v>916</v>
      </c>
      <c r="D171" s="294"/>
      <c r="E171" s="294"/>
      <c r="F171" s="316" t="s">
        <v>968</v>
      </c>
      <c r="G171" s="294"/>
      <c r="H171" s="294" t="s">
        <v>1035</v>
      </c>
      <c r="I171" s="294" t="s">
        <v>970</v>
      </c>
      <c r="J171" s="294" t="s">
        <v>1019</v>
      </c>
      <c r="K171" s="338"/>
    </row>
    <row r="172" spans="2:11" ht="15" customHeight="1">
      <c r="B172" s="317"/>
      <c r="C172" s="294" t="s">
        <v>973</v>
      </c>
      <c r="D172" s="294"/>
      <c r="E172" s="294"/>
      <c r="F172" s="316" t="s">
        <v>974</v>
      </c>
      <c r="G172" s="294"/>
      <c r="H172" s="294" t="s">
        <v>1035</v>
      </c>
      <c r="I172" s="294" t="s">
        <v>970</v>
      </c>
      <c r="J172" s="294">
        <v>50</v>
      </c>
      <c r="K172" s="338"/>
    </row>
    <row r="173" spans="2:11" ht="15" customHeight="1">
      <c r="B173" s="317"/>
      <c r="C173" s="294" t="s">
        <v>976</v>
      </c>
      <c r="D173" s="294"/>
      <c r="E173" s="294"/>
      <c r="F173" s="316" t="s">
        <v>968</v>
      </c>
      <c r="G173" s="294"/>
      <c r="H173" s="294" t="s">
        <v>1035</v>
      </c>
      <c r="I173" s="294" t="s">
        <v>978</v>
      </c>
      <c r="J173" s="294"/>
      <c r="K173" s="338"/>
    </row>
    <row r="174" spans="2:11" ht="15" customHeight="1">
      <c r="B174" s="317"/>
      <c r="C174" s="294" t="s">
        <v>987</v>
      </c>
      <c r="D174" s="294"/>
      <c r="E174" s="294"/>
      <c r="F174" s="316" t="s">
        <v>974</v>
      </c>
      <c r="G174" s="294"/>
      <c r="H174" s="294" t="s">
        <v>1035</v>
      </c>
      <c r="I174" s="294" t="s">
        <v>970</v>
      </c>
      <c r="J174" s="294">
        <v>50</v>
      </c>
      <c r="K174" s="338"/>
    </row>
    <row r="175" spans="2:11" ht="15" customHeight="1">
      <c r="B175" s="317"/>
      <c r="C175" s="294" t="s">
        <v>995</v>
      </c>
      <c r="D175" s="294"/>
      <c r="E175" s="294"/>
      <c r="F175" s="316" t="s">
        <v>974</v>
      </c>
      <c r="G175" s="294"/>
      <c r="H175" s="294" t="s">
        <v>1035</v>
      </c>
      <c r="I175" s="294" t="s">
        <v>970</v>
      </c>
      <c r="J175" s="294">
        <v>50</v>
      </c>
      <c r="K175" s="338"/>
    </row>
    <row r="176" spans="2:11" ht="15" customHeight="1">
      <c r="B176" s="317"/>
      <c r="C176" s="294" t="s">
        <v>993</v>
      </c>
      <c r="D176" s="294"/>
      <c r="E176" s="294"/>
      <c r="F176" s="316" t="s">
        <v>974</v>
      </c>
      <c r="G176" s="294"/>
      <c r="H176" s="294" t="s">
        <v>1035</v>
      </c>
      <c r="I176" s="294" t="s">
        <v>970</v>
      </c>
      <c r="J176" s="294">
        <v>50</v>
      </c>
      <c r="K176" s="338"/>
    </row>
    <row r="177" spans="2:11" ht="15" customHeight="1">
      <c r="B177" s="317"/>
      <c r="C177" s="294" t="s">
        <v>108</v>
      </c>
      <c r="D177" s="294"/>
      <c r="E177" s="294"/>
      <c r="F177" s="316" t="s">
        <v>968</v>
      </c>
      <c r="G177" s="294"/>
      <c r="H177" s="294" t="s">
        <v>1036</v>
      </c>
      <c r="I177" s="294" t="s">
        <v>1037</v>
      </c>
      <c r="J177" s="294"/>
      <c r="K177" s="338"/>
    </row>
    <row r="178" spans="2:11" ht="15" customHeight="1">
      <c r="B178" s="317"/>
      <c r="C178" s="294" t="s">
        <v>67</v>
      </c>
      <c r="D178" s="294"/>
      <c r="E178" s="294"/>
      <c r="F178" s="316" t="s">
        <v>968</v>
      </c>
      <c r="G178" s="294"/>
      <c r="H178" s="294" t="s">
        <v>1038</v>
      </c>
      <c r="I178" s="294" t="s">
        <v>1039</v>
      </c>
      <c r="J178" s="294">
        <v>1</v>
      </c>
      <c r="K178" s="338"/>
    </row>
    <row r="179" spans="2:11" ht="15" customHeight="1">
      <c r="B179" s="317"/>
      <c r="C179" s="294" t="s">
        <v>63</v>
      </c>
      <c r="D179" s="294"/>
      <c r="E179" s="294"/>
      <c r="F179" s="316" t="s">
        <v>968</v>
      </c>
      <c r="G179" s="294"/>
      <c r="H179" s="294" t="s">
        <v>1040</v>
      </c>
      <c r="I179" s="294" t="s">
        <v>970</v>
      </c>
      <c r="J179" s="294">
        <v>20</v>
      </c>
      <c r="K179" s="338"/>
    </row>
    <row r="180" spans="2:11" ht="15" customHeight="1">
      <c r="B180" s="317"/>
      <c r="C180" s="294" t="s">
        <v>64</v>
      </c>
      <c r="D180" s="294"/>
      <c r="E180" s="294"/>
      <c r="F180" s="316" t="s">
        <v>968</v>
      </c>
      <c r="G180" s="294"/>
      <c r="H180" s="294" t="s">
        <v>1041</v>
      </c>
      <c r="I180" s="294" t="s">
        <v>970</v>
      </c>
      <c r="J180" s="294">
        <v>255</v>
      </c>
      <c r="K180" s="338"/>
    </row>
    <row r="181" spans="2:11" ht="15" customHeight="1">
      <c r="B181" s="317"/>
      <c r="C181" s="294" t="s">
        <v>109</v>
      </c>
      <c r="D181" s="294"/>
      <c r="E181" s="294"/>
      <c r="F181" s="316" t="s">
        <v>968</v>
      </c>
      <c r="G181" s="294"/>
      <c r="H181" s="294" t="s">
        <v>932</v>
      </c>
      <c r="I181" s="294" t="s">
        <v>970</v>
      </c>
      <c r="J181" s="294">
        <v>10</v>
      </c>
      <c r="K181" s="338"/>
    </row>
    <row r="182" spans="2:11" ht="15" customHeight="1">
      <c r="B182" s="317"/>
      <c r="C182" s="294" t="s">
        <v>110</v>
      </c>
      <c r="D182" s="294"/>
      <c r="E182" s="294"/>
      <c r="F182" s="316" t="s">
        <v>968</v>
      </c>
      <c r="G182" s="294"/>
      <c r="H182" s="294" t="s">
        <v>1042</v>
      </c>
      <c r="I182" s="294" t="s">
        <v>1003</v>
      </c>
      <c r="J182" s="294"/>
      <c r="K182" s="338"/>
    </row>
    <row r="183" spans="2:11" ht="15" customHeight="1">
      <c r="B183" s="317"/>
      <c r="C183" s="294" t="s">
        <v>1043</v>
      </c>
      <c r="D183" s="294"/>
      <c r="E183" s="294"/>
      <c r="F183" s="316" t="s">
        <v>968</v>
      </c>
      <c r="G183" s="294"/>
      <c r="H183" s="294" t="s">
        <v>1044</v>
      </c>
      <c r="I183" s="294" t="s">
        <v>1003</v>
      </c>
      <c r="J183" s="294"/>
      <c r="K183" s="338"/>
    </row>
    <row r="184" spans="2:11" ht="15" customHeight="1">
      <c r="B184" s="317"/>
      <c r="C184" s="294" t="s">
        <v>1032</v>
      </c>
      <c r="D184" s="294"/>
      <c r="E184" s="294"/>
      <c r="F184" s="316" t="s">
        <v>968</v>
      </c>
      <c r="G184" s="294"/>
      <c r="H184" s="294" t="s">
        <v>1045</v>
      </c>
      <c r="I184" s="294" t="s">
        <v>1003</v>
      </c>
      <c r="J184" s="294"/>
      <c r="K184" s="338"/>
    </row>
    <row r="185" spans="2:11" ht="15" customHeight="1">
      <c r="B185" s="317"/>
      <c r="C185" s="294" t="s">
        <v>112</v>
      </c>
      <c r="D185" s="294"/>
      <c r="E185" s="294"/>
      <c r="F185" s="316" t="s">
        <v>974</v>
      </c>
      <c r="G185" s="294"/>
      <c r="H185" s="294" t="s">
        <v>1046</v>
      </c>
      <c r="I185" s="294" t="s">
        <v>970</v>
      </c>
      <c r="J185" s="294">
        <v>50</v>
      </c>
      <c r="K185" s="338"/>
    </row>
    <row r="186" spans="2:11" ht="15" customHeight="1">
      <c r="B186" s="317"/>
      <c r="C186" s="294" t="s">
        <v>1047</v>
      </c>
      <c r="D186" s="294"/>
      <c r="E186" s="294"/>
      <c r="F186" s="316" t="s">
        <v>974</v>
      </c>
      <c r="G186" s="294"/>
      <c r="H186" s="294" t="s">
        <v>1048</v>
      </c>
      <c r="I186" s="294" t="s">
        <v>1049</v>
      </c>
      <c r="J186" s="294"/>
      <c r="K186" s="338"/>
    </row>
    <row r="187" spans="2:11" ht="15" customHeight="1">
      <c r="B187" s="317"/>
      <c r="C187" s="294" t="s">
        <v>1050</v>
      </c>
      <c r="D187" s="294"/>
      <c r="E187" s="294"/>
      <c r="F187" s="316" t="s">
        <v>974</v>
      </c>
      <c r="G187" s="294"/>
      <c r="H187" s="294" t="s">
        <v>1051</v>
      </c>
      <c r="I187" s="294" t="s">
        <v>1049</v>
      </c>
      <c r="J187" s="294"/>
      <c r="K187" s="338"/>
    </row>
    <row r="188" spans="2:11" ht="15" customHeight="1">
      <c r="B188" s="317"/>
      <c r="C188" s="294" t="s">
        <v>1052</v>
      </c>
      <c r="D188" s="294"/>
      <c r="E188" s="294"/>
      <c r="F188" s="316" t="s">
        <v>974</v>
      </c>
      <c r="G188" s="294"/>
      <c r="H188" s="294" t="s">
        <v>1053</v>
      </c>
      <c r="I188" s="294" t="s">
        <v>1049</v>
      </c>
      <c r="J188" s="294"/>
      <c r="K188" s="338"/>
    </row>
    <row r="189" spans="2:11" ht="15" customHeight="1">
      <c r="B189" s="317"/>
      <c r="C189" s="350" t="s">
        <v>1054</v>
      </c>
      <c r="D189" s="294"/>
      <c r="E189" s="294"/>
      <c r="F189" s="316" t="s">
        <v>974</v>
      </c>
      <c r="G189" s="294"/>
      <c r="H189" s="294" t="s">
        <v>1055</v>
      </c>
      <c r="I189" s="294" t="s">
        <v>1056</v>
      </c>
      <c r="J189" s="351" t="s">
        <v>1057</v>
      </c>
      <c r="K189" s="338"/>
    </row>
    <row r="190" spans="2:11" ht="15" customHeight="1">
      <c r="B190" s="317"/>
      <c r="C190" s="301" t="s">
        <v>52</v>
      </c>
      <c r="D190" s="294"/>
      <c r="E190" s="294"/>
      <c r="F190" s="316" t="s">
        <v>968</v>
      </c>
      <c r="G190" s="294"/>
      <c r="H190" s="291" t="s">
        <v>1058</v>
      </c>
      <c r="I190" s="294" t="s">
        <v>1059</v>
      </c>
      <c r="J190" s="294"/>
      <c r="K190" s="338"/>
    </row>
    <row r="191" spans="2:11" ht="15" customHeight="1">
      <c r="B191" s="317"/>
      <c r="C191" s="301" t="s">
        <v>1060</v>
      </c>
      <c r="D191" s="294"/>
      <c r="E191" s="294"/>
      <c r="F191" s="316" t="s">
        <v>968</v>
      </c>
      <c r="G191" s="294"/>
      <c r="H191" s="294" t="s">
        <v>1061</v>
      </c>
      <c r="I191" s="294" t="s">
        <v>1003</v>
      </c>
      <c r="J191" s="294"/>
      <c r="K191" s="338"/>
    </row>
    <row r="192" spans="2:11" ht="15" customHeight="1">
      <c r="B192" s="317"/>
      <c r="C192" s="301" t="s">
        <v>1062</v>
      </c>
      <c r="D192" s="294"/>
      <c r="E192" s="294"/>
      <c r="F192" s="316" t="s">
        <v>968</v>
      </c>
      <c r="G192" s="294"/>
      <c r="H192" s="294" t="s">
        <v>1063</v>
      </c>
      <c r="I192" s="294" t="s">
        <v>1003</v>
      </c>
      <c r="J192" s="294"/>
      <c r="K192" s="338"/>
    </row>
    <row r="193" spans="2:11" ht="15" customHeight="1">
      <c r="B193" s="317"/>
      <c r="C193" s="301" t="s">
        <v>1064</v>
      </c>
      <c r="D193" s="294"/>
      <c r="E193" s="294"/>
      <c r="F193" s="316" t="s">
        <v>974</v>
      </c>
      <c r="G193" s="294"/>
      <c r="H193" s="294" t="s">
        <v>1065</v>
      </c>
      <c r="I193" s="294" t="s">
        <v>1003</v>
      </c>
      <c r="J193" s="294"/>
      <c r="K193" s="338"/>
    </row>
    <row r="194" spans="2:11" ht="15" customHeight="1">
      <c r="B194" s="344"/>
      <c r="C194" s="352"/>
      <c r="D194" s="326"/>
      <c r="E194" s="326"/>
      <c r="F194" s="326"/>
      <c r="G194" s="326"/>
      <c r="H194" s="326"/>
      <c r="I194" s="326"/>
      <c r="J194" s="326"/>
      <c r="K194" s="345"/>
    </row>
    <row r="195" spans="2:11" ht="18.75" customHeight="1">
      <c r="B195" s="291"/>
      <c r="C195" s="294"/>
      <c r="D195" s="294"/>
      <c r="E195" s="294"/>
      <c r="F195" s="316"/>
      <c r="G195" s="294"/>
      <c r="H195" s="294"/>
      <c r="I195" s="294"/>
      <c r="J195" s="294"/>
      <c r="K195" s="291"/>
    </row>
    <row r="196" spans="2:11" ht="18.75" customHeight="1">
      <c r="B196" s="291"/>
      <c r="C196" s="294"/>
      <c r="D196" s="294"/>
      <c r="E196" s="294"/>
      <c r="F196" s="316"/>
      <c r="G196" s="294"/>
      <c r="H196" s="294"/>
      <c r="I196" s="294"/>
      <c r="J196" s="294"/>
      <c r="K196" s="291"/>
    </row>
    <row r="197" spans="2:11" ht="18.75" customHeight="1">
      <c r="B197" s="302"/>
      <c r="C197" s="302"/>
      <c r="D197" s="302"/>
      <c r="E197" s="302"/>
      <c r="F197" s="302"/>
      <c r="G197" s="302"/>
      <c r="H197" s="302"/>
      <c r="I197" s="302"/>
      <c r="J197" s="302"/>
      <c r="K197" s="302"/>
    </row>
    <row r="198" spans="2:11" ht="13.5">
      <c r="B198" s="281"/>
      <c r="C198" s="282"/>
      <c r="D198" s="282"/>
      <c r="E198" s="282"/>
      <c r="F198" s="282"/>
      <c r="G198" s="282"/>
      <c r="H198" s="282"/>
      <c r="I198" s="282"/>
      <c r="J198" s="282"/>
      <c r="K198" s="283"/>
    </row>
    <row r="199" spans="2:11" ht="21">
      <c r="B199" s="284"/>
      <c r="C199" s="285" t="s">
        <v>1066</v>
      </c>
      <c r="D199" s="285"/>
      <c r="E199" s="285"/>
      <c r="F199" s="285"/>
      <c r="G199" s="285"/>
      <c r="H199" s="285"/>
      <c r="I199" s="285"/>
      <c r="J199" s="285"/>
      <c r="K199" s="286"/>
    </row>
    <row r="200" spans="2:11" ht="25.5" customHeight="1">
      <c r="B200" s="284"/>
      <c r="C200" s="353" t="s">
        <v>1067</v>
      </c>
      <c r="D200" s="353"/>
      <c r="E200" s="353"/>
      <c r="F200" s="353" t="s">
        <v>1068</v>
      </c>
      <c r="G200" s="354"/>
      <c r="H200" s="353" t="s">
        <v>1069</v>
      </c>
      <c r="I200" s="353"/>
      <c r="J200" s="353"/>
      <c r="K200" s="286"/>
    </row>
    <row r="201" spans="2:11" ht="5.25" customHeight="1">
      <c r="B201" s="317"/>
      <c r="C201" s="314"/>
      <c r="D201" s="314"/>
      <c r="E201" s="314"/>
      <c r="F201" s="314"/>
      <c r="G201" s="294"/>
      <c r="H201" s="314"/>
      <c r="I201" s="314"/>
      <c r="J201" s="314"/>
      <c r="K201" s="338"/>
    </row>
    <row r="202" spans="2:11" ht="15" customHeight="1">
      <c r="B202" s="317"/>
      <c r="C202" s="294" t="s">
        <v>1059</v>
      </c>
      <c r="D202" s="294"/>
      <c r="E202" s="294"/>
      <c r="F202" s="316" t="s">
        <v>53</v>
      </c>
      <c r="G202" s="294"/>
      <c r="H202" s="294" t="s">
        <v>1070</v>
      </c>
      <c r="I202" s="294"/>
      <c r="J202" s="294"/>
      <c r="K202" s="338"/>
    </row>
    <row r="203" spans="2:11" ht="15" customHeight="1">
      <c r="B203" s="317"/>
      <c r="C203" s="323"/>
      <c r="D203" s="294"/>
      <c r="E203" s="294"/>
      <c r="F203" s="316" t="s">
        <v>54</v>
      </c>
      <c r="G203" s="294"/>
      <c r="H203" s="294" t="s">
        <v>1071</v>
      </c>
      <c r="I203" s="294"/>
      <c r="J203" s="294"/>
      <c r="K203" s="338"/>
    </row>
    <row r="204" spans="2:11" ht="15" customHeight="1">
      <c r="B204" s="317"/>
      <c r="C204" s="323"/>
      <c r="D204" s="294"/>
      <c r="E204" s="294"/>
      <c r="F204" s="316" t="s">
        <v>57</v>
      </c>
      <c r="G204" s="294"/>
      <c r="H204" s="294" t="s">
        <v>1072</v>
      </c>
      <c r="I204" s="294"/>
      <c r="J204" s="294"/>
      <c r="K204" s="338"/>
    </row>
    <row r="205" spans="2:11" ht="15" customHeight="1">
      <c r="B205" s="317"/>
      <c r="C205" s="294"/>
      <c r="D205" s="294"/>
      <c r="E205" s="294"/>
      <c r="F205" s="316" t="s">
        <v>55</v>
      </c>
      <c r="G205" s="294"/>
      <c r="H205" s="294" t="s">
        <v>1073</v>
      </c>
      <c r="I205" s="294"/>
      <c r="J205" s="294"/>
      <c r="K205" s="338"/>
    </row>
    <row r="206" spans="2:11" ht="15" customHeight="1">
      <c r="B206" s="317"/>
      <c r="C206" s="294"/>
      <c r="D206" s="294"/>
      <c r="E206" s="294"/>
      <c r="F206" s="316" t="s">
        <v>56</v>
      </c>
      <c r="G206" s="294"/>
      <c r="H206" s="294" t="s">
        <v>1074</v>
      </c>
      <c r="I206" s="294"/>
      <c r="J206" s="294"/>
      <c r="K206" s="338"/>
    </row>
    <row r="207" spans="2:11" ht="15" customHeight="1">
      <c r="B207" s="317"/>
      <c r="C207" s="294"/>
      <c r="D207" s="294"/>
      <c r="E207" s="294"/>
      <c r="F207" s="316"/>
      <c r="G207" s="294"/>
      <c r="H207" s="294"/>
      <c r="I207" s="294"/>
      <c r="J207" s="294"/>
      <c r="K207" s="338"/>
    </row>
    <row r="208" spans="2:11" ht="15" customHeight="1">
      <c r="B208" s="317"/>
      <c r="C208" s="294" t="s">
        <v>1015</v>
      </c>
      <c r="D208" s="294"/>
      <c r="E208" s="294"/>
      <c r="F208" s="316" t="s">
        <v>86</v>
      </c>
      <c r="G208" s="294"/>
      <c r="H208" s="294" t="s">
        <v>1075</v>
      </c>
      <c r="I208" s="294"/>
      <c r="J208" s="294"/>
      <c r="K208" s="338"/>
    </row>
    <row r="209" spans="2:11" ht="15" customHeight="1">
      <c r="B209" s="317"/>
      <c r="C209" s="323"/>
      <c r="D209" s="294"/>
      <c r="E209" s="294"/>
      <c r="F209" s="316" t="s">
        <v>910</v>
      </c>
      <c r="G209" s="294"/>
      <c r="H209" s="294" t="s">
        <v>911</v>
      </c>
      <c r="I209" s="294"/>
      <c r="J209" s="294"/>
      <c r="K209" s="338"/>
    </row>
    <row r="210" spans="2:11" ht="15" customHeight="1">
      <c r="B210" s="317"/>
      <c r="C210" s="294"/>
      <c r="D210" s="294"/>
      <c r="E210" s="294"/>
      <c r="F210" s="316" t="s">
        <v>908</v>
      </c>
      <c r="G210" s="294"/>
      <c r="H210" s="294" t="s">
        <v>1076</v>
      </c>
      <c r="I210" s="294"/>
      <c r="J210" s="294"/>
      <c r="K210" s="338"/>
    </row>
    <row r="211" spans="2:11" ht="15" customHeight="1">
      <c r="B211" s="355"/>
      <c r="C211" s="323"/>
      <c r="D211" s="323"/>
      <c r="E211" s="323"/>
      <c r="F211" s="316" t="s">
        <v>912</v>
      </c>
      <c r="G211" s="301"/>
      <c r="H211" s="342" t="s">
        <v>913</v>
      </c>
      <c r="I211" s="342"/>
      <c r="J211" s="342"/>
      <c r="K211" s="356"/>
    </row>
    <row r="212" spans="2:11" ht="15" customHeight="1">
      <c r="B212" s="355"/>
      <c r="C212" s="323"/>
      <c r="D212" s="323"/>
      <c r="E212" s="323"/>
      <c r="F212" s="316" t="s">
        <v>914</v>
      </c>
      <c r="G212" s="301"/>
      <c r="H212" s="342" t="s">
        <v>1077</v>
      </c>
      <c r="I212" s="342"/>
      <c r="J212" s="342"/>
      <c r="K212" s="356"/>
    </row>
    <row r="213" spans="2:11" ht="15" customHeight="1">
      <c r="B213" s="355"/>
      <c r="C213" s="323"/>
      <c r="D213" s="323"/>
      <c r="E213" s="323"/>
      <c r="F213" s="357"/>
      <c r="G213" s="301"/>
      <c r="H213" s="358"/>
      <c r="I213" s="358"/>
      <c r="J213" s="358"/>
      <c r="K213" s="356"/>
    </row>
    <row r="214" spans="2:11" ht="15" customHeight="1">
      <c r="B214" s="355"/>
      <c r="C214" s="294" t="s">
        <v>1039</v>
      </c>
      <c r="D214" s="323"/>
      <c r="E214" s="323"/>
      <c r="F214" s="316">
        <v>1</v>
      </c>
      <c r="G214" s="301"/>
      <c r="H214" s="342" t="s">
        <v>1078</v>
      </c>
      <c r="I214" s="342"/>
      <c r="J214" s="342"/>
      <c r="K214" s="356"/>
    </row>
    <row r="215" spans="2:11" ht="15" customHeight="1">
      <c r="B215" s="355"/>
      <c r="C215" s="323"/>
      <c r="D215" s="323"/>
      <c r="E215" s="323"/>
      <c r="F215" s="316">
        <v>2</v>
      </c>
      <c r="G215" s="301"/>
      <c r="H215" s="342" t="s">
        <v>1079</v>
      </c>
      <c r="I215" s="342"/>
      <c r="J215" s="342"/>
      <c r="K215" s="356"/>
    </row>
    <row r="216" spans="2:11" ht="15" customHeight="1">
      <c r="B216" s="355"/>
      <c r="C216" s="323"/>
      <c r="D216" s="323"/>
      <c r="E216" s="323"/>
      <c r="F216" s="316">
        <v>3</v>
      </c>
      <c r="G216" s="301"/>
      <c r="H216" s="342" t="s">
        <v>1080</v>
      </c>
      <c r="I216" s="342"/>
      <c r="J216" s="342"/>
      <c r="K216" s="356"/>
    </row>
    <row r="217" spans="2:11" ht="15" customHeight="1">
      <c r="B217" s="355"/>
      <c r="C217" s="323"/>
      <c r="D217" s="323"/>
      <c r="E217" s="323"/>
      <c r="F217" s="316">
        <v>4</v>
      </c>
      <c r="G217" s="301"/>
      <c r="H217" s="342" t="s">
        <v>1081</v>
      </c>
      <c r="I217" s="342"/>
      <c r="J217" s="342"/>
      <c r="K217" s="356"/>
    </row>
    <row r="218" spans="2:11" ht="12.75" customHeight="1">
      <c r="B218" s="359"/>
      <c r="C218" s="360"/>
      <c r="D218" s="360"/>
      <c r="E218" s="360"/>
      <c r="F218" s="360"/>
      <c r="G218" s="360"/>
      <c r="H218" s="360"/>
      <c r="I218" s="360"/>
      <c r="J218" s="360"/>
      <c r="K218" s="361"/>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DESKTOP-O4ORA9E\lenka</dc:creator>
  <cp:keywords/>
  <dc:description/>
  <cp:lastModifiedBy>DESKTOP-O4ORA9E\lenka</cp:lastModifiedBy>
  <dcterms:created xsi:type="dcterms:W3CDTF">2019-02-27T14:26:25Z</dcterms:created>
  <dcterms:modified xsi:type="dcterms:W3CDTF">2019-02-27T14:26:33Z</dcterms:modified>
  <cp:category/>
  <cp:version/>
  <cp:contentType/>
  <cp:contentStatus/>
</cp:coreProperties>
</file>