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ku12 - Odstranění podzem..."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'sku12 - Odstranění podzem...'!$C$86:$K$356</definedName>
    <definedName name="_xlnm.Print_Area" localSheetId="1">'sku12 - Odstranění podzem...'!$C$4:$J$34,'sku12 - Odstranění podzem...'!$C$40:$J$70,'sku12 - Odstranění podzem...'!$C$76:$K$356</definedName>
    <definedName name="_xlnm.Print_Titles" localSheetId="1">'sku12 - Odstranění podzem...'!$86:$86</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356"/>
  <c r="BH356"/>
  <c r="BG356"/>
  <c r="BF356"/>
  <c r="T356"/>
  <c r="T355"/>
  <c r="R356"/>
  <c r="R355"/>
  <c r="P356"/>
  <c r="P355"/>
  <c r="BK356"/>
  <c r="BK355"/>
  <c r="J355"/>
  <c r="J356"/>
  <c r="BE356"/>
  <c r="J69"/>
  <c r="BI354"/>
  <c r="BH354"/>
  <c r="BG354"/>
  <c r="BF354"/>
  <c r="T354"/>
  <c r="T353"/>
  <c r="R354"/>
  <c r="R353"/>
  <c r="P354"/>
  <c r="P353"/>
  <c r="BK354"/>
  <c r="BK353"/>
  <c r="J353"/>
  <c r="J354"/>
  <c r="BE354"/>
  <c r="J68"/>
  <c r="BI352"/>
  <c r="BH352"/>
  <c r="BG352"/>
  <c r="BF352"/>
  <c r="T352"/>
  <c r="T351"/>
  <c r="R352"/>
  <c r="R351"/>
  <c r="P352"/>
  <c r="P351"/>
  <c r="BK352"/>
  <c r="BK351"/>
  <c r="J351"/>
  <c r="J352"/>
  <c r="BE352"/>
  <c r="J67"/>
  <c r="BI350"/>
  <c r="BH350"/>
  <c r="BG350"/>
  <c r="BF350"/>
  <c r="T350"/>
  <c r="R350"/>
  <c r="P350"/>
  <c r="BK350"/>
  <c r="J350"/>
  <c r="BE350"/>
  <c r="BI347"/>
  <c r="BH347"/>
  <c r="BG347"/>
  <c r="BF347"/>
  <c r="T347"/>
  <c r="T346"/>
  <c r="T345"/>
  <c r="R347"/>
  <c r="R346"/>
  <c r="R345"/>
  <c r="P347"/>
  <c r="P346"/>
  <c r="P345"/>
  <c r="BK347"/>
  <c r="BK346"/>
  <c r="J346"/>
  <c r="BK345"/>
  <c r="J345"/>
  <c r="J347"/>
  <c r="BE347"/>
  <c r="J66"/>
  <c r="J65"/>
  <c r="BI344"/>
  <c r="BH344"/>
  <c r="BG344"/>
  <c r="BF344"/>
  <c r="T344"/>
  <c r="R344"/>
  <c r="P344"/>
  <c r="BK344"/>
  <c r="J344"/>
  <c r="BE344"/>
  <c r="BI343"/>
  <c r="BH343"/>
  <c r="BG343"/>
  <c r="BF343"/>
  <c r="T343"/>
  <c r="R343"/>
  <c r="P343"/>
  <c r="BK343"/>
  <c r="J343"/>
  <c r="BE343"/>
  <c r="BI339"/>
  <c r="BH339"/>
  <c r="BG339"/>
  <c r="BF339"/>
  <c r="T339"/>
  <c r="R339"/>
  <c r="P339"/>
  <c r="BK339"/>
  <c r="J339"/>
  <c r="BE339"/>
  <c r="BI335"/>
  <c r="BH335"/>
  <c r="BG335"/>
  <c r="BF335"/>
  <c r="T335"/>
  <c r="T334"/>
  <c r="T333"/>
  <c r="R335"/>
  <c r="R334"/>
  <c r="R333"/>
  <c r="P335"/>
  <c r="P334"/>
  <c r="P333"/>
  <c r="BK335"/>
  <c r="BK334"/>
  <c r="J334"/>
  <c r="BK333"/>
  <c r="J333"/>
  <c r="J335"/>
  <c r="BE335"/>
  <c r="J64"/>
  <c r="J63"/>
  <c r="BI331"/>
  <c r="BH331"/>
  <c r="BG331"/>
  <c r="BF331"/>
  <c r="T331"/>
  <c r="R331"/>
  <c r="P331"/>
  <c r="BK331"/>
  <c r="J331"/>
  <c r="BE331"/>
  <c r="BI318"/>
  <c r="BH318"/>
  <c r="BG318"/>
  <c r="BF318"/>
  <c r="T318"/>
  <c r="R318"/>
  <c r="P318"/>
  <c r="BK318"/>
  <c r="J318"/>
  <c r="BE318"/>
  <c r="BI317"/>
  <c r="BH317"/>
  <c r="BG317"/>
  <c r="BF317"/>
  <c r="T317"/>
  <c r="R317"/>
  <c r="P317"/>
  <c r="BK317"/>
  <c r="J317"/>
  <c r="BE317"/>
  <c r="BI312"/>
  <c r="BH312"/>
  <c r="BG312"/>
  <c r="BF312"/>
  <c r="T312"/>
  <c r="R312"/>
  <c r="P312"/>
  <c r="BK312"/>
  <c r="J312"/>
  <c r="BE312"/>
  <c r="BI308"/>
  <c r="BH308"/>
  <c r="BG308"/>
  <c r="BF308"/>
  <c r="T308"/>
  <c r="T307"/>
  <c r="R308"/>
  <c r="R307"/>
  <c r="P308"/>
  <c r="P307"/>
  <c r="BK308"/>
  <c r="BK307"/>
  <c r="J307"/>
  <c r="J308"/>
  <c r="BE308"/>
  <c r="J62"/>
  <c r="BI303"/>
  <c r="BH303"/>
  <c r="BG303"/>
  <c r="BF303"/>
  <c r="T303"/>
  <c r="R303"/>
  <c r="P303"/>
  <c r="BK303"/>
  <c r="J303"/>
  <c r="BE303"/>
  <c r="BI299"/>
  <c r="BH299"/>
  <c r="BG299"/>
  <c r="BF299"/>
  <c r="T299"/>
  <c r="R299"/>
  <c r="P299"/>
  <c r="BK299"/>
  <c r="J299"/>
  <c r="BE299"/>
  <c r="BI295"/>
  <c r="BH295"/>
  <c r="BG295"/>
  <c r="BF295"/>
  <c r="T295"/>
  <c r="T294"/>
  <c r="R295"/>
  <c r="R294"/>
  <c r="P295"/>
  <c r="P294"/>
  <c r="BK295"/>
  <c r="BK294"/>
  <c r="J294"/>
  <c r="J295"/>
  <c r="BE295"/>
  <c r="J61"/>
  <c r="BI289"/>
  <c r="BH289"/>
  <c r="BG289"/>
  <c r="BF289"/>
  <c r="T289"/>
  <c r="T288"/>
  <c r="T287"/>
  <c r="R289"/>
  <c r="R288"/>
  <c r="R287"/>
  <c r="P289"/>
  <c r="P288"/>
  <c r="P287"/>
  <c r="BK289"/>
  <c r="BK288"/>
  <c r="J288"/>
  <c r="BK287"/>
  <c r="J287"/>
  <c r="J289"/>
  <c r="BE289"/>
  <c r="J60"/>
  <c r="J59"/>
  <c r="BI285"/>
  <c r="BH285"/>
  <c r="BG285"/>
  <c r="BF285"/>
  <c r="T285"/>
  <c r="R285"/>
  <c r="P285"/>
  <c r="BK285"/>
  <c r="J285"/>
  <c r="BE285"/>
  <c r="BI283"/>
  <c r="BH283"/>
  <c r="BG283"/>
  <c r="BF283"/>
  <c r="T283"/>
  <c r="R283"/>
  <c r="P283"/>
  <c r="BK283"/>
  <c r="J283"/>
  <c r="BE283"/>
  <c r="BI281"/>
  <c r="BH281"/>
  <c r="BG281"/>
  <c r="BF281"/>
  <c r="T281"/>
  <c r="R281"/>
  <c r="P281"/>
  <c r="BK281"/>
  <c r="J281"/>
  <c r="BE281"/>
  <c r="BI279"/>
  <c r="BH279"/>
  <c r="BG279"/>
  <c r="BF279"/>
  <c r="T279"/>
  <c r="R279"/>
  <c r="P279"/>
  <c r="BK279"/>
  <c r="J279"/>
  <c r="BE279"/>
  <c r="BI277"/>
  <c r="BH277"/>
  <c r="BG277"/>
  <c r="BF277"/>
  <c r="T277"/>
  <c r="R277"/>
  <c r="P277"/>
  <c r="BK277"/>
  <c r="J277"/>
  <c r="BE277"/>
  <c r="BI275"/>
  <c r="BH275"/>
  <c r="BG275"/>
  <c r="BF275"/>
  <c r="T275"/>
  <c r="R275"/>
  <c r="P275"/>
  <c r="BK275"/>
  <c r="J275"/>
  <c r="BE275"/>
  <c r="BI272"/>
  <c r="BH272"/>
  <c r="BG272"/>
  <c r="BF272"/>
  <c r="T272"/>
  <c r="R272"/>
  <c r="P272"/>
  <c r="BK272"/>
  <c r="J272"/>
  <c r="BE272"/>
  <c r="BI270"/>
  <c r="BH270"/>
  <c r="BG270"/>
  <c r="BF270"/>
  <c r="T270"/>
  <c r="R270"/>
  <c r="P270"/>
  <c r="BK270"/>
  <c r="J270"/>
  <c r="BE270"/>
  <c r="BI268"/>
  <c r="BH268"/>
  <c r="BG268"/>
  <c r="BF268"/>
  <c r="T268"/>
  <c r="T267"/>
  <c r="R268"/>
  <c r="R267"/>
  <c r="P268"/>
  <c r="P267"/>
  <c r="BK268"/>
  <c r="BK267"/>
  <c r="J267"/>
  <c r="J268"/>
  <c r="BE268"/>
  <c r="J58"/>
  <c r="BI262"/>
  <c r="BH262"/>
  <c r="BG262"/>
  <c r="BF262"/>
  <c r="T262"/>
  <c r="R262"/>
  <c r="P262"/>
  <c r="BK262"/>
  <c r="J262"/>
  <c r="BE262"/>
  <c r="BI257"/>
  <c r="BH257"/>
  <c r="BG257"/>
  <c r="BF257"/>
  <c r="T257"/>
  <c r="R257"/>
  <c r="P257"/>
  <c r="BK257"/>
  <c r="J257"/>
  <c r="BE257"/>
  <c r="BI254"/>
  <c r="BH254"/>
  <c r="BG254"/>
  <c r="BF254"/>
  <c r="T254"/>
  <c r="R254"/>
  <c r="P254"/>
  <c r="BK254"/>
  <c r="J254"/>
  <c r="BE254"/>
  <c r="BI247"/>
  <c r="BH247"/>
  <c r="BG247"/>
  <c r="BF247"/>
  <c r="T247"/>
  <c r="R247"/>
  <c r="P247"/>
  <c r="BK247"/>
  <c r="J247"/>
  <c r="BE247"/>
  <c r="BI242"/>
  <c r="BH242"/>
  <c r="BG242"/>
  <c r="BF242"/>
  <c r="T242"/>
  <c r="R242"/>
  <c r="P242"/>
  <c r="BK242"/>
  <c r="J242"/>
  <c r="BE242"/>
  <c r="BI233"/>
  <c r="BH233"/>
  <c r="BG233"/>
  <c r="BF233"/>
  <c r="T233"/>
  <c r="R233"/>
  <c r="P233"/>
  <c r="BK233"/>
  <c r="J233"/>
  <c r="BE233"/>
  <c r="BI230"/>
  <c r="BH230"/>
  <c r="BG230"/>
  <c r="BF230"/>
  <c r="T230"/>
  <c r="R230"/>
  <c r="P230"/>
  <c r="BK230"/>
  <c r="J230"/>
  <c r="BE230"/>
  <c r="BI227"/>
  <c r="BH227"/>
  <c r="BG227"/>
  <c r="BF227"/>
  <c r="T227"/>
  <c r="R227"/>
  <c r="P227"/>
  <c r="BK227"/>
  <c r="J227"/>
  <c r="BE227"/>
  <c r="BI224"/>
  <c r="BH224"/>
  <c r="BG224"/>
  <c r="BF224"/>
  <c r="T224"/>
  <c r="R224"/>
  <c r="P224"/>
  <c r="BK224"/>
  <c r="J224"/>
  <c r="BE224"/>
  <c r="BI219"/>
  <c r="BH219"/>
  <c r="BG219"/>
  <c r="BF219"/>
  <c r="T219"/>
  <c r="R219"/>
  <c r="P219"/>
  <c r="BK219"/>
  <c r="J219"/>
  <c r="BE219"/>
  <c r="BI214"/>
  <c r="BH214"/>
  <c r="BG214"/>
  <c r="BF214"/>
  <c r="T214"/>
  <c r="R214"/>
  <c r="P214"/>
  <c r="BK214"/>
  <c r="J214"/>
  <c r="BE214"/>
  <c r="BI213"/>
  <c r="BH213"/>
  <c r="BG213"/>
  <c r="BF213"/>
  <c r="T213"/>
  <c r="R213"/>
  <c r="P213"/>
  <c r="BK213"/>
  <c r="J213"/>
  <c r="BE213"/>
  <c r="BI208"/>
  <c r="BH208"/>
  <c r="BG208"/>
  <c r="BF208"/>
  <c r="T208"/>
  <c r="R208"/>
  <c r="P208"/>
  <c r="BK208"/>
  <c r="J208"/>
  <c r="BE208"/>
  <c r="BI207"/>
  <c r="BH207"/>
  <c r="BG207"/>
  <c r="BF207"/>
  <c r="T207"/>
  <c r="T206"/>
  <c r="R207"/>
  <c r="R206"/>
  <c r="P207"/>
  <c r="P206"/>
  <c r="BK207"/>
  <c r="BK206"/>
  <c r="J206"/>
  <c r="J207"/>
  <c r="BE207"/>
  <c r="J57"/>
  <c r="BI202"/>
  <c r="BH202"/>
  <c r="BG202"/>
  <c r="BF202"/>
  <c r="T202"/>
  <c r="T201"/>
  <c r="R202"/>
  <c r="R201"/>
  <c r="P202"/>
  <c r="P201"/>
  <c r="BK202"/>
  <c r="BK201"/>
  <c r="J201"/>
  <c r="J202"/>
  <c r="BE202"/>
  <c r="J56"/>
  <c r="BI199"/>
  <c r="BH199"/>
  <c r="BG199"/>
  <c r="BF199"/>
  <c r="T199"/>
  <c r="R199"/>
  <c r="P199"/>
  <c r="BK199"/>
  <c r="J199"/>
  <c r="BE199"/>
  <c r="BI196"/>
  <c r="BH196"/>
  <c r="BG196"/>
  <c r="BF196"/>
  <c r="T196"/>
  <c r="R196"/>
  <c r="P196"/>
  <c r="BK196"/>
  <c r="J196"/>
  <c r="BE196"/>
  <c r="BI194"/>
  <c r="BH194"/>
  <c r="BG194"/>
  <c r="BF194"/>
  <c r="T194"/>
  <c r="R194"/>
  <c r="P194"/>
  <c r="BK194"/>
  <c r="J194"/>
  <c r="BE194"/>
  <c r="BI190"/>
  <c r="BH190"/>
  <c r="BG190"/>
  <c r="BF190"/>
  <c r="T190"/>
  <c r="R190"/>
  <c r="P190"/>
  <c r="BK190"/>
  <c r="J190"/>
  <c r="BE190"/>
  <c r="BI188"/>
  <c r="BH188"/>
  <c r="BG188"/>
  <c r="BF188"/>
  <c r="T188"/>
  <c r="T187"/>
  <c r="R188"/>
  <c r="R187"/>
  <c r="P188"/>
  <c r="P187"/>
  <c r="BK188"/>
  <c r="BK187"/>
  <c r="J187"/>
  <c r="J188"/>
  <c r="BE188"/>
  <c r="J55"/>
  <c r="BI185"/>
  <c r="BH185"/>
  <c r="BG185"/>
  <c r="BF185"/>
  <c r="T185"/>
  <c r="R185"/>
  <c r="P185"/>
  <c r="BK185"/>
  <c r="J185"/>
  <c r="BE185"/>
  <c r="BI183"/>
  <c r="BH183"/>
  <c r="BG183"/>
  <c r="BF183"/>
  <c r="T183"/>
  <c r="R183"/>
  <c r="P183"/>
  <c r="BK183"/>
  <c r="J183"/>
  <c r="BE183"/>
  <c r="BI180"/>
  <c r="BH180"/>
  <c r="BG180"/>
  <c r="BF180"/>
  <c r="T180"/>
  <c r="R180"/>
  <c r="P180"/>
  <c r="BK180"/>
  <c r="J180"/>
  <c r="BE180"/>
  <c r="BI177"/>
  <c r="BH177"/>
  <c r="BG177"/>
  <c r="BF177"/>
  <c r="T177"/>
  <c r="R177"/>
  <c r="P177"/>
  <c r="BK177"/>
  <c r="J177"/>
  <c r="BE177"/>
  <c r="BI173"/>
  <c r="BH173"/>
  <c r="BG173"/>
  <c r="BF173"/>
  <c r="T173"/>
  <c r="R173"/>
  <c r="P173"/>
  <c r="BK173"/>
  <c r="J173"/>
  <c r="BE173"/>
  <c r="BI170"/>
  <c r="BH170"/>
  <c r="BG170"/>
  <c r="BF170"/>
  <c r="T170"/>
  <c r="R170"/>
  <c r="P170"/>
  <c r="BK170"/>
  <c r="J170"/>
  <c r="BE170"/>
  <c r="BI169"/>
  <c r="BH169"/>
  <c r="BG169"/>
  <c r="BF169"/>
  <c r="T169"/>
  <c r="R169"/>
  <c r="P169"/>
  <c r="BK169"/>
  <c r="J169"/>
  <c r="BE169"/>
  <c r="BI166"/>
  <c r="BH166"/>
  <c r="BG166"/>
  <c r="BF166"/>
  <c r="T166"/>
  <c r="R166"/>
  <c r="P166"/>
  <c r="BK166"/>
  <c r="J166"/>
  <c r="BE166"/>
  <c r="BI164"/>
  <c r="BH164"/>
  <c r="BG164"/>
  <c r="BF164"/>
  <c r="T164"/>
  <c r="R164"/>
  <c r="P164"/>
  <c r="BK164"/>
  <c r="J164"/>
  <c r="BE164"/>
  <c r="BI159"/>
  <c r="BH159"/>
  <c r="BG159"/>
  <c r="BF159"/>
  <c r="T159"/>
  <c r="R159"/>
  <c r="P159"/>
  <c r="BK159"/>
  <c r="J159"/>
  <c r="BE159"/>
  <c r="BI156"/>
  <c r="BH156"/>
  <c r="BG156"/>
  <c r="BF156"/>
  <c r="T156"/>
  <c r="R156"/>
  <c r="P156"/>
  <c r="BK156"/>
  <c r="J156"/>
  <c r="BE156"/>
  <c r="BI150"/>
  <c r="BH150"/>
  <c r="BG150"/>
  <c r="BF150"/>
  <c r="T150"/>
  <c r="R150"/>
  <c r="P150"/>
  <c r="BK150"/>
  <c r="J150"/>
  <c r="BE150"/>
  <c r="BI147"/>
  <c r="BH147"/>
  <c r="BG147"/>
  <c r="BF147"/>
  <c r="T147"/>
  <c r="R147"/>
  <c r="P147"/>
  <c r="BK147"/>
  <c r="J147"/>
  <c r="BE147"/>
  <c r="BI144"/>
  <c r="BH144"/>
  <c r="BG144"/>
  <c r="BF144"/>
  <c r="T144"/>
  <c r="R144"/>
  <c r="P144"/>
  <c r="BK144"/>
  <c r="J144"/>
  <c r="BE144"/>
  <c r="BI141"/>
  <c r="BH141"/>
  <c r="BG141"/>
  <c r="BF141"/>
  <c r="T141"/>
  <c r="R141"/>
  <c r="P141"/>
  <c r="BK141"/>
  <c r="J141"/>
  <c r="BE141"/>
  <c r="BI137"/>
  <c r="BH137"/>
  <c r="BG137"/>
  <c r="BF137"/>
  <c r="T137"/>
  <c r="R137"/>
  <c r="P137"/>
  <c r="BK137"/>
  <c r="J137"/>
  <c r="BE137"/>
  <c r="BI132"/>
  <c r="BH132"/>
  <c r="BG132"/>
  <c r="BF132"/>
  <c r="T132"/>
  <c r="R132"/>
  <c r="P132"/>
  <c r="BK132"/>
  <c r="J132"/>
  <c r="BE132"/>
  <c r="BI129"/>
  <c r="BH129"/>
  <c r="BG129"/>
  <c r="BF129"/>
  <c r="T129"/>
  <c r="R129"/>
  <c r="P129"/>
  <c r="BK129"/>
  <c r="J129"/>
  <c r="BE129"/>
  <c r="BI124"/>
  <c r="BH124"/>
  <c r="BG124"/>
  <c r="BF124"/>
  <c r="T124"/>
  <c r="R124"/>
  <c r="P124"/>
  <c r="BK124"/>
  <c r="J124"/>
  <c r="BE124"/>
  <c r="BI119"/>
  <c r="BH119"/>
  <c r="BG119"/>
  <c r="BF119"/>
  <c r="T119"/>
  <c r="R119"/>
  <c r="P119"/>
  <c r="BK119"/>
  <c r="J119"/>
  <c r="BE119"/>
  <c r="BI114"/>
  <c r="BH114"/>
  <c r="BG114"/>
  <c r="BF114"/>
  <c r="T114"/>
  <c r="R114"/>
  <c r="P114"/>
  <c r="BK114"/>
  <c r="J114"/>
  <c r="BE114"/>
  <c r="BI109"/>
  <c r="BH109"/>
  <c r="BG109"/>
  <c r="BF109"/>
  <c r="T109"/>
  <c r="R109"/>
  <c r="P109"/>
  <c r="BK109"/>
  <c r="J109"/>
  <c r="BE109"/>
  <c r="BI106"/>
  <c r="BH106"/>
  <c r="BG106"/>
  <c r="BF106"/>
  <c r="T106"/>
  <c r="R106"/>
  <c r="P106"/>
  <c r="BK106"/>
  <c r="J106"/>
  <c r="BE106"/>
  <c r="BI101"/>
  <c r="BH101"/>
  <c r="BG101"/>
  <c r="BF101"/>
  <c r="T101"/>
  <c r="R101"/>
  <c r="P101"/>
  <c r="BK101"/>
  <c r="J101"/>
  <c r="BE101"/>
  <c r="BI98"/>
  <c r="BH98"/>
  <c r="BG98"/>
  <c r="BF98"/>
  <c r="T98"/>
  <c r="R98"/>
  <c r="P98"/>
  <c r="BK98"/>
  <c r="J98"/>
  <c r="BE98"/>
  <c r="BI95"/>
  <c r="BH95"/>
  <c r="BG95"/>
  <c r="BF95"/>
  <c r="T95"/>
  <c r="R95"/>
  <c r="P95"/>
  <c r="BK95"/>
  <c r="J95"/>
  <c r="BE95"/>
  <c r="BI90"/>
  <c r="F32"/>
  <c i="1" r="BD52"/>
  <c i="2" r="BH90"/>
  <c r="F31"/>
  <c i="1" r="BC52"/>
  <c i="2" r="BG90"/>
  <c r="F30"/>
  <c i="1" r="BB52"/>
  <c i="2" r="BF90"/>
  <c r="J29"/>
  <c i="1" r="AW52"/>
  <c i="2" r="F29"/>
  <c i="1" r="BA52"/>
  <c i="2" r="T90"/>
  <c r="T89"/>
  <c r="T88"/>
  <c r="T87"/>
  <c r="R90"/>
  <c r="R89"/>
  <c r="R88"/>
  <c r="R87"/>
  <c r="P90"/>
  <c r="P89"/>
  <c r="P88"/>
  <c r="P87"/>
  <c i="1" r="AU52"/>
  <c i="2" r="BK90"/>
  <c r="BK89"/>
  <c r="J89"/>
  <c r="BK88"/>
  <c r="J88"/>
  <c r="BK87"/>
  <c r="J87"/>
  <c r="J52"/>
  <c r="J25"/>
  <c i="1" r="AG52"/>
  <c i="2" r="J90"/>
  <c r="BE90"/>
  <c r="J28"/>
  <c i="1" r="AV52"/>
  <c i="2" r="F28"/>
  <c i="1" r="AZ52"/>
  <c i="2" r="J54"/>
  <c r="J53"/>
  <c r="J83"/>
  <c r="F83"/>
  <c r="F81"/>
  <c r="E79"/>
  <c r="J47"/>
  <c r="F47"/>
  <c r="F45"/>
  <c r="E43"/>
  <c r="J34"/>
  <c r="J16"/>
  <c r="E16"/>
  <c r="F84"/>
  <c r="F48"/>
  <c r="J15"/>
  <c r="J10"/>
  <c r="J81"/>
  <c r="J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<sst xmlns="http://schemas.openxmlformats.org/spreadsheetml/2006/main">
  <si>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</si>
  <si>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</si>
  <si>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</si>
  <si>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</si>
  <si>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</si>
  <si>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</si>
  <si>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</si>
  <si>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{59cbbe0b-fbfd-4acd-8cdc-8b8c4f826306}</t>
  </si>
  <si>
    <t>0,01</t>
  </si>
  <si>
    <t>21</t>
  </si>
  <si>
    <t>15</t>
  </si>
  <si>
    <t>REKAPITULACE STAVBY</t>
  </si>
  <si>
    <t xml:space="preserve">v ---  níže se nacházejí doplnkové a pomocné údaje k sestavám  --- v</t>
  </si>
  <si>
    <t>Návod na vyplnění</t>
  </si>
  <si>
    <t>0,001</t>
  </si>
  <si>
    <t>Kód:</t>
  </si>
  <si>
    <t>sku12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</si>
  <si>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</si>
  <si>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</si>
  <si>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Odstranění podzemní stavby na pozemku p.č.1237/3 k.ú. Zábřeh nad Odrou</t>
  </si>
  <si>
    <t>KSO:</t>
  </si>
  <si>
    <t/>
  </si>
  <si>
    <t>CC-CZ:</t>
  </si>
  <si>
    <t>Místo:</t>
  </si>
  <si>
    <t>Ostrava</t>
  </si>
  <si>
    <t>Datum:</t>
  </si>
  <si>
    <t>26. 4. 2018</t>
  </si>
  <si>
    <t>Zadavatel:</t>
  </si>
  <si>
    <t>IČ:</t>
  </si>
  <si>
    <t>SMO,ÚMOb Ostrava-Jih,Horní 791/3,700 30 Ostrava</t>
  </si>
  <si>
    <t>DIČ:</t>
  </si>
  <si>
    <t>Uchazeč:</t>
  </si>
  <si>
    <t>Vyplň údaj</t>
  </si>
  <si>
    <t>Projektant:</t>
  </si>
  <si>
    <t>VS projekt s.r.o.,Na Obvodu 45,703 00 Ostrava</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</si>
  <si>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</si>
  <si>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</si>
  <si>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</si>
  <si>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</si>
  <si>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</si>
  <si>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</si>
  <si>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</si>
  <si>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</si>
  <si>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</si>
  <si>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</si>
  <si>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</si>
  <si>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</si>
  <si>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</si>
  <si>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</si>
  <si>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</si>
  <si>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</si>
  <si>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</si>
  <si>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</si>
  <si>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</si>
  <si>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</si>
  <si>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</si>
  <si>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</si>
  <si>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</si>
  <si>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</si>
  <si>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</si>
  <si>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</si>
  <si>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</si>
  <si>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</si>
  <si>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</si>
  <si>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</si>
  <si>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</si>
  <si>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</si>
  <si>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</si>
  <si>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</si>
  <si>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</si>
  <si>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</si>
  <si>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</si>
  <si>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</si>
  <si>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</si>
  <si>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</si>
  <si>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</si>
  <si>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</si>
  <si>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</si>
  <si>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</si>
  <si>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</si>
  <si>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</si>
  <si>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</si>
  <si>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</si>
  <si>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</si>
  <si>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f1</t>
  </si>
  <si>
    <t>ochrana chodníků</t>
  </si>
  <si>
    <t>30</t>
  </si>
  <si>
    <t>2</t>
  </si>
  <si>
    <t>f2</t>
  </si>
  <si>
    <t>sejmutí ornice</t>
  </si>
  <si>
    <t>2,1</t>
  </si>
  <si>
    <t>KRYCÍ LIST SOUPISU</t>
  </si>
  <si>
    <t>f3</t>
  </si>
  <si>
    <t>plocha provizorního chodníku</t>
  </si>
  <si>
    <t>14</t>
  </si>
  <si>
    <t>f7</t>
  </si>
  <si>
    <t>plocha terénních úprav</t>
  </si>
  <si>
    <t>242</t>
  </si>
  <si>
    <t>f5</t>
  </si>
  <si>
    <t>rýha 2000</t>
  </si>
  <si>
    <t>66,504</t>
  </si>
  <si>
    <t>f6</t>
  </si>
  <si>
    <t>zásyp objektu</t>
  </si>
  <si>
    <t>391,12</t>
  </si>
  <si>
    <t>f8</t>
  </si>
  <si>
    <t>povrchová úprava stáv.trávníku</t>
  </si>
  <si>
    <t>212</t>
  </si>
  <si>
    <t>f9</t>
  </si>
  <si>
    <t>doplnění stáv.chodníku</t>
  </si>
  <si>
    <t>17</t>
  </si>
  <si>
    <t>REKAPITULACE ČLENĚNÍ SOUPISU PRACÍ</t>
  </si>
  <si>
    <t>Kód dílu - Popis</t>
  </si>
  <si>
    <t>Cena celkem [CZK]</t>
  </si>
  <si>
    <t>Náklady soupisu celkem</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</si>
  <si>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</si>
  <si>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</si>
  <si>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</si>
  <si>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</si>
  <si>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</si>
  <si>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</si>
  <si>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</si>
  <si>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PSV - Práce a dodávky PSV</t>
  </si>
  <si>
    <t xml:space="preserve">    711 - Izolace proti vodě, vlhkosti a plynům</t>
  </si>
  <si>
    <t xml:space="preserve">    725 - Zdravotechnika - zařizovací předměty</t>
  </si>
  <si>
    <t xml:space="preserve">    767 - Konstrukce zámečnické</t>
  </si>
  <si>
    <t>M - Práce a dodávky M</t>
  </si>
  <si>
    <t xml:space="preserve">    21-M - Elektromontáže</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</si>
  <si>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</si>
  <si>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</si>
  <si>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</si>
  <si>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</si>
  <si>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</si>
  <si>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</si>
  <si>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</si>
  <si>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</si>
  <si>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</si>
  <si>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</si>
  <si>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</si>
  <si>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</si>
  <si>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</si>
  <si>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</si>
  <si>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</si>
  <si>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</si>
  <si>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</si>
  <si>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</si>
  <si>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</si>
  <si>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</si>
  <si>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</si>
  <si>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</si>
  <si>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</si>
  <si>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</si>
  <si>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113107241</t>
  </si>
  <si>
    <t>Odstranění podkladů nebo krytů strojně plochy jednotlivě přes 200 m2 s přemístěním hmot na skládku na vzdálenost do 20 m nebo s naložením na dopravní prostředek živičných, o tl. vrstvy do 50 mm</t>
  </si>
  <si>
    <t>m2</t>
  </si>
  <si>
    <t>CS ÚRS 2018 01</t>
  </si>
  <si>
    <t>4</t>
  </si>
  <si>
    <t>1975510354</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</si>
  <si>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</si>
  <si>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</si>
  <si>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VV</t>
  </si>
  <si>
    <t>"plocha</t>
  </si>
  <si>
    <t>227,00</t>
  </si>
  <si>
    <t>Součet</t>
  </si>
  <si>
    <t>113107312</t>
  </si>
  <si>
    <t>Odstranění podkladů nebo krytů strojně plochy jednotlivě do 50 m2 s přemístěním hmot na skládku na vzdálenost do 3 m nebo s naložením na dopravní prostředek z kameniva těženého, o tl. vrstvy přes 100 do 200 mm</t>
  </si>
  <si>
    <t>-545194566</t>
  </si>
  <si>
    <t>3</t>
  </si>
  <si>
    <t>113311121</t>
  </si>
  <si>
    <t>Odstranění geosyntetik s uložením na vzdálenost do 20 m nebo naložením na dopravní prostředek geotextilie</t>
  </si>
  <si>
    <t>589781501</t>
  </si>
  <si>
    <t xml:space="preserve">Poznámka k souboru cen:_x000d_
1. V cenách -1111 až -1131 nejsou započteny náklady na odstranění vrstev uložených nad geosyntetikem. 2. V ceně -1141 jsou započteny i náklady odstranění zásypu buněk a krycí vrstvy tl. 100 mm. </t>
  </si>
  <si>
    <t>119002411</t>
  </si>
  <si>
    <t>Pomocné konstrukce při zabezpečení výkopu vodorovné pojízdné z tlustého ocelového plechu šířky výkopu do 1 m zřízení</t>
  </si>
  <si>
    <t>-1036102320</t>
  </si>
  <si>
    <t xml:space="preserve">Poznámka k souboru cen:_x000d_
1. V ceně zřízení -2121, -2131, -2411, -3211, -3212, -3213, -3215, -3217, -3121, -3223, -3227 jsou započteny i náklady na opotřebení. 2. V ceně zřízení mobilního oplocení -3211, -3213, -3217, -3223, -3227 je zahrnuto i opotřebení betonové patky, vzpěry, spojky. 3. Položku -2411 lze použít pouze pro šířku výkopu do 1,0 m. 4. V položce -3131 jsou započteny i náklady na dřevěný sloupek. 5. U položek -2311, -4111, -4121 je uvažováno se 100% opotřebením. Bezpečný vlez nebo výlez se zpravidla umisťuje po 20 m délky výkopu. 6. Položky tohoto souboru cen jsou určeny k ocenění pomocných konstrukcí sloužících k zabezpečení výkopů (BOZP) na veřejných prostranstvích (v obcích, na komunikacích apod.). Položky nelze užít k ocenění zařízení staveniště, pokud se toto oceňuje pomocí VRN. </t>
  </si>
  <si>
    <t>"ochrana chodníků</t>
  </si>
  <si>
    <t>12,00*2,50</t>
  </si>
  <si>
    <t>5</t>
  </si>
  <si>
    <t>119002412</t>
  </si>
  <si>
    <t>Pomocné konstrukce při zabezpečení výkopu vodorovné pojízdné z tlustého ocelového plechu šířky výkopu do 1 m odstranění</t>
  </si>
  <si>
    <t>510247648</t>
  </si>
  <si>
    <t>6</t>
  </si>
  <si>
    <t>119003227</t>
  </si>
  <si>
    <t>Pomocné konstrukce při zabezpečení výkopu svislé ocelové mobilní oplocení, výšky do 2,2 m panely vyplněné dráty zřízení</t>
  </si>
  <si>
    <t>m</t>
  </si>
  <si>
    <t>914599507</t>
  </si>
  <si>
    <t>"výkaz</t>
  </si>
  <si>
    <t>91,00</t>
  </si>
  <si>
    <t>7</t>
  </si>
  <si>
    <t>119003228</t>
  </si>
  <si>
    <t>Pomocné konstrukce při zabezpečení výkopu svislé ocelové mobilní oplocení, výšky do 2,2 m panely vyplněné dráty odstranění</t>
  </si>
  <si>
    <t>823501693</t>
  </si>
  <si>
    <t>8</t>
  </si>
  <si>
    <t>121101101</t>
  </si>
  <si>
    <t>Sejmutí ornice nebo lesní půdy s vodorovným přemístěním na hromady v místě upotřebení nebo na dočasné či trvalé skládky se složením, na vzdálenost do 50 m</t>
  </si>
  <si>
    <t>m3</t>
  </si>
  <si>
    <t>1893991291</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</si>
  <si>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</si>
  <si>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"provizorní chodník</t>
  </si>
  <si>
    <t>14,00*0,15</t>
  </si>
  <si>
    <t>9</t>
  </si>
  <si>
    <t>132201201</t>
  </si>
  <si>
    <t>Hloubení zapažených i nezapažených rýh šířky přes 600 do 2 000 mm s urovnáním dna do předepsaného profilu a spádu v hornině tř. 3 do 100 m3</t>
  </si>
  <si>
    <t>-932615047</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</si>
  <si>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</si>
  <si>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"kolem objektu</t>
  </si>
  <si>
    <t>55,42 *1,20</t>
  </si>
  <si>
    <t>10</t>
  </si>
  <si>
    <t>132201209</t>
  </si>
  <si>
    <t>Hloubení zapažených i nezapažených rýh šířky přes 600 do 2 000 mm s urovnáním dna do předepsaného profilu a spádu v hornině tř. 3 Příplatek k cenám za lepivost horniny tř. 3</t>
  </si>
  <si>
    <t>666975872</t>
  </si>
  <si>
    <t>f5/100*50</t>
  </si>
  <si>
    <t>11</t>
  </si>
  <si>
    <t>151101101</t>
  </si>
  <si>
    <t>Zřízení pažení a rozepření stěn rýh pro podzemní vedení pro všechny šířky rýhy příložné pro jakoukoliv mezerovitost, hloubky do 2 m</t>
  </si>
  <si>
    <t>728639749</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</si>
  <si>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</si>
  <si>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12</t>
  </si>
  <si>
    <t>151101111</t>
  </si>
  <si>
    <t>Odstranění pažení a rozepření stěn rýh pro podzemní vedení s uložením materiálu na vzdálenost do 3 m od kraje výkopu příložné, hloubky do 2 m</t>
  </si>
  <si>
    <t>-952339775</t>
  </si>
  <si>
    <t>13</t>
  </si>
  <si>
    <t>162201102</t>
  </si>
  <si>
    <t>Vodorovné přemístění výkopku nebo sypaniny po suchu na obvyklém dopravním prostředku, bez naložení výkopku, avšak se složením bez rozhrnutí z horniny tř. 1 až 4 na vzdálenost přes 20 do 50 m</t>
  </si>
  <si>
    <t>-765626711</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</si>
  <si>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</si>
  <si>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162701105</t>
  </si>
  <si>
    <t>Vodorovné přemístění výkopku nebo sypaniny po suchu na obvyklém dopravním prostředku, bez naložení výkopku, avšak se složením bez rozhrnutí z horniny tř. 1 až 4 na vzdálenost přes 9 000 do 10 000 m</t>
  </si>
  <si>
    <t>576693684</t>
  </si>
  <si>
    <t>167101101</t>
  </si>
  <si>
    <t>Nakládání, skládání a překládání neulehlého výkopku nebo sypaniny nakládání, množství do 100 m3, z hornin tř. 1 až 4</t>
  </si>
  <si>
    <t>-404199511</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</si>
  <si>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</si>
  <si>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16</t>
  </si>
  <si>
    <t>174101101</t>
  </si>
  <si>
    <t>Zásyp sypaninou z jakékoliv horniny s uložením výkopku ve vrstvách se zhutněním jam, šachet, rýh nebo kolem objektů v těchto vykopávkách</t>
  </si>
  <si>
    <t>-713704392</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</si>
  <si>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</si>
  <si>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"zásyp objektu</t>
  </si>
  <si>
    <t>34,00*7,48</t>
  </si>
  <si>
    <t>14,40*9,50</t>
  </si>
  <si>
    <t>1850863485</t>
  </si>
  <si>
    <t>18</t>
  </si>
  <si>
    <t>181301102</t>
  </si>
  <si>
    <t>Rozprostření a urovnání ornice v rovině nebo ve svahu sklonu do 1:5 při souvislé ploše do 500 m2, tl. vrstvy přes 100 do 150 mm</t>
  </si>
  <si>
    <t>53640196</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</si>
  <si>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</si>
  <si>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228,00</t>
  </si>
  <si>
    <t>19</t>
  </si>
  <si>
    <t>M</t>
  </si>
  <si>
    <t>10371500</t>
  </si>
  <si>
    <t>substrát pro trávníky VL</t>
  </si>
  <si>
    <t>-11474707</t>
  </si>
  <si>
    <t>228,00*0,20</t>
  </si>
  <si>
    <t>20</t>
  </si>
  <si>
    <t>181411131</t>
  </si>
  <si>
    <t>Založení trávníku na půdě předem připravené plochy do 1000 m2 výsevem včetně utažení parkového v rovině nebo na svahu do 1:5</t>
  </si>
  <si>
    <t>2098672665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</si>
  <si>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</si>
  <si>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f7+f8</t>
  </si>
  <si>
    <t>00572410</t>
  </si>
  <si>
    <t>osivo směs travní parková</t>
  </si>
  <si>
    <t>kg</t>
  </si>
  <si>
    <t>1368941517</t>
  </si>
  <si>
    <t>22</t>
  </si>
  <si>
    <t>181951102</t>
  </si>
  <si>
    <t>Úprava pláně vyrovnáním výškových rozdílů v hornině tř. 1 až 4 se zhutněním</t>
  </si>
  <si>
    <t>-1200532341</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</si>
  <si>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</si>
  <si>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f3+ f9</t>
  </si>
  <si>
    <t>23</t>
  </si>
  <si>
    <t>183403114</t>
  </si>
  <si>
    <t>Obdělání půdy kultivátorováním v rovině nebo na svahu do 1:5</t>
  </si>
  <si>
    <t>-1363660441</t>
  </si>
  <si>
    <t xml:space="preserve">Poznámka k souboru cen:_x000d_
1. Každé opakované obdělání půdy se oceňuje samostatně. 2. Ceny -3114 a -3115 lze použít i pro obdělání půdy aktivními branami. </t>
  </si>
  <si>
    <t>212,00</t>
  </si>
  <si>
    <t>24</t>
  </si>
  <si>
    <t>183403153</t>
  </si>
  <si>
    <t>Obdělání půdy hrabáním v rovině nebo na svahu do 1:5</t>
  </si>
  <si>
    <t>596097469</t>
  </si>
  <si>
    <t>25</t>
  </si>
  <si>
    <t>183403371</t>
  </si>
  <si>
    <t>Obdělání půdy dusáním na svahu přes 1:2 do 1:1</t>
  </si>
  <si>
    <t>-1141530906</t>
  </si>
  <si>
    <t>26</t>
  </si>
  <si>
    <t>184813111</t>
  </si>
  <si>
    <t>Ošetřování a ochrana stromů proti škodám způsobeným zvěří nátěrem nebo postřikem</t>
  </si>
  <si>
    <t>kus</t>
  </si>
  <si>
    <t>1601181792</t>
  </si>
  <si>
    <t xml:space="preserve">Poznámka k souboru cen:_x000d_
1. V cenách jsou započteny i náklady spojené s donesením ochranných prostředků ze vzdálenosti do 50 m. 2. V cenách nejsou započteny náklady na dodání ochranných hmot. Tyto se oceňují ve specifikaci. Ztratné pro nátěry a postřik lze stanovit ve výši 10 %. </t>
  </si>
  <si>
    <t>27</t>
  </si>
  <si>
    <t>184818233</t>
  </si>
  <si>
    <t>Ochrana kmene bedněním před poškozením stavebním provozem zřízení včetně odstranění výšky bednění do 2 m průměru kmene přes 500 do 700 mm</t>
  </si>
  <si>
    <t>-361177339</t>
  </si>
  <si>
    <t>Komunikace pozemní</t>
  </si>
  <si>
    <t>28</t>
  </si>
  <si>
    <t>564831111</t>
  </si>
  <si>
    <t>Podklad ze štěrkodrti ŠD s rozprostřením a zhutněním, po zhutnění tl. 100 mm</t>
  </si>
  <si>
    <t>455126884</t>
  </si>
  <si>
    <t>29</t>
  </si>
  <si>
    <t>564871111</t>
  </si>
  <si>
    <t>Podklad ze štěrkodrti ŠD s rozprostřením a zhutněním, po zhutnění tl. 250 mm</t>
  </si>
  <si>
    <t>1926510435</t>
  </si>
  <si>
    <t>"doplnění stáv.chodníku</t>
  </si>
  <si>
    <t>17,00</t>
  </si>
  <si>
    <t>571908111</t>
  </si>
  <si>
    <t>Kryt vymývaným dekoračním kamenivem (kačírkem) tl. 200 mm</t>
  </si>
  <si>
    <t>-341475921</t>
  </si>
  <si>
    <t>31</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</si>
  <si>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</si>
  <si>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</si>
  <si>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107540321</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</si>
  <si>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</si>
  <si>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32</t>
  </si>
  <si>
    <t>59245212</t>
  </si>
  <si>
    <t>dlažba zámková profilová základní 19,6x16,1x6 cm přírodní</t>
  </si>
  <si>
    <t>-524243333</t>
  </si>
  <si>
    <t>17,000*1,03</t>
  </si>
  <si>
    <t>Trubní vedení</t>
  </si>
  <si>
    <t>33</t>
  </si>
  <si>
    <t>899102211</t>
  </si>
  <si>
    <t>Demontáž poklopů litinových a ocelových včetně rámů, hmotnosti jednotlivě přes 50 do 100 Kg</t>
  </si>
  <si>
    <t>1373270193</t>
  </si>
  <si>
    <t>"poklop 1,50x1,00</t>
  </si>
  <si>
    <t>Ostatní konstrukce a práce, bourání</t>
  </si>
  <si>
    <t>34</t>
  </si>
  <si>
    <t>910101000</t>
  </si>
  <si>
    <t>Provizorní dopravní značení vč.projektu a jeho projednání</t>
  </si>
  <si>
    <t>soubor</t>
  </si>
  <si>
    <t>-756650733</t>
  </si>
  <si>
    <t>35</t>
  </si>
  <si>
    <t>916331112</t>
  </si>
  <si>
    <t>Osazení zahradního obrubníku betonového s ložem tl. od 50 do 100 mm z betonu prostého tř. C 12/15 s boční opěrou z betonu prostého tř. C 12/15</t>
  </si>
  <si>
    <t>-120923524</t>
  </si>
  <si>
    <t xml:space="preserve">Poznámka k souboru cen:_x000d_
1. V cenách jsou započteny i náklady na zalití a zatření spár cementovou maltou. 2. V cenách nejsou započteny náklady na dodání obrubníků; tyto se oceňují ve specifikaci. 3. Část lože přesahující tloušťku 100 mm lze ocenit cenou 916 99-1121 Lože pod obrubníky, krajníky nebo obruby z dlažebních kostek, katalogu 822-1. </t>
  </si>
  <si>
    <t>20,00</t>
  </si>
  <si>
    <t>36</t>
  </si>
  <si>
    <t>59217001</t>
  </si>
  <si>
    <t>obrubník betonový zahradní 100 x 5 x 25 cm</t>
  </si>
  <si>
    <t>-187031263</t>
  </si>
  <si>
    <t>37</t>
  </si>
  <si>
    <t>919726121</t>
  </si>
  <si>
    <t>Geotextilie netkaná pro ochranu, separaci nebo filtraci měrná hmotnost do 200 g/m2</t>
  </si>
  <si>
    <t>-115918428</t>
  </si>
  <si>
    <t xml:space="preserve">Poznámka k souboru cen:_x000d_
1. V cenách jsou započteny i náklady na položení a dodání geotextilie včetně přesahů. </t>
  </si>
  <si>
    <t>"vrty</t>
  </si>
  <si>
    <t>80,00</t>
  </si>
  <si>
    <t>38</t>
  </si>
  <si>
    <t>919726122</t>
  </si>
  <si>
    <t>Geotextilie netkaná pro ochranu, separaci nebo filtraci měrná hmotnost přes 200 do 300 g/m2</t>
  </si>
  <si>
    <t>-1806730973</t>
  </si>
  <si>
    <t>14,00</t>
  </si>
  <si>
    <t>39</t>
  </si>
  <si>
    <t>952901411</t>
  </si>
  <si>
    <t>Vyčištění budov nebo objektů před předáním do užívání ostatních objektů (např. kanálů, zásobníků, kůlen apod.) jakékoliv výšky podlaží</t>
  </si>
  <si>
    <t>1046833375</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</si>
  <si>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</si>
  <si>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17,13*6,38</t>
  </si>
  <si>
    <t>40</t>
  </si>
  <si>
    <t>962031132</t>
  </si>
  <si>
    <t>Bourání příček z cihel, tvárnic nebo příčkovek z cihel pálených, plných nebo dutých na maltu vápennou nebo vápenocementovou, tl. do 100 mm</t>
  </si>
  <si>
    <t>-717254904</t>
  </si>
  <si>
    <t>1,93/0,10</t>
  </si>
  <si>
    <t>41</t>
  </si>
  <si>
    <t>962031133</t>
  </si>
  <si>
    <t>Bourání příček z cihel, tvárnic nebo příčkovek z cihel pálených, plných nebo dutých na maltu vápennou nebo vápenocementovou, tl. do 150 mm</t>
  </si>
  <si>
    <t>-434488699</t>
  </si>
  <si>
    <t>4,44/0,15</t>
  </si>
  <si>
    <t>42</t>
  </si>
  <si>
    <t>962032231</t>
  </si>
  <si>
    <t>Bourání zdiva nadzákladového z cihel nebo tvárnic z cihel pálených nebo vápenopískových, na maltu vápennou nebo vápenocementovou, objemu přes 1 m3</t>
  </si>
  <si>
    <t>458177529</t>
  </si>
  <si>
    <t xml:space="preserve">Poznámka k souboru cen:_x000d_
1. Bourání pilířů o průřezu přes 0,36 m2 se oceňuje příslušnými cenami -2230, -2231, -2240, -2241,-2253 a -2254 jako bourání zdiva nadzákladového cihelného. </t>
  </si>
  <si>
    <t>"obvodové stěny</t>
  </si>
  <si>
    <t>17,73*0,30*1,00*2</t>
  </si>
  <si>
    <t>6,38*0,30*1,00*2</t>
  </si>
  <si>
    <t>"uvnitř objektu</t>
  </si>
  <si>
    <t>15,83*0,36*2,76</t>
  </si>
  <si>
    <t>-0,09"otvory</t>
  </si>
  <si>
    <t>43</t>
  </si>
  <si>
    <t>962052211</t>
  </si>
  <si>
    <t>Bourání zdiva železobetonového nadzákladového, objemu přes 1 m3</t>
  </si>
  <si>
    <t>-898912683</t>
  </si>
  <si>
    <t xml:space="preserve">Poznámka k souboru cen:_x000d_
1. Bourání pilířů o průřezu přes 0,36 m2 se oceňuje cenami - 2210 a -2211 jako bourání zdiva nadzákladového železobetonového. </t>
  </si>
  <si>
    <t>18,23*0,25 *1,00*2</t>
  </si>
  <si>
    <t>6,98*0,25*1,00*2</t>
  </si>
  <si>
    <t>44</t>
  </si>
  <si>
    <t>963051113</t>
  </si>
  <si>
    <t>Bourání železobetonových stropů deskových, tl. přes 80 mm</t>
  </si>
  <si>
    <t>1764067212</t>
  </si>
  <si>
    <t xml:space="preserve">Poznámka k souboru cen:_x000d_
1. Cenu -1313 lze použít i pro bourání bedničkových stropů. Množství jednotek se určuje v m3 včetně dutin. </t>
  </si>
  <si>
    <t>"betonový kryt</t>
  </si>
  <si>
    <t>5,00*2,50*0,20</t>
  </si>
  <si>
    <t>"stropní konstrukce</t>
  </si>
  <si>
    <t>18,23*7,48*0,20</t>
  </si>
  <si>
    <t>45</t>
  </si>
  <si>
    <t>963053936</t>
  </si>
  <si>
    <t>Bourání železobetonových monolitických schodišťových ramen samonosných</t>
  </si>
  <si>
    <t>1516575732</t>
  </si>
  <si>
    <t>2,50/0,20</t>
  </si>
  <si>
    <t>46</t>
  </si>
  <si>
    <t>968072455</t>
  </si>
  <si>
    <t>Vybourání kovových rámů oken s křídly, dveřních zárubní, vrat, stěn, ostění nebo obkladů dveřních zárubní, plochy do 2 m2</t>
  </si>
  <si>
    <t>1856044122</t>
  </si>
  <si>
    <t xml:space="preserve">Poznámka k souboru cen:_x000d_
1. V cenách -2244 až -2559 jsou započteny i náklady na vyvěšení křídel. 2. Cenou -2641 se oceňuje i vybourání nosné ocelové konstrukce pro sádrokartonové příčky. </t>
  </si>
  <si>
    <t>0,60*1,97</t>
  </si>
  <si>
    <t>0,80*1,97</t>
  </si>
  <si>
    <t>47</t>
  </si>
  <si>
    <t>977151116</t>
  </si>
  <si>
    <t>Jádrové vrty diamantovými korunkami do stavebních materiálů (železobetonu, betonu, cihel, obkladů, dlažeb, kamene) průměru přes 70 do 80 mm</t>
  </si>
  <si>
    <t>1520433658</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</si>
  <si>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</si>
  <si>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"podlaha</t>
  </si>
  <si>
    <t>80*0,30</t>
  </si>
  <si>
    <t>997</t>
  </si>
  <si>
    <t>Přesun sutě</t>
  </si>
  <si>
    <t>48</t>
  </si>
  <si>
    <t>997013112</t>
  </si>
  <si>
    <t>Vnitrostaveništní doprava suti a vybouraných hmot vodorovně do 50 m svisle s použitím mechanizace pro budovy a haly výšky přes 6 do 9 m</t>
  </si>
  <si>
    <t>t</t>
  </si>
  <si>
    <t>-203508881</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</si>
  <si>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</si>
  <si>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49</t>
  </si>
  <si>
    <t>997013501</t>
  </si>
  <si>
    <t>Odvoz suti a vybouraných hmot na skládku nebo meziskládku se složením, na vzdálenost do 1 km</t>
  </si>
  <si>
    <t>-850901172</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</si>
  <si>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</si>
  <si>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50</t>
  </si>
  <si>
    <t>997013509</t>
  </si>
  <si>
    <t>Odvoz suti a vybouraných hmot na skládku nebo meziskládku se složením, na vzdálenost Příplatek k ceně za každý další i započatý 1 km přes 1 km</t>
  </si>
  <si>
    <t>-1737103025</t>
  </si>
  <si>
    <t>200,051*14</t>
  </si>
  <si>
    <t>51</t>
  </si>
  <si>
    <t>997013801</t>
  </si>
  <si>
    <t>Poplatek za uložení stavebního odpadu na skládce (skládkovné) z prostého betonu zatříděného do Katalogu odpadů pod kódem 170 101</t>
  </si>
  <si>
    <t>1730260510</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</si>
  <si>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</si>
  <si>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52</t>
  </si>
  <si>
    <t>997013802</t>
  </si>
  <si>
    <t>Poplatek za uložení stavebního odpadu na skládce (skládkovné) z armovaného betonu zatříděného do Katalogu odpadů pod kódem 170 101</t>
  </si>
  <si>
    <t>411736618</t>
  </si>
  <si>
    <t>53</t>
  </si>
  <si>
    <t>997013803</t>
  </si>
  <si>
    <t>Poplatek za uložení stavebního odpadu na skládce (skládkovné) cihelného zatříděného do Katalogu odpadů pod kódem 170 102</t>
  </si>
  <si>
    <t>1504676705</t>
  </si>
  <si>
    <t>54</t>
  </si>
  <si>
    <t>997013807</t>
  </si>
  <si>
    <t>Poplatek za uložení stavebního odpadu na skládce (skládkovné) z tašek a keramických výrobků zatříděného do Katalogu odpadů pod kódem 170 103</t>
  </si>
  <si>
    <t>1313235608</t>
  </si>
  <si>
    <t>55</t>
  </si>
  <si>
    <t>997223845</t>
  </si>
  <si>
    <t>Poplatek za uložení stavebního odpadu na skládce (skládkovné) asfaltového bez obsahu dehtu zatříděného do Katalogu odpadů pod kódem 170 302</t>
  </si>
  <si>
    <t>624476489</t>
  </si>
  <si>
    <t>56</t>
  </si>
  <si>
    <t>997223855</t>
  </si>
  <si>
    <t>Poplatek za uložení stavebního odpadu na skládce (skládkovné) zeminy a kameniva zatříděného do Katalogu odpadů pod kódem 170 504</t>
  </si>
  <si>
    <t>-1584093720</t>
  </si>
  <si>
    <t>PSV</t>
  </si>
  <si>
    <t>Práce a dodávky PSV</t>
  </si>
  <si>
    <t>711</t>
  </si>
  <si>
    <t>Izolace proti vodě, vlhkosti a plynům</t>
  </si>
  <si>
    <t>57</t>
  </si>
  <si>
    <t>711131821</t>
  </si>
  <si>
    <t>Odstranění izolace proti zemní vlhkosti na ploše svislé S</t>
  </si>
  <si>
    <t>-307976490</t>
  </si>
  <si>
    <t xml:space="preserve">Poznámka k souboru cen:_x000d_
1. Ceny se používají pro odstranění hydroizolačních pásů a folií bez rozlišení tloušťky a počtu vrstev. </t>
  </si>
  <si>
    <t>124,00*1,00</t>
  </si>
  <si>
    <t>725</t>
  </si>
  <si>
    <t>Zdravotechnika - zařizovací předměty</t>
  </si>
  <si>
    <t>58</t>
  </si>
  <si>
    <t>725110811</t>
  </si>
  <si>
    <t>Demontáž klozetů splachovacích s nádrží nebo tlakovým splachovačem</t>
  </si>
  <si>
    <t>1762269212</t>
  </si>
  <si>
    <t>"výpis</t>
  </si>
  <si>
    <t>59</t>
  </si>
  <si>
    <t>725210821</t>
  </si>
  <si>
    <t>Demontáž umyvadel bez výtokových armatur umyvadel</t>
  </si>
  <si>
    <t>-2094355867</t>
  </si>
  <si>
    <t>60</t>
  </si>
  <si>
    <t>725820801</t>
  </si>
  <si>
    <t>Demontáž baterií nástěnných do G 3/4</t>
  </si>
  <si>
    <t>-1150777519</t>
  </si>
  <si>
    <t>767</t>
  </si>
  <si>
    <t>Konstrukce zámečnické</t>
  </si>
  <si>
    <t>61</t>
  </si>
  <si>
    <t>767582800</t>
  </si>
  <si>
    <t>Demontáž podhledů roštů</t>
  </si>
  <si>
    <t>-1797513815</t>
  </si>
  <si>
    <t>"podhledy</t>
  </si>
  <si>
    <t>64,00</t>
  </si>
  <si>
    <t>62</t>
  </si>
  <si>
    <t>767995116</t>
  </si>
  <si>
    <t>Montáž ostatních atypických zámečnických konstrukcí hmotnosti přes 100 do 250 kg</t>
  </si>
  <si>
    <t>2093290257</t>
  </si>
  <si>
    <t xml:space="preserve">Poznámka k souboru cen:_x000d_
1. Určení cen se řídí hmotností jednotlivě montovaného dílu konstrukce. </t>
  </si>
  <si>
    <t>"nájezd</t>
  </si>
  <si>
    <t>170,00</t>
  </si>
  <si>
    <t>63</t>
  </si>
  <si>
    <t>55300000</t>
  </si>
  <si>
    <t>nájezd na chodník - svařenec</t>
  </si>
  <si>
    <t>333302350</t>
  </si>
  <si>
    <t>64</t>
  </si>
  <si>
    <t>767996701</t>
  </si>
  <si>
    <t>Demontáž ostatních zámečnických konstrukcí o hmotnosti jednotlivých dílů řezáním do 50 kg</t>
  </si>
  <si>
    <t>-1368898973</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</si>
  <si>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</si>
  <si>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"madla</t>
  </si>
  <si>
    <t>40,00</t>
  </si>
  <si>
    <t>"rozvody ÚT</t>
  </si>
  <si>
    <t>180,00</t>
  </si>
  <si>
    <t>"vzduchotechnika</t>
  </si>
  <si>
    <t>"pracovní stoly</t>
  </si>
  <si>
    <t>120,00</t>
  </si>
  <si>
    <t>65</t>
  </si>
  <si>
    <t>998767102</t>
  </si>
  <si>
    <t>Přesun hmot pro zámečnické konstrukce stanovený z hmotnosti přesunovaného materiálu vodorovná dopravní vzdálenost do 50 m v objektech výšky přes 6 do 12 m</t>
  </si>
  <si>
    <t>1666710151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</si>
  <si>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</si>
  <si>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Práce a dodávky M</t>
  </si>
  <si>
    <t>21-M</t>
  </si>
  <si>
    <t>Elektromontáže</t>
  </si>
  <si>
    <t>66</t>
  </si>
  <si>
    <t>210190431-D</t>
  </si>
  <si>
    <t>Demontáž rozváděčů vn bez zapojení vodičů vnitřních ostatních, hmotnosti do 400 kg</t>
  </si>
  <si>
    <t>1526450288</t>
  </si>
  <si>
    <t>67</t>
  </si>
  <si>
    <t>210813003</t>
  </si>
  <si>
    <t>Montáž izolovaných kabelů měděných do 1 kV bez ukončení plných a kulatých (CYKY, CHKE-R,...) uložených pevně počtu a průřezu žil 2x10 až 16 mm2</t>
  </si>
  <si>
    <t>91140048</t>
  </si>
  <si>
    <t>55,00</t>
  </si>
  <si>
    <t>68</t>
  </si>
  <si>
    <t>PPV</t>
  </si>
  <si>
    <t>Podíl přidružených výkonů</t>
  </si>
  <si>
    <t>%</t>
  </si>
  <si>
    <t>354786032</t>
  </si>
  <si>
    <t>69</t>
  </si>
  <si>
    <t>ZV</t>
  </si>
  <si>
    <t>Zednické výpomoci</t>
  </si>
  <si>
    <t>-1241585765</t>
  </si>
  <si>
    <t>VRN</t>
  </si>
  <si>
    <t>Vedlejší rozpočtové náklady</t>
  </si>
  <si>
    <t>VRN1</t>
  </si>
  <si>
    <t>Průzkumné, geodetické a projektové práce</t>
  </si>
  <si>
    <t>70</t>
  </si>
  <si>
    <t>012103000</t>
  </si>
  <si>
    <t>Geodetické práce před výstavbou</t>
  </si>
  <si>
    <t>1024</t>
  </si>
  <si>
    <t>-317930918</t>
  </si>
  <si>
    <t>"vytýčení stávajících podzemních sítí</t>
  </si>
  <si>
    <t>71</t>
  </si>
  <si>
    <t>013254000</t>
  </si>
  <si>
    <t>Dokumentace skutečného provedení stavby</t>
  </si>
  <si>
    <t>1834760410</t>
  </si>
  <si>
    <t>VRN3</t>
  </si>
  <si>
    <t>Zařízení staveniště</t>
  </si>
  <si>
    <t>72</t>
  </si>
  <si>
    <t>030001000</t>
  </si>
  <si>
    <t>1870607211</t>
  </si>
  <si>
    <t>VRN4</t>
  </si>
  <si>
    <t>Inženýrská činnost</t>
  </si>
  <si>
    <t>73</t>
  </si>
  <si>
    <t>045002000</t>
  </si>
  <si>
    <t>Kompletační a koordinační činnost</t>
  </si>
  <si>
    <t>-1396063037</t>
  </si>
  <si>
    <t>VRN7</t>
  </si>
  <si>
    <t>Provozní vlivy</t>
  </si>
  <si>
    <t>74</t>
  </si>
  <si>
    <t>070001000</t>
  </si>
  <si>
    <t>-1658348429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</si>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</sst>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0" fillId="2" borderId="0" xfId="1" applyFont="1" applyFill="1" applyAlignment="1">
      <alignment vertical="center"/>
    </xf>
    <xf numFmtId="0" fontId="13" fillId="2" borderId="0" xfId="0" applyFont="1" applyFill="1" applyAlignment="1" applyProtection="1">
      <alignment vertical="center"/>
      <protection locked="0"/>
    </xf>
    <xf numFmtId="0" fontId="31"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167" fontId="0" fillId="3" borderId="28" xfId="0" applyNumberFormat="1" applyFont="1" applyFill="1" applyBorder="1" applyAlignment="1" applyProtection="1">
      <alignment vertical="center"/>
      <protection locked="0"/>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21</v>
      </c>
      <c r="AO7" s="28"/>
      <c r="AP7" s="28"/>
      <c r="AQ7" s="30"/>
      <c r="BE7" s="38"/>
      <c r="BS7" s="23" t="s">
        <v>8</v>
      </c>
    </row>
    <row r="8" ht="14.4" customHeight="1">
      <c r="B8" s="27"/>
      <c r="C8" s="28"/>
      <c r="D8" s="39"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25</v>
      </c>
      <c r="AL8" s="28"/>
      <c r="AM8" s="28"/>
      <c r="AN8" s="40" t="s">
        <v>26</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28</v>
      </c>
      <c r="AL10" s="28"/>
      <c r="AM10" s="28"/>
      <c r="AN10" s="34" t="s">
        <v>21</v>
      </c>
      <c r="AO10" s="28"/>
      <c r="AP10" s="28"/>
      <c r="AQ10" s="30"/>
      <c r="BE10" s="38"/>
      <c r="BS10" s="23" t="s">
        <v>8</v>
      </c>
    </row>
    <row r="11" ht="18.48" customHeight="1">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30</v>
      </c>
      <c r="AL11" s="28"/>
      <c r="AM11" s="28"/>
      <c r="AN11" s="34" t="s">
        <v>21</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28</v>
      </c>
      <c r="AL13" s="28"/>
      <c r="AM13" s="28"/>
      <c r="AN13" s="41" t="s">
        <v>32</v>
      </c>
      <c r="AO13" s="28"/>
      <c r="AP13" s="28"/>
      <c r="AQ13" s="30"/>
      <c r="BE13" s="38"/>
      <c r="BS13" s="23" t="s">
        <v>8</v>
      </c>
    </row>
    <row r="14">
      <c r="B14" s="27"/>
      <c r="C14" s="28"/>
      <c r="D14" s="28"/>
      <c r="E14" s="41" t="s">
        <v>32</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30</v>
      </c>
      <c r="AL14" s="28"/>
      <c r="AM14" s="28"/>
      <c r="AN14" s="41" t="s">
        <v>32</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28</v>
      </c>
      <c r="AL16" s="28"/>
      <c r="AM16" s="28"/>
      <c r="AN16" s="34" t="s">
        <v>21</v>
      </c>
      <c r="AO16" s="28"/>
      <c r="AP16" s="28"/>
      <c r="AQ16" s="30"/>
      <c r="BE16" s="38"/>
      <c r="BS16" s="23" t="s">
        <v>6</v>
      </c>
    </row>
    <row r="17" ht="18.48" customHeight="1">
      <c r="B17" s="27"/>
      <c r="C17" s="28"/>
      <c r="D17" s="28"/>
      <c r="E17" s="34" t="s">
        <v>34</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30</v>
      </c>
      <c r="AL17" s="28"/>
      <c r="AM17" s="28"/>
      <c r="AN17" s="34" t="s">
        <v>21</v>
      </c>
      <c r="AO17" s="28"/>
      <c r="AP17" s="28"/>
      <c r="AQ17" s="30"/>
      <c r="BE17" s="38"/>
      <c r="BS17" s="23" t="s">
        <v>35</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36</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37</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38</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39</v>
      </c>
      <c r="M25" s="51"/>
      <c r="N25" s="51"/>
      <c r="O25" s="51"/>
      <c r="P25" s="46"/>
      <c r="Q25" s="46"/>
      <c r="R25" s="46"/>
      <c r="S25" s="46"/>
      <c r="T25" s="46"/>
      <c r="U25" s="46"/>
      <c r="V25" s="46"/>
      <c r="W25" s="51" t="s">
        <v>40</v>
      </c>
      <c r="X25" s="51"/>
      <c r="Y25" s="51"/>
      <c r="Z25" s="51"/>
      <c r="AA25" s="51"/>
      <c r="AB25" s="51"/>
      <c r="AC25" s="51"/>
      <c r="AD25" s="51"/>
      <c r="AE25" s="51"/>
      <c r="AF25" s="46"/>
      <c r="AG25" s="46"/>
      <c r="AH25" s="46"/>
      <c r="AI25" s="46"/>
      <c r="AJ25" s="46"/>
      <c r="AK25" s="51" t="s">
        <v>41</v>
      </c>
      <c r="AL25" s="51"/>
      <c r="AM25" s="51"/>
      <c r="AN25" s="51"/>
      <c r="AO25" s="51"/>
      <c r="AP25" s="46"/>
      <c r="AQ25" s="50"/>
      <c r="BE25" s="38"/>
    </row>
    <row r="26" s="2" customFormat="1" ht="14.4" customHeight="1">
      <c r="B26" s="52"/>
      <c r="C26" s="53"/>
      <c r="D26" s="54" t="s">
        <v>42</v>
      </c>
      <c r="E26" s="53"/>
      <c r="F26" s="54" t="s">
        <v>43</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44</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45</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46</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47</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48</v>
      </c>
      <c r="E32" s="60"/>
      <c r="F32" s="60"/>
      <c r="G32" s="60"/>
      <c r="H32" s="60"/>
      <c r="I32" s="60"/>
      <c r="J32" s="60"/>
      <c r="K32" s="60"/>
      <c r="L32" s="60"/>
      <c r="M32" s="60"/>
      <c r="N32" s="60"/>
      <c r="O32" s="60"/>
      <c r="P32" s="60"/>
      <c r="Q32" s="60"/>
      <c r="R32" s="60"/>
      <c r="S32" s="60"/>
      <c r="T32" s="61" t="s">
        <v>49</v>
      </c>
      <c r="U32" s="60"/>
      <c r="V32" s="60"/>
      <c r="W32" s="60"/>
      <c r="X32" s="62" t="s">
        <v>50</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51</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sku12</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Odstranění podzemní stavby na pozemku p.č.1237/3 k.ú. Zábřeh nad Odrou</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23</v>
      </c>
      <c r="D44" s="73"/>
      <c r="E44" s="73"/>
      <c r="F44" s="73"/>
      <c r="G44" s="73"/>
      <c r="H44" s="73"/>
      <c r="I44" s="73"/>
      <c r="J44" s="73"/>
      <c r="K44" s="73"/>
      <c r="L44" s="83" t="str">
        <f>IF(K8="","",K8)</f>
        <v>Ostrava</v>
      </c>
      <c r="M44" s="73"/>
      <c r="N44" s="73"/>
      <c r="O44" s="73"/>
      <c r="P44" s="73"/>
      <c r="Q44" s="73"/>
      <c r="R44" s="73"/>
      <c r="S44" s="73"/>
      <c r="T44" s="73"/>
      <c r="U44" s="73"/>
      <c r="V44" s="73"/>
      <c r="W44" s="73"/>
      <c r="X44" s="73"/>
      <c r="Y44" s="73"/>
      <c r="Z44" s="73"/>
      <c r="AA44" s="73"/>
      <c r="AB44" s="73"/>
      <c r="AC44" s="73"/>
      <c r="AD44" s="73"/>
      <c r="AE44" s="73"/>
      <c r="AF44" s="73"/>
      <c r="AG44" s="73"/>
      <c r="AH44" s="73"/>
      <c r="AI44" s="75" t="s">
        <v>25</v>
      </c>
      <c r="AJ44" s="73"/>
      <c r="AK44" s="73"/>
      <c r="AL44" s="73"/>
      <c r="AM44" s="84" t="str">
        <f>IF(AN8= "","",AN8)</f>
        <v>26. 4. 2018</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27</v>
      </c>
      <c r="D46" s="73"/>
      <c r="E46" s="73"/>
      <c r="F46" s="73"/>
      <c r="G46" s="73"/>
      <c r="H46" s="73"/>
      <c r="I46" s="73"/>
      <c r="J46" s="73"/>
      <c r="K46" s="73"/>
      <c r="L46" s="76" t="str">
        <f>IF(E11= "","",E11)</f>
        <v>SMO,ÚMOb Ostrava-Jih,Horní 791/3,700 30 Ostrava</v>
      </c>
      <c r="M46" s="73"/>
      <c r="N46" s="73"/>
      <c r="O46" s="73"/>
      <c r="P46" s="73"/>
      <c r="Q46" s="73"/>
      <c r="R46" s="73"/>
      <c r="S46" s="73"/>
      <c r="T46" s="73"/>
      <c r="U46" s="73"/>
      <c r="V46" s="73"/>
      <c r="W46" s="73"/>
      <c r="X46" s="73"/>
      <c r="Y46" s="73"/>
      <c r="Z46" s="73"/>
      <c r="AA46" s="73"/>
      <c r="AB46" s="73"/>
      <c r="AC46" s="73"/>
      <c r="AD46" s="73"/>
      <c r="AE46" s="73"/>
      <c r="AF46" s="73"/>
      <c r="AG46" s="73"/>
      <c r="AH46" s="73"/>
      <c r="AI46" s="75" t="s">
        <v>33</v>
      </c>
      <c r="AJ46" s="73"/>
      <c r="AK46" s="73"/>
      <c r="AL46" s="73"/>
      <c r="AM46" s="76" t="str">
        <f>IF(E17="","",E17)</f>
        <v>VS projekt s.r.o.,Na Obvodu 45,703 00 Ostrava</v>
      </c>
      <c r="AN46" s="76"/>
      <c r="AO46" s="76"/>
      <c r="AP46" s="76"/>
      <c r="AQ46" s="73"/>
      <c r="AR46" s="71"/>
      <c r="AS46" s="85" t="s">
        <v>52</v>
      </c>
      <c r="AT46" s="86"/>
      <c r="AU46" s="87"/>
      <c r="AV46" s="87"/>
      <c r="AW46" s="87"/>
      <c r="AX46" s="87"/>
      <c r="AY46" s="87"/>
      <c r="AZ46" s="87"/>
      <c r="BA46" s="87"/>
      <c r="BB46" s="87"/>
      <c r="BC46" s="87"/>
      <c r="BD46" s="88"/>
    </row>
    <row r="47" s="1" customFormat="1">
      <c r="B47" s="45"/>
      <c r="C47" s="75" t="s">
        <v>31</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53</v>
      </c>
      <c r="D49" s="96"/>
      <c r="E49" s="96"/>
      <c r="F49" s="96"/>
      <c r="G49" s="96"/>
      <c r="H49" s="97"/>
      <c r="I49" s="98" t="s">
        <v>54</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55</v>
      </c>
      <c r="AH49" s="96"/>
      <c r="AI49" s="96"/>
      <c r="AJ49" s="96"/>
      <c r="AK49" s="96"/>
      <c r="AL49" s="96"/>
      <c r="AM49" s="96"/>
      <c r="AN49" s="98" t="s">
        <v>56</v>
      </c>
      <c r="AO49" s="96"/>
      <c r="AP49" s="96"/>
      <c r="AQ49" s="100" t="s">
        <v>57</v>
      </c>
      <c r="AR49" s="71"/>
      <c r="AS49" s="101" t="s">
        <v>58</v>
      </c>
      <c r="AT49" s="102" t="s">
        <v>59</v>
      </c>
      <c r="AU49" s="102" t="s">
        <v>60</v>
      </c>
      <c r="AV49" s="102" t="s">
        <v>61</v>
      </c>
      <c r="AW49" s="102" t="s">
        <v>62</v>
      </c>
      <c r="AX49" s="102" t="s">
        <v>63</v>
      </c>
      <c r="AY49" s="102" t="s">
        <v>64</v>
      </c>
      <c r="AZ49" s="102" t="s">
        <v>65</v>
      </c>
      <c r="BA49" s="102" t="s">
        <v>66</v>
      </c>
      <c r="BB49" s="102" t="s">
        <v>67</v>
      </c>
      <c r="BC49" s="102" t="s">
        <v>68</v>
      </c>
      <c r="BD49" s="103" t="s">
        <v>69</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70</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ROUND(AG52,2)</f>
        <v>0</v>
      </c>
      <c r="AH51" s="109"/>
      <c r="AI51" s="109"/>
      <c r="AJ51" s="109"/>
      <c r="AK51" s="109"/>
      <c r="AL51" s="109"/>
      <c r="AM51" s="109"/>
      <c r="AN51" s="110">
        <f>SUM(AG51,AT51)</f>
        <v>0</v>
      </c>
      <c r="AO51" s="110"/>
      <c r="AP51" s="110"/>
      <c r="AQ51" s="111" t="s">
        <v>21</v>
      </c>
      <c r="AR51" s="82"/>
      <c r="AS51" s="112">
        <f>ROUND(AS52,2)</f>
        <v>0</v>
      </c>
      <c r="AT51" s="113">
        <f>ROUND(SUM(AV51:AW51),2)</f>
        <v>0</v>
      </c>
      <c r="AU51" s="114">
        <f>ROUND(AU52,5)</f>
        <v>0</v>
      </c>
      <c r="AV51" s="113">
        <f>ROUND(AZ51*L26,2)</f>
        <v>0</v>
      </c>
      <c r="AW51" s="113">
        <f>ROUND(BA51*L27,2)</f>
        <v>0</v>
      </c>
      <c r="AX51" s="113">
        <f>ROUND(BB51*L26,2)</f>
        <v>0</v>
      </c>
      <c r="AY51" s="113">
        <f>ROUND(BC51*L27,2)</f>
        <v>0</v>
      </c>
      <c r="AZ51" s="113">
        <f>ROUND(AZ52,2)</f>
        <v>0</v>
      </c>
      <c r="BA51" s="113">
        <f>ROUND(BA52,2)</f>
        <v>0</v>
      </c>
      <c r="BB51" s="113">
        <f>ROUND(BB52,2)</f>
        <v>0</v>
      </c>
      <c r="BC51" s="113">
        <f>ROUND(BC52,2)</f>
        <v>0</v>
      </c>
      <c r="BD51" s="115">
        <f>ROUND(BD52,2)</f>
        <v>0</v>
      </c>
      <c r="BS51" s="116" t="s">
        <v>71</v>
      </c>
      <c r="BT51" s="116" t="s">
        <v>72</v>
      </c>
      <c r="BV51" s="116" t="s">
        <v>73</v>
      </c>
      <c r="BW51" s="116" t="s">
        <v>7</v>
      </c>
      <c r="BX51" s="116" t="s">
        <v>74</v>
      </c>
      <c r="CL51" s="116" t="s">
        <v>21</v>
      </c>
    </row>
    <row r="52" s="5" customFormat="1" ht="47.25" customHeight="1">
      <c r="A52" s="117" t="s">
        <v>75</v>
      </c>
      <c r="B52" s="118"/>
      <c r="C52" s="119"/>
      <c r="D52" s="120" t="s">
        <v>16</v>
      </c>
      <c r="E52" s="120"/>
      <c r="F52" s="120"/>
      <c r="G52" s="120"/>
      <c r="H52" s="120"/>
      <c r="I52" s="121"/>
      <c r="J52" s="120" t="s">
        <v>19</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'sku12 - Odstranění podzem...'!J25</f>
        <v>0</v>
      </c>
      <c r="AH52" s="121"/>
      <c r="AI52" s="121"/>
      <c r="AJ52" s="121"/>
      <c r="AK52" s="121"/>
      <c r="AL52" s="121"/>
      <c r="AM52" s="121"/>
      <c r="AN52" s="122">
        <f>SUM(AG52,AT52)</f>
        <v>0</v>
      </c>
      <c r="AO52" s="121"/>
      <c r="AP52" s="121"/>
      <c r="AQ52" s="123" t="s">
        <v>76</v>
      </c>
      <c r="AR52" s="124"/>
      <c r="AS52" s="125">
        <v>0</v>
      </c>
      <c r="AT52" s="126">
        <f>ROUND(SUM(AV52:AW52),2)</f>
        <v>0</v>
      </c>
      <c r="AU52" s="127">
        <f>'sku12 - Odstranění podzem...'!P87</f>
        <v>0</v>
      </c>
      <c r="AV52" s="126">
        <f>'sku12 - Odstranění podzem...'!J28</f>
        <v>0</v>
      </c>
      <c r="AW52" s="126">
        <f>'sku12 - Odstranění podzem...'!J29</f>
        <v>0</v>
      </c>
      <c r="AX52" s="126">
        <f>'sku12 - Odstranění podzem...'!J30</f>
        <v>0</v>
      </c>
      <c r="AY52" s="126">
        <f>'sku12 - Odstranění podzem...'!J31</f>
        <v>0</v>
      </c>
      <c r="AZ52" s="126">
        <f>'sku12 - Odstranění podzem...'!F28</f>
        <v>0</v>
      </c>
      <c r="BA52" s="126">
        <f>'sku12 - Odstranění podzem...'!F29</f>
        <v>0</v>
      </c>
      <c r="BB52" s="126">
        <f>'sku12 - Odstranění podzem...'!F30</f>
        <v>0</v>
      </c>
      <c r="BC52" s="126">
        <f>'sku12 - Odstranění podzem...'!F31</f>
        <v>0</v>
      </c>
      <c r="BD52" s="128">
        <f>'sku12 - Odstranění podzem...'!F32</f>
        <v>0</v>
      </c>
      <c r="BT52" s="129" t="s">
        <v>77</v>
      </c>
      <c r="BU52" s="129" t="s">
        <v>78</v>
      </c>
      <c r="BV52" s="129" t="s">
        <v>73</v>
      </c>
      <c r="BW52" s="129" t="s">
        <v>7</v>
      </c>
      <c r="BX52" s="129" t="s">
        <v>74</v>
      </c>
      <c r="CL52" s="129" t="s">
        <v>21</v>
      </c>
    </row>
    <row r="53" s="1" customFormat="1" ht="30" customHeight="1">
      <c r="B53" s="45"/>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1"/>
    </row>
    <row r="54" s="1" customFormat="1" ht="6.96" customHeight="1">
      <c r="B54" s="66"/>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71"/>
    </row>
  </sheetData>
  <sheetProtection sheet="1" formatColumns="0" formatRows="0" objects="1" scenarios="1" spinCount="100000" saltValue="KPRzz1EaSHwmbQQn7lzU9SDjKDOsaRJs04F+BEQ84LlFeS0xH8oU2P9eWvRC3u3pXnan/dz6ogzk9H0R2hTJTA==" hashValue="iV2wbWKvl3JBcW6KeAdODEE1AhBST1a7tW188Vsup4YKnPpmMTncXaVbHDyKg5QndJ9G6N3sYgYZh4Y2/Dm2+w=="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sku12 - Odstranění podzem...'!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1"/>
      <c r="C1" s="131"/>
      <c r="D1" s="132" t="s">
        <v>1</v>
      </c>
      <c r="E1" s="131"/>
      <c r="F1" s="133" t="s">
        <v>79</v>
      </c>
      <c r="G1" s="133" t="s">
        <v>80</v>
      </c>
      <c r="H1" s="133"/>
      <c r="I1" s="134"/>
      <c r="J1" s="133" t="s">
        <v>81</v>
      </c>
      <c r="K1" s="132" t="s">
        <v>82</v>
      </c>
      <c r="L1" s="133" t="s">
        <v>83</v>
      </c>
      <c r="M1" s="133"/>
      <c r="N1" s="133"/>
      <c r="O1" s="133"/>
      <c r="P1" s="133"/>
      <c r="Q1" s="133"/>
      <c r="R1" s="133"/>
      <c r="S1" s="133"/>
      <c r="T1" s="13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7</v>
      </c>
      <c r="AZ2" s="135" t="s">
        <v>84</v>
      </c>
      <c r="BA2" s="135" t="s">
        <v>85</v>
      </c>
      <c r="BB2" s="135" t="s">
        <v>21</v>
      </c>
      <c r="BC2" s="135" t="s">
        <v>86</v>
      </c>
      <c r="BD2" s="135" t="s">
        <v>87</v>
      </c>
    </row>
    <row r="3" ht="6.96" customHeight="1">
      <c r="B3" s="24"/>
      <c r="C3" s="25"/>
      <c r="D3" s="25"/>
      <c r="E3" s="25"/>
      <c r="F3" s="25"/>
      <c r="G3" s="25"/>
      <c r="H3" s="25"/>
      <c r="I3" s="136"/>
      <c r="J3" s="25"/>
      <c r="K3" s="26"/>
      <c r="AT3" s="23" t="s">
        <v>87</v>
      </c>
      <c r="AZ3" s="135" t="s">
        <v>88</v>
      </c>
      <c r="BA3" s="135" t="s">
        <v>89</v>
      </c>
      <c r="BB3" s="135" t="s">
        <v>21</v>
      </c>
      <c r="BC3" s="135" t="s">
        <v>90</v>
      </c>
      <c r="BD3" s="135" t="s">
        <v>87</v>
      </c>
    </row>
    <row r="4" ht="36.96" customHeight="1">
      <c r="B4" s="27"/>
      <c r="C4" s="28"/>
      <c r="D4" s="29" t="s">
        <v>91</v>
      </c>
      <c r="E4" s="28"/>
      <c r="F4" s="28"/>
      <c r="G4" s="28"/>
      <c r="H4" s="28"/>
      <c r="I4" s="137"/>
      <c r="J4" s="28"/>
      <c r="K4" s="30"/>
      <c r="M4" s="31" t="s">
        <v>12</v>
      </c>
      <c r="AT4" s="23" t="s">
        <v>6</v>
      </c>
      <c r="AZ4" s="135" t="s">
        <v>92</v>
      </c>
      <c r="BA4" s="135" t="s">
        <v>93</v>
      </c>
      <c r="BB4" s="135" t="s">
        <v>21</v>
      </c>
      <c r="BC4" s="135" t="s">
        <v>94</v>
      </c>
      <c r="BD4" s="135" t="s">
        <v>87</v>
      </c>
    </row>
    <row r="5" ht="6.96" customHeight="1">
      <c r="B5" s="27"/>
      <c r="C5" s="28"/>
      <c r="D5" s="28"/>
      <c r="E5" s="28"/>
      <c r="F5" s="28"/>
      <c r="G5" s="28"/>
      <c r="H5" s="28"/>
      <c r="I5" s="137"/>
      <c r="J5" s="28"/>
      <c r="K5" s="30"/>
      <c r="AZ5" s="135" t="s">
        <v>95</v>
      </c>
      <c r="BA5" s="135" t="s">
        <v>96</v>
      </c>
      <c r="BB5" s="135" t="s">
        <v>21</v>
      </c>
      <c r="BC5" s="135" t="s">
        <v>97</v>
      </c>
      <c r="BD5" s="135" t="s">
        <v>87</v>
      </c>
    </row>
    <row r="6" s="1" customFormat="1">
      <c r="B6" s="45"/>
      <c r="C6" s="46"/>
      <c r="D6" s="39" t="s">
        <v>18</v>
      </c>
      <c r="E6" s="46"/>
      <c r="F6" s="46"/>
      <c r="G6" s="46"/>
      <c r="H6" s="46"/>
      <c r="I6" s="138"/>
      <c r="J6" s="46"/>
      <c r="K6" s="50"/>
      <c r="AZ6" s="135" t="s">
        <v>98</v>
      </c>
      <c r="BA6" s="135" t="s">
        <v>99</v>
      </c>
      <c r="BB6" s="135" t="s">
        <v>21</v>
      </c>
      <c r="BC6" s="135" t="s">
        <v>100</v>
      </c>
      <c r="BD6" s="135" t="s">
        <v>87</v>
      </c>
    </row>
    <row r="7" s="1" customFormat="1" ht="36.96" customHeight="1">
      <c r="B7" s="45"/>
      <c r="C7" s="46"/>
      <c r="D7" s="46"/>
      <c r="E7" s="139" t="s">
        <v>19</v>
      </c>
      <c r="F7" s="46"/>
      <c r="G7" s="46"/>
      <c r="H7" s="46"/>
      <c r="I7" s="138"/>
      <c r="J7" s="46"/>
      <c r="K7" s="50"/>
      <c r="AZ7" s="135" t="s">
        <v>101</v>
      </c>
      <c r="BA7" s="135" t="s">
        <v>102</v>
      </c>
      <c r="BB7" s="135" t="s">
        <v>21</v>
      </c>
      <c r="BC7" s="135" t="s">
        <v>103</v>
      </c>
      <c r="BD7" s="135" t="s">
        <v>87</v>
      </c>
    </row>
    <row r="8" s="1" customFormat="1">
      <c r="B8" s="45"/>
      <c r="C8" s="46"/>
      <c r="D8" s="46"/>
      <c r="E8" s="46"/>
      <c r="F8" s="46"/>
      <c r="G8" s="46"/>
      <c r="H8" s="46"/>
      <c r="I8" s="138"/>
      <c r="J8" s="46"/>
      <c r="K8" s="50"/>
      <c r="AZ8" s="135" t="s">
        <v>104</v>
      </c>
      <c r="BA8" s="135" t="s">
        <v>105</v>
      </c>
      <c r="BB8" s="135" t="s">
        <v>21</v>
      </c>
      <c r="BC8" s="135" t="s">
        <v>106</v>
      </c>
      <c r="BD8" s="135" t="s">
        <v>87</v>
      </c>
    </row>
    <row r="9" s="1" customFormat="1" ht="14.4" customHeight="1">
      <c r="B9" s="45"/>
      <c r="C9" s="46"/>
      <c r="D9" s="39" t="s">
        <v>20</v>
      </c>
      <c r="E9" s="46"/>
      <c r="F9" s="34" t="s">
        <v>21</v>
      </c>
      <c r="G9" s="46"/>
      <c r="H9" s="46"/>
      <c r="I9" s="140" t="s">
        <v>22</v>
      </c>
      <c r="J9" s="34" t="s">
        <v>21</v>
      </c>
      <c r="K9" s="50"/>
      <c r="AZ9" s="135" t="s">
        <v>107</v>
      </c>
      <c r="BA9" s="135" t="s">
        <v>108</v>
      </c>
      <c r="BB9" s="135" t="s">
        <v>21</v>
      </c>
      <c r="BC9" s="135" t="s">
        <v>109</v>
      </c>
      <c r="BD9" s="135" t="s">
        <v>87</v>
      </c>
    </row>
    <row r="10" s="1" customFormat="1" ht="14.4" customHeight="1">
      <c r="B10" s="45"/>
      <c r="C10" s="46"/>
      <c r="D10" s="39" t="s">
        <v>23</v>
      </c>
      <c r="E10" s="46"/>
      <c r="F10" s="34" t="s">
        <v>24</v>
      </c>
      <c r="G10" s="46"/>
      <c r="H10" s="46"/>
      <c r="I10" s="140" t="s">
        <v>25</v>
      </c>
      <c r="J10" s="141" t="str">
        <f>'Rekapitulace stavby'!AN8</f>
        <v>26. 4. 2018</v>
      </c>
      <c r="K10" s="50"/>
    </row>
    <row r="11" s="1" customFormat="1" ht="10.8" customHeight="1">
      <c r="B11" s="45"/>
      <c r="C11" s="46"/>
      <c r="D11" s="46"/>
      <c r="E11" s="46"/>
      <c r="F11" s="46"/>
      <c r="G11" s="46"/>
      <c r="H11" s="46"/>
      <c r="I11" s="138"/>
      <c r="J11" s="46"/>
      <c r="K11" s="50"/>
    </row>
    <row r="12" s="1" customFormat="1" ht="14.4" customHeight="1">
      <c r="B12" s="45"/>
      <c r="C12" s="46"/>
      <c r="D12" s="39" t="s">
        <v>27</v>
      </c>
      <c r="E12" s="46"/>
      <c r="F12" s="46"/>
      <c r="G12" s="46"/>
      <c r="H12" s="46"/>
      <c r="I12" s="140" t="s">
        <v>28</v>
      </c>
      <c r="J12" s="34" t="s">
        <v>21</v>
      </c>
      <c r="K12" s="50"/>
    </row>
    <row r="13" s="1" customFormat="1" ht="18" customHeight="1">
      <c r="B13" s="45"/>
      <c r="C13" s="46"/>
      <c r="D13" s="46"/>
      <c r="E13" s="34" t="s">
        <v>29</v>
      </c>
      <c r="F13" s="46"/>
      <c r="G13" s="46"/>
      <c r="H13" s="46"/>
      <c r="I13" s="140" t="s">
        <v>30</v>
      </c>
      <c r="J13" s="34" t="s">
        <v>21</v>
      </c>
      <c r="K13" s="50"/>
    </row>
    <row r="14" s="1" customFormat="1" ht="6.96" customHeight="1">
      <c r="B14" s="45"/>
      <c r="C14" s="46"/>
      <c r="D14" s="46"/>
      <c r="E14" s="46"/>
      <c r="F14" s="46"/>
      <c r="G14" s="46"/>
      <c r="H14" s="46"/>
      <c r="I14" s="138"/>
      <c r="J14" s="46"/>
      <c r="K14" s="50"/>
    </row>
    <row r="15" s="1" customFormat="1" ht="14.4" customHeight="1">
      <c r="B15" s="45"/>
      <c r="C15" s="46"/>
      <c r="D15" s="39" t="s">
        <v>31</v>
      </c>
      <c r="E15" s="46"/>
      <c r="F15" s="46"/>
      <c r="G15" s="46"/>
      <c r="H15" s="46"/>
      <c r="I15" s="140" t="s">
        <v>28</v>
      </c>
      <c r="J15" s="34" t="str">
        <f>IF('Rekapitulace stavby'!AN13="Vyplň údaj","",IF('Rekapitulace stavby'!AN13="","",'Rekapitulace stavby'!AN13))</f>
        <v/>
      </c>
      <c r="K15" s="50"/>
    </row>
    <row r="16" s="1" customFormat="1" ht="18" customHeight="1">
      <c r="B16" s="45"/>
      <c r="C16" s="46"/>
      <c r="D16" s="46"/>
      <c r="E16" s="34" t="str">
        <f>IF('Rekapitulace stavby'!E14="Vyplň údaj","",IF('Rekapitulace stavby'!E14="","",'Rekapitulace stavby'!E14))</f>
        <v/>
      </c>
      <c r="F16" s="46"/>
      <c r="G16" s="46"/>
      <c r="H16" s="46"/>
      <c r="I16" s="140" t="s">
        <v>30</v>
      </c>
      <c r="J16" s="34" t="str">
        <f>IF('Rekapitulace stavby'!AN14="Vyplň údaj","",IF('Rekapitulace stavby'!AN14="","",'Rekapitulace stavby'!AN14))</f>
        <v/>
      </c>
      <c r="K16" s="50"/>
    </row>
    <row r="17" s="1" customFormat="1" ht="6.96" customHeight="1">
      <c r="B17" s="45"/>
      <c r="C17" s="46"/>
      <c r="D17" s="46"/>
      <c r="E17" s="46"/>
      <c r="F17" s="46"/>
      <c r="G17" s="46"/>
      <c r="H17" s="46"/>
      <c r="I17" s="138"/>
      <c r="J17" s="46"/>
      <c r="K17" s="50"/>
    </row>
    <row r="18" s="1" customFormat="1" ht="14.4" customHeight="1">
      <c r="B18" s="45"/>
      <c r="C18" s="46"/>
      <c r="D18" s="39" t="s">
        <v>33</v>
      </c>
      <c r="E18" s="46"/>
      <c r="F18" s="46"/>
      <c r="G18" s="46"/>
      <c r="H18" s="46"/>
      <c r="I18" s="140" t="s">
        <v>28</v>
      </c>
      <c r="J18" s="34" t="s">
        <v>21</v>
      </c>
      <c r="K18" s="50"/>
    </row>
    <row r="19" s="1" customFormat="1" ht="18" customHeight="1">
      <c r="B19" s="45"/>
      <c r="C19" s="46"/>
      <c r="D19" s="46"/>
      <c r="E19" s="34" t="s">
        <v>34</v>
      </c>
      <c r="F19" s="46"/>
      <c r="G19" s="46"/>
      <c r="H19" s="46"/>
      <c r="I19" s="140" t="s">
        <v>30</v>
      </c>
      <c r="J19" s="34" t="s">
        <v>21</v>
      </c>
      <c r="K19" s="50"/>
    </row>
    <row r="20" s="1" customFormat="1" ht="6.96" customHeight="1">
      <c r="B20" s="45"/>
      <c r="C20" s="46"/>
      <c r="D20" s="46"/>
      <c r="E20" s="46"/>
      <c r="F20" s="46"/>
      <c r="G20" s="46"/>
      <c r="H20" s="46"/>
      <c r="I20" s="138"/>
      <c r="J20" s="46"/>
      <c r="K20" s="50"/>
    </row>
    <row r="21" s="1" customFormat="1" ht="14.4" customHeight="1">
      <c r="B21" s="45"/>
      <c r="C21" s="46"/>
      <c r="D21" s="39" t="s">
        <v>36</v>
      </c>
      <c r="E21" s="46"/>
      <c r="F21" s="46"/>
      <c r="G21" s="46"/>
      <c r="H21" s="46"/>
      <c r="I21" s="138"/>
      <c r="J21" s="46"/>
      <c r="K21" s="50"/>
    </row>
    <row r="22" s="6" customFormat="1" ht="71.25" customHeight="1">
      <c r="B22" s="142"/>
      <c r="C22" s="143"/>
      <c r="D22" s="143"/>
      <c r="E22" s="43" t="s">
        <v>37</v>
      </c>
      <c r="F22" s="43"/>
      <c r="G22" s="43"/>
      <c r="H22" s="43"/>
      <c r="I22" s="144"/>
      <c r="J22" s="143"/>
      <c r="K22" s="145"/>
    </row>
    <row r="23" s="1" customFormat="1" ht="6.96" customHeight="1">
      <c r="B23" s="45"/>
      <c r="C23" s="46"/>
      <c r="D23" s="46"/>
      <c r="E23" s="46"/>
      <c r="F23" s="46"/>
      <c r="G23" s="46"/>
      <c r="H23" s="46"/>
      <c r="I23" s="138"/>
      <c r="J23" s="46"/>
      <c r="K23" s="50"/>
    </row>
    <row r="24" s="1" customFormat="1" ht="6.96" customHeight="1">
      <c r="B24" s="45"/>
      <c r="C24" s="46"/>
      <c r="D24" s="105"/>
      <c r="E24" s="105"/>
      <c r="F24" s="105"/>
      <c r="G24" s="105"/>
      <c r="H24" s="105"/>
      <c r="I24" s="146"/>
      <c r="J24" s="105"/>
      <c r="K24" s="147"/>
    </row>
    <row r="25" s="1" customFormat="1" ht="25.44" customHeight="1">
      <c r="B25" s="45"/>
      <c r="C25" s="46"/>
      <c r="D25" s="148" t="s">
        <v>38</v>
      </c>
      <c r="E25" s="46"/>
      <c r="F25" s="46"/>
      <c r="G25" s="46"/>
      <c r="H25" s="46"/>
      <c r="I25" s="138"/>
      <c r="J25" s="149">
        <f>ROUND(J87,2)</f>
        <v>0</v>
      </c>
      <c r="K25" s="50"/>
    </row>
    <row r="26" s="1" customFormat="1" ht="6.96" customHeight="1">
      <c r="B26" s="45"/>
      <c r="C26" s="46"/>
      <c r="D26" s="105"/>
      <c r="E26" s="105"/>
      <c r="F26" s="105"/>
      <c r="G26" s="105"/>
      <c r="H26" s="105"/>
      <c r="I26" s="146"/>
      <c r="J26" s="105"/>
      <c r="K26" s="147"/>
    </row>
    <row r="27" s="1" customFormat="1" ht="14.4" customHeight="1">
      <c r="B27" s="45"/>
      <c r="C27" s="46"/>
      <c r="D27" s="46"/>
      <c r="E27" s="46"/>
      <c r="F27" s="51" t="s">
        <v>40</v>
      </c>
      <c r="G27" s="46"/>
      <c r="H27" s="46"/>
      <c r="I27" s="150" t="s">
        <v>39</v>
      </c>
      <c r="J27" s="51" t="s">
        <v>41</v>
      </c>
      <c r="K27" s="50"/>
    </row>
    <row r="28" s="1" customFormat="1" ht="14.4" customHeight="1">
      <c r="B28" s="45"/>
      <c r="C28" s="46"/>
      <c r="D28" s="54" t="s">
        <v>42</v>
      </c>
      <c r="E28" s="54" t="s">
        <v>43</v>
      </c>
      <c r="F28" s="151">
        <f>ROUND(SUM(BE87:BE356), 2)</f>
        <v>0</v>
      </c>
      <c r="G28" s="46"/>
      <c r="H28" s="46"/>
      <c r="I28" s="152">
        <v>0.20999999999999999</v>
      </c>
      <c r="J28" s="151">
        <f>ROUND(ROUND((SUM(BE87:BE356)), 2)*I28, 2)</f>
        <v>0</v>
      </c>
      <c r="K28" s="50"/>
    </row>
    <row r="29" s="1" customFormat="1" ht="14.4" customHeight="1">
      <c r="B29" s="45"/>
      <c r="C29" s="46"/>
      <c r="D29" s="46"/>
      <c r="E29" s="54" t="s">
        <v>44</v>
      </c>
      <c r="F29" s="151">
        <f>ROUND(SUM(BF87:BF356), 2)</f>
        <v>0</v>
      </c>
      <c r="G29" s="46"/>
      <c r="H29" s="46"/>
      <c r="I29" s="152">
        <v>0.14999999999999999</v>
      </c>
      <c r="J29" s="151">
        <f>ROUND(ROUND((SUM(BF87:BF356)), 2)*I29, 2)</f>
        <v>0</v>
      </c>
      <c r="K29" s="50"/>
    </row>
    <row r="30" hidden="1" s="1" customFormat="1" ht="14.4" customHeight="1">
      <c r="B30" s="45"/>
      <c r="C30" s="46"/>
      <c r="D30" s="46"/>
      <c r="E30" s="54" t="s">
        <v>45</v>
      </c>
      <c r="F30" s="151">
        <f>ROUND(SUM(BG87:BG356), 2)</f>
        <v>0</v>
      </c>
      <c r="G30" s="46"/>
      <c r="H30" s="46"/>
      <c r="I30" s="152">
        <v>0.20999999999999999</v>
      </c>
      <c r="J30" s="151">
        <v>0</v>
      </c>
      <c r="K30" s="50"/>
    </row>
    <row r="31" hidden="1" s="1" customFormat="1" ht="14.4" customHeight="1">
      <c r="B31" s="45"/>
      <c r="C31" s="46"/>
      <c r="D31" s="46"/>
      <c r="E31" s="54" t="s">
        <v>46</v>
      </c>
      <c r="F31" s="151">
        <f>ROUND(SUM(BH87:BH356), 2)</f>
        <v>0</v>
      </c>
      <c r="G31" s="46"/>
      <c r="H31" s="46"/>
      <c r="I31" s="152">
        <v>0.14999999999999999</v>
      </c>
      <c r="J31" s="151">
        <v>0</v>
      </c>
      <c r="K31" s="50"/>
    </row>
    <row r="32" hidden="1" s="1" customFormat="1" ht="14.4" customHeight="1">
      <c r="B32" s="45"/>
      <c r="C32" s="46"/>
      <c r="D32" s="46"/>
      <c r="E32" s="54" t="s">
        <v>47</v>
      </c>
      <c r="F32" s="151">
        <f>ROUND(SUM(BI87:BI356), 2)</f>
        <v>0</v>
      </c>
      <c r="G32" s="46"/>
      <c r="H32" s="46"/>
      <c r="I32" s="152">
        <v>0</v>
      </c>
      <c r="J32" s="151">
        <v>0</v>
      </c>
      <c r="K32" s="50"/>
    </row>
    <row r="33" s="1" customFormat="1" ht="6.96" customHeight="1">
      <c r="B33" s="45"/>
      <c r="C33" s="46"/>
      <c r="D33" s="46"/>
      <c r="E33" s="46"/>
      <c r="F33" s="46"/>
      <c r="G33" s="46"/>
      <c r="H33" s="46"/>
      <c r="I33" s="138"/>
      <c r="J33" s="46"/>
      <c r="K33" s="50"/>
    </row>
    <row r="34" s="1" customFormat="1" ht="25.44" customHeight="1">
      <c r="B34" s="45"/>
      <c r="C34" s="153"/>
      <c r="D34" s="154" t="s">
        <v>48</v>
      </c>
      <c r="E34" s="97"/>
      <c r="F34" s="97"/>
      <c r="G34" s="155" t="s">
        <v>49</v>
      </c>
      <c r="H34" s="156" t="s">
        <v>50</v>
      </c>
      <c r="I34" s="157"/>
      <c r="J34" s="158">
        <f>SUM(J25:J32)</f>
        <v>0</v>
      </c>
      <c r="K34" s="159"/>
    </row>
    <row r="35" s="1" customFormat="1" ht="14.4" customHeight="1">
      <c r="B35" s="66"/>
      <c r="C35" s="67"/>
      <c r="D35" s="67"/>
      <c r="E35" s="67"/>
      <c r="F35" s="67"/>
      <c r="G35" s="67"/>
      <c r="H35" s="67"/>
      <c r="I35" s="160"/>
      <c r="J35" s="67"/>
      <c r="K35" s="68"/>
    </row>
    <row r="39" s="1" customFormat="1" ht="6.96" customHeight="1">
      <c r="B39" s="161"/>
      <c r="C39" s="162"/>
      <c r="D39" s="162"/>
      <c r="E39" s="162"/>
      <c r="F39" s="162"/>
      <c r="G39" s="162"/>
      <c r="H39" s="162"/>
      <c r="I39" s="163"/>
      <c r="J39" s="162"/>
      <c r="K39" s="164"/>
    </row>
    <row r="40" s="1" customFormat="1" ht="36.96" customHeight="1">
      <c r="B40" s="45"/>
      <c r="C40" s="29" t="s">
        <v>110</v>
      </c>
      <c r="D40" s="46"/>
      <c r="E40" s="46"/>
      <c r="F40" s="46"/>
      <c r="G40" s="46"/>
      <c r="H40" s="46"/>
      <c r="I40" s="138"/>
      <c r="J40" s="46"/>
      <c r="K40" s="50"/>
    </row>
    <row r="41" s="1" customFormat="1" ht="6.96" customHeight="1">
      <c r="B41" s="45"/>
      <c r="C41" s="46"/>
      <c r="D41" s="46"/>
      <c r="E41" s="46"/>
      <c r="F41" s="46"/>
      <c r="G41" s="46"/>
      <c r="H41" s="46"/>
      <c r="I41" s="138"/>
      <c r="J41" s="46"/>
      <c r="K41" s="50"/>
    </row>
    <row r="42" s="1" customFormat="1" ht="14.4" customHeight="1">
      <c r="B42" s="45"/>
      <c r="C42" s="39" t="s">
        <v>18</v>
      </c>
      <c r="D42" s="46"/>
      <c r="E42" s="46"/>
      <c r="F42" s="46"/>
      <c r="G42" s="46"/>
      <c r="H42" s="46"/>
      <c r="I42" s="138"/>
      <c r="J42" s="46"/>
      <c r="K42" s="50"/>
    </row>
    <row r="43" s="1" customFormat="1" ht="17.25" customHeight="1">
      <c r="B43" s="45"/>
      <c r="C43" s="46"/>
      <c r="D43" s="46"/>
      <c r="E43" s="139" t="str">
        <f>E7</f>
        <v>Odstranění podzemní stavby na pozemku p.č.1237/3 k.ú. Zábřeh nad Odrou</v>
      </c>
      <c r="F43" s="46"/>
      <c r="G43" s="46"/>
      <c r="H43" s="46"/>
      <c r="I43" s="138"/>
      <c r="J43" s="46"/>
      <c r="K43" s="50"/>
    </row>
    <row r="44" s="1" customFormat="1" ht="6.96" customHeight="1">
      <c r="B44" s="45"/>
      <c r="C44" s="46"/>
      <c r="D44" s="46"/>
      <c r="E44" s="46"/>
      <c r="F44" s="46"/>
      <c r="G44" s="46"/>
      <c r="H44" s="46"/>
      <c r="I44" s="138"/>
      <c r="J44" s="46"/>
      <c r="K44" s="50"/>
    </row>
    <row r="45" s="1" customFormat="1" ht="18" customHeight="1">
      <c r="B45" s="45"/>
      <c r="C45" s="39" t="s">
        <v>23</v>
      </c>
      <c r="D45" s="46"/>
      <c r="E45" s="46"/>
      <c r="F45" s="34" t="str">
        <f>F10</f>
        <v>Ostrava</v>
      </c>
      <c r="G45" s="46"/>
      <c r="H45" s="46"/>
      <c r="I45" s="140" t="s">
        <v>25</v>
      </c>
      <c r="J45" s="141" t="str">
        <f>IF(J10="","",J10)</f>
        <v>26. 4. 2018</v>
      </c>
      <c r="K45" s="50"/>
    </row>
    <row r="46" s="1" customFormat="1" ht="6.96" customHeight="1">
      <c r="B46" s="45"/>
      <c r="C46" s="46"/>
      <c r="D46" s="46"/>
      <c r="E46" s="46"/>
      <c r="F46" s="46"/>
      <c r="G46" s="46"/>
      <c r="H46" s="46"/>
      <c r="I46" s="138"/>
      <c r="J46" s="46"/>
      <c r="K46" s="50"/>
    </row>
    <row r="47" s="1" customFormat="1">
      <c r="B47" s="45"/>
      <c r="C47" s="39" t="s">
        <v>27</v>
      </c>
      <c r="D47" s="46"/>
      <c r="E47" s="46"/>
      <c r="F47" s="34" t="str">
        <f>E13</f>
        <v>SMO,ÚMOb Ostrava-Jih,Horní 791/3,700 30 Ostrava</v>
      </c>
      <c r="G47" s="46"/>
      <c r="H47" s="46"/>
      <c r="I47" s="140" t="s">
        <v>33</v>
      </c>
      <c r="J47" s="43" t="str">
        <f>E19</f>
        <v>VS projekt s.r.o.,Na Obvodu 45,703 00 Ostrava</v>
      </c>
      <c r="K47" s="50"/>
    </row>
    <row r="48" s="1" customFormat="1" ht="14.4" customHeight="1">
      <c r="B48" s="45"/>
      <c r="C48" s="39" t="s">
        <v>31</v>
      </c>
      <c r="D48" s="46"/>
      <c r="E48" s="46"/>
      <c r="F48" s="34" t="str">
        <f>IF(E16="","",E16)</f>
        <v/>
      </c>
      <c r="G48" s="46"/>
      <c r="H48" s="46"/>
      <c r="I48" s="138"/>
      <c r="J48" s="165"/>
      <c r="K48" s="50"/>
    </row>
    <row r="49" s="1" customFormat="1" ht="10.32" customHeight="1">
      <c r="B49" s="45"/>
      <c r="C49" s="46"/>
      <c r="D49" s="46"/>
      <c r="E49" s="46"/>
      <c r="F49" s="46"/>
      <c r="G49" s="46"/>
      <c r="H49" s="46"/>
      <c r="I49" s="138"/>
      <c r="J49" s="46"/>
      <c r="K49" s="50"/>
    </row>
    <row r="50" s="1" customFormat="1" ht="29.28" customHeight="1">
      <c r="B50" s="45"/>
      <c r="C50" s="166" t="s">
        <v>111</v>
      </c>
      <c r="D50" s="153"/>
      <c r="E50" s="153"/>
      <c r="F50" s="153"/>
      <c r="G50" s="153"/>
      <c r="H50" s="153"/>
      <c r="I50" s="167"/>
      <c r="J50" s="168" t="s">
        <v>112</v>
      </c>
      <c r="K50" s="169"/>
    </row>
    <row r="51" s="1" customFormat="1" ht="10.32" customHeight="1">
      <c r="B51" s="45"/>
      <c r="C51" s="46"/>
      <c r="D51" s="46"/>
      <c r="E51" s="46"/>
      <c r="F51" s="46"/>
      <c r="G51" s="46"/>
      <c r="H51" s="46"/>
      <c r="I51" s="138"/>
      <c r="J51" s="46"/>
      <c r="K51" s="50"/>
    </row>
    <row r="52" s="1" customFormat="1" ht="29.28" customHeight="1">
      <c r="B52" s="45"/>
      <c r="C52" s="170" t="s">
        <v>113</v>
      </c>
      <c r="D52" s="46"/>
      <c r="E52" s="46"/>
      <c r="F52" s="46"/>
      <c r="G52" s="46"/>
      <c r="H52" s="46"/>
      <c r="I52" s="138"/>
      <c r="J52" s="149">
        <f>J87</f>
        <v>0</v>
      </c>
      <c r="K52" s="50"/>
      <c r="AU52" s="23" t="s">
        <v>114</v>
      </c>
    </row>
    <row r="53" s="7" customFormat="1" ht="24.96" customHeight="1">
      <c r="B53" s="171"/>
      <c r="C53" s="172"/>
      <c r="D53" s="173" t="s">
        <v>115</v>
      </c>
      <c r="E53" s="174"/>
      <c r="F53" s="174"/>
      <c r="G53" s="174"/>
      <c r="H53" s="174"/>
      <c r="I53" s="175"/>
      <c r="J53" s="176">
        <f>J88</f>
        <v>0</v>
      </c>
      <c r="K53" s="177"/>
    </row>
    <row r="54" s="8" customFormat="1" ht="19.92" customHeight="1">
      <c r="B54" s="178"/>
      <c r="C54" s="179"/>
      <c r="D54" s="180" t="s">
        <v>116</v>
      </c>
      <c r="E54" s="181"/>
      <c r="F54" s="181"/>
      <c r="G54" s="181"/>
      <c r="H54" s="181"/>
      <c r="I54" s="182"/>
      <c r="J54" s="183">
        <f>J89</f>
        <v>0</v>
      </c>
      <c r="K54" s="184"/>
    </row>
    <row r="55" s="8" customFormat="1" ht="19.92" customHeight="1">
      <c r="B55" s="178"/>
      <c r="C55" s="179"/>
      <c r="D55" s="180" t="s">
        <v>117</v>
      </c>
      <c r="E55" s="181"/>
      <c r="F55" s="181"/>
      <c r="G55" s="181"/>
      <c r="H55" s="181"/>
      <c r="I55" s="182"/>
      <c r="J55" s="183">
        <f>J187</f>
        <v>0</v>
      </c>
      <c r="K55" s="184"/>
    </row>
    <row r="56" s="8" customFormat="1" ht="19.92" customHeight="1">
      <c r="B56" s="178"/>
      <c r="C56" s="179"/>
      <c r="D56" s="180" t="s">
        <v>118</v>
      </c>
      <c r="E56" s="181"/>
      <c r="F56" s="181"/>
      <c r="G56" s="181"/>
      <c r="H56" s="181"/>
      <c r="I56" s="182"/>
      <c r="J56" s="183">
        <f>J201</f>
        <v>0</v>
      </c>
      <c r="K56" s="184"/>
    </row>
    <row r="57" s="8" customFormat="1" ht="19.92" customHeight="1">
      <c r="B57" s="178"/>
      <c r="C57" s="179"/>
      <c r="D57" s="180" t="s">
        <v>119</v>
      </c>
      <c r="E57" s="181"/>
      <c r="F57" s="181"/>
      <c r="G57" s="181"/>
      <c r="H57" s="181"/>
      <c r="I57" s="182"/>
      <c r="J57" s="183">
        <f>J206</f>
        <v>0</v>
      </c>
      <c r="K57" s="184"/>
    </row>
    <row r="58" s="8" customFormat="1" ht="19.92" customHeight="1">
      <c r="B58" s="178"/>
      <c r="C58" s="179"/>
      <c r="D58" s="180" t="s">
        <v>120</v>
      </c>
      <c r="E58" s="181"/>
      <c r="F58" s="181"/>
      <c r="G58" s="181"/>
      <c r="H58" s="181"/>
      <c r="I58" s="182"/>
      <c r="J58" s="183">
        <f>J267</f>
        <v>0</v>
      </c>
      <c r="K58" s="184"/>
    </row>
    <row r="59" s="7" customFormat="1" ht="24.96" customHeight="1">
      <c r="B59" s="171"/>
      <c r="C59" s="172"/>
      <c r="D59" s="173" t="s">
        <v>121</v>
      </c>
      <c r="E59" s="174"/>
      <c r="F59" s="174"/>
      <c r="G59" s="174"/>
      <c r="H59" s="174"/>
      <c r="I59" s="175"/>
      <c r="J59" s="176">
        <f>J287</f>
        <v>0</v>
      </c>
      <c r="K59" s="177"/>
    </row>
    <row r="60" s="8" customFormat="1" ht="19.92" customHeight="1">
      <c r="B60" s="178"/>
      <c r="C60" s="179"/>
      <c r="D60" s="180" t="s">
        <v>122</v>
      </c>
      <c r="E60" s="181"/>
      <c r="F60" s="181"/>
      <c r="G60" s="181"/>
      <c r="H60" s="181"/>
      <c r="I60" s="182"/>
      <c r="J60" s="183">
        <f>J288</f>
        <v>0</v>
      </c>
      <c r="K60" s="184"/>
    </row>
    <row r="61" s="8" customFormat="1" ht="19.92" customHeight="1">
      <c r="B61" s="178"/>
      <c r="C61" s="179"/>
      <c r="D61" s="180" t="s">
        <v>123</v>
      </c>
      <c r="E61" s="181"/>
      <c r="F61" s="181"/>
      <c r="G61" s="181"/>
      <c r="H61" s="181"/>
      <c r="I61" s="182"/>
      <c r="J61" s="183">
        <f>J294</f>
        <v>0</v>
      </c>
      <c r="K61" s="184"/>
    </row>
    <row r="62" s="8" customFormat="1" ht="19.92" customHeight="1">
      <c r="B62" s="178"/>
      <c r="C62" s="179"/>
      <c r="D62" s="180" t="s">
        <v>124</v>
      </c>
      <c r="E62" s="181"/>
      <c r="F62" s="181"/>
      <c r="G62" s="181"/>
      <c r="H62" s="181"/>
      <c r="I62" s="182"/>
      <c r="J62" s="183">
        <f>J307</f>
        <v>0</v>
      </c>
      <c r="K62" s="184"/>
    </row>
    <row r="63" s="7" customFormat="1" ht="24.96" customHeight="1">
      <c r="B63" s="171"/>
      <c r="C63" s="172"/>
      <c r="D63" s="173" t="s">
        <v>125</v>
      </c>
      <c r="E63" s="174"/>
      <c r="F63" s="174"/>
      <c r="G63" s="174"/>
      <c r="H63" s="174"/>
      <c r="I63" s="175"/>
      <c r="J63" s="176">
        <f>J333</f>
        <v>0</v>
      </c>
      <c r="K63" s="177"/>
    </row>
    <row r="64" s="8" customFormat="1" ht="19.92" customHeight="1">
      <c r="B64" s="178"/>
      <c r="C64" s="179"/>
      <c r="D64" s="180" t="s">
        <v>126</v>
      </c>
      <c r="E64" s="181"/>
      <c r="F64" s="181"/>
      <c r="G64" s="181"/>
      <c r="H64" s="181"/>
      <c r="I64" s="182"/>
      <c r="J64" s="183">
        <f>J334</f>
        <v>0</v>
      </c>
      <c r="K64" s="184"/>
    </row>
    <row r="65" s="7" customFormat="1" ht="24.96" customHeight="1">
      <c r="B65" s="171"/>
      <c r="C65" s="172"/>
      <c r="D65" s="173" t="s">
        <v>127</v>
      </c>
      <c r="E65" s="174"/>
      <c r="F65" s="174"/>
      <c r="G65" s="174"/>
      <c r="H65" s="174"/>
      <c r="I65" s="175"/>
      <c r="J65" s="176">
        <f>J345</f>
        <v>0</v>
      </c>
      <c r="K65" s="177"/>
    </row>
    <row r="66" s="8" customFormat="1" ht="19.92" customHeight="1">
      <c r="B66" s="178"/>
      <c r="C66" s="179"/>
      <c r="D66" s="180" t="s">
        <v>128</v>
      </c>
      <c r="E66" s="181"/>
      <c r="F66" s="181"/>
      <c r="G66" s="181"/>
      <c r="H66" s="181"/>
      <c r="I66" s="182"/>
      <c r="J66" s="183">
        <f>J346</f>
        <v>0</v>
      </c>
      <c r="K66" s="184"/>
    </row>
    <row r="67" s="8" customFormat="1" ht="19.92" customHeight="1">
      <c r="B67" s="178"/>
      <c r="C67" s="179"/>
      <c r="D67" s="180" t="s">
        <v>129</v>
      </c>
      <c r="E67" s="181"/>
      <c r="F67" s="181"/>
      <c r="G67" s="181"/>
      <c r="H67" s="181"/>
      <c r="I67" s="182"/>
      <c r="J67" s="183">
        <f>J351</f>
        <v>0</v>
      </c>
      <c r="K67" s="184"/>
    </row>
    <row r="68" s="8" customFormat="1" ht="19.92" customHeight="1">
      <c r="B68" s="178"/>
      <c r="C68" s="179"/>
      <c r="D68" s="180" t="s">
        <v>130</v>
      </c>
      <c r="E68" s="181"/>
      <c r="F68" s="181"/>
      <c r="G68" s="181"/>
      <c r="H68" s="181"/>
      <c r="I68" s="182"/>
      <c r="J68" s="183">
        <f>J353</f>
        <v>0</v>
      </c>
      <c r="K68" s="184"/>
    </row>
    <row r="69" s="8" customFormat="1" ht="19.92" customHeight="1">
      <c r="B69" s="178"/>
      <c r="C69" s="179"/>
      <c r="D69" s="180" t="s">
        <v>131</v>
      </c>
      <c r="E69" s="181"/>
      <c r="F69" s="181"/>
      <c r="G69" s="181"/>
      <c r="H69" s="181"/>
      <c r="I69" s="182"/>
      <c r="J69" s="183">
        <f>J355</f>
        <v>0</v>
      </c>
      <c r="K69" s="184"/>
    </row>
    <row r="70" s="1" customFormat="1" ht="21.84" customHeight="1">
      <c r="B70" s="45"/>
      <c r="C70" s="46"/>
      <c r="D70" s="46"/>
      <c r="E70" s="46"/>
      <c r="F70" s="46"/>
      <c r="G70" s="46"/>
      <c r="H70" s="46"/>
      <c r="I70" s="138"/>
      <c r="J70" s="46"/>
      <c r="K70" s="50"/>
    </row>
    <row r="71" s="1" customFormat="1" ht="6.96" customHeight="1">
      <c r="B71" s="66"/>
      <c r="C71" s="67"/>
      <c r="D71" s="67"/>
      <c r="E71" s="67"/>
      <c r="F71" s="67"/>
      <c r="G71" s="67"/>
      <c r="H71" s="67"/>
      <c r="I71" s="160"/>
      <c r="J71" s="67"/>
      <c r="K71" s="68"/>
    </row>
    <row r="75" s="1" customFormat="1" ht="6.96" customHeight="1">
      <c r="B75" s="69"/>
      <c r="C75" s="70"/>
      <c r="D75" s="70"/>
      <c r="E75" s="70"/>
      <c r="F75" s="70"/>
      <c r="G75" s="70"/>
      <c r="H75" s="70"/>
      <c r="I75" s="163"/>
      <c r="J75" s="70"/>
      <c r="K75" s="70"/>
      <c r="L75" s="71"/>
    </row>
    <row r="76" s="1" customFormat="1" ht="36.96" customHeight="1">
      <c r="B76" s="45"/>
      <c r="C76" s="72" t="s">
        <v>132</v>
      </c>
      <c r="D76" s="73"/>
      <c r="E76" s="73"/>
      <c r="F76" s="73"/>
      <c r="G76" s="73"/>
      <c r="H76" s="73"/>
      <c r="I76" s="185"/>
      <c r="J76" s="73"/>
      <c r="K76" s="73"/>
      <c r="L76" s="71"/>
    </row>
    <row r="77" s="1" customFormat="1" ht="6.96" customHeight="1">
      <c r="B77" s="45"/>
      <c r="C77" s="73"/>
      <c r="D77" s="73"/>
      <c r="E77" s="73"/>
      <c r="F77" s="73"/>
      <c r="G77" s="73"/>
      <c r="H77" s="73"/>
      <c r="I77" s="185"/>
      <c r="J77" s="73"/>
      <c r="K77" s="73"/>
      <c r="L77" s="71"/>
    </row>
    <row r="78" s="1" customFormat="1" ht="14.4" customHeight="1">
      <c r="B78" s="45"/>
      <c r="C78" s="75" t="s">
        <v>18</v>
      </c>
      <c r="D78" s="73"/>
      <c r="E78" s="73"/>
      <c r="F78" s="73"/>
      <c r="G78" s="73"/>
      <c r="H78" s="73"/>
      <c r="I78" s="185"/>
      <c r="J78" s="73"/>
      <c r="K78" s="73"/>
      <c r="L78" s="71"/>
    </row>
    <row r="79" s="1" customFormat="1" ht="17.25" customHeight="1">
      <c r="B79" s="45"/>
      <c r="C79" s="73"/>
      <c r="D79" s="73"/>
      <c r="E79" s="81" t="str">
        <f>E7</f>
        <v>Odstranění podzemní stavby na pozemku p.č.1237/3 k.ú. Zábřeh nad Odrou</v>
      </c>
      <c r="F79" s="73"/>
      <c r="G79" s="73"/>
      <c r="H79" s="73"/>
      <c r="I79" s="185"/>
      <c r="J79" s="73"/>
      <c r="K79" s="73"/>
      <c r="L79" s="71"/>
    </row>
    <row r="80" s="1" customFormat="1" ht="6.96" customHeight="1">
      <c r="B80" s="45"/>
      <c r="C80" s="73"/>
      <c r="D80" s="73"/>
      <c r="E80" s="73"/>
      <c r="F80" s="73"/>
      <c r="G80" s="73"/>
      <c r="H80" s="73"/>
      <c r="I80" s="185"/>
      <c r="J80" s="73"/>
      <c r="K80" s="73"/>
      <c r="L80" s="71"/>
    </row>
    <row r="81" s="1" customFormat="1" ht="18" customHeight="1">
      <c r="B81" s="45"/>
      <c r="C81" s="75" t="s">
        <v>23</v>
      </c>
      <c r="D81" s="73"/>
      <c r="E81" s="73"/>
      <c r="F81" s="186" t="str">
        <f>F10</f>
        <v>Ostrava</v>
      </c>
      <c r="G81" s="73"/>
      <c r="H81" s="73"/>
      <c r="I81" s="187" t="s">
        <v>25</v>
      </c>
      <c r="J81" s="84" t="str">
        <f>IF(J10="","",J10)</f>
        <v>26. 4. 2018</v>
      </c>
      <c r="K81" s="73"/>
      <c r="L81" s="71"/>
    </row>
    <row r="82" s="1" customFormat="1" ht="6.96" customHeight="1">
      <c r="B82" s="45"/>
      <c r="C82" s="73"/>
      <c r="D82" s="73"/>
      <c r="E82" s="73"/>
      <c r="F82" s="73"/>
      <c r="G82" s="73"/>
      <c r="H82" s="73"/>
      <c r="I82" s="185"/>
      <c r="J82" s="73"/>
      <c r="K82" s="73"/>
      <c r="L82" s="71"/>
    </row>
    <row r="83" s="1" customFormat="1">
      <c r="B83" s="45"/>
      <c r="C83" s="75" t="s">
        <v>27</v>
      </c>
      <c r="D83" s="73"/>
      <c r="E83" s="73"/>
      <c r="F83" s="186" t="str">
        <f>E13</f>
        <v>SMO,ÚMOb Ostrava-Jih,Horní 791/3,700 30 Ostrava</v>
      </c>
      <c r="G83" s="73"/>
      <c r="H83" s="73"/>
      <c r="I83" s="187" t="s">
        <v>33</v>
      </c>
      <c r="J83" s="186" t="str">
        <f>E19</f>
        <v>VS projekt s.r.o.,Na Obvodu 45,703 00 Ostrava</v>
      </c>
      <c r="K83" s="73"/>
      <c r="L83" s="71"/>
    </row>
    <row r="84" s="1" customFormat="1" ht="14.4" customHeight="1">
      <c r="B84" s="45"/>
      <c r="C84" s="75" t="s">
        <v>31</v>
      </c>
      <c r="D84" s="73"/>
      <c r="E84" s="73"/>
      <c r="F84" s="186" t="str">
        <f>IF(E16="","",E16)</f>
        <v/>
      </c>
      <c r="G84" s="73"/>
      <c r="H84" s="73"/>
      <c r="I84" s="185"/>
      <c r="J84" s="73"/>
      <c r="K84" s="73"/>
      <c r="L84" s="71"/>
    </row>
    <row r="85" s="1" customFormat="1" ht="10.32" customHeight="1">
      <c r="B85" s="45"/>
      <c r="C85" s="73"/>
      <c r="D85" s="73"/>
      <c r="E85" s="73"/>
      <c r="F85" s="73"/>
      <c r="G85" s="73"/>
      <c r="H85" s="73"/>
      <c r="I85" s="185"/>
      <c r="J85" s="73"/>
      <c r="K85" s="73"/>
      <c r="L85" s="71"/>
    </row>
    <row r="86" s="9" customFormat="1" ht="29.28" customHeight="1">
      <c r="B86" s="188"/>
      <c r="C86" s="189" t="s">
        <v>133</v>
      </c>
      <c r="D86" s="190" t="s">
        <v>57</v>
      </c>
      <c r="E86" s="190" t="s">
        <v>53</v>
      </c>
      <c r="F86" s="190" t="s">
        <v>134</v>
      </c>
      <c r="G86" s="190" t="s">
        <v>135</v>
      </c>
      <c r="H86" s="190" t="s">
        <v>136</v>
      </c>
      <c r="I86" s="191" t="s">
        <v>137</v>
      </c>
      <c r="J86" s="190" t="s">
        <v>112</v>
      </c>
      <c r="K86" s="192" t="s">
        <v>138</v>
      </c>
      <c r="L86" s="193"/>
      <c r="M86" s="101" t="s">
        <v>139</v>
      </c>
      <c r="N86" s="102" t="s">
        <v>42</v>
      </c>
      <c r="O86" s="102" t="s">
        <v>140</v>
      </c>
      <c r="P86" s="102" t="s">
        <v>141</v>
      </c>
      <c r="Q86" s="102" t="s">
        <v>142</v>
      </c>
      <c r="R86" s="102" t="s">
        <v>143</v>
      </c>
      <c r="S86" s="102" t="s">
        <v>144</v>
      </c>
      <c r="T86" s="103" t="s">
        <v>145</v>
      </c>
    </row>
    <row r="87" s="1" customFormat="1" ht="29.28" customHeight="1">
      <c r="B87" s="45"/>
      <c r="C87" s="107" t="s">
        <v>113</v>
      </c>
      <c r="D87" s="73"/>
      <c r="E87" s="73"/>
      <c r="F87" s="73"/>
      <c r="G87" s="73"/>
      <c r="H87" s="73"/>
      <c r="I87" s="185"/>
      <c r="J87" s="194">
        <f>BK87</f>
        <v>0</v>
      </c>
      <c r="K87" s="73"/>
      <c r="L87" s="71"/>
      <c r="M87" s="104"/>
      <c r="N87" s="105"/>
      <c r="O87" s="105"/>
      <c r="P87" s="195">
        <f>P88+P287+P333+P345</f>
        <v>0</v>
      </c>
      <c r="Q87" s="105"/>
      <c r="R87" s="195">
        <f>R88+R287+R333+R345</f>
        <v>21.935003360000003</v>
      </c>
      <c r="S87" s="105"/>
      <c r="T87" s="196">
        <f>T88+T287+T333+T345</f>
        <v>200.05085799999998</v>
      </c>
      <c r="AT87" s="23" t="s">
        <v>71</v>
      </c>
      <c r="AU87" s="23" t="s">
        <v>114</v>
      </c>
      <c r="BK87" s="197">
        <f>BK88+BK287+BK333+BK345</f>
        <v>0</v>
      </c>
    </row>
    <row r="88" s="10" customFormat="1" ht="37.44" customHeight="1">
      <c r="B88" s="198"/>
      <c r="C88" s="199"/>
      <c r="D88" s="200" t="s">
        <v>71</v>
      </c>
      <c r="E88" s="201" t="s">
        <v>146</v>
      </c>
      <c r="F88" s="201" t="s">
        <v>147</v>
      </c>
      <c r="G88" s="199"/>
      <c r="H88" s="199"/>
      <c r="I88" s="202"/>
      <c r="J88" s="203">
        <f>BK88</f>
        <v>0</v>
      </c>
      <c r="K88" s="199"/>
      <c r="L88" s="204"/>
      <c r="M88" s="205"/>
      <c r="N88" s="206"/>
      <c r="O88" s="206"/>
      <c r="P88" s="207">
        <f>P89+P187+P201+P206+P267</f>
        <v>0</v>
      </c>
      <c r="Q88" s="206"/>
      <c r="R88" s="207">
        <f>R89+R187+R201+R206+R267</f>
        <v>21.756503360000004</v>
      </c>
      <c r="S88" s="206"/>
      <c r="T88" s="208">
        <f>T89+T187+T201+T206+T267</f>
        <v>198.79450799999998</v>
      </c>
      <c r="AR88" s="209" t="s">
        <v>77</v>
      </c>
      <c r="AT88" s="210" t="s">
        <v>71</v>
      </c>
      <c r="AU88" s="210" t="s">
        <v>72</v>
      </c>
      <c r="AY88" s="209" t="s">
        <v>148</v>
      </c>
      <c r="BK88" s="211">
        <f>BK89+BK187+BK201+BK206+BK267</f>
        <v>0</v>
      </c>
    </row>
    <row r="89" s="10" customFormat="1" ht="19.92" customHeight="1">
      <c r="B89" s="198"/>
      <c r="C89" s="199"/>
      <c r="D89" s="200" t="s">
        <v>71</v>
      </c>
      <c r="E89" s="212" t="s">
        <v>77</v>
      </c>
      <c r="F89" s="212" t="s">
        <v>149</v>
      </c>
      <c r="G89" s="199"/>
      <c r="H89" s="199"/>
      <c r="I89" s="202"/>
      <c r="J89" s="213">
        <f>BK89</f>
        <v>0</v>
      </c>
      <c r="K89" s="199"/>
      <c r="L89" s="204"/>
      <c r="M89" s="205"/>
      <c r="N89" s="206"/>
      <c r="O89" s="206"/>
      <c r="P89" s="207">
        <f>SUM(P90:P186)</f>
        <v>0</v>
      </c>
      <c r="Q89" s="206"/>
      <c r="R89" s="207">
        <f>SUM(R90:R186)</f>
        <v>9.7014133600000001</v>
      </c>
      <c r="S89" s="206"/>
      <c r="T89" s="208">
        <f>SUM(T90:T186)</f>
        <v>26.4572</v>
      </c>
      <c r="AR89" s="209" t="s">
        <v>77</v>
      </c>
      <c r="AT89" s="210" t="s">
        <v>71</v>
      </c>
      <c r="AU89" s="210" t="s">
        <v>77</v>
      </c>
      <c r="AY89" s="209" t="s">
        <v>148</v>
      </c>
      <c r="BK89" s="211">
        <f>SUM(BK90:BK186)</f>
        <v>0</v>
      </c>
    </row>
    <row r="90" s="1" customFormat="1" ht="38.25" customHeight="1">
      <c r="B90" s="45"/>
      <c r="C90" s="214" t="s">
        <v>77</v>
      </c>
      <c r="D90" s="214" t="s">
        <v>150</v>
      </c>
      <c r="E90" s="215" t="s">
        <v>151</v>
      </c>
      <c r="F90" s="216" t="s">
        <v>152</v>
      </c>
      <c r="G90" s="217" t="s">
        <v>153</v>
      </c>
      <c r="H90" s="218">
        <v>227</v>
      </c>
      <c r="I90" s="219"/>
      <c r="J90" s="220">
        <f>ROUND(I90*H90,2)</f>
        <v>0</v>
      </c>
      <c r="K90" s="216" t="s">
        <v>154</v>
      </c>
      <c r="L90" s="71"/>
      <c r="M90" s="221" t="s">
        <v>21</v>
      </c>
      <c r="N90" s="222" t="s">
        <v>43</v>
      </c>
      <c r="O90" s="46"/>
      <c r="P90" s="223">
        <f>O90*H90</f>
        <v>0</v>
      </c>
      <c r="Q90" s="223">
        <v>0</v>
      </c>
      <c r="R90" s="223">
        <f>Q90*H90</f>
        <v>0</v>
      </c>
      <c r="S90" s="223">
        <v>0.098000000000000004</v>
      </c>
      <c r="T90" s="224">
        <f>S90*H90</f>
        <v>22.246000000000002</v>
      </c>
      <c r="AR90" s="23" t="s">
        <v>155</v>
      </c>
      <c r="AT90" s="23" t="s">
        <v>150</v>
      </c>
      <c r="AU90" s="23" t="s">
        <v>87</v>
      </c>
      <c r="AY90" s="23" t="s">
        <v>148</v>
      </c>
      <c r="BE90" s="225">
        <f>IF(N90="základní",J90,0)</f>
        <v>0</v>
      </c>
      <c r="BF90" s="225">
        <f>IF(N90="snížená",J90,0)</f>
        <v>0</v>
      </c>
      <c r="BG90" s="225">
        <f>IF(N90="zákl. přenesená",J90,0)</f>
        <v>0</v>
      </c>
      <c r="BH90" s="225">
        <f>IF(N90="sníž. přenesená",J90,0)</f>
        <v>0</v>
      </c>
      <c r="BI90" s="225">
        <f>IF(N90="nulová",J90,0)</f>
        <v>0</v>
      </c>
      <c r="BJ90" s="23" t="s">
        <v>77</v>
      </c>
      <c r="BK90" s="225">
        <f>ROUND(I90*H90,2)</f>
        <v>0</v>
      </c>
      <c r="BL90" s="23" t="s">
        <v>155</v>
      </c>
      <c r="BM90" s="23" t="s">
        <v>156</v>
      </c>
    </row>
    <row r="91" s="1" customFormat="1">
      <c r="B91" s="45"/>
      <c r="C91" s="73"/>
      <c r="D91" s="226" t="s">
        <v>157</v>
      </c>
      <c r="E91" s="73"/>
      <c r="F91" s="227" t="s">
        <v>158</v>
      </c>
      <c r="G91" s="73"/>
      <c r="H91" s="73"/>
      <c r="I91" s="185"/>
      <c r="J91" s="73"/>
      <c r="K91" s="73"/>
      <c r="L91" s="71"/>
      <c r="M91" s="228"/>
      <c r="N91" s="46"/>
      <c r="O91" s="46"/>
      <c r="P91" s="46"/>
      <c r="Q91" s="46"/>
      <c r="R91" s="46"/>
      <c r="S91" s="46"/>
      <c r="T91" s="94"/>
      <c r="AT91" s="23" t="s">
        <v>157</v>
      </c>
      <c r="AU91" s="23" t="s">
        <v>87</v>
      </c>
    </row>
    <row r="92" s="11" customFormat="1">
      <c r="B92" s="229"/>
      <c r="C92" s="230"/>
      <c r="D92" s="226" t="s">
        <v>159</v>
      </c>
      <c r="E92" s="231" t="s">
        <v>21</v>
      </c>
      <c r="F92" s="232" t="s">
        <v>160</v>
      </c>
      <c r="G92" s="230"/>
      <c r="H92" s="231" t="s">
        <v>21</v>
      </c>
      <c r="I92" s="233"/>
      <c r="J92" s="230"/>
      <c r="K92" s="230"/>
      <c r="L92" s="234"/>
      <c r="M92" s="235"/>
      <c r="N92" s="236"/>
      <c r="O92" s="236"/>
      <c r="P92" s="236"/>
      <c r="Q92" s="236"/>
      <c r="R92" s="236"/>
      <c r="S92" s="236"/>
      <c r="T92" s="237"/>
      <c r="AT92" s="238" t="s">
        <v>159</v>
      </c>
      <c r="AU92" s="238" t="s">
        <v>87</v>
      </c>
      <c r="AV92" s="11" t="s">
        <v>77</v>
      </c>
      <c r="AW92" s="11" t="s">
        <v>35</v>
      </c>
      <c r="AX92" s="11" t="s">
        <v>72</v>
      </c>
      <c r="AY92" s="238" t="s">
        <v>148</v>
      </c>
    </row>
    <row r="93" s="12" customFormat="1">
      <c r="B93" s="239"/>
      <c r="C93" s="240"/>
      <c r="D93" s="226" t="s">
        <v>159</v>
      </c>
      <c r="E93" s="241" t="s">
        <v>21</v>
      </c>
      <c r="F93" s="242" t="s">
        <v>161</v>
      </c>
      <c r="G93" s="240"/>
      <c r="H93" s="243">
        <v>227</v>
      </c>
      <c r="I93" s="244"/>
      <c r="J93" s="240"/>
      <c r="K93" s="240"/>
      <c r="L93" s="245"/>
      <c r="M93" s="246"/>
      <c r="N93" s="247"/>
      <c r="O93" s="247"/>
      <c r="P93" s="247"/>
      <c r="Q93" s="247"/>
      <c r="R93" s="247"/>
      <c r="S93" s="247"/>
      <c r="T93" s="248"/>
      <c r="AT93" s="249" t="s">
        <v>159</v>
      </c>
      <c r="AU93" s="249" t="s">
        <v>87</v>
      </c>
      <c r="AV93" s="12" t="s">
        <v>87</v>
      </c>
      <c r="AW93" s="12" t="s">
        <v>35</v>
      </c>
      <c r="AX93" s="12" t="s">
        <v>72</v>
      </c>
      <c r="AY93" s="249" t="s">
        <v>148</v>
      </c>
    </row>
    <row r="94" s="13" customFormat="1">
      <c r="B94" s="250"/>
      <c r="C94" s="251"/>
      <c r="D94" s="226" t="s">
        <v>159</v>
      </c>
      <c r="E94" s="252" t="s">
        <v>21</v>
      </c>
      <c r="F94" s="253" t="s">
        <v>162</v>
      </c>
      <c r="G94" s="251"/>
      <c r="H94" s="254">
        <v>227</v>
      </c>
      <c r="I94" s="255"/>
      <c r="J94" s="251"/>
      <c r="K94" s="251"/>
      <c r="L94" s="256"/>
      <c r="M94" s="257"/>
      <c r="N94" s="258"/>
      <c r="O94" s="258"/>
      <c r="P94" s="258"/>
      <c r="Q94" s="258"/>
      <c r="R94" s="258"/>
      <c r="S94" s="258"/>
      <c r="T94" s="259"/>
      <c r="AT94" s="260" t="s">
        <v>159</v>
      </c>
      <c r="AU94" s="260" t="s">
        <v>87</v>
      </c>
      <c r="AV94" s="13" t="s">
        <v>155</v>
      </c>
      <c r="AW94" s="13" t="s">
        <v>35</v>
      </c>
      <c r="AX94" s="13" t="s">
        <v>77</v>
      </c>
      <c r="AY94" s="260" t="s">
        <v>148</v>
      </c>
    </row>
    <row r="95" s="1" customFormat="1" ht="51" customHeight="1">
      <c r="B95" s="45"/>
      <c r="C95" s="214" t="s">
        <v>87</v>
      </c>
      <c r="D95" s="214" t="s">
        <v>150</v>
      </c>
      <c r="E95" s="215" t="s">
        <v>163</v>
      </c>
      <c r="F95" s="216" t="s">
        <v>164</v>
      </c>
      <c r="G95" s="217" t="s">
        <v>153</v>
      </c>
      <c r="H95" s="218">
        <v>14</v>
      </c>
      <c r="I95" s="219"/>
      <c r="J95" s="220">
        <f>ROUND(I95*H95,2)</f>
        <v>0</v>
      </c>
      <c r="K95" s="216" t="s">
        <v>154</v>
      </c>
      <c r="L95" s="71"/>
      <c r="M95" s="221" t="s">
        <v>21</v>
      </c>
      <c r="N95" s="222" t="s">
        <v>43</v>
      </c>
      <c r="O95" s="46"/>
      <c r="P95" s="223">
        <f>O95*H95</f>
        <v>0</v>
      </c>
      <c r="Q95" s="223">
        <v>0</v>
      </c>
      <c r="R95" s="223">
        <f>Q95*H95</f>
        <v>0</v>
      </c>
      <c r="S95" s="223">
        <v>0.29999999999999999</v>
      </c>
      <c r="T95" s="224">
        <f>S95*H95</f>
        <v>4.2000000000000002</v>
      </c>
      <c r="AR95" s="23" t="s">
        <v>155</v>
      </c>
      <c r="AT95" s="23" t="s">
        <v>150</v>
      </c>
      <c r="AU95" s="23" t="s">
        <v>87</v>
      </c>
      <c r="AY95" s="23" t="s">
        <v>148</v>
      </c>
      <c r="BE95" s="225">
        <f>IF(N95="základní",J95,0)</f>
        <v>0</v>
      </c>
      <c r="BF95" s="225">
        <f>IF(N95="snížená",J95,0)</f>
        <v>0</v>
      </c>
      <c r="BG95" s="225">
        <f>IF(N95="zákl. přenesená",J95,0)</f>
        <v>0</v>
      </c>
      <c r="BH95" s="225">
        <f>IF(N95="sníž. přenesená",J95,0)</f>
        <v>0</v>
      </c>
      <c r="BI95" s="225">
        <f>IF(N95="nulová",J95,0)</f>
        <v>0</v>
      </c>
      <c r="BJ95" s="23" t="s">
        <v>77</v>
      </c>
      <c r="BK95" s="225">
        <f>ROUND(I95*H95,2)</f>
        <v>0</v>
      </c>
      <c r="BL95" s="23" t="s">
        <v>155</v>
      </c>
      <c r="BM95" s="23" t="s">
        <v>165</v>
      </c>
    </row>
    <row r="96" s="1" customFormat="1">
      <c r="B96" s="45"/>
      <c r="C96" s="73"/>
      <c r="D96" s="226" t="s">
        <v>157</v>
      </c>
      <c r="E96" s="73"/>
      <c r="F96" s="227" t="s">
        <v>158</v>
      </c>
      <c r="G96" s="73"/>
      <c r="H96" s="73"/>
      <c r="I96" s="185"/>
      <c r="J96" s="73"/>
      <c r="K96" s="73"/>
      <c r="L96" s="71"/>
      <c r="M96" s="228"/>
      <c r="N96" s="46"/>
      <c r="O96" s="46"/>
      <c r="P96" s="46"/>
      <c r="Q96" s="46"/>
      <c r="R96" s="46"/>
      <c r="S96" s="46"/>
      <c r="T96" s="94"/>
      <c r="AT96" s="23" t="s">
        <v>157</v>
      </c>
      <c r="AU96" s="23" t="s">
        <v>87</v>
      </c>
    </row>
    <row r="97" s="12" customFormat="1">
      <c r="B97" s="239"/>
      <c r="C97" s="240"/>
      <c r="D97" s="226" t="s">
        <v>159</v>
      </c>
      <c r="E97" s="241" t="s">
        <v>21</v>
      </c>
      <c r="F97" s="242" t="s">
        <v>92</v>
      </c>
      <c r="G97" s="240"/>
      <c r="H97" s="243">
        <v>14</v>
      </c>
      <c r="I97" s="244"/>
      <c r="J97" s="240"/>
      <c r="K97" s="240"/>
      <c r="L97" s="245"/>
      <c r="M97" s="246"/>
      <c r="N97" s="247"/>
      <c r="O97" s="247"/>
      <c r="P97" s="247"/>
      <c r="Q97" s="247"/>
      <c r="R97" s="247"/>
      <c r="S97" s="247"/>
      <c r="T97" s="248"/>
      <c r="AT97" s="249" t="s">
        <v>159</v>
      </c>
      <c r="AU97" s="249" t="s">
        <v>87</v>
      </c>
      <c r="AV97" s="12" t="s">
        <v>87</v>
      </c>
      <c r="AW97" s="12" t="s">
        <v>35</v>
      </c>
      <c r="AX97" s="12" t="s">
        <v>77</v>
      </c>
      <c r="AY97" s="249" t="s">
        <v>148</v>
      </c>
    </row>
    <row r="98" s="1" customFormat="1" ht="25.5" customHeight="1">
      <c r="B98" s="45"/>
      <c r="C98" s="214" t="s">
        <v>166</v>
      </c>
      <c r="D98" s="214" t="s">
        <v>150</v>
      </c>
      <c r="E98" s="215" t="s">
        <v>167</v>
      </c>
      <c r="F98" s="216" t="s">
        <v>168</v>
      </c>
      <c r="G98" s="217" t="s">
        <v>153</v>
      </c>
      <c r="H98" s="218">
        <v>14</v>
      </c>
      <c r="I98" s="219"/>
      <c r="J98" s="220">
        <f>ROUND(I98*H98,2)</f>
        <v>0</v>
      </c>
      <c r="K98" s="216" t="s">
        <v>154</v>
      </c>
      <c r="L98" s="71"/>
      <c r="M98" s="221" t="s">
        <v>21</v>
      </c>
      <c r="N98" s="222" t="s">
        <v>43</v>
      </c>
      <c r="O98" s="46"/>
      <c r="P98" s="223">
        <f>O98*H98</f>
        <v>0</v>
      </c>
      <c r="Q98" s="223">
        <v>0</v>
      </c>
      <c r="R98" s="223">
        <f>Q98*H98</f>
        <v>0</v>
      </c>
      <c r="S98" s="223">
        <v>0.00080000000000000004</v>
      </c>
      <c r="T98" s="224">
        <f>S98*H98</f>
        <v>0.0112</v>
      </c>
      <c r="AR98" s="23" t="s">
        <v>155</v>
      </c>
      <c r="AT98" s="23" t="s">
        <v>150</v>
      </c>
      <c r="AU98" s="23" t="s">
        <v>87</v>
      </c>
      <c r="AY98" s="23" t="s">
        <v>148</v>
      </c>
      <c r="BE98" s="225">
        <f>IF(N98="základní",J98,0)</f>
        <v>0</v>
      </c>
      <c r="BF98" s="225">
        <f>IF(N98="snížená",J98,0)</f>
        <v>0</v>
      </c>
      <c r="BG98" s="225">
        <f>IF(N98="zákl. přenesená",J98,0)</f>
        <v>0</v>
      </c>
      <c r="BH98" s="225">
        <f>IF(N98="sníž. přenesená",J98,0)</f>
        <v>0</v>
      </c>
      <c r="BI98" s="225">
        <f>IF(N98="nulová",J98,0)</f>
        <v>0</v>
      </c>
      <c r="BJ98" s="23" t="s">
        <v>77</v>
      </c>
      <c r="BK98" s="225">
        <f>ROUND(I98*H98,2)</f>
        <v>0</v>
      </c>
      <c r="BL98" s="23" t="s">
        <v>155</v>
      </c>
      <c r="BM98" s="23" t="s">
        <v>169</v>
      </c>
    </row>
    <row r="99" s="1" customFormat="1">
      <c r="B99" s="45"/>
      <c r="C99" s="73"/>
      <c r="D99" s="226" t="s">
        <v>157</v>
      </c>
      <c r="E99" s="73"/>
      <c r="F99" s="227" t="s">
        <v>170</v>
      </c>
      <c r="G99" s="73"/>
      <c r="H99" s="73"/>
      <c r="I99" s="185"/>
      <c r="J99" s="73"/>
      <c r="K99" s="73"/>
      <c r="L99" s="71"/>
      <c r="M99" s="228"/>
      <c r="N99" s="46"/>
      <c r="O99" s="46"/>
      <c r="P99" s="46"/>
      <c r="Q99" s="46"/>
      <c r="R99" s="46"/>
      <c r="S99" s="46"/>
      <c r="T99" s="94"/>
      <c r="AT99" s="23" t="s">
        <v>157</v>
      </c>
      <c r="AU99" s="23" t="s">
        <v>87</v>
      </c>
    </row>
    <row r="100" s="12" customFormat="1">
      <c r="B100" s="239"/>
      <c r="C100" s="240"/>
      <c r="D100" s="226" t="s">
        <v>159</v>
      </c>
      <c r="E100" s="241" t="s">
        <v>21</v>
      </c>
      <c r="F100" s="242" t="s">
        <v>92</v>
      </c>
      <c r="G100" s="240"/>
      <c r="H100" s="243">
        <v>14</v>
      </c>
      <c r="I100" s="244"/>
      <c r="J100" s="240"/>
      <c r="K100" s="240"/>
      <c r="L100" s="245"/>
      <c r="M100" s="246"/>
      <c r="N100" s="247"/>
      <c r="O100" s="247"/>
      <c r="P100" s="247"/>
      <c r="Q100" s="247"/>
      <c r="R100" s="247"/>
      <c r="S100" s="247"/>
      <c r="T100" s="248"/>
      <c r="AT100" s="249" t="s">
        <v>159</v>
      </c>
      <c r="AU100" s="249" t="s">
        <v>87</v>
      </c>
      <c r="AV100" s="12" t="s">
        <v>87</v>
      </c>
      <c r="AW100" s="12" t="s">
        <v>35</v>
      </c>
      <c r="AX100" s="12" t="s">
        <v>77</v>
      </c>
      <c r="AY100" s="249" t="s">
        <v>148</v>
      </c>
    </row>
    <row r="101" s="1" customFormat="1" ht="25.5" customHeight="1">
      <c r="B101" s="45"/>
      <c r="C101" s="214" t="s">
        <v>155</v>
      </c>
      <c r="D101" s="214" t="s">
        <v>150</v>
      </c>
      <c r="E101" s="215" t="s">
        <v>171</v>
      </c>
      <c r="F101" s="216" t="s">
        <v>172</v>
      </c>
      <c r="G101" s="217" t="s">
        <v>153</v>
      </c>
      <c r="H101" s="218">
        <v>30</v>
      </c>
      <c r="I101" s="219"/>
      <c r="J101" s="220">
        <f>ROUND(I101*H101,2)</f>
        <v>0</v>
      </c>
      <c r="K101" s="216" t="s">
        <v>154</v>
      </c>
      <c r="L101" s="71"/>
      <c r="M101" s="221" t="s">
        <v>21</v>
      </c>
      <c r="N101" s="222" t="s">
        <v>43</v>
      </c>
      <c r="O101" s="46"/>
      <c r="P101" s="223">
        <f>O101*H101</f>
        <v>0</v>
      </c>
      <c r="Q101" s="223">
        <v>0.00064000000000000005</v>
      </c>
      <c r="R101" s="223">
        <f>Q101*H101</f>
        <v>0.019200000000000002</v>
      </c>
      <c r="S101" s="223">
        <v>0</v>
      </c>
      <c r="T101" s="224">
        <f>S101*H101</f>
        <v>0</v>
      </c>
      <c r="AR101" s="23" t="s">
        <v>155</v>
      </c>
      <c r="AT101" s="23" t="s">
        <v>150</v>
      </c>
      <c r="AU101" s="23" t="s">
        <v>87</v>
      </c>
      <c r="AY101" s="23" t="s">
        <v>148</v>
      </c>
      <c r="BE101" s="225">
        <f>IF(N101="základní",J101,0)</f>
        <v>0</v>
      </c>
      <c r="BF101" s="225">
        <f>IF(N101="snížená",J101,0)</f>
        <v>0</v>
      </c>
      <c r="BG101" s="225">
        <f>IF(N101="zákl. přenesená",J101,0)</f>
        <v>0</v>
      </c>
      <c r="BH101" s="225">
        <f>IF(N101="sníž. přenesená",J101,0)</f>
        <v>0</v>
      </c>
      <c r="BI101" s="225">
        <f>IF(N101="nulová",J101,0)</f>
        <v>0</v>
      </c>
      <c r="BJ101" s="23" t="s">
        <v>77</v>
      </c>
      <c r="BK101" s="225">
        <f>ROUND(I101*H101,2)</f>
        <v>0</v>
      </c>
      <c r="BL101" s="23" t="s">
        <v>155</v>
      </c>
      <c r="BM101" s="23" t="s">
        <v>173</v>
      </c>
    </row>
    <row r="102" s="1" customFormat="1">
      <c r="B102" s="45"/>
      <c r="C102" s="73"/>
      <c r="D102" s="226" t="s">
        <v>157</v>
      </c>
      <c r="E102" s="73"/>
      <c r="F102" s="227" t="s">
        <v>174</v>
      </c>
      <c r="G102" s="73"/>
      <c r="H102" s="73"/>
      <c r="I102" s="185"/>
      <c r="J102" s="73"/>
      <c r="K102" s="73"/>
      <c r="L102" s="71"/>
      <c r="M102" s="228"/>
      <c r="N102" s="46"/>
      <c r="O102" s="46"/>
      <c r="P102" s="46"/>
      <c r="Q102" s="46"/>
      <c r="R102" s="46"/>
      <c r="S102" s="46"/>
      <c r="T102" s="94"/>
      <c r="AT102" s="23" t="s">
        <v>157</v>
      </c>
      <c r="AU102" s="23" t="s">
        <v>87</v>
      </c>
    </row>
    <row r="103" s="11" customFormat="1">
      <c r="B103" s="229"/>
      <c r="C103" s="230"/>
      <c r="D103" s="226" t="s">
        <v>159</v>
      </c>
      <c r="E103" s="231" t="s">
        <v>21</v>
      </c>
      <c r="F103" s="232" t="s">
        <v>175</v>
      </c>
      <c r="G103" s="230"/>
      <c r="H103" s="231" t="s">
        <v>21</v>
      </c>
      <c r="I103" s="233"/>
      <c r="J103" s="230"/>
      <c r="K103" s="230"/>
      <c r="L103" s="234"/>
      <c r="M103" s="235"/>
      <c r="N103" s="236"/>
      <c r="O103" s="236"/>
      <c r="P103" s="236"/>
      <c r="Q103" s="236"/>
      <c r="R103" s="236"/>
      <c r="S103" s="236"/>
      <c r="T103" s="237"/>
      <c r="AT103" s="238" t="s">
        <v>159</v>
      </c>
      <c r="AU103" s="238" t="s">
        <v>87</v>
      </c>
      <c r="AV103" s="11" t="s">
        <v>77</v>
      </c>
      <c r="AW103" s="11" t="s">
        <v>35</v>
      </c>
      <c r="AX103" s="11" t="s">
        <v>72</v>
      </c>
      <c r="AY103" s="238" t="s">
        <v>148</v>
      </c>
    </row>
    <row r="104" s="12" customFormat="1">
      <c r="B104" s="239"/>
      <c r="C104" s="240"/>
      <c r="D104" s="226" t="s">
        <v>159</v>
      </c>
      <c r="E104" s="241" t="s">
        <v>21</v>
      </c>
      <c r="F104" s="242" t="s">
        <v>176</v>
      </c>
      <c r="G104" s="240"/>
      <c r="H104" s="243">
        <v>30</v>
      </c>
      <c r="I104" s="244"/>
      <c r="J104" s="240"/>
      <c r="K104" s="240"/>
      <c r="L104" s="245"/>
      <c r="M104" s="246"/>
      <c r="N104" s="247"/>
      <c r="O104" s="247"/>
      <c r="P104" s="247"/>
      <c r="Q104" s="247"/>
      <c r="R104" s="247"/>
      <c r="S104" s="247"/>
      <c r="T104" s="248"/>
      <c r="AT104" s="249" t="s">
        <v>159</v>
      </c>
      <c r="AU104" s="249" t="s">
        <v>87</v>
      </c>
      <c r="AV104" s="12" t="s">
        <v>87</v>
      </c>
      <c r="AW104" s="12" t="s">
        <v>35</v>
      </c>
      <c r="AX104" s="12" t="s">
        <v>72</v>
      </c>
      <c r="AY104" s="249" t="s">
        <v>148</v>
      </c>
    </row>
    <row r="105" s="13" customFormat="1">
      <c r="B105" s="250"/>
      <c r="C105" s="251"/>
      <c r="D105" s="226" t="s">
        <v>159</v>
      </c>
      <c r="E105" s="252" t="s">
        <v>84</v>
      </c>
      <c r="F105" s="253" t="s">
        <v>162</v>
      </c>
      <c r="G105" s="251"/>
      <c r="H105" s="254">
        <v>30</v>
      </c>
      <c r="I105" s="255"/>
      <c r="J105" s="251"/>
      <c r="K105" s="251"/>
      <c r="L105" s="256"/>
      <c r="M105" s="257"/>
      <c r="N105" s="258"/>
      <c r="O105" s="258"/>
      <c r="P105" s="258"/>
      <c r="Q105" s="258"/>
      <c r="R105" s="258"/>
      <c r="S105" s="258"/>
      <c r="T105" s="259"/>
      <c r="AT105" s="260" t="s">
        <v>159</v>
      </c>
      <c r="AU105" s="260" t="s">
        <v>87</v>
      </c>
      <c r="AV105" s="13" t="s">
        <v>155</v>
      </c>
      <c r="AW105" s="13" t="s">
        <v>35</v>
      </c>
      <c r="AX105" s="13" t="s">
        <v>77</v>
      </c>
      <c r="AY105" s="260" t="s">
        <v>148</v>
      </c>
    </row>
    <row r="106" s="1" customFormat="1" ht="25.5" customHeight="1">
      <c r="B106" s="45"/>
      <c r="C106" s="214" t="s">
        <v>177</v>
      </c>
      <c r="D106" s="214" t="s">
        <v>150</v>
      </c>
      <c r="E106" s="215" t="s">
        <v>178</v>
      </c>
      <c r="F106" s="216" t="s">
        <v>179</v>
      </c>
      <c r="G106" s="217" t="s">
        <v>153</v>
      </c>
      <c r="H106" s="218">
        <v>30</v>
      </c>
      <c r="I106" s="219"/>
      <c r="J106" s="220">
        <f>ROUND(I106*H106,2)</f>
        <v>0</v>
      </c>
      <c r="K106" s="216" t="s">
        <v>154</v>
      </c>
      <c r="L106" s="71"/>
      <c r="M106" s="221" t="s">
        <v>21</v>
      </c>
      <c r="N106" s="222" t="s">
        <v>43</v>
      </c>
      <c r="O106" s="46"/>
      <c r="P106" s="223">
        <f>O106*H106</f>
        <v>0</v>
      </c>
      <c r="Q106" s="223">
        <v>0</v>
      </c>
      <c r="R106" s="223">
        <f>Q106*H106</f>
        <v>0</v>
      </c>
      <c r="S106" s="223">
        <v>0</v>
      </c>
      <c r="T106" s="224">
        <f>S106*H106</f>
        <v>0</v>
      </c>
      <c r="AR106" s="23" t="s">
        <v>155</v>
      </c>
      <c r="AT106" s="23" t="s">
        <v>150</v>
      </c>
      <c r="AU106" s="23" t="s">
        <v>87</v>
      </c>
      <c r="AY106" s="23" t="s">
        <v>148</v>
      </c>
      <c r="BE106" s="225">
        <f>IF(N106="základní",J106,0)</f>
        <v>0</v>
      </c>
      <c r="BF106" s="225">
        <f>IF(N106="snížená",J106,0)</f>
        <v>0</v>
      </c>
      <c r="BG106" s="225">
        <f>IF(N106="zákl. přenesená",J106,0)</f>
        <v>0</v>
      </c>
      <c r="BH106" s="225">
        <f>IF(N106="sníž. přenesená",J106,0)</f>
        <v>0</v>
      </c>
      <c r="BI106" s="225">
        <f>IF(N106="nulová",J106,0)</f>
        <v>0</v>
      </c>
      <c r="BJ106" s="23" t="s">
        <v>77</v>
      </c>
      <c r="BK106" s="225">
        <f>ROUND(I106*H106,2)</f>
        <v>0</v>
      </c>
      <c r="BL106" s="23" t="s">
        <v>155</v>
      </c>
      <c r="BM106" s="23" t="s">
        <v>180</v>
      </c>
    </row>
    <row r="107" s="1" customFormat="1">
      <c r="B107" s="45"/>
      <c r="C107" s="73"/>
      <c r="D107" s="226" t="s">
        <v>157</v>
      </c>
      <c r="E107" s="73"/>
      <c r="F107" s="227" t="s">
        <v>174</v>
      </c>
      <c r="G107" s="73"/>
      <c r="H107" s="73"/>
      <c r="I107" s="185"/>
      <c r="J107" s="73"/>
      <c r="K107" s="73"/>
      <c r="L107" s="71"/>
      <c r="M107" s="228"/>
      <c r="N107" s="46"/>
      <c r="O107" s="46"/>
      <c r="P107" s="46"/>
      <c r="Q107" s="46"/>
      <c r="R107" s="46"/>
      <c r="S107" s="46"/>
      <c r="T107" s="94"/>
      <c r="AT107" s="23" t="s">
        <v>157</v>
      </c>
      <c r="AU107" s="23" t="s">
        <v>87</v>
      </c>
    </row>
    <row r="108" s="12" customFormat="1">
      <c r="B108" s="239"/>
      <c r="C108" s="240"/>
      <c r="D108" s="226" t="s">
        <v>159</v>
      </c>
      <c r="E108" s="241" t="s">
        <v>21</v>
      </c>
      <c r="F108" s="242" t="s">
        <v>84</v>
      </c>
      <c r="G108" s="240"/>
      <c r="H108" s="243">
        <v>30</v>
      </c>
      <c r="I108" s="244"/>
      <c r="J108" s="240"/>
      <c r="K108" s="240"/>
      <c r="L108" s="245"/>
      <c r="M108" s="246"/>
      <c r="N108" s="247"/>
      <c r="O108" s="247"/>
      <c r="P108" s="247"/>
      <c r="Q108" s="247"/>
      <c r="R108" s="247"/>
      <c r="S108" s="247"/>
      <c r="T108" s="248"/>
      <c r="AT108" s="249" t="s">
        <v>159</v>
      </c>
      <c r="AU108" s="249" t="s">
        <v>87</v>
      </c>
      <c r="AV108" s="12" t="s">
        <v>87</v>
      </c>
      <c r="AW108" s="12" t="s">
        <v>35</v>
      </c>
      <c r="AX108" s="12" t="s">
        <v>77</v>
      </c>
      <c r="AY108" s="249" t="s">
        <v>148</v>
      </c>
    </row>
    <row r="109" s="1" customFormat="1" ht="25.5" customHeight="1">
      <c r="B109" s="45"/>
      <c r="C109" s="214" t="s">
        <v>181</v>
      </c>
      <c r="D109" s="214" t="s">
        <v>150</v>
      </c>
      <c r="E109" s="215" t="s">
        <v>182</v>
      </c>
      <c r="F109" s="216" t="s">
        <v>183</v>
      </c>
      <c r="G109" s="217" t="s">
        <v>184</v>
      </c>
      <c r="H109" s="218">
        <v>91</v>
      </c>
      <c r="I109" s="219"/>
      <c r="J109" s="220">
        <f>ROUND(I109*H109,2)</f>
        <v>0</v>
      </c>
      <c r="K109" s="216" t="s">
        <v>154</v>
      </c>
      <c r="L109" s="71"/>
      <c r="M109" s="221" t="s">
        <v>21</v>
      </c>
      <c r="N109" s="222" t="s">
        <v>43</v>
      </c>
      <c r="O109" s="46"/>
      <c r="P109" s="223">
        <f>O109*H109</f>
        <v>0</v>
      </c>
      <c r="Q109" s="223">
        <v>0.00014999999999999999</v>
      </c>
      <c r="R109" s="223">
        <f>Q109*H109</f>
        <v>0.013649999999999999</v>
      </c>
      <c r="S109" s="223">
        <v>0</v>
      </c>
      <c r="T109" s="224">
        <f>S109*H109</f>
        <v>0</v>
      </c>
      <c r="AR109" s="23" t="s">
        <v>155</v>
      </c>
      <c r="AT109" s="23" t="s">
        <v>150</v>
      </c>
      <c r="AU109" s="23" t="s">
        <v>87</v>
      </c>
      <c r="AY109" s="23" t="s">
        <v>148</v>
      </c>
      <c r="BE109" s="225">
        <f>IF(N109="základní",J109,0)</f>
        <v>0</v>
      </c>
      <c r="BF109" s="225">
        <f>IF(N109="snížená",J109,0)</f>
        <v>0</v>
      </c>
      <c r="BG109" s="225">
        <f>IF(N109="zákl. přenesená",J109,0)</f>
        <v>0</v>
      </c>
      <c r="BH109" s="225">
        <f>IF(N109="sníž. přenesená",J109,0)</f>
        <v>0</v>
      </c>
      <c r="BI109" s="225">
        <f>IF(N109="nulová",J109,0)</f>
        <v>0</v>
      </c>
      <c r="BJ109" s="23" t="s">
        <v>77</v>
      </c>
      <c r="BK109" s="225">
        <f>ROUND(I109*H109,2)</f>
        <v>0</v>
      </c>
      <c r="BL109" s="23" t="s">
        <v>155</v>
      </c>
      <c r="BM109" s="23" t="s">
        <v>185</v>
      </c>
    </row>
    <row r="110" s="1" customFormat="1">
      <c r="B110" s="45"/>
      <c r="C110" s="73"/>
      <c r="D110" s="226" t="s">
        <v>157</v>
      </c>
      <c r="E110" s="73"/>
      <c r="F110" s="227" t="s">
        <v>174</v>
      </c>
      <c r="G110" s="73"/>
      <c r="H110" s="73"/>
      <c r="I110" s="185"/>
      <c r="J110" s="73"/>
      <c r="K110" s="73"/>
      <c r="L110" s="71"/>
      <c r="M110" s="228"/>
      <c r="N110" s="46"/>
      <c r="O110" s="46"/>
      <c r="P110" s="46"/>
      <c r="Q110" s="46"/>
      <c r="R110" s="46"/>
      <c r="S110" s="46"/>
      <c r="T110" s="94"/>
      <c r="AT110" s="23" t="s">
        <v>157</v>
      </c>
      <c r="AU110" s="23" t="s">
        <v>87</v>
      </c>
    </row>
    <row r="111" s="11" customFormat="1">
      <c r="B111" s="229"/>
      <c r="C111" s="230"/>
      <c r="D111" s="226" t="s">
        <v>159</v>
      </c>
      <c r="E111" s="231" t="s">
        <v>21</v>
      </c>
      <c r="F111" s="232" t="s">
        <v>186</v>
      </c>
      <c r="G111" s="230"/>
      <c r="H111" s="231" t="s">
        <v>21</v>
      </c>
      <c r="I111" s="233"/>
      <c r="J111" s="230"/>
      <c r="K111" s="230"/>
      <c r="L111" s="234"/>
      <c r="M111" s="235"/>
      <c r="N111" s="236"/>
      <c r="O111" s="236"/>
      <c r="P111" s="236"/>
      <c r="Q111" s="236"/>
      <c r="R111" s="236"/>
      <c r="S111" s="236"/>
      <c r="T111" s="237"/>
      <c r="AT111" s="238" t="s">
        <v>159</v>
      </c>
      <c r="AU111" s="238" t="s">
        <v>87</v>
      </c>
      <c r="AV111" s="11" t="s">
        <v>77</v>
      </c>
      <c r="AW111" s="11" t="s">
        <v>35</v>
      </c>
      <c r="AX111" s="11" t="s">
        <v>72</v>
      </c>
      <c r="AY111" s="238" t="s">
        <v>148</v>
      </c>
    </row>
    <row r="112" s="12" customFormat="1">
      <c r="B112" s="239"/>
      <c r="C112" s="240"/>
      <c r="D112" s="226" t="s">
        <v>159</v>
      </c>
      <c r="E112" s="241" t="s">
        <v>21</v>
      </c>
      <c r="F112" s="242" t="s">
        <v>187</v>
      </c>
      <c r="G112" s="240"/>
      <c r="H112" s="243">
        <v>91</v>
      </c>
      <c r="I112" s="244"/>
      <c r="J112" s="240"/>
      <c r="K112" s="240"/>
      <c r="L112" s="245"/>
      <c r="M112" s="246"/>
      <c r="N112" s="247"/>
      <c r="O112" s="247"/>
      <c r="P112" s="247"/>
      <c r="Q112" s="247"/>
      <c r="R112" s="247"/>
      <c r="S112" s="247"/>
      <c r="T112" s="248"/>
      <c r="AT112" s="249" t="s">
        <v>159</v>
      </c>
      <c r="AU112" s="249" t="s">
        <v>87</v>
      </c>
      <c r="AV112" s="12" t="s">
        <v>87</v>
      </c>
      <c r="AW112" s="12" t="s">
        <v>35</v>
      </c>
      <c r="AX112" s="12" t="s">
        <v>72</v>
      </c>
      <c r="AY112" s="249" t="s">
        <v>148</v>
      </c>
    </row>
    <row r="113" s="13" customFormat="1">
      <c r="B113" s="250"/>
      <c r="C113" s="251"/>
      <c r="D113" s="226" t="s">
        <v>159</v>
      </c>
      <c r="E113" s="252" t="s">
        <v>21</v>
      </c>
      <c r="F113" s="253" t="s">
        <v>162</v>
      </c>
      <c r="G113" s="251"/>
      <c r="H113" s="254">
        <v>91</v>
      </c>
      <c r="I113" s="255"/>
      <c r="J113" s="251"/>
      <c r="K113" s="251"/>
      <c r="L113" s="256"/>
      <c r="M113" s="257"/>
      <c r="N113" s="258"/>
      <c r="O113" s="258"/>
      <c r="P113" s="258"/>
      <c r="Q113" s="258"/>
      <c r="R113" s="258"/>
      <c r="S113" s="258"/>
      <c r="T113" s="259"/>
      <c r="AT113" s="260" t="s">
        <v>159</v>
      </c>
      <c r="AU113" s="260" t="s">
        <v>87</v>
      </c>
      <c r="AV113" s="13" t="s">
        <v>155</v>
      </c>
      <c r="AW113" s="13" t="s">
        <v>35</v>
      </c>
      <c r="AX113" s="13" t="s">
        <v>77</v>
      </c>
      <c r="AY113" s="260" t="s">
        <v>148</v>
      </c>
    </row>
    <row r="114" s="1" customFormat="1" ht="25.5" customHeight="1">
      <c r="B114" s="45"/>
      <c r="C114" s="214" t="s">
        <v>188</v>
      </c>
      <c r="D114" s="214" t="s">
        <v>150</v>
      </c>
      <c r="E114" s="215" t="s">
        <v>189</v>
      </c>
      <c r="F114" s="216" t="s">
        <v>190</v>
      </c>
      <c r="G114" s="217" t="s">
        <v>184</v>
      </c>
      <c r="H114" s="218">
        <v>91</v>
      </c>
      <c r="I114" s="219"/>
      <c r="J114" s="220">
        <f>ROUND(I114*H114,2)</f>
        <v>0</v>
      </c>
      <c r="K114" s="216" t="s">
        <v>154</v>
      </c>
      <c r="L114" s="71"/>
      <c r="M114" s="221" t="s">
        <v>21</v>
      </c>
      <c r="N114" s="222" t="s">
        <v>43</v>
      </c>
      <c r="O114" s="46"/>
      <c r="P114" s="223">
        <f>O114*H114</f>
        <v>0</v>
      </c>
      <c r="Q114" s="223">
        <v>0</v>
      </c>
      <c r="R114" s="223">
        <f>Q114*H114</f>
        <v>0</v>
      </c>
      <c r="S114" s="223">
        <v>0</v>
      </c>
      <c r="T114" s="224">
        <f>S114*H114</f>
        <v>0</v>
      </c>
      <c r="AR114" s="23" t="s">
        <v>155</v>
      </c>
      <c r="AT114" s="23" t="s">
        <v>150</v>
      </c>
      <c r="AU114" s="23" t="s">
        <v>87</v>
      </c>
      <c r="AY114" s="23" t="s">
        <v>148</v>
      </c>
      <c r="BE114" s="225">
        <f>IF(N114="základní",J114,0)</f>
        <v>0</v>
      </c>
      <c r="BF114" s="225">
        <f>IF(N114="snížená",J114,0)</f>
        <v>0</v>
      </c>
      <c r="BG114" s="225">
        <f>IF(N114="zákl. přenesená",J114,0)</f>
        <v>0</v>
      </c>
      <c r="BH114" s="225">
        <f>IF(N114="sníž. přenesená",J114,0)</f>
        <v>0</v>
      </c>
      <c r="BI114" s="225">
        <f>IF(N114="nulová",J114,0)</f>
        <v>0</v>
      </c>
      <c r="BJ114" s="23" t="s">
        <v>77</v>
      </c>
      <c r="BK114" s="225">
        <f>ROUND(I114*H114,2)</f>
        <v>0</v>
      </c>
      <c r="BL114" s="23" t="s">
        <v>155</v>
      </c>
      <c r="BM114" s="23" t="s">
        <v>191</v>
      </c>
    </row>
    <row r="115" s="1" customFormat="1">
      <c r="B115" s="45"/>
      <c r="C115" s="73"/>
      <c r="D115" s="226" t="s">
        <v>157</v>
      </c>
      <c r="E115" s="73"/>
      <c r="F115" s="227" t="s">
        <v>174</v>
      </c>
      <c r="G115" s="73"/>
      <c r="H115" s="73"/>
      <c r="I115" s="185"/>
      <c r="J115" s="73"/>
      <c r="K115" s="73"/>
      <c r="L115" s="71"/>
      <c r="M115" s="228"/>
      <c r="N115" s="46"/>
      <c r="O115" s="46"/>
      <c r="P115" s="46"/>
      <c r="Q115" s="46"/>
      <c r="R115" s="46"/>
      <c r="S115" s="46"/>
      <c r="T115" s="94"/>
      <c r="AT115" s="23" t="s">
        <v>157</v>
      </c>
      <c r="AU115" s="23" t="s">
        <v>87</v>
      </c>
    </row>
    <row r="116" s="11" customFormat="1">
      <c r="B116" s="229"/>
      <c r="C116" s="230"/>
      <c r="D116" s="226" t="s">
        <v>159</v>
      </c>
      <c r="E116" s="231" t="s">
        <v>21</v>
      </c>
      <c r="F116" s="232" t="s">
        <v>186</v>
      </c>
      <c r="G116" s="230"/>
      <c r="H116" s="231" t="s">
        <v>21</v>
      </c>
      <c r="I116" s="233"/>
      <c r="J116" s="230"/>
      <c r="K116" s="230"/>
      <c r="L116" s="234"/>
      <c r="M116" s="235"/>
      <c r="N116" s="236"/>
      <c r="O116" s="236"/>
      <c r="P116" s="236"/>
      <c r="Q116" s="236"/>
      <c r="R116" s="236"/>
      <c r="S116" s="236"/>
      <c r="T116" s="237"/>
      <c r="AT116" s="238" t="s">
        <v>159</v>
      </c>
      <c r="AU116" s="238" t="s">
        <v>87</v>
      </c>
      <c r="AV116" s="11" t="s">
        <v>77</v>
      </c>
      <c r="AW116" s="11" t="s">
        <v>35</v>
      </c>
      <c r="AX116" s="11" t="s">
        <v>72</v>
      </c>
      <c r="AY116" s="238" t="s">
        <v>148</v>
      </c>
    </row>
    <row r="117" s="12" customFormat="1">
      <c r="B117" s="239"/>
      <c r="C117" s="240"/>
      <c r="D117" s="226" t="s">
        <v>159</v>
      </c>
      <c r="E117" s="241" t="s">
        <v>21</v>
      </c>
      <c r="F117" s="242" t="s">
        <v>187</v>
      </c>
      <c r="G117" s="240"/>
      <c r="H117" s="243">
        <v>91</v>
      </c>
      <c r="I117" s="244"/>
      <c r="J117" s="240"/>
      <c r="K117" s="240"/>
      <c r="L117" s="245"/>
      <c r="M117" s="246"/>
      <c r="N117" s="247"/>
      <c r="O117" s="247"/>
      <c r="P117" s="247"/>
      <c r="Q117" s="247"/>
      <c r="R117" s="247"/>
      <c r="S117" s="247"/>
      <c r="T117" s="248"/>
      <c r="AT117" s="249" t="s">
        <v>159</v>
      </c>
      <c r="AU117" s="249" t="s">
        <v>87</v>
      </c>
      <c r="AV117" s="12" t="s">
        <v>87</v>
      </c>
      <c r="AW117" s="12" t="s">
        <v>35</v>
      </c>
      <c r="AX117" s="12" t="s">
        <v>72</v>
      </c>
      <c r="AY117" s="249" t="s">
        <v>148</v>
      </c>
    </row>
    <row r="118" s="13" customFormat="1">
      <c r="B118" s="250"/>
      <c r="C118" s="251"/>
      <c r="D118" s="226" t="s">
        <v>159</v>
      </c>
      <c r="E118" s="252" t="s">
        <v>21</v>
      </c>
      <c r="F118" s="253" t="s">
        <v>162</v>
      </c>
      <c r="G118" s="251"/>
      <c r="H118" s="254">
        <v>91</v>
      </c>
      <c r="I118" s="255"/>
      <c r="J118" s="251"/>
      <c r="K118" s="251"/>
      <c r="L118" s="256"/>
      <c r="M118" s="257"/>
      <c r="N118" s="258"/>
      <c r="O118" s="258"/>
      <c r="P118" s="258"/>
      <c r="Q118" s="258"/>
      <c r="R118" s="258"/>
      <c r="S118" s="258"/>
      <c r="T118" s="259"/>
      <c r="AT118" s="260" t="s">
        <v>159</v>
      </c>
      <c r="AU118" s="260" t="s">
        <v>87</v>
      </c>
      <c r="AV118" s="13" t="s">
        <v>155</v>
      </c>
      <c r="AW118" s="13" t="s">
        <v>35</v>
      </c>
      <c r="AX118" s="13" t="s">
        <v>77</v>
      </c>
      <c r="AY118" s="260" t="s">
        <v>148</v>
      </c>
    </row>
    <row r="119" s="1" customFormat="1" ht="38.25" customHeight="1">
      <c r="B119" s="45"/>
      <c r="C119" s="214" t="s">
        <v>192</v>
      </c>
      <c r="D119" s="214" t="s">
        <v>150</v>
      </c>
      <c r="E119" s="215" t="s">
        <v>193</v>
      </c>
      <c r="F119" s="216" t="s">
        <v>194</v>
      </c>
      <c r="G119" s="217" t="s">
        <v>195</v>
      </c>
      <c r="H119" s="218">
        <v>2.1000000000000001</v>
      </c>
      <c r="I119" s="219"/>
      <c r="J119" s="220">
        <f>ROUND(I119*H119,2)</f>
        <v>0</v>
      </c>
      <c r="K119" s="216" t="s">
        <v>154</v>
      </c>
      <c r="L119" s="71"/>
      <c r="M119" s="221" t="s">
        <v>21</v>
      </c>
      <c r="N119" s="222" t="s">
        <v>43</v>
      </c>
      <c r="O119" s="46"/>
      <c r="P119" s="223">
        <f>O119*H119</f>
        <v>0</v>
      </c>
      <c r="Q119" s="223">
        <v>0</v>
      </c>
      <c r="R119" s="223">
        <f>Q119*H119</f>
        <v>0</v>
      </c>
      <c r="S119" s="223">
        <v>0</v>
      </c>
      <c r="T119" s="224">
        <f>S119*H119</f>
        <v>0</v>
      </c>
      <c r="AR119" s="23" t="s">
        <v>155</v>
      </c>
      <c r="AT119" s="23" t="s">
        <v>150</v>
      </c>
      <c r="AU119" s="23" t="s">
        <v>87</v>
      </c>
      <c r="AY119" s="23" t="s">
        <v>148</v>
      </c>
      <c r="BE119" s="225">
        <f>IF(N119="základní",J119,0)</f>
        <v>0</v>
      </c>
      <c r="BF119" s="225">
        <f>IF(N119="snížená",J119,0)</f>
        <v>0</v>
      </c>
      <c r="BG119" s="225">
        <f>IF(N119="zákl. přenesená",J119,0)</f>
        <v>0</v>
      </c>
      <c r="BH119" s="225">
        <f>IF(N119="sníž. přenesená",J119,0)</f>
        <v>0</v>
      </c>
      <c r="BI119" s="225">
        <f>IF(N119="nulová",J119,0)</f>
        <v>0</v>
      </c>
      <c r="BJ119" s="23" t="s">
        <v>77</v>
      </c>
      <c r="BK119" s="225">
        <f>ROUND(I119*H119,2)</f>
        <v>0</v>
      </c>
      <c r="BL119" s="23" t="s">
        <v>155</v>
      </c>
      <c r="BM119" s="23" t="s">
        <v>196</v>
      </c>
    </row>
    <row r="120" s="1" customFormat="1">
      <c r="B120" s="45"/>
      <c r="C120" s="73"/>
      <c r="D120" s="226" t="s">
        <v>157</v>
      </c>
      <c r="E120" s="73"/>
      <c r="F120" s="227" t="s">
        <v>197</v>
      </c>
      <c r="G120" s="73"/>
      <c r="H120" s="73"/>
      <c r="I120" s="185"/>
      <c r="J120" s="73"/>
      <c r="K120" s="73"/>
      <c r="L120" s="71"/>
      <c r="M120" s="228"/>
      <c r="N120" s="46"/>
      <c r="O120" s="46"/>
      <c r="P120" s="46"/>
      <c r="Q120" s="46"/>
      <c r="R120" s="46"/>
      <c r="S120" s="46"/>
      <c r="T120" s="94"/>
      <c r="AT120" s="23" t="s">
        <v>157</v>
      </c>
      <c r="AU120" s="23" t="s">
        <v>87</v>
      </c>
    </row>
    <row r="121" s="11" customFormat="1">
      <c r="B121" s="229"/>
      <c r="C121" s="230"/>
      <c r="D121" s="226" t="s">
        <v>159</v>
      </c>
      <c r="E121" s="231" t="s">
        <v>21</v>
      </c>
      <c r="F121" s="232" t="s">
        <v>198</v>
      </c>
      <c r="G121" s="230"/>
      <c r="H121" s="231" t="s">
        <v>21</v>
      </c>
      <c r="I121" s="233"/>
      <c r="J121" s="230"/>
      <c r="K121" s="230"/>
      <c r="L121" s="234"/>
      <c r="M121" s="235"/>
      <c r="N121" s="236"/>
      <c r="O121" s="236"/>
      <c r="P121" s="236"/>
      <c r="Q121" s="236"/>
      <c r="R121" s="236"/>
      <c r="S121" s="236"/>
      <c r="T121" s="237"/>
      <c r="AT121" s="238" t="s">
        <v>159</v>
      </c>
      <c r="AU121" s="238" t="s">
        <v>87</v>
      </c>
      <c r="AV121" s="11" t="s">
        <v>77</v>
      </c>
      <c r="AW121" s="11" t="s">
        <v>35</v>
      </c>
      <c r="AX121" s="11" t="s">
        <v>72</v>
      </c>
      <c r="AY121" s="238" t="s">
        <v>148</v>
      </c>
    </row>
    <row r="122" s="12" customFormat="1">
      <c r="B122" s="239"/>
      <c r="C122" s="240"/>
      <c r="D122" s="226" t="s">
        <v>159</v>
      </c>
      <c r="E122" s="241" t="s">
        <v>21</v>
      </c>
      <c r="F122" s="242" t="s">
        <v>199</v>
      </c>
      <c r="G122" s="240"/>
      <c r="H122" s="243">
        <v>2.1000000000000001</v>
      </c>
      <c r="I122" s="244"/>
      <c r="J122" s="240"/>
      <c r="K122" s="240"/>
      <c r="L122" s="245"/>
      <c r="M122" s="246"/>
      <c r="N122" s="247"/>
      <c r="O122" s="247"/>
      <c r="P122" s="247"/>
      <c r="Q122" s="247"/>
      <c r="R122" s="247"/>
      <c r="S122" s="247"/>
      <c r="T122" s="248"/>
      <c r="AT122" s="249" t="s">
        <v>159</v>
      </c>
      <c r="AU122" s="249" t="s">
        <v>87</v>
      </c>
      <c r="AV122" s="12" t="s">
        <v>87</v>
      </c>
      <c r="AW122" s="12" t="s">
        <v>35</v>
      </c>
      <c r="AX122" s="12" t="s">
        <v>72</v>
      </c>
      <c r="AY122" s="249" t="s">
        <v>148</v>
      </c>
    </row>
    <row r="123" s="13" customFormat="1">
      <c r="B123" s="250"/>
      <c r="C123" s="251"/>
      <c r="D123" s="226" t="s">
        <v>159</v>
      </c>
      <c r="E123" s="252" t="s">
        <v>88</v>
      </c>
      <c r="F123" s="253" t="s">
        <v>162</v>
      </c>
      <c r="G123" s="251"/>
      <c r="H123" s="254">
        <v>2.1000000000000001</v>
      </c>
      <c r="I123" s="255"/>
      <c r="J123" s="251"/>
      <c r="K123" s="251"/>
      <c r="L123" s="256"/>
      <c r="M123" s="257"/>
      <c r="N123" s="258"/>
      <c r="O123" s="258"/>
      <c r="P123" s="258"/>
      <c r="Q123" s="258"/>
      <c r="R123" s="258"/>
      <c r="S123" s="258"/>
      <c r="T123" s="259"/>
      <c r="AT123" s="260" t="s">
        <v>159</v>
      </c>
      <c r="AU123" s="260" t="s">
        <v>87</v>
      </c>
      <c r="AV123" s="13" t="s">
        <v>155</v>
      </c>
      <c r="AW123" s="13" t="s">
        <v>35</v>
      </c>
      <c r="AX123" s="13" t="s">
        <v>77</v>
      </c>
      <c r="AY123" s="260" t="s">
        <v>148</v>
      </c>
    </row>
    <row r="124" s="1" customFormat="1" ht="25.5" customHeight="1">
      <c r="B124" s="45"/>
      <c r="C124" s="214" t="s">
        <v>200</v>
      </c>
      <c r="D124" s="214" t="s">
        <v>150</v>
      </c>
      <c r="E124" s="215" t="s">
        <v>201</v>
      </c>
      <c r="F124" s="216" t="s">
        <v>202</v>
      </c>
      <c r="G124" s="217" t="s">
        <v>195</v>
      </c>
      <c r="H124" s="218">
        <v>66.504000000000005</v>
      </c>
      <c r="I124" s="219"/>
      <c r="J124" s="220">
        <f>ROUND(I124*H124,2)</f>
        <v>0</v>
      </c>
      <c r="K124" s="216" t="s">
        <v>154</v>
      </c>
      <c r="L124" s="71"/>
      <c r="M124" s="221" t="s">
        <v>21</v>
      </c>
      <c r="N124" s="222" t="s">
        <v>43</v>
      </c>
      <c r="O124" s="46"/>
      <c r="P124" s="223">
        <f>O124*H124</f>
        <v>0</v>
      </c>
      <c r="Q124" s="223">
        <v>0</v>
      </c>
      <c r="R124" s="223">
        <f>Q124*H124</f>
        <v>0</v>
      </c>
      <c r="S124" s="223">
        <v>0</v>
      </c>
      <c r="T124" s="224">
        <f>S124*H124</f>
        <v>0</v>
      </c>
      <c r="AR124" s="23" t="s">
        <v>155</v>
      </c>
      <c r="AT124" s="23" t="s">
        <v>150</v>
      </c>
      <c r="AU124" s="23" t="s">
        <v>87</v>
      </c>
      <c r="AY124" s="23" t="s">
        <v>148</v>
      </c>
      <c r="BE124" s="225">
        <f>IF(N124="základní",J124,0)</f>
        <v>0</v>
      </c>
      <c r="BF124" s="225">
        <f>IF(N124="snížená",J124,0)</f>
        <v>0</v>
      </c>
      <c r="BG124" s="225">
        <f>IF(N124="zákl. přenesená",J124,0)</f>
        <v>0</v>
      </c>
      <c r="BH124" s="225">
        <f>IF(N124="sníž. přenesená",J124,0)</f>
        <v>0</v>
      </c>
      <c r="BI124" s="225">
        <f>IF(N124="nulová",J124,0)</f>
        <v>0</v>
      </c>
      <c r="BJ124" s="23" t="s">
        <v>77</v>
      </c>
      <c r="BK124" s="225">
        <f>ROUND(I124*H124,2)</f>
        <v>0</v>
      </c>
      <c r="BL124" s="23" t="s">
        <v>155</v>
      </c>
      <c r="BM124" s="23" t="s">
        <v>203</v>
      </c>
    </row>
    <row r="125" s="1" customFormat="1">
      <c r="B125" s="45"/>
      <c r="C125" s="73"/>
      <c r="D125" s="226" t="s">
        <v>157</v>
      </c>
      <c r="E125" s="73"/>
      <c r="F125" s="227" t="s">
        <v>204</v>
      </c>
      <c r="G125" s="73"/>
      <c r="H125" s="73"/>
      <c r="I125" s="185"/>
      <c r="J125" s="73"/>
      <c r="K125" s="73"/>
      <c r="L125" s="71"/>
      <c r="M125" s="228"/>
      <c r="N125" s="46"/>
      <c r="O125" s="46"/>
      <c r="P125" s="46"/>
      <c r="Q125" s="46"/>
      <c r="R125" s="46"/>
      <c r="S125" s="46"/>
      <c r="T125" s="94"/>
      <c r="AT125" s="23" t="s">
        <v>157</v>
      </c>
      <c r="AU125" s="23" t="s">
        <v>87</v>
      </c>
    </row>
    <row r="126" s="11" customFormat="1">
      <c r="B126" s="229"/>
      <c r="C126" s="230"/>
      <c r="D126" s="226" t="s">
        <v>159</v>
      </c>
      <c r="E126" s="231" t="s">
        <v>21</v>
      </c>
      <c r="F126" s="232" t="s">
        <v>205</v>
      </c>
      <c r="G126" s="230"/>
      <c r="H126" s="231" t="s">
        <v>21</v>
      </c>
      <c r="I126" s="233"/>
      <c r="J126" s="230"/>
      <c r="K126" s="230"/>
      <c r="L126" s="234"/>
      <c r="M126" s="235"/>
      <c r="N126" s="236"/>
      <c r="O126" s="236"/>
      <c r="P126" s="236"/>
      <c r="Q126" s="236"/>
      <c r="R126" s="236"/>
      <c r="S126" s="236"/>
      <c r="T126" s="237"/>
      <c r="AT126" s="238" t="s">
        <v>159</v>
      </c>
      <c r="AU126" s="238" t="s">
        <v>87</v>
      </c>
      <c r="AV126" s="11" t="s">
        <v>77</v>
      </c>
      <c r="AW126" s="11" t="s">
        <v>35</v>
      </c>
      <c r="AX126" s="11" t="s">
        <v>72</v>
      </c>
      <c r="AY126" s="238" t="s">
        <v>148</v>
      </c>
    </row>
    <row r="127" s="12" customFormat="1">
      <c r="B127" s="239"/>
      <c r="C127" s="240"/>
      <c r="D127" s="226" t="s">
        <v>159</v>
      </c>
      <c r="E127" s="241" t="s">
        <v>21</v>
      </c>
      <c r="F127" s="242" t="s">
        <v>206</v>
      </c>
      <c r="G127" s="240"/>
      <c r="H127" s="243">
        <v>66.504000000000005</v>
      </c>
      <c r="I127" s="244"/>
      <c r="J127" s="240"/>
      <c r="K127" s="240"/>
      <c r="L127" s="245"/>
      <c r="M127" s="246"/>
      <c r="N127" s="247"/>
      <c r="O127" s="247"/>
      <c r="P127" s="247"/>
      <c r="Q127" s="247"/>
      <c r="R127" s="247"/>
      <c r="S127" s="247"/>
      <c r="T127" s="248"/>
      <c r="AT127" s="249" t="s">
        <v>159</v>
      </c>
      <c r="AU127" s="249" t="s">
        <v>87</v>
      </c>
      <c r="AV127" s="12" t="s">
        <v>87</v>
      </c>
      <c r="AW127" s="12" t="s">
        <v>35</v>
      </c>
      <c r="AX127" s="12" t="s">
        <v>72</v>
      </c>
      <c r="AY127" s="249" t="s">
        <v>148</v>
      </c>
    </row>
    <row r="128" s="13" customFormat="1">
      <c r="B128" s="250"/>
      <c r="C128" s="251"/>
      <c r="D128" s="226" t="s">
        <v>159</v>
      </c>
      <c r="E128" s="252" t="s">
        <v>98</v>
      </c>
      <c r="F128" s="253" t="s">
        <v>162</v>
      </c>
      <c r="G128" s="251"/>
      <c r="H128" s="254">
        <v>66.504000000000005</v>
      </c>
      <c r="I128" s="255"/>
      <c r="J128" s="251"/>
      <c r="K128" s="251"/>
      <c r="L128" s="256"/>
      <c r="M128" s="257"/>
      <c r="N128" s="258"/>
      <c r="O128" s="258"/>
      <c r="P128" s="258"/>
      <c r="Q128" s="258"/>
      <c r="R128" s="258"/>
      <c r="S128" s="258"/>
      <c r="T128" s="259"/>
      <c r="AT128" s="260" t="s">
        <v>159</v>
      </c>
      <c r="AU128" s="260" t="s">
        <v>87</v>
      </c>
      <c r="AV128" s="13" t="s">
        <v>155</v>
      </c>
      <c r="AW128" s="13" t="s">
        <v>35</v>
      </c>
      <c r="AX128" s="13" t="s">
        <v>77</v>
      </c>
      <c r="AY128" s="260" t="s">
        <v>148</v>
      </c>
    </row>
    <row r="129" s="1" customFormat="1" ht="38.25" customHeight="1">
      <c r="B129" s="45"/>
      <c r="C129" s="214" t="s">
        <v>207</v>
      </c>
      <c r="D129" s="214" t="s">
        <v>150</v>
      </c>
      <c r="E129" s="215" t="s">
        <v>208</v>
      </c>
      <c r="F129" s="216" t="s">
        <v>209</v>
      </c>
      <c r="G129" s="217" t="s">
        <v>195</v>
      </c>
      <c r="H129" s="218">
        <v>33.252000000000002</v>
      </c>
      <c r="I129" s="219"/>
      <c r="J129" s="220">
        <f>ROUND(I129*H129,2)</f>
        <v>0</v>
      </c>
      <c r="K129" s="216" t="s">
        <v>154</v>
      </c>
      <c r="L129" s="71"/>
      <c r="M129" s="221" t="s">
        <v>21</v>
      </c>
      <c r="N129" s="222" t="s">
        <v>43</v>
      </c>
      <c r="O129" s="46"/>
      <c r="P129" s="223">
        <f>O129*H129</f>
        <v>0</v>
      </c>
      <c r="Q129" s="223">
        <v>0</v>
      </c>
      <c r="R129" s="223">
        <f>Q129*H129</f>
        <v>0</v>
      </c>
      <c r="S129" s="223">
        <v>0</v>
      </c>
      <c r="T129" s="224">
        <f>S129*H129</f>
        <v>0</v>
      </c>
      <c r="AR129" s="23" t="s">
        <v>155</v>
      </c>
      <c r="AT129" s="23" t="s">
        <v>150</v>
      </c>
      <c r="AU129" s="23" t="s">
        <v>87</v>
      </c>
      <c r="AY129" s="23" t="s">
        <v>148</v>
      </c>
      <c r="BE129" s="225">
        <f>IF(N129="základní",J129,0)</f>
        <v>0</v>
      </c>
      <c r="BF129" s="225">
        <f>IF(N129="snížená",J129,0)</f>
        <v>0</v>
      </c>
      <c r="BG129" s="225">
        <f>IF(N129="zákl. přenesená",J129,0)</f>
        <v>0</v>
      </c>
      <c r="BH129" s="225">
        <f>IF(N129="sníž. přenesená",J129,0)</f>
        <v>0</v>
      </c>
      <c r="BI129" s="225">
        <f>IF(N129="nulová",J129,0)</f>
        <v>0</v>
      </c>
      <c r="BJ129" s="23" t="s">
        <v>77</v>
      </c>
      <c r="BK129" s="225">
        <f>ROUND(I129*H129,2)</f>
        <v>0</v>
      </c>
      <c r="BL129" s="23" t="s">
        <v>155</v>
      </c>
      <c r="BM129" s="23" t="s">
        <v>210</v>
      </c>
    </row>
    <row r="130" s="1" customFormat="1">
      <c r="B130" s="45"/>
      <c r="C130" s="73"/>
      <c r="D130" s="226" t="s">
        <v>157</v>
      </c>
      <c r="E130" s="73"/>
      <c r="F130" s="227" t="s">
        <v>204</v>
      </c>
      <c r="G130" s="73"/>
      <c r="H130" s="73"/>
      <c r="I130" s="185"/>
      <c r="J130" s="73"/>
      <c r="K130" s="73"/>
      <c r="L130" s="71"/>
      <c r="M130" s="228"/>
      <c r="N130" s="46"/>
      <c r="O130" s="46"/>
      <c r="P130" s="46"/>
      <c r="Q130" s="46"/>
      <c r="R130" s="46"/>
      <c r="S130" s="46"/>
      <c r="T130" s="94"/>
      <c r="AT130" s="23" t="s">
        <v>157</v>
      </c>
      <c r="AU130" s="23" t="s">
        <v>87</v>
      </c>
    </row>
    <row r="131" s="12" customFormat="1">
      <c r="B131" s="239"/>
      <c r="C131" s="240"/>
      <c r="D131" s="226" t="s">
        <v>159</v>
      </c>
      <c r="E131" s="241" t="s">
        <v>21</v>
      </c>
      <c r="F131" s="242" t="s">
        <v>211</v>
      </c>
      <c r="G131" s="240"/>
      <c r="H131" s="243">
        <v>33.252000000000002</v>
      </c>
      <c r="I131" s="244"/>
      <c r="J131" s="240"/>
      <c r="K131" s="240"/>
      <c r="L131" s="245"/>
      <c r="M131" s="246"/>
      <c r="N131" s="247"/>
      <c r="O131" s="247"/>
      <c r="P131" s="247"/>
      <c r="Q131" s="247"/>
      <c r="R131" s="247"/>
      <c r="S131" s="247"/>
      <c r="T131" s="248"/>
      <c r="AT131" s="249" t="s">
        <v>159</v>
      </c>
      <c r="AU131" s="249" t="s">
        <v>87</v>
      </c>
      <c r="AV131" s="12" t="s">
        <v>87</v>
      </c>
      <c r="AW131" s="12" t="s">
        <v>35</v>
      </c>
      <c r="AX131" s="12" t="s">
        <v>77</v>
      </c>
      <c r="AY131" s="249" t="s">
        <v>148</v>
      </c>
    </row>
    <row r="132" s="1" customFormat="1" ht="25.5" customHeight="1">
      <c r="B132" s="45"/>
      <c r="C132" s="214" t="s">
        <v>212</v>
      </c>
      <c r="D132" s="214" t="s">
        <v>150</v>
      </c>
      <c r="E132" s="215" t="s">
        <v>213</v>
      </c>
      <c r="F132" s="216" t="s">
        <v>214</v>
      </c>
      <c r="G132" s="217" t="s">
        <v>153</v>
      </c>
      <c r="H132" s="218">
        <v>66.504000000000005</v>
      </c>
      <c r="I132" s="219"/>
      <c r="J132" s="220">
        <f>ROUND(I132*H132,2)</f>
        <v>0</v>
      </c>
      <c r="K132" s="216" t="s">
        <v>154</v>
      </c>
      <c r="L132" s="71"/>
      <c r="M132" s="221" t="s">
        <v>21</v>
      </c>
      <c r="N132" s="222" t="s">
        <v>43</v>
      </c>
      <c r="O132" s="46"/>
      <c r="P132" s="223">
        <f>O132*H132</f>
        <v>0</v>
      </c>
      <c r="Q132" s="223">
        <v>0.00084000000000000003</v>
      </c>
      <c r="R132" s="223">
        <f>Q132*H132</f>
        <v>0.055863360000000008</v>
      </c>
      <c r="S132" s="223">
        <v>0</v>
      </c>
      <c r="T132" s="224">
        <f>S132*H132</f>
        <v>0</v>
      </c>
      <c r="AR132" s="23" t="s">
        <v>155</v>
      </c>
      <c r="AT132" s="23" t="s">
        <v>150</v>
      </c>
      <c r="AU132" s="23" t="s">
        <v>87</v>
      </c>
      <c r="AY132" s="23" t="s">
        <v>148</v>
      </c>
      <c r="BE132" s="225">
        <f>IF(N132="základní",J132,0)</f>
        <v>0</v>
      </c>
      <c r="BF132" s="225">
        <f>IF(N132="snížená",J132,0)</f>
        <v>0</v>
      </c>
      <c r="BG132" s="225">
        <f>IF(N132="zákl. přenesená",J132,0)</f>
        <v>0</v>
      </c>
      <c r="BH132" s="225">
        <f>IF(N132="sníž. přenesená",J132,0)</f>
        <v>0</v>
      </c>
      <c r="BI132" s="225">
        <f>IF(N132="nulová",J132,0)</f>
        <v>0</v>
      </c>
      <c r="BJ132" s="23" t="s">
        <v>77</v>
      </c>
      <c r="BK132" s="225">
        <f>ROUND(I132*H132,2)</f>
        <v>0</v>
      </c>
      <c r="BL132" s="23" t="s">
        <v>155</v>
      </c>
      <c r="BM132" s="23" t="s">
        <v>215</v>
      </c>
    </row>
    <row r="133" s="1" customFormat="1">
      <c r="B133" s="45"/>
      <c r="C133" s="73"/>
      <c r="D133" s="226" t="s">
        <v>157</v>
      </c>
      <c r="E133" s="73"/>
      <c r="F133" s="227" t="s">
        <v>216</v>
      </c>
      <c r="G133" s="73"/>
      <c r="H133" s="73"/>
      <c r="I133" s="185"/>
      <c r="J133" s="73"/>
      <c r="K133" s="73"/>
      <c r="L133" s="71"/>
      <c r="M133" s="228"/>
      <c r="N133" s="46"/>
      <c r="O133" s="46"/>
      <c r="P133" s="46"/>
      <c r="Q133" s="46"/>
      <c r="R133" s="46"/>
      <c r="S133" s="46"/>
      <c r="T133" s="94"/>
      <c r="AT133" s="23" t="s">
        <v>157</v>
      </c>
      <c r="AU133" s="23" t="s">
        <v>87</v>
      </c>
    </row>
    <row r="134" s="11" customFormat="1">
      <c r="B134" s="229"/>
      <c r="C134" s="230"/>
      <c r="D134" s="226" t="s">
        <v>159</v>
      </c>
      <c r="E134" s="231" t="s">
        <v>21</v>
      </c>
      <c r="F134" s="232" t="s">
        <v>205</v>
      </c>
      <c r="G134" s="230"/>
      <c r="H134" s="231" t="s">
        <v>21</v>
      </c>
      <c r="I134" s="233"/>
      <c r="J134" s="230"/>
      <c r="K134" s="230"/>
      <c r="L134" s="234"/>
      <c r="M134" s="235"/>
      <c r="N134" s="236"/>
      <c r="O134" s="236"/>
      <c r="P134" s="236"/>
      <c r="Q134" s="236"/>
      <c r="R134" s="236"/>
      <c r="S134" s="236"/>
      <c r="T134" s="237"/>
      <c r="AT134" s="238" t="s">
        <v>159</v>
      </c>
      <c r="AU134" s="238" t="s">
        <v>87</v>
      </c>
      <c r="AV134" s="11" t="s">
        <v>77</v>
      </c>
      <c r="AW134" s="11" t="s">
        <v>35</v>
      </c>
      <c r="AX134" s="11" t="s">
        <v>72</v>
      </c>
      <c r="AY134" s="238" t="s">
        <v>148</v>
      </c>
    </row>
    <row r="135" s="12" customFormat="1">
      <c r="B135" s="239"/>
      <c r="C135" s="240"/>
      <c r="D135" s="226" t="s">
        <v>159</v>
      </c>
      <c r="E135" s="241" t="s">
        <v>21</v>
      </c>
      <c r="F135" s="242" t="s">
        <v>206</v>
      </c>
      <c r="G135" s="240"/>
      <c r="H135" s="243">
        <v>66.504000000000005</v>
      </c>
      <c r="I135" s="244"/>
      <c r="J135" s="240"/>
      <c r="K135" s="240"/>
      <c r="L135" s="245"/>
      <c r="M135" s="246"/>
      <c r="N135" s="247"/>
      <c r="O135" s="247"/>
      <c r="P135" s="247"/>
      <c r="Q135" s="247"/>
      <c r="R135" s="247"/>
      <c r="S135" s="247"/>
      <c r="T135" s="248"/>
      <c r="AT135" s="249" t="s">
        <v>159</v>
      </c>
      <c r="AU135" s="249" t="s">
        <v>87</v>
      </c>
      <c r="AV135" s="12" t="s">
        <v>87</v>
      </c>
      <c r="AW135" s="12" t="s">
        <v>35</v>
      </c>
      <c r="AX135" s="12" t="s">
        <v>72</v>
      </c>
      <c r="AY135" s="249" t="s">
        <v>148</v>
      </c>
    </row>
    <row r="136" s="13" customFormat="1">
      <c r="B136" s="250"/>
      <c r="C136" s="251"/>
      <c r="D136" s="226" t="s">
        <v>159</v>
      </c>
      <c r="E136" s="252" t="s">
        <v>21</v>
      </c>
      <c r="F136" s="253" t="s">
        <v>162</v>
      </c>
      <c r="G136" s="251"/>
      <c r="H136" s="254">
        <v>66.504000000000005</v>
      </c>
      <c r="I136" s="255"/>
      <c r="J136" s="251"/>
      <c r="K136" s="251"/>
      <c r="L136" s="256"/>
      <c r="M136" s="257"/>
      <c r="N136" s="258"/>
      <c r="O136" s="258"/>
      <c r="P136" s="258"/>
      <c r="Q136" s="258"/>
      <c r="R136" s="258"/>
      <c r="S136" s="258"/>
      <c r="T136" s="259"/>
      <c r="AT136" s="260" t="s">
        <v>159</v>
      </c>
      <c r="AU136" s="260" t="s">
        <v>87</v>
      </c>
      <c r="AV136" s="13" t="s">
        <v>155</v>
      </c>
      <c r="AW136" s="13" t="s">
        <v>35</v>
      </c>
      <c r="AX136" s="13" t="s">
        <v>77</v>
      </c>
      <c r="AY136" s="260" t="s">
        <v>148</v>
      </c>
    </row>
    <row r="137" s="1" customFormat="1" ht="25.5" customHeight="1">
      <c r="B137" s="45"/>
      <c r="C137" s="214" t="s">
        <v>217</v>
      </c>
      <c r="D137" s="214" t="s">
        <v>150</v>
      </c>
      <c r="E137" s="215" t="s">
        <v>218</v>
      </c>
      <c r="F137" s="216" t="s">
        <v>219</v>
      </c>
      <c r="G137" s="217" t="s">
        <v>153</v>
      </c>
      <c r="H137" s="218">
        <v>66.504000000000005</v>
      </c>
      <c r="I137" s="219"/>
      <c r="J137" s="220">
        <f>ROUND(I137*H137,2)</f>
        <v>0</v>
      </c>
      <c r="K137" s="216" t="s">
        <v>154</v>
      </c>
      <c r="L137" s="71"/>
      <c r="M137" s="221" t="s">
        <v>21</v>
      </c>
      <c r="N137" s="222" t="s">
        <v>43</v>
      </c>
      <c r="O137" s="46"/>
      <c r="P137" s="223">
        <f>O137*H137</f>
        <v>0</v>
      </c>
      <c r="Q137" s="223">
        <v>0</v>
      </c>
      <c r="R137" s="223">
        <f>Q137*H137</f>
        <v>0</v>
      </c>
      <c r="S137" s="223">
        <v>0</v>
      </c>
      <c r="T137" s="224">
        <f>S137*H137</f>
        <v>0</v>
      </c>
      <c r="AR137" s="23" t="s">
        <v>155</v>
      </c>
      <c r="AT137" s="23" t="s">
        <v>150</v>
      </c>
      <c r="AU137" s="23" t="s">
        <v>87</v>
      </c>
      <c r="AY137" s="23" t="s">
        <v>148</v>
      </c>
      <c r="BE137" s="225">
        <f>IF(N137="základní",J137,0)</f>
        <v>0</v>
      </c>
      <c r="BF137" s="225">
        <f>IF(N137="snížená",J137,0)</f>
        <v>0</v>
      </c>
      <c r="BG137" s="225">
        <f>IF(N137="zákl. přenesená",J137,0)</f>
        <v>0</v>
      </c>
      <c r="BH137" s="225">
        <f>IF(N137="sníž. přenesená",J137,0)</f>
        <v>0</v>
      </c>
      <c r="BI137" s="225">
        <f>IF(N137="nulová",J137,0)</f>
        <v>0</v>
      </c>
      <c r="BJ137" s="23" t="s">
        <v>77</v>
      </c>
      <c r="BK137" s="225">
        <f>ROUND(I137*H137,2)</f>
        <v>0</v>
      </c>
      <c r="BL137" s="23" t="s">
        <v>155</v>
      </c>
      <c r="BM137" s="23" t="s">
        <v>220</v>
      </c>
    </row>
    <row r="138" s="11" customFormat="1">
      <c r="B138" s="229"/>
      <c r="C138" s="230"/>
      <c r="D138" s="226" t="s">
        <v>159</v>
      </c>
      <c r="E138" s="231" t="s">
        <v>21</v>
      </c>
      <c r="F138" s="232" t="s">
        <v>205</v>
      </c>
      <c r="G138" s="230"/>
      <c r="H138" s="231" t="s">
        <v>21</v>
      </c>
      <c r="I138" s="233"/>
      <c r="J138" s="230"/>
      <c r="K138" s="230"/>
      <c r="L138" s="234"/>
      <c r="M138" s="235"/>
      <c r="N138" s="236"/>
      <c r="O138" s="236"/>
      <c r="P138" s="236"/>
      <c r="Q138" s="236"/>
      <c r="R138" s="236"/>
      <c r="S138" s="236"/>
      <c r="T138" s="237"/>
      <c r="AT138" s="238" t="s">
        <v>159</v>
      </c>
      <c r="AU138" s="238" t="s">
        <v>87</v>
      </c>
      <c r="AV138" s="11" t="s">
        <v>77</v>
      </c>
      <c r="AW138" s="11" t="s">
        <v>35</v>
      </c>
      <c r="AX138" s="11" t="s">
        <v>72</v>
      </c>
      <c r="AY138" s="238" t="s">
        <v>148</v>
      </c>
    </row>
    <row r="139" s="12" customFormat="1">
      <c r="B139" s="239"/>
      <c r="C139" s="240"/>
      <c r="D139" s="226" t="s">
        <v>159</v>
      </c>
      <c r="E139" s="241" t="s">
        <v>21</v>
      </c>
      <c r="F139" s="242" t="s">
        <v>206</v>
      </c>
      <c r="G139" s="240"/>
      <c r="H139" s="243">
        <v>66.504000000000005</v>
      </c>
      <c r="I139" s="244"/>
      <c r="J139" s="240"/>
      <c r="K139" s="240"/>
      <c r="L139" s="245"/>
      <c r="M139" s="246"/>
      <c r="N139" s="247"/>
      <c r="O139" s="247"/>
      <c r="P139" s="247"/>
      <c r="Q139" s="247"/>
      <c r="R139" s="247"/>
      <c r="S139" s="247"/>
      <c r="T139" s="248"/>
      <c r="AT139" s="249" t="s">
        <v>159</v>
      </c>
      <c r="AU139" s="249" t="s">
        <v>87</v>
      </c>
      <c r="AV139" s="12" t="s">
        <v>87</v>
      </c>
      <c r="AW139" s="12" t="s">
        <v>35</v>
      </c>
      <c r="AX139" s="12" t="s">
        <v>72</v>
      </c>
      <c r="AY139" s="249" t="s">
        <v>148</v>
      </c>
    </row>
    <row r="140" s="13" customFormat="1">
      <c r="B140" s="250"/>
      <c r="C140" s="251"/>
      <c r="D140" s="226" t="s">
        <v>159</v>
      </c>
      <c r="E140" s="252" t="s">
        <v>21</v>
      </c>
      <c r="F140" s="253" t="s">
        <v>162</v>
      </c>
      <c r="G140" s="251"/>
      <c r="H140" s="254">
        <v>66.504000000000005</v>
      </c>
      <c r="I140" s="255"/>
      <c r="J140" s="251"/>
      <c r="K140" s="251"/>
      <c r="L140" s="256"/>
      <c r="M140" s="257"/>
      <c r="N140" s="258"/>
      <c r="O140" s="258"/>
      <c r="P140" s="258"/>
      <c r="Q140" s="258"/>
      <c r="R140" s="258"/>
      <c r="S140" s="258"/>
      <c r="T140" s="259"/>
      <c r="AT140" s="260" t="s">
        <v>159</v>
      </c>
      <c r="AU140" s="260" t="s">
        <v>87</v>
      </c>
      <c r="AV140" s="13" t="s">
        <v>155</v>
      </c>
      <c r="AW140" s="13" t="s">
        <v>35</v>
      </c>
      <c r="AX140" s="13" t="s">
        <v>77</v>
      </c>
      <c r="AY140" s="260" t="s">
        <v>148</v>
      </c>
    </row>
    <row r="141" s="1" customFormat="1" ht="38.25" customHeight="1">
      <c r="B141" s="45"/>
      <c r="C141" s="214" t="s">
        <v>221</v>
      </c>
      <c r="D141" s="214" t="s">
        <v>150</v>
      </c>
      <c r="E141" s="215" t="s">
        <v>222</v>
      </c>
      <c r="F141" s="216" t="s">
        <v>223</v>
      </c>
      <c r="G141" s="217" t="s">
        <v>195</v>
      </c>
      <c r="H141" s="218">
        <v>2.1000000000000001</v>
      </c>
      <c r="I141" s="219"/>
      <c r="J141" s="220">
        <f>ROUND(I141*H141,2)</f>
        <v>0</v>
      </c>
      <c r="K141" s="216" t="s">
        <v>154</v>
      </c>
      <c r="L141" s="71"/>
      <c r="M141" s="221" t="s">
        <v>21</v>
      </c>
      <c r="N141" s="222" t="s">
        <v>43</v>
      </c>
      <c r="O141" s="46"/>
      <c r="P141" s="223">
        <f>O141*H141</f>
        <v>0</v>
      </c>
      <c r="Q141" s="223">
        <v>0</v>
      </c>
      <c r="R141" s="223">
        <f>Q141*H141</f>
        <v>0</v>
      </c>
      <c r="S141" s="223">
        <v>0</v>
      </c>
      <c r="T141" s="224">
        <f>S141*H141</f>
        <v>0</v>
      </c>
      <c r="AR141" s="23" t="s">
        <v>155</v>
      </c>
      <c r="AT141" s="23" t="s">
        <v>150</v>
      </c>
      <c r="AU141" s="23" t="s">
        <v>87</v>
      </c>
      <c r="AY141" s="23" t="s">
        <v>148</v>
      </c>
      <c r="BE141" s="225">
        <f>IF(N141="základní",J141,0)</f>
        <v>0</v>
      </c>
      <c r="BF141" s="225">
        <f>IF(N141="snížená",J141,0)</f>
        <v>0</v>
      </c>
      <c r="BG141" s="225">
        <f>IF(N141="zákl. přenesená",J141,0)</f>
        <v>0</v>
      </c>
      <c r="BH141" s="225">
        <f>IF(N141="sníž. přenesená",J141,0)</f>
        <v>0</v>
      </c>
      <c r="BI141" s="225">
        <f>IF(N141="nulová",J141,0)</f>
        <v>0</v>
      </c>
      <c r="BJ141" s="23" t="s">
        <v>77</v>
      </c>
      <c r="BK141" s="225">
        <f>ROUND(I141*H141,2)</f>
        <v>0</v>
      </c>
      <c r="BL141" s="23" t="s">
        <v>155</v>
      </c>
      <c r="BM141" s="23" t="s">
        <v>224</v>
      </c>
    </row>
    <row r="142" s="1" customFormat="1">
      <c r="B142" s="45"/>
      <c r="C142" s="73"/>
      <c r="D142" s="226" t="s">
        <v>157</v>
      </c>
      <c r="E142" s="73"/>
      <c r="F142" s="227" t="s">
        <v>225</v>
      </c>
      <c r="G142" s="73"/>
      <c r="H142" s="73"/>
      <c r="I142" s="185"/>
      <c r="J142" s="73"/>
      <c r="K142" s="73"/>
      <c r="L142" s="71"/>
      <c r="M142" s="228"/>
      <c r="N142" s="46"/>
      <c r="O142" s="46"/>
      <c r="P142" s="46"/>
      <c r="Q142" s="46"/>
      <c r="R142" s="46"/>
      <c r="S142" s="46"/>
      <c r="T142" s="94"/>
      <c r="AT142" s="23" t="s">
        <v>157</v>
      </c>
      <c r="AU142" s="23" t="s">
        <v>87</v>
      </c>
    </row>
    <row r="143" s="12" customFormat="1">
      <c r="B143" s="239"/>
      <c r="C143" s="240"/>
      <c r="D143" s="226" t="s">
        <v>159</v>
      </c>
      <c r="E143" s="241" t="s">
        <v>21</v>
      </c>
      <c r="F143" s="242" t="s">
        <v>88</v>
      </c>
      <c r="G143" s="240"/>
      <c r="H143" s="243">
        <v>2.1000000000000001</v>
      </c>
      <c r="I143" s="244"/>
      <c r="J143" s="240"/>
      <c r="K143" s="240"/>
      <c r="L143" s="245"/>
      <c r="M143" s="246"/>
      <c r="N143" s="247"/>
      <c r="O143" s="247"/>
      <c r="P143" s="247"/>
      <c r="Q143" s="247"/>
      <c r="R143" s="247"/>
      <c r="S143" s="247"/>
      <c r="T143" s="248"/>
      <c r="AT143" s="249" t="s">
        <v>159</v>
      </c>
      <c r="AU143" s="249" t="s">
        <v>87</v>
      </c>
      <c r="AV143" s="12" t="s">
        <v>87</v>
      </c>
      <c r="AW143" s="12" t="s">
        <v>35</v>
      </c>
      <c r="AX143" s="12" t="s">
        <v>77</v>
      </c>
      <c r="AY143" s="249" t="s">
        <v>148</v>
      </c>
    </row>
    <row r="144" s="1" customFormat="1" ht="38.25" customHeight="1">
      <c r="B144" s="45"/>
      <c r="C144" s="214" t="s">
        <v>94</v>
      </c>
      <c r="D144" s="214" t="s">
        <v>150</v>
      </c>
      <c r="E144" s="215" t="s">
        <v>226</v>
      </c>
      <c r="F144" s="216" t="s">
        <v>227</v>
      </c>
      <c r="G144" s="217" t="s">
        <v>195</v>
      </c>
      <c r="H144" s="218">
        <v>391.12</v>
      </c>
      <c r="I144" s="219"/>
      <c r="J144" s="220">
        <f>ROUND(I144*H144,2)</f>
        <v>0</v>
      </c>
      <c r="K144" s="216" t="s">
        <v>154</v>
      </c>
      <c r="L144" s="71"/>
      <c r="M144" s="221" t="s">
        <v>21</v>
      </c>
      <c r="N144" s="222" t="s">
        <v>43</v>
      </c>
      <c r="O144" s="46"/>
      <c r="P144" s="223">
        <f>O144*H144</f>
        <v>0</v>
      </c>
      <c r="Q144" s="223">
        <v>0</v>
      </c>
      <c r="R144" s="223">
        <f>Q144*H144</f>
        <v>0</v>
      </c>
      <c r="S144" s="223">
        <v>0</v>
      </c>
      <c r="T144" s="224">
        <f>S144*H144</f>
        <v>0</v>
      </c>
      <c r="AR144" s="23" t="s">
        <v>155</v>
      </c>
      <c r="AT144" s="23" t="s">
        <v>150</v>
      </c>
      <c r="AU144" s="23" t="s">
        <v>87</v>
      </c>
      <c r="AY144" s="23" t="s">
        <v>148</v>
      </c>
      <c r="BE144" s="225">
        <f>IF(N144="základní",J144,0)</f>
        <v>0</v>
      </c>
      <c r="BF144" s="225">
        <f>IF(N144="snížená",J144,0)</f>
        <v>0</v>
      </c>
      <c r="BG144" s="225">
        <f>IF(N144="zákl. přenesená",J144,0)</f>
        <v>0</v>
      </c>
      <c r="BH144" s="225">
        <f>IF(N144="sníž. přenesená",J144,0)</f>
        <v>0</v>
      </c>
      <c r="BI144" s="225">
        <f>IF(N144="nulová",J144,0)</f>
        <v>0</v>
      </c>
      <c r="BJ144" s="23" t="s">
        <v>77</v>
      </c>
      <c r="BK144" s="225">
        <f>ROUND(I144*H144,2)</f>
        <v>0</v>
      </c>
      <c r="BL144" s="23" t="s">
        <v>155</v>
      </c>
      <c r="BM144" s="23" t="s">
        <v>228</v>
      </c>
    </row>
    <row r="145" s="1" customFormat="1">
      <c r="B145" s="45"/>
      <c r="C145" s="73"/>
      <c r="D145" s="226" t="s">
        <v>157</v>
      </c>
      <c r="E145" s="73"/>
      <c r="F145" s="227" t="s">
        <v>225</v>
      </c>
      <c r="G145" s="73"/>
      <c r="H145" s="73"/>
      <c r="I145" s="185"/>
      <c r="J145" s="73"/>
      <c r="K145" s="73"/>
      <c r="L145" s="71"/>
      <c r="M145" s="228"/>
      <c r="N145" s="46"/>
      <c r="O145" s="46"/>
      <c r="P145" s="46"/>
      <c r="Q145" s="46"/>
      <c r="R145" s="46"/>
      <c r="S145" s="46"/>
      <c r="T145" s="94"/>
      <c r="AT145" s="23" t="s">
        <v>157</v>
      </c>
      <c r="AU145" s="23" t="s">
        <v>87</v>
      </c>
    </row>
    <row r="146" s="12" customFormat="1">
      <c r="B146" s="239"/>
      <c r="C146" s="240"/>
      <c r="D146" s="226" t="s">
        <v>159</v>
      </c>
      <c r="E146" s="241" t="s">
        <v>21</v>
      </c>
      <c r="F146" s="242" t="s">
        <v>101</v>
      </c>
      <c r="G146" s="240"/>
      <c r="H146" s="243">
        <v>391.12</v>
      </c>
      <c r="I146" s="244"/>
      <c r="J146" s="240"/>
      <c r="K146" s="240"/>
      <c r="L146" s="245"/>
      <c r="M146" s="246"/>
      <c r="N146" s="247"/>
      <c r="O146" s="247"/>
      <c r="P146" s="247"/>
      <c r="Q146" s="247"/>
      <c r="R146" s="247"/>
      <c r="S146" s="247"/>
      <c r="T146" s="248"/>
      <c r="AT146" s="249" t="s">
        <v>159</v>
      </c>
      <c r="AU146" s="249" t="s">
        <v>87</v>
      </c>
      <c r="AV146" s="12" t="s">
        <v>87</v>
      </c>
      <c r="AW146" s="12" t="s">
        <v>35</v>
      </c>
      <c r="AX146" s="12" t="s">
        <v>77</v>
      </c>
      <c r="AY146" s="249" t="s">
        <v>148</v>
      </c>
    </row>
    <row r="147" s="1" customFormat="1" ht="25.5" customHeight="1">
      <c r="B147" s="45"/>
      <c r="C147" s="214" t="s">
        <v>10</v>
      </c>
      <c r="D147" s="214" t="s">
        <v>150</v>
      </c>
      <c r="E147" s="215" t="s">
        <v>229</v>
      </c>
      <c r="F147" s="216" t="s">
        <v>230</v>
      </c>
      <c r="G147" s="217" t="s">
        <v>195</v>
      </c>
      <c r="H147" s="218">
        <v>2.1000000000000001</v>
      </c>
      <c r="I147" s="219"/>
      <c r="J147" s="220">
        <f>ROUND(I147*H147,2)</f>
        <v>0</v>
      </c>
      <c r="K147" s="216" t="s">
        <v>154</v>
      </c>
      <c r="L147" s="71"/>
      <c r="M147" s="221" t="s">
        <v>21</v>
      </c>
      <c r="N147" s="222" t="s">
        <v>43</v>
      </c>
      <c r="O147" s="46"/>
      <c r="P147" s="223">
        <f>O147*H147</f>
        <v>0</v>
      </c>
      <c r="Q147" s="223">
        <v>0</v>
      </c>
      <c r="R147" s="223">
        <f>Q147*H147</f>
        <v>0</v>
      </c>
      <c r="S147" s="223">
        <v>0</v>
      </c>
      <c r="T147" s="224">
        <f>S147*H147</f>
        <v>0</v>
      </c>
      <c r="AR147" s="23" t="s">
        <v>155</v>
      </c>
      <c r="AT147" s="23" t="s">
        <v>150</v>
      </c>
      <c r="AU147" s="23" t="s">
        <v>87</v>
      </c>
      <c r="AY147" s="23" t="s">
        <v>148</v>
      </c>
      <c r="BE147" s="225">
        <f>IF(N147="základní",J147,0)</f>
        <v>0</v>
      </c>
      <c r="BF147" s="225">
        <f>IF(N147="snížená",J147,0)</f>
        <v>0</v>
      </c>
      <c r="BG147" s="225">
        <f>IF(N147="zákl. přenesená",J147,0)</f>
        <v>0</v>
      </c>
      <c r="BH147" s="225">
        <f>IF(N147="sníž. přenesená",J147,0)</f>
        <v>0</v>
      </c>
      <c r="BI147" s="225">
        <f>IF(N147="nulová",J147,0)</f>
        <v>0</v>
      </c>
      <c r="BJ147" s="23" t="s">
        <v>77</v>
      </c>
      <c r="BK147" s="225">
        <f>ROUND(I147*H147,2)</f>
        <v>0</v>
      </c>
      <c r="BL147" s="23" t="s">
        <v>155</v>
      </c>
      <c r="BM147" s="23" t="s">
        <v>231</v>
      </c>
    </row>
    <row r="148" s="1" customFormat="1">
      <c r="B148" s="45"/>
      <c r="C148" s="73"/>
      <c r="D148" s="226" t="s">
        <v>157</v>
      </c>
      <c r="E148" s="73"/>
      <c r="F148" s="227" t="s">
        <v>232</v>
      </c>
      <c r="G148" s="73"/>
      <c r="H148" s="73"/>
      <c r="I148" s="185"/>
      <c r="J148" s="73"/>
      <c r="K148" s="73"/>
      <c r="L148" s="71"/>
      <c r="M148" s="228"/>
      <c r="N148" s="46"/>
      <c r="O148" s="46"/>
      <c r="P148" s="46"/>
      <c r="Q148" s="46"/>
      <c r="R148" s="46"/>
      <c r="S148" s="46"/>
      <c r="T148" s="94"/>
      <c r="AT148" s="23" t="s">
        <v>157</v>
      </c>
      <c r="AU148" s="23" t="s">
        <v>87</v>
      </c>
    </row>
    <row r="149" s="12" customFormat="1">
      <c r="B149" s="239"/>
      <c r="C149" s="240"/>
      <c r="D149" s="226" t="s">
        <v>159</v>
      </c>
      <c r="E149" s="241" t="s">
        <v>21</v>
      </c>
      <c r="F149" s="242" t="s">
        <v>88</v>
      </c>
      <c r="G149" s="240"/>
      <c r="H149" s="243">
        <v>2.1000000000000001</v>
      </c>
      <c r="I149" s="244"/>
      <c r="J149" s="240"/>
      <c r="K149" s="240"/>
      <c r="L149" s="245"/>
      <c r="M149" s="246"/>
      <c r="N149" s="247"/>
      <c r="O149" s="247"/>
      <c r="P149" s="247"/>
      <c r="Q149" s="247"/>
      <c r="R149" s="247"/>
      <c r="S149" s="247"/>
      <c r="T149" s="248"/>
      <c r="AT149" s="249" t="s">
        <v>159</v>
      </c>
      <c r="AU149" s="249" t="s">
        <v>87</v>
      </c>
      <c r="AV149" s="12" t="s">
        <v>87</v>
      </c>
      <c r="AW149" s="12" t="s">
        <v>35</v>
      </c>
      <c r="AX149" s="12" t="s">
        <v>77</v>
      </c>
      <c r="AY149" s="249" t="s">
        <v>148</v>
      </c>
    </row>
    <row r="150" s="1" customFormat="1" ht="25.5" customHeight="1">
      <c r="B150" s="45"/>
      <c r="C150" s="214" t="s">
        <v>233</v>
      </c>
      <c r="D150" s="214" t="s">
        <v>150</v>
      </c>
      <c r="E150" s="215" t="s">
        <v>234</v>
      </c>
      <c r="F150" s="216" t="s">
        <v>235</v>
      </c>
      <c r="G150" s="217" t="s">
        <v>195</v>
      </c>
      <c r="H150" s="218">
        <v>391.12</v>
      </c>
      <c r="I150" s="219"/>
      <c r="J150" s="220">
        <f>ROUND(I150*H150,2)</f>
        <v>0</v>
      </c>
      <c r="K150" s="216" t="s">
        <v>154</v>
      </c>
      <c r="L150" s="71"/>
      <c r="M150" s="221" t="s">
        <v>21</v>
      </c>
      <c r="N150" s="222" t="s">
        <v>43</v>
      </c>
      <c r="O150" s="46"/>
      <c r="P150" s="223">
        <f>O150*H150</f>
        <v>0</v>
      </c>
      <c r="Q150" s="223">
        <v>0</v>
      </c>
      <c r="R150" s="223">
        <f>Q150*H150</f>
        <v>0</v>
      </c>
      <c r="S150" s="223">
        <v>0</v>
      </c>
      <c r="T150" s="224">
        <f>S150*H150</f>
        <v>0</v>
      </c>
      <c r="AR150" s="23" t="s">
        <v>155</v>
      </c>
      <c r="AT150" s="23" t="s">
        <v>150</v>
      </c>
      <c r="AU150" s="23" t="s">
        <v>87</v>
      </c>
      <c r="AY150" s="23" t="s">
        <v>148</v>
      </c>
      <c r="BE150" s="225">
        <f>IF(N150="základní",J150,0)</f>
        <v>0</v>
      </c>
      <c r="BF150" s="225">
        <f>IF(N150="snížená",J150,0)</f>
        <v>0</v>
      </c>
      <c r="BG150" s="225">
        <f>IF(N150="zákl. přenesená",J150,0)</f>
        <v>0</v>
      </c>
      <c r="BH150" s="225">
        <f>IF(N150="sníž. přenesená",J150,0)</f>
        <v>0</v>
      </c>
      <c r="BI150" s="225">
        <f>IF(N150="nulová",J150,0)</f>
        <v>0</v>
      </c>
      <c r="BJ150" s="23" t="s">
        <v>77</v>
      </c>
      <c r="BK150" s="225">
        <f>ROUND(I150*H150,2)</f>
        <v>0</v>
      </c>
      <c r="BL150" s="23" t="s">
        <v>155</v>
      </c>
      <c r="BM150" s="23" t="s">
        <v>236</v>
      </c>
    </row>
    <row r="151" s="1" customFormat="1">
      <c r="B151" s="45"/>
      <c r="C151" s="73"/>
      <c r="D151" s="226" t="s">
        <v>157</v>
      </c>
      <c r="E151" s="73"/>
      <c r="F151" s="227" t="s">
        <v>237</v>
      </c>
      <c r="G151" s="73"/>
      <c r="H151" s="73"/>
      <c r="I151" s="185"/>
      <c r="J151" s="73"/>
      <c r="K151" s="73"/>
      <c r="L151" s="71"/>
      <c r="M151" s="228"/>
      <c r="N151" s="46"/>
      <c r="O151" s="46"/>
      <c r="P151" s="46"/>
      <c r="Q151" s="46"/>
      <c r="R151" s="46"/>
      <c r="S151" s="46"/>
      <c r="T151" s="94"/>
      <c r="AT151" s="23" t="s">
        <v>157</v>
      </c>
      <c r="AU151" s="23" t="s">
        <v>87</v>
      </c>
    </row>
    <row r="152" s="11" customFormat="1">
      <c r="B152" s="229"/>
      <c r="C152" s="230"/>
      <c r="D152" s="226" t="s">
        <v>159</v>
      </c>
      <c r="E152" s="231" t="s">
        <v>21</v>
      </c>
      <c r="F152" s="232" t="s">
        <v>238</v>
      </c>
      <c r="G152" s="230"/>
      <c r="H152" s="231" t="s">
        <v>21</v>
      </c>
      <c r="I152" s="233"/>
      <c r="J152" s="230"/>
      <c r="K152" s="230"/>
      <c r="L152" s="234"/>
      <c r="M152" s="235"/>
      <c r="N152" s="236"/>
      <c r="O152" s="236"/>
      <c r="P152" s="236"/>
      <c r="Q152" s="236"/>
      <c r="R152" s="236"/>
      <c r="S152" s="236"/>
      <c r="T152" s="237"/>
      <c r="AT152" s="238" t="s">
        <v>159</v>
      </c>
      <c r="AU152" s="238" t="s">
        <v>87</v>
      </c>
      <c r="AV152" s="11" t="s">
        <v>77</v>
      </c>
      <c r="AW152" s="11" t="s">
        <v>35</v>
      </c>
      <c r="AX152" s="11" t="s">
        <v>72</v>
      </c>
      <c r="AY152" s="238" t="s">
        <v>148</v>
      </c>
    </row>
    <row r="153" s="12" customFormat="1">
      <c r="B153" s="239"/>
      <c r="C153" s="240"/>
      <c r="D153" s="226" t="s">
        <v>159</v>
      </c>
      <c r="E153" s="241" t="s">
        <v>21</v>
      </c>
      <c r="F153" s="242" t="s">
        <v>239</v>
      </c>
      <c r="G153" s="240"/>
      <c r="H153" s="243">
        <v>254.31999999999999</v>
      </c>
      <c r="I153" s="244"/>
      <c r="J153" s="240"/>
      <c r="K153" s="240"/>
      <c r="L153" s="245"/>
      <c r="M153" s="246"/>
      <c r="N153" s="247"/>
      <c r="O153" s="247"/>
      <c r="P153" s="247"/>
      <c r="Q153" s="247"/>
      <c r="R153" s="247"/>
      <c r="S153" s="247"/>
      <c r="T153" s="248"/>
      <c r="AT153" s="249" t="s">
        <v>159</v>
      </c>
      <c r="AU153" s="249" t="s">
        <v>87</v>
      </c>
      <c r="AV153" s="12" t="s">
        <v>87</v>
      </c>
      <c r="AW153" s="12" t="s">
        <v>35</v>
      </c>
      <c r="AX153" s="12" t="s">
        <v>72</v>
      </c>
      <c r="AY153" s="249" t="s">
        <v>148</v>
      </c>
    </row>
    <row r="154" s="12" customFormat="1">
      <c r="B154" s="239"/>
      <c r="C154" s="240"/>
      <c r="D154" s="226" t="s">
        <v>159</v>
      </c>
      <c r="E154" s="241" t="s">
        <v>21</v>
      </c>
      <c r="F154" s="242" t="s">
        <v>240</v>
      </c>
      <c r="G154" s="240"/>
      <c r="H154" s="243">
        <v>136.80000000000001</v>
      </c>
      <c r="I154" s="244"/>
      <c r="J154" s="240"/>
      <c r="K154" s="240"/>
      <c r="L154" s="245"/>
      <c r="M154" s="246"/>
      <c r="N154" s="247"/>
      <c r="O154" s="247"/>
      <c r="P154" s="247"/>
      <c r="Q154" s="247"/>
      <c r="R154" s="247"/>
      <c r="S154" s="247"/>
      <c r="T154" s="248"/>
      <c r="AT154" s="249" t="s">
        <v>159</v>
      </c>
      <c r="AU154" s="249" t="s">
        <v>87</v>
      </c>
      <c r="AV154" s="12" t="s">
        <v>87</v>
      </c>
      <c r="AW154" s="12" t="s">
        <v>35</v>
      </c>
      <c r="AX154" s="12" t="s">
        <v>72</v>
      </c>
      <c r="AY154" s="249" t="s">
        <v>148</v>
      </c>
    </row>
    <row r="155" s="13" customFormat="1">
      <c r="B155" s="250"/>
      <c r="C155" s="251"/>
      <c r="D155" s="226" t="s">
        <v>159</v>
      </c>
      <c r="E155" s="252" t="s">
        <v>101</v>
      </c>
      <c r="F155" s="253" t="s">
        <v>162</v>
      </c>
      <c r="G155" s="251"/>
      <c r="H155" s="254">
        <v>391.12</v>
      </c>
      <c r="I155" s="255"/>
      <c r="J155" s="251"/>
      <c r="K155" s="251"/>
      <c r="L155" s="256"/>
      <c r="M155" s="257"/>
      <c r="N155" s="258"/>
      <c r="O155" s="258"/>
      <c r="P155" s="258"/>
      <c r="Q155" s="258"/>
      <c r="R155" s="258"/>
      <c r="S155" s="258"/>
      <c r="T155" s="259"/>
      <c r="AT155" s="260" t="s">
        <v>159</v>
      </c>
      <c r="AU155" s="260" t="s">
        <v>87</v>
      </c>
      <c r="AV155" s="13" t="s">
        <v>155</v>
      </c>
      <c r="AW155" s="13" t="s">
        <v>35</v>
      </c>
      <c r="AX155" s="13" t="s">
        <v>77</v>
      </c>
      <c r="AY155" s="260" t="s">
        <v>148</v>
      </c>
    </row>
    <row r="156" s="1" customFormat="1" ht="25.5" customHeight="1">
      <c r="B156" s="45"/>
      <c r="C156" s="214" t="s">
        <v>109</v>
      </c>
      <c r="D156" s="214" t="s">
        <v>150</v>
      </c>
      <c r="E156" s="215" t="s">
        <v>234</v>
      </c>
      <c r="F156" s="216" t="s">
        <v>235</v>
      </c>
      <c r="G156" s="217" t="s">
        <v>195</v>
      </c>
      <c r="H156" s="218">
        <v>66.504000000000005</v>
      </c>
      <c r="I156" s="219"/>
      <c r="J156" s="220">
        <f>ROUND(I156*H156,2)</f>
        <v>0</v>
      </c>
      <c r="K156" s="216" t="s">
        <v>154</v>
      </c>
      <c r="L156" s="71"/>
      <c r="M156" s="221" t="s">
        <v>21</v>
      </c>
      <c r="N156" s="222" t="s">
        <v>43</v>
      </c>
      <c r="O156" s="46"/>
      <c r="P156" s="223">
        <f>O156*H156</f>
        <v>0</v>
      </c>
      <c r="Q156" s="223">
        <v>0</v>
      </c>
      <c r="R156" s="223">
        <f>Q156*H156</f>
        <v>0</v>
      </c>
      <c r="S156" s="223">
        <v>0</v>
      </c>
      <c r="T156" s="224">
        <f>S156*H156</f>
        <v>0</v>
      </c>
      <c r="AR156" s="23" t="s">
        <v>155</v>
      </c>
      <c r="AT156" s="23" t="s">
        <v>150</v>
      </c>
      <c r="AU156" s="23" t="s">
        <v>87</v>
      </c>
      <c r="AY156" s="23" t="s">
        <v>148</v>
      </c>
      <c r="BE156" s="225">
        <f>IF(N156="základní",J156,0)</f>
        <v>0</v>
      </c>
      <c r="BF156" s="225">
        <f>IF(N156="snížená",J156,0)</f>
        <v>0</v>
      </c>
      <c r="BG156" s="225">
        <f>IF(N156="zákl. přenesená",J156,0)</f>
        <v>0</v>
      </c>
      <c r="BH156" s="225">
        <f>IF(N156="sníž. přenesená",J156,0)</f>
        <v>0</v>
      </c>
      <c r="BI156" s="225">
        <f>IF(N156="nulová",J156,0)</f>
        <v>0</v>
      </c>
      <c r="BJ156" s="23" t="s">
        <v>77</v>
      </c>
      <c r="BK156" s="225">
        <f>ROUND(I156*H156,2)</f>
        <v>0</v>
      </c>
      <c r="BL156" s="23" t="s">
        <v>155</v>
      </c>
      <c r="BM156" s="23" t="s">
        <v>241</v>
      </c>
    </row>
    <row r="157" s="1" customFormat="1">
      <c r="B157" s="45"/>
      <c r="C157" s="73"/>
      <c r="D157" s="226" t="s">
        <v>157</v>
      </c>
      <c r="E157" s="73"/>
      <c r="F157" s="227" t="s">
        <v>237</v>
      </c>
      <c r="G157" s="73"/>
      <c r="H157" s="73"/>
      <c r="I157" s="185"/>
      <c r="J157" s="73"/>
      <c r="K157" s="73"/>
      <c r="L157" s="71"/>
      <c r="M157" s="228"/>
      <c r="N157" s="46"/>
      <c r="O157" s="46"/>
      <c r="P157" s="46"/>
      <c r="Q157" s="46"/>
      <c r="R157" s="46"/>
      <c r="S157" s="46"/>
      <c r="T157" s="94"/>
      <c r="AT157" s="23" t="s">
        <v>157</v>
      </c>
      <c r="AU157" s="23" t="s">
        <v>87</v>
      </c>
    </row>
    <row r="158" s="12" customFormat="1">
      <c r="B158" s="239"/>
      <c r="C158" s="240"/>
      <c r="D158" s="226" t="s">
        <v>159</v>
      </c>
      <c r="E158" s="241" t="s">
        <v>21</v>
      </c>
      <c r="F158" s="242" t="s">
        <v>98</v>
      </c>
      <c r="G158" s="240"/>
      <c r="H158" s="243">
        <v>66.504000000000005</v>
      </c>
      <c r="I158" s="244"/>
      <c r="J158" s="240"/>
      <c r="K158" s="240"/>
      <c r="L158" s="245"/>
      <c r="M158" s="246"/>
      <c r="N158" s="247"/>
      <c r="O158" s="247"/>
      <c r="P158" s="247"/>
      <c r="Q158" s="247"/>
      <c r="R158" s="247"/>
      <c r="S158" s="247"/>
      <c r="T158" s="248"/>
      <c r="AT158" s="249" t="s">
        <v>159</v>
      </c>
      <c r="AU158" s="249" t="s">
        <v>87</v>
      </c>
      <c r="AV158" s="12" t="s">
        <v>87</v>
      </c>
      <c r="AW158" s="12" t="s">
        <v>35</v>
      </c>
      <c r="AX158" s="12" t="s">
        <v>77</v>
      </c>
      <c r="AY158" s="249" t="s">
        <v>148</v>
      </c>
    </row>
    <row r="159" s="1" customFormat="1" ht="25.5" customHeight="1">
      <c r="B159" s="45"/>
      <c r="C159" s="214" t="s">
        <v>242</v>
      </c>
      <c r="D159" s="214" t="s">
        <v>150</v>
      </c>
      <c r="E159" s="215" t="s">
        <v>243</v>
      </c>
      <c r="F159" s="216" t="s">
        <v>244</v>
      </c>
      <c r="G159" s="217" t="s">
        <v>153</v>
      </c>
      <c r="H159" s="218">
        <v>242</v>
      </c>
      <c r="I159" s="219"/>
      <c r="J159" s="220">
        <f>ROUND(I159*H159,2)</f>
        <v>0</v>
      </c>
      <c r="K159" s="216" t="s">
        <v>154</v>
      </c>
      <c r="L159" s="71"/>
      <c r="M159" s="221" t="s">
        <v>21</v>
      </c>
      <c r="N159" s="222" t="s">
        <v>43</v>
      </c>
      <c r="O159" s="46"/>
      <c r="P159" s="223">
        <f>O159*H159</f>
        <v>0</v>
      </c>
      <c r="Q159" s="223">
        <v>0</v>
      </c>
      <c r="R159" s="223">
        <f>Q159*H159</f>
        <v>0</v>
      </c>
      <c r="S159" s="223">
        <v>0</v>
      </c>
      <c r="T159" s="224">
        <f>S159*H159</f>
        <v>0</v>
      </c>
      <c r="AR159" s="23" t="s">
        <v>155</v>
      </c>
      <c r="AT159" s="23" t="s">
        <v>150</v>
      </c>
      <c r="AU159" s="23" t="s">
        <v>87</v>
      </c>
      <c r="AY159" s="23" t="s">
        <v>148</v>
      </c>
      <c r="BE159" s="225">
        <f>IF(N159="základní",J159,0)</f>
        <v>0</v>
      </c>
      <c r="BF159" s="225">
        <f>IF(N159="snížená",J159,0)</f>
        <v>0</v>
      </c>
      <c r="BG159" s="225">
        <f>IF(N159="zákl. přenesená",J159,0)</f>
        <v>0</v>
      </c>
      <c r="BH159" s="225">
        <f>IF(N159="sníž. přenesená",J159,0)</f>
        <v>0</v>
      </c>
      <c r="BI159" s="225">
        <f>IF(N159="nulová",J159,0)</f>
        <v>0</v>
      </c>
      <c r="BJ159" s="23" t="s">
        <v>77</v>
      </c>
      <c r="BK159" s="225">
        <f>ROUND(I159*H159,2)</f>
        <v>0</v>
      </c>
      <c r="BL159" s="23" t="s">
        <v>155</v>
      </c>
      <c r="BM159" s="23" t="s">
        <v>245</v>
      </c>
    </row>
    <row r="160" s="1" customFormat="1">
      <c r="B160" s="45"/>
      <c r="C160" s="73"/>
      <c r="D160" s="226" t="s">
        <v>157</v>
      </c>
      <c r="E160" s="73"/>
      <c r="F160" s="227" t="s">
        <v>246</v>
      </c>
      <c r="G160" s="73"/>
      <c r="H160" s="73"/>
      <c r="I160" s="185"/>
      <c r="J160" s="73"/>
      <c r="K160" s="73"/>
      <c r="L160" s="71"/>
      <c r="M160" s="228"/>
      <c r="N160" s="46"/>
      <c r="O160" s="46"/>
      <c r="P160" s="46"/>
      <c r="Q160" s="46"/>
      <c r="R160" s="46"/>
      <c r="S160" s="46"/>
      <c r="T160" s="94"/>
      <c r="AT160" s="23" t="s">
        <v>157</v>
      </c>
      <c r="AU160" s="23" t="s">
        <v>87</v>
      </c>
    </row>
    <row r="161" s="12" customFormat="1">
      <c r="B161" s="239"/>
      <c r="C161" s="240"/>
      <c r="D161" s="226" t="s">
        <v>159</v>
      </c>
      <c r="E161" s="241" t="s">
        <v>21</v>
      </c>
      <c r="F161" s="242" t="s">
        <v>92</v>
      </c>
      <c r="G161" s="240"/>
      <c r="H161" s="243">
        <v>14</v>
      </c>
      <c r="I161" s="244"/>
      <c r="J161" s="240"/>
      <c r="K161" s="240"/>
      <c r="L161" s="245"/>
      <c r="M161" s="246"/>
      <c r="N161" s="247"/>
      <c r="O161" s="247"/>
      <c r="P161" s="247"/>
      <c r="Q161" s="247"/>
      <c r="R161" s="247"/>
      <c r="S161" s="247"/>
      <c r="T161" s="248"/>
      <c r="AT161" s="249" t="s">
        <v>159</v>
      </c>
      <c r="AU161" s="249" t="s">
        <v>87</v>
      </c>
      <c r="AV161" s="12" t="s">
        <v>87</v>
      </c>
      <c r="AW161" s="12" t="s">
        <v>35</v>
      </c>
      <c r="AX161" s="12" t="s">
        <v>72</v>
      </c>
      <c r="AY161" s="249" t="s">
        <v>148</v>
      </c>
    </row>
    <row r="162" s="12" customFormat="1">
      <c r="B162" s="239"/>
      <c r="C162" s="240"/>
      <c r="D162" s="226" t="s">
        <v>159</v>
      </c>
      <c r="E162" s="241" t="s">
        <v>21</v>
      </c>
      <c r="F162" s="242" t="s">
        <v>247</v>
      </c>
      <c r="G162" s="240"/>
      <c r="H162" s="243">
        <v>228</v>
      </c>
      <c r="I162" s="244"/>
      <c r="J162" s="240"/>
      <c r="K162" s="240"/>
      <c r="L162" s="245"/>
      <c r="M162" s="246"/>
      <c r="N162" s="247"/>
      <c r="O162" s="247"/>
      <c r="P162" s="247"/>
      <c r="Q162" s="247"/>
      <c r="R162" s="247"/>
      <c r="S162" s="247"/>
      <c r="T162" s="248"/>
      <c r="AT162" s="249" t="s">
        <v>159</v>
      </c>
      <c r="AU162" s="249" t="s">
        <v>87</v>
      </c>
      <c r="AV162" s="12" t="s">
        <v>87</v>
      </c>
      <c r="AW162" s="12" t="s">
        <v>35</v>
      </c>
      <c r="AX162" s="12" t="s">
        <v>72</v>
      </c>
      <c r="AY162" s="249" t="s">
        <v>148</v>
      </c>
    </row>
    <row r="163" s="13" customFormat="1">
      <c r="B163" s="250"/>
      <c r="C163" s="251"/>
      <c r="D163" s="226" t="s">
        <v>159</v>
      </c>
      <c r="E163" s="252" t="s">
        <v>95</v>
      </c>
      <c r="F163" s="253" t="s">
        <v>162</v>
      </c>
      <c r="G163" s="251"/>
      <c r="H163" s="254">
        <v>242</v>
      </c>
      <c r="I163" s="255"/>
      <c r="J163" s="251"/>
      <c r="K163" s="251"/>
      <c r="L163" s="256"/>
      <c r="M163" s="257"/>
      <c r="N163" s="258"/>
      <c r="O163" s="258"/>
      <c r="P163" s="258"/>
      <c r="Q163" s="258"/>
      <c r="R163" s="258"/>
      <c r="S163" s="258"/>
      <c r="T163" s="259"/>
      <c r="AT163" s="260" t="s">
        <v>159</v>
      </c>
      <c r="AU163" s="260" t="s">
        <v>87</v>
      </c>
      <c r="AV163" s="13" t="s">
        <v>155</v>
      </c>
      <c r="AW163" s="13" t="s">
        <v>35</v>
      </c>
      <c r="AX163" s="13" t="s">
        <v>77</v>
      </c>
      <c r="AY163" s="260" t="s">
        <v>148</v>
      </c>
    </row>
    <row r="164" s="1" customFormat="1" ht="16.5" customHeight="1">
      <c r="B164" s="45"/>
      <c r="C164" s="261" t="s">
        <v>248</v>
      </c>
      <c r="D164" s="261" t="s">
        <v>249</v>
      </c>
      <c r="E164" s="262" t="s">
        <v>250</v>
      </c>
      <c r="F164" s="263" t="s">
        <v>251</v>
      </c>
      <c r="G164" s="264" t="s">
        <v>195</v>
      </c>
      <c r="H164" s="265">
        <v>45.600000000000001</v>
      </c>
      <c r="I164" s="266"/>
      <c r="J164" s="267">
        <f>ROUND(I164*H164,2)</f>
        <v>0</v>
      </c>
      <c r="K164" s="263" t="s">
        <v>154</v>
      </c>
      <c r="L164" s="268"/>
      <c r="M164" s="269" t="s">
        <v>21</v>
      </c>
      <c r="N164" s="270" t="s">
        <v>43</v>
      </c>
      <c r="O164" s="46"/>
      <c r="P164" s="223">
        <f>O164*H164</f>
        <v>0</v>
      </c>
      <c r="Q164" s="223">
        <v>0.20999999999999999</v>
      </c>
      <c r="R164" s="223">
        <f>Q164*H164</f>
        <v>9.5760000000000005</v>
      </c>
      <c r="S164" s="223">
        <v>0</v>
      </c>
      <c r="T164" s="224">
        <f>S164*H164</f>
        <v>0</v>
      </c>
      <c r="AR164" s="23" t="s">
        <v>192</v>
      </c>
      <c r="AT164" s="23" t="s">
        <v>249</v>
      </c>
      <c r="AU164" s="23" t="s">
        <v>87</v>
      </c>
      <c r="AY164" s="23" t="s">
        <v>148</v>
      </c>
      <c r="BE164" s="225">
        <f>IF(N164="základní",J164,0)</f>
        <v>0</v>
      </c>
      <c r="BF164" s="225">
        <f>IF(N164="snížená",J164,0)</f>
        <v>0</v>
      </c>
      <c r="BG164" s="225">
        <f>IF(N164="zákl. přenesená",J164,0)</f>
        <v>0</v>
      </c>
      <c r="BH164" s="225">
        <f>IF(N164="sníž. přenesená",J164,0)</f>
        <v>0</v>
      </c>
      <c r="BI164" s="225">
        <f>IF(N164="nulová",J164,0)</f>
        <v>0</v>
      </c>
      <c r="BJ164" s="23" t="s">
        <v>77</v>
      </c>
      <c r="BK164" s="225">
        <f>ROUND(I164*H164,2)</f>
        <v>0</v>
      </c>
      <c r="BL164" s="23" t="s">
        <v>155</v>
      </c>
      <c r="BM164" s="23" t="s">
        <v>252</v>
      </c>
    </row>
    <row r="165" s="12" customFormat="1">
      <c r="B165" s="239"/>
      <c r="C165" s="240"/>
      <c r="D165" s="226" t="s">
        <v>159</v>
      </c>
      <c r="E165" s="241" t="s">
        <v>21</v>
      </c>
      <c r="F165" s="242" t="s">
        <v>253</v>
      </c>
      <c r="G165" s="240"/>
      <c r="H165" s="243">
        <v>45.600000000000001</v>
      </c>
      <c r="I165" s="244"/>
      <c r="J165" s="240"/>
      <c r="K165" s="240"/>
      <c r="L165" s="245"/>
      <c r="M165" s="246"/>
      <c r="N165" s="247"/>
      <c r="O165" s="247"/>
      <c r="P165" s="247"/>
      <c r="Q165" s="247"/>
      <c r="R165" s="247"/>
      <c r="S165" s="247"/>
      <c r="T165" s="248"/>
      <c r="AT165" s="249" t="s">
        <v>159</v>
      </c>
      <c r="AU165" s="249" t="s">
        <v>87</v>
      </c>
      <c r="AV165" s="12" t="s">
        <v>87</v>
      </c>
      <c r="AW165" s="12" t="s">
        <v>35</v>
      </c>
      <c r="AX165" s="12" t="s">
        <v>77</v>
      </c>
      <c r="AY165" s="249" t="s">
        <v>148</v>
      </c>
    </row>
    <row r="166" s="1" customFormat="1" ht="25.5" customHeight="1">
      <c r="B166" s="45"/>
      <c r="C166" s="214" t="s">
        <v>254</v>
      </c>
      <c r="D166" s="214" t="s">
        <v>150</v>
      </c>
      <c r="E166" s="215" t="s">
        <v>255</v>
      </c>
      <c r="F166" s="216" t="s">
        <v>256</v>
      </c>
      <c r="G166" s="217" t="s">
        <v>153</v>
      </c>
      <c r="H166" s="218">
        <v>454</v>
      </c>
      <c r="I166" s="219"/>
      <c r="J166" s="220">
        <f>ROUND(I166*H166,2)</f>
        <v>0</v>
      </c>
      <c r="K166" s="216" t="s">
        <v>154</v>
      </c>
      <c r="L166" s="71"/>
      <c r="M166" s="221" t="s">
        <v>21</v>
      </c>
      <c r="N166" s="222" t="s">
        <v>43</v>
      </c>
      <c r="O166" s="46"/>
      <c r="P166" s="223">
        <f>O166*H166</f>
        <v>0</v>
      </c>
      <c r="Q166" s="223">
        <v>0</v>
      </c>
      <c r="R166" s="223">
        <f>Q166*H166</f>
        <v>0</v>
      </c>
      <c r="S166" s="223">
        <v>0</v>
      </c>
      <c r="T166" s="224">
        <f>S166*H166</f>
        <v>0</v>
      </c>
      <c r="AR166" s="23" t="s">
        <v>155</v>
      </c>
      <c r="AT166" s="23" t="s">
        <v>150</v>
      </c>
      <c r="AU166" s="23" t="s">
        <v>87</v>
      </c>
      <c r="AY166" s="23" t="s">
        <v>148</v>
      </c>
      <c r="BE166" s="225">
        <f>IF(N166="základní",J166,0)</f>
        <v>0</v>
      </c>
      <c r="BF166" s="225">
        <f>IF(N166="snížená",J166,0)</f>
        <v>0</v>
      </c>
      <c r="BG166" s="225">
        <f>IF(N166="zákl. přenesená",J166,0)</f>
        <v>0</v>
      </c>
      <c r="BH166" s="225">
        <f>IF(N166="sníž. přenesená",J166,0)</f>
        <v>0</v>
      </c>
      <c r="BI166" s="225">
        <f>IF(N166="nulová",J166,0)</f>
        <v>0</v>
      </c>
      <c r="BJ166" s="23" t="s">
        <v>77</v>
      </c>
      <c r="BK166" s="225">
        <f>ROUND(I166*H166,2)</f>
        <v>0</v>
      </c>
      <c r="BL166" s="23" t="s">
        <v>155</v>
      </c>
      <c r="BM166" s="23" t="s">
        <v>257</v>
      </c>
    </row>
    <row r="167" s="1" customFormat="1">
      <c r="B167" s="45"/>
      <c r="C167" s="73"/>
      <c r="D167" s="226" t="s">
        <v>157</v>
      </c>
      <c r="E167" s="73"/>
      <c r="F167" s="227" t="s">
        <v>258</v>
      </c>
      <c r="G167" s="73"/>
      <c r="H167" s="73"/>
      <c r="I167" s="185"/>
      <c r="J167" s="73"/>
      <c r="K167" s="73"/>
      <c r="L167" s="71"/>
      <c r="M167" s="228"/>
      <c r="N167" s="46"/>
      <c r="O167" s="46"/>
      <c r="P167" s="46"/>
      <c r="Q167" s="46"/>
      <c r="R167" s="46"/>
      <c r="S167" s="46"/>
      <c r="T167" s="94"/>
      <c r="AT167" s="23" t="s">
        <v>157</v>
      </c>
      <c r="AU167" s="23" t="s">
        <v>87</v>
      </c>
    </row>
    <row r="168" s="12" customFormat="1">
      <c r="B168" s="239"/>
      <c r="C168" s="240"/>
      <c r="D168" s="226" t="s">
        <v>159</v>
      </c>
      <c r="E168" s="241" t="s">
        <v>21</v>
      </c>
      <c r="F168" s="242" t="s">
        <v>259</v>
      </c>
      <c r="G168" s="240"/>
      <c r="H168" s="243">
        <v>454</v>
      </c>
      <c r="I168" s="244"/>
      <c r="J168" s="240"/>
      <c r="K168" s="240"/>
      <c r="L168" s="245"/>
      <c r="M168" s="246"/>
      <c r="N168" s="247"/>
      <c r="O168" s="247"/>
      <c r="P168" s="247"/>
      <c r="Q168" s="247"/>
      <c r="R168" s="247"/>
      <c r="S168" s="247"/>
      <c r="T168" s="248"/>
      <c r="AT168" s="249" t="s">
        <v>159</v>
      </c>
      <c r="AU168" s="249" t="s">
        <v>87</v>
      </c>
      <c r="AV168" s="12" t="s">
        <v>87</v>
      </c>
      <c r="AW168" s="12" t="s">
        <v>35</v>
      </c>
      <c r="AX168" s="12" t="s">
        <v>77</v>
      </c>
      <c r="AY168" s="249" t="s">
        <v>148</v>
      </c>
    </row>
    <row r="169" s="1" customFormat="1" ht="16.5" customHeight="1">
      <c r="B169" s="45"/>
      <c r="C169" s="261" t="s">
        <v>9</v>
      </c>
      <c r="D169" s="261" t="s">
        <v>249</v>
      </c>
      <c r="E169" s="262" t="s">
        <v>260</v>
      </c>
      <c r="F169" s="263" t="s">
        <v>261</v>
      </c>
      <c r="G169" s="264" t="s">
        <v>262</v>
      </c>
      <c r="H169" s="265">
        <v>6.8099999999999996</v>
      </c>
      <c r="I169" s="266"/>
      <c r="J169" s="267">
        <f>ROUND(I169*H169,2)</f>
        <v>0</v>
      </c>
      <c r="K169" s="263" t="s">
        <v>154</v>
      </c>
      <c r="L169" s="268"/>
      <c r="M169" s="269" t="s">
        <v>21</v>
      </c>
      <c r="N169" s="270" t="s">
        <v>43</v>
      </c>
      <c r="O169" s="46"/>
      <c r="P169" s="223">
        <f>O169*H169</f>
        <v>0</v>
      </c>
      <c r="Q169" s="223">
        <v>0.001</v>
      </c>
      <c r="R169" s="223">
        <f>Q169*H169</f>
        <v>0.0068100000000000001</v>
      </c>
      <c r="S169" s="223">
        <v>0</v>
      </c>
      <c r="T169" s="224">
        <f>S169*H169</f>
        <v>0</v>
      </c>
      <c r="AR169" s="23" t="s">
        <v>192</v>
      </c>
      <c r="AT169" s="23" t="s">
        <v>249</v>
      </c>
      <c r="AU169" s="23" t="s">
        <v>87</v>
      </c>
      <c r="AY169" s="23" t="s">
        <v>148</v>
      </c>
      <c r="BE169" s="225">
        <f>IF(N169="základní",J169,0)</f>
        <v>0</v>
      </c>
      <c r="BF169" s="225">
        <f>IF(N169="snížená",J169,0)</f>
        <v>0</v>
      </c>
      <c r="BG169" s="225">
        <f>IF(N169="zákl. přenesená",J169,0)</f>
        <v>0</v>
      </c>
      <c r="BH169" s="225">
        <f>IF(N169="sníž. přenesená",J169,0)</f>
        <v>0</v>
      </c>
      <c r="BI169" s="225">
        <f>IF(N169="nulová",J169,0)</f>
        <v>0</v>
      </c>
      <c r="BJ169" s="23" t="s">
        <v>77</v>
      </c>
      <c r="BK169" s="225">
        <f>ROUND(I169*H169,2)</f>
        <v>0</v>
      </c>
      <c r="BL169" s="23" t="s">
        <v>155</v>
      </c>
      <c r="BM169" s="23" t="s">
        <v>263</v>
      </c>
    </row>
    <row r="170" s="1" customFormat="1" ht="25.5" customHeight="1">
      <c r="B170" s="45"/>
      <c r="C170" s="214" t="s">
        <v>264</v>
      </c>
      <c r="D170" s="214" t="s">
        <v>150</v>
      </c>
      <c r="E170" s="215" t="s">
        <v>265</v>
      </c>
      <c r="F170" s="216" t="s">
        <v>266</v>
      </c>
      <c r="G170" s="217" t="s">
        <v>153</v>
      </c>
      <c r="H170" s="218">
        <v>31</v>
      </c>
      <c r="I170" s="219"/>
      <c r="J170" s="220">
        <f>ROUND(I170*H170,2)</f>
        <v>0</v>
      </c>
      <c r="K170" s="216" t="s">
        <v>154</v>
      </c>
      <c r="L170" s="71"/>
      <c r="M170" s="221" t="s">
        <v>21</v>
      </c>
      <c r="N170" s="222" t="s">
        <v>43</v>
      </c>
      <c r="O170" s="46"/>
      <c r="P170" s="223">
        <f>O170*H170</f>
        <v>0</v>
      </c>
      <c r="Q170" s="223">
        <v>0</v>
      </c>
      <c r="R170" s="223">
        <f>Q170*H170</f>
        <v>0</v>
      </c>
      <c r="S170" s="223">
        <v>0</v>
      </c>
      <c r="T170" s="224">
        <f>S170*H170</f>
        <v>0</v>
      </c>
      <c r="AR170" s="23" t="s">
        <v>155</v>
      </c>
      <c r="AT170" s="23" t="s">
        <v>150</v>
      </c>
      <c r="AU170" s="23" t="s">
        <v>87</v>
      </c>
      <c r="AY170" s="23" t="s">
        <v>148</v>
      </c>
      <c r="BE170" s="225">
        <f>IF(N170="základní",J170,0)</f>
        <v>0</v>
      </c>
      <c r="BF170" s="225">
        <f>IF(N170="snížená",J170,0)</f>
        <v>0</v>
      </c>
      <c r="BG170" s="225">
        <f>IF(N170="zákl. přenesená",J170,0)</f>
        <v>0</v>
      </c>
      <c r="BH170" s="225">
        <f>IF(N170="sníž. přenesená",J170,0)</f>
        <v>0</v>
      </c>
      <c r="BI170" s="225">
        <f>IF(N170="nulová",J170,0)</f>
        <v>0</v>
      </c>
      <c r="BJ170" s="23" t="s">
        <v>77</v>
      </c>
      <c r="BK170" s="225">
        <f>ROUND(I170*H170,2)</f>
        <v>0</v>
      </c>
      <c r="BL170" s="23" t="s">
        <v>155</v>
      </c>
      <c r="BM170" s="23" t="s">
        <v>267</v>
      </c>
    </row>
    <row r="171" s="1" customFormat="1">
      <c r="B171" s="45"/>
      <c r="C171" s="73"/>
      <c r="D171" s="226" t="s">
        <v>157</v>
      </c>
      <c r="E171" s="73"/>
      <c r="F171" s="227" t="s">
        <v>268</v>
      </c>
      <c r="G171" s="73"/>
      <c r="H171" s="73"/>
      <c r="I171" s="185"/>
      <c r="J171" s="73"/>
      <c r="K171" s="73"/>
      <c r="L171" s="71"/>
      <c r="M171" s="228"/>
      <c r="N171" s="46"/>
      <c r="O171" s="46"/>
      <c r="P171" s="46"/>
      <c r="Q171" s="46"/>
      <c r="R171" s="46"/>
      <c r="S171" s="46"/>
      <c r="T171" s="94"/>
      <c r="AT171" s="23" t="s">
        <v>157</v>
      </c>
      <c r="AU171" s="23" t="s">
        <v>87</v>
      </c>
    </row>
    <row r="172" s="12" customFormat="1">
      <c r="B172" s="239"/>
      <c r="C172" s="240"/>
      <c r="D172" s="226" t="s">
        <v>159</v>
      </c>
      <c r="E172" s="241" t="s">
        <v>21</v>
      </c>
      <c r="F172" s="242" t="s">
        <v>269</v>
      </c>
      <c r="G172" s="240"/>
      <c r="H172" s="243">
        <v>31</v>
      </c>
      <c r="I172" s="244"/>
      <c r="J172" s="240"/>
      <c r="K172" s="240"/>
      <c r="L172" s="245"/>
      <c r="M172" s="246"/>
      <c r="N172" s="247"/>
      <c r="O172" s="247"/>
      <c r="P172" s="247"/>
      <c r="Q172" s="247"/>
      <c r="R172" s="247"/>
      <c r="S172" s="247"/>
      <c r="T172" s="248"/>
      <c r="AT172" s="249" t="s">
        <v>159</v>
      </c>
      <c r="AU172" s="249" t="s">
        <v>87</v>
      </c>
      <c r="AV172" s="12" t="s">
        <v>87</v>
      </c>
      <c r="AW172" s="12" t="s">
        <v>35</v>
      </c>
      <c r="AX172" s="12" t="s">
        <v>77</v>
      </c>
      <c r="AY172" s="249" t="s">
        <v>148</v>
      </c>
    </row>
    <row r="173" s="1" customFormat="1" ht="16.5" customHeight="1">
      <c r="B173" s="45"/>
      <c r="C173" s="214" t="s">
        <v>270</v>
      </c>
      <c r="D173" s="214" t="s">
        <v>150</v>
      </c>
      <c r="E173" s="215" t="s">
        <v>271</v>
      </c>
      <c r="F173" s="216" t="s">
        <v>272</v>
      </c>
      <c r="G173" s="217" t="s">
        <v>153</v>
      </c>
      <c r="H173" s="218">
        <v>212</v>
      </c>
      <c r="I173" s="219"/>
      <c r="J173" s="220">
        <f>ROUND(I173*H173,2)</f>
        <v>0</v>
      </c>
      <c r="K173" s="216" t="s">
        <v>154</v>
      </c>
      <c r="L173" s="71"/>
      <c r="M173" s="221" t="s">
        <v>21</v>
      </c>
      <c r="N173" s="222" t="s">
        <v>43</v>
      </c>
      <c r="O173" s="46"/>
      <c r="P173" s="223">
        <f>O173*H173</f>
        <v>0</v>
      </c>
      <c r="Q173" s="223">
        <v>0</v>
      </c>
      <c r="R173" s="223">
        <f>Q173*H173</f>
        <v>0</v>
      </c>
      <c r="S173" s="223">
        <v>0</v>
      </c>
      <c r="T173" s="224">
        <f>S173*H173</f>
        <v>0</v>
      </c>
      <c r="AR173" s="23" t="s">
        <v>155</v>
      </c>
      <c r="AT173" s="23" t="s">
        <v>150</v>
      </c>
      <c r="AU173" s="23" t="s">
        <v>87</v>
      </c>
      <c r="AY173" s="23" t="s">
        <v>148</v>
      </c>
      <c r="BE173" s="225">
        <f>IF(N173="základní",J173,0)</f>
        <v>0</v>
      </c>
      <c r="BF173" s="225">
        <f>IF(N173="snížená",J173,0)</f>
        <v>0</v>
      </c>
      <c r="BG173" s="225">
        <f>IF(N173="zákl. přenesená",J173,0)</f>
        <v>0</v>
      </c>
      <c r="BH173" s="225">
        <f>IF(N173="sníž. přenesená",J173,0)</f>
        <v>0</v>
      </c>
      <c r="BI173" s="225">
        <f>IF(N173="nulová",J173,0)</f>
        <v>0</v>
      </c>
      <c r="BJ173" s="23" t="s">
        <v>77</v>
      </c>
      <c r="BK173" s="225">
        <f>ROUND(I173*H173,2)</f>
        <v>0</v>
      </c>
      <c r="BL173" s="23" t="s">
        <v>155</v>
      </c>
      <c r="BM173" s="23" t="s">
        <v>273</v>
      </c>
    </row>
    <row r="174" s="1" customFormat="1">
      <c r="B174" s="45"/>
      <c r="C174" s="73"/>
      <c r="D174" s="226" t="s">
        <v>157</v>
      </c>
      <c r="E174" s="73"/>
      <c r="F174" s="227" t="s">
        <v>274</v>
      </c>
      <c r="G174" s="73"/>
      <c r="H174" s="73"/>
      <c r="I174" s="185"/>
      <c r="J174" s="73"/>
      <c r="K174" s="73"/>
      <c r="L174" s="71"/>
      <c r="M174" s="228"/>
      <c r="N174" s="46"/>
      <c r="O174" s="46"/>
      <c r="P174" s="46"/>
      <c r="Q174" s="46"/>
      <c r="R174" s="46"/>
      <c r="S174" s="46"/>
      <c r="T174" s="94"/>
      <c r="AT174" s="23" t="s">
        <v>157</v>
      </c>
      <c r="AU174" s="23" t="s">
        <v>87</v>
      </c>
    </row>
    <row r="175" s="12" customFormat="1">
      <c r="B175" s="239"/>
      <c r="C175" s="240"/>
      <c r="D175" s="226" t="s">
        <v>159</v>
      </c>
      <c r="E175" s="241" t="s">
        <v>21</v>
      </c>
      <c r="F175" s="242" t="s">
        <v>275</v>
      </c>
      <c r="G175" s="240"/>
      <c r="H175" s="243">
        <v>212</v>
      </c>
      <c r="I175" s="244"/>
      <c r="J175" s="240"/>
      <c r="K175" s="240"/>
      <c r="L175" s="245"/>
      <c r="M175" s="246"/>
      <c r="N175" s="247"/>
      <c r="O175" s="247"/>
      <c r="P175" s="247"/>
      <c r="Q175" s="247"/>
      <c r="R175" s="247"/>
      <c r="S175" s="247"/>
      <c r="T175" s="248"/>
      <c r="AT175" s="249" t="s">
        <v>159</v>
      </c>
      <c r="AU175" s="249" t="s">
        <v>87</v>
      </c>
      <c r="AV175" s="12" t="s">
        <v>87</v>
      </c>
      <c r="AW175" s="12" t="s">
        <v>35</v>
      </c>
      <c r="AX175" s="12" t="s">
        <v>72</v>
      </c>
      <c r="AY175" s="249" t="s">
        <v>148</v>
      </c>
    </row>
    <row r="176" s="13" customFormat="1">
      <c r="B176" s="250"/>
      <c r="C176" s="251"/>
      <c r="D176" s="226" t="s">
        <v>159</v>
      </c>
      <c r="E176" s="252" t="s">
        <v>104</v>
      </c>
      <c r="F176" s="253" t="s">
        <v>162</v>
      </c>
      <c r="G176" s="251"/>
      <c r="H176" s="254">
        <v>212</v>
      </c>
      <c r="I176" s="255"/>
      <c r="J176" s="251"/>
      <c r="K176" s="251"/>
      <c r="L176" s="256"/>
      <c r="M176" s="257"/>
      <c r="N176" s="258"/>
      <c r="O176" s="258"/>
      <c r="P176" s="258"/>
      <c r="Q176" s="258"/>
      <c r="R176" s="258"/>
      <c r="S176" s="258"/>
      <c r="T176" s="259"/>
      <c r="AT176" s="260" t="s">
        <v>159</v>
      </c>
      <c r="AU176" s="260" t="s">
        <v>87</v>
      </c>
      <c r="AV176" s="13" t="s">
        <v>155</v>
      </c>
      <c r="AW176" s="13" t="s">
        <v>35</v>
      </c>
      <c r="AX176" s="13" t="s">
        <v>77</v>
      </c>
      <c r="AY176" s="260" t="s">
        <v>148</v>
      </c>
    </row>
    <row r="177" s="1" customFormat="1" ht="16.5" customHeight="1">
      <c r="B177" s="45"/>
      <c r="C177" s="214" t="s">
        <v>276</v>
      </c>
      <c r="D177" s="214" t="s">
        <v>150</v>
      </c>
      <c r="E177" s="215" t="s">
        <v>277</v>
      </c>
      <c r="F177" s="216" t="s">
        <v>278</v>
      </c>
      <c r="G177" s="217" t="s">
        <v>153</v>
      </c>
      <c r="H177" s="218">
        <v>454</v>
      </c>
      <c r="I177" s="219"/>
      <c r="J177" s="220">
        <f>ROUND(I177*H177,2)</f>
        <v>0</v>
      </c>
      <c r="K177" s="216" t="s">
        <v>154</v>
      </c>
      <c r="L177" s="71"/>
      <c r="M177" s="221" t="s">
        <v>21</v>
      </c>
      <c r="N177" s="222" t="s">
        <v>43</v>
      </c>
      <c r="O177" s="46"/>
      <c r="P177" s="223">
        <f>O177*H177</f>
        <v>0</v>
      </c>
      <c r="Q177" s="223">
        <v>0</v>
      </c>
      <c r="R177" s="223">
        <f>Q177*H177</f>
        <v>0</v>
      </c>
      <c r="S177" s="223">
        <v>0</v>
      </c>
      <c r="T177" s="224">
        <f>S177*H177</f>
        <v>0</v>
      </c>
      <c r="AR177" s="23" t="s">
        <v>155</v>
      </c>
      <c r="AT177" s="23" t="s">
        <v>150</v>
      </c>
      <c r="AU177" s="23" t="s">
        <v>87</v>
      </c>
      <c r="AY177" s="23" t="s">
        <v>148</v>
      </c>
      <c r="BE177" s="225">
        <f>IF(N177="základní",J177,0)</f>
        <v>0</v>
      </c>
      <c r="BF177" s="225">
        <f>IF(N177="snížená",J177,0)</f>
        <v>0</v>
      </c>
      <c r="BG177" s="225">
        <f>IF(N177="zákl. přenesená",J177,0)</f>
        <v>0</v>
      </c>
      <c r="BH177" s="225">
        <f>IF(N177="sníž. přenesená",J177,0)</f>
        <v>0</v>
      </c>
      <c r="BI177" s="225">
        <f>IF(N177="nulová",J177,0)</f>
        <v>0</v>
      </c>
      <c r="BJ177" s="23" t="s">
        <v>77</v>
      </c>
      <c r="BK177" s="225">
        <f>ROUND(I177*H177,2)</f>
        <v>0</v>
      </c>
      <c r="BL177" s="23" t="s">
        <v>155</v>
      </c>
      <c r="BM177" s="23" t="s">
        <v>279</v>
      </c>
    </row>
    <row r="178" s="1" customFormat="1">
      <c r="B178" s="45"/>
      <c r="C178" s="73"/>
      <c r="D178" s="226" t="s">
        <v>157</v>
      </c>
      <c r="E178" s="73"/>
      <c r="F178" s="227" t="s">
        <v>274</v>
      </c>
      <c r="G178" s="73"/>
      <c r="H178" s="73"/>
      <c r="I178" s="185"/>
      <c r="J178" s="73"/>
      <c r="K178" s="73"/>
      <c r="L178" s="71"/>
      <c r="M178" s="228"/>
      <c r="N178" s="46"/>
      <c r="O178" s="46"/>
      <c r="P178" s="46"/>
      <c r="Q178" s="46"/>
      <c r="R178" s="46"/>
      <c r="S178" s="46"/>
      <c r="T178" s="94"/>
      <c r="AT178" s="23" t="s">
        <v>157</v>
      </c>
      <c r="AU178" s="23" t="s">
        <v>87</v>
      </c>
    </row>
    <row r="179" s="12" customFormat="1">
      <c r="B179" s="239"/>
      <c r="C179" s="240"/>
      <c r="D179" s="226" t="s">
        <v>159</v>
      </c>
      <c r="E179" s="241" t="s">
        <v>21</v>
      </c>
      <c r="F179" s="242" t="s">
        <v>259</v>
      </c>
      <c r="G179" s="240"/>
      <c r="H179" s="243">
        <v>454</v>
      </c>
      <c r="I179" s="244"/>
      <c r="J179" s="240"/>
      <c r="K179" s="240"/>
      <c r="L179" s="245"/>
      <c r="M179" s="246"/>
      <c r="N179" s="247"/>
      <c r="O179" s="247"/>
      <c r="P179" s="247"/>
      <c r="Q179" s="247"/>
      <c r="R179" s="247"/>
      <c r="S179" s="247"/>
      <c r="T179" s="248"/>
      <c r="AT179" s="249" t="s">
        <v>159</v>
      </c>
      <c r="AU179" s="249" t="s">
        <v>87</v>
      </c>
      <c r="AV179" s="12" t="s">
        <v>87</v>
      </c>
      <c r="AW179" s="12" t="s">
        <v>35</v>
      </c>
      <c r="AX179" s="12" t="s">
        <v>77</v>
      </c>
      <c r="AY179" s="249" t="s">
        <v>148</v>
      </c>
    </row>
    <row r="180" s="1" customFormat="1" ht="16.5" customHeight="1">
      <c r="B180" s="45"/>
      <c r="C180" s="214" t="s">
        <v>280</v>
      </c>
      <c r="D180" s="214" t="s">
        <v>150</v>
      </c>
      <c r="E180" s="215" t="s">
        <v>281</v>
      </c>
      <c r="F180" s="216" t="s">
        <v>282</v>
      </c>
      <c r="G180" s="217" t="s">
        <v>153</v>
      </c>
      <c r="H180" s="218">
        <v>454</v>
      </c>
      <c r="I180" s="219"/>
      <c r="J180" s="220">
        <f>ROUND(I180*H180,2)</f>
        <v>0</v>
      </c>
      <c r="K180" s="216" t="s">
        <v>154</v>
      </c>
      <c r="L180" s="71"/>
      <c r="M180" s="221" t="s">
        <v>21</v>
      </c>
      <c r="N180" s="222" t="s">
        <v>43</v>
      </c>
      <c r="O180" s="46"/>
      <c r="P180" s="223">
        <f>O180*H180</f>
        <v>0</v>
      </c>
      <c r="Q180" s="223">
        <v>0</v>
      </c>
      <c r="R180" s="223">
        <f>Q180*H180</f>
        <v>0</v>
      </c>
      <c r="S180" s="223">
        <v>0</v>
      </c>
      <c r="T180" s="224">
        <f>S180*H180</f>
        <v>0</v>
      </c>
      <c r="AR180" s="23" t="s">
        <v>155</v>
      </c>
      <c r="AT180" s="23" t="s">
        <v>150</v>
      </c>
      <c r="AU180" s="23" t="s">
        <v>87</v>
      </c>
      <c r="AY180" s="23" t="s">
        <v>148</v>
      </c>
      <c r="BE180" s="225">
        <f>IF(N180="základní",J180,0)</f>
        <v>0</v>
      </c>
      <c r="BF180" s="225">
        <f>IF(N180="snížená",J180,0)</f>
        <v>0</v>
      </c>
      <c r="BG180" s="225">
        <f>IF(N180="zákl. přenesená",J180,0)</f>
        <v>0</v>
      </c>
      <c r="BH180" s="225">
        <f>IF(N180="sníž. přenesená",J180,0)</f>
        <v>0</v>
      </c>
      <c r="BI180" s="225">
        <f>IF(N180="nulová",J180,0)</f>
        <v>0</v>
      </c>
      <c r="BJ180" s="23" t="s">
        <v>77</v>
      </c>
      <c r="BK180" s="225">
        <f>ROUND(I180*H180,2)</f>
        <v>0</v>
      </c>
      <c r="BL180" s="23" t="s">
        <v>155</v>
      </c>
      <c r="BM180" s="23" t="s">
        <v>283</v>
      </c>
    </row>
    <row r="181" s="1" customFormat="1">
      <c r="B181" s="45"/>
      <c r="C181" s="73"/>
      <c r="D181" s="226" t="s">
        <v>157</v>
      </c>
      <c r="E181" s="73"/>
      <c r="F181" s="227" t="s">
        <v>274</v>
      </c>
      <c r="G181" s="73"/>
      <c r="H181" s="73"/>
      <c r="I181" s="185"/>
      <c r="J181" s="73"/>
      <c r="K181" s="73"/>
      <c r="L181" s="71"/>
      <c r="M181" s="228"/>
      <c r="N181" s="46"/>
      <c r="O181" s="46"/>
      <c r="P181" s="46"/>
      <c r="Q181" s="46"/>
      <c r="R181" s="46"/>
      <c r="S181" s="46"/>
      <c r="T181" s="94"/>
      <c r="AT181" s="23" t="s">
        <v>157</v>
      </c>
      <c r="AU181" s="23" t="s">
        <v>87</v>
      </c>
    </row>
    <row r="182" s="12" customFormat="1">
      <c r="B182" s="239"/>
      <c r="C182" s="240"/>
      <c r="D182" s="226" t="s">
        <v>159</v>
      </c>
      <c r="E182" s="241" t="s">
        <v>21</v>
      </c>
      <c r="F182" s="242" t="s">
        <v>259</v>
      </c>
      <c r="G182" s="240"/>
      <c r="H182" s="243">
        <v>454</v>
      </c>
      <c r="I182" s="244"/>
      <c r="J182" s="240"/>
      <c r="K182" s="240"/>
      <c r="L182" s="245"/>
      <c r="M182" s="246"/>
      <c r="N182" s="247"/>
      <c r="O182" s="247"/>
      <c r="P182" s="247"/>
      <c r="Q182" s="247"/>
      <c r="R182" s="247"/>
      <c r="S182" s="247"/>
      <c r="T182" s="248"/>
      <c r="AT182" s="249" t="s">
        <v>159</v>
      </c>
      <c r="AU182" s="249" t="s">
        <v>87</v>
      </c>
      <c r="AV182" s="12" t="s">
        <v>87</v>
      </c>
      <c r="AW182" s="12" t="s">
        <v>35</v>
      </c>
      <c r="AX182" s="12" t="s">
        <v>77</v>
      </c>
      <c r="AY182" s="249" t="s">
        <v>148</v>
      </c>
    </row>
    <row r="183" s="1" customFormat="1" ht="25.5" customHeight="1">
      <c r="B183" s="45"/>
      <c r="C183" s="214" t="s">
        <v>284</v>
      </c>
      <c r="D183" s="214" t="s">
        <v>150</v>
      </c>
      <c r="E183" s="215" t="s">
        <v>285</v>
      </c>
      <c r="F183" s="216" t="s">
        <v>286</v>
      </c>
      <c r="G183" s="217" t="s">
        <v>287</v>
      </c>
      <c r="H183" s="218">
        <v>20</v>
      </c>
      <c r="I183" s="219"/>
      <c r="J183" s="220">
        <f>ROUND(I183*H183,2)</f>
        <v>0</v>
      </c>
      <c r="K183" s="216" t="s">
        <v>154</v>
      </c>
      <c r="L183" s="71"/>
      <c r="M183" s="221" t="s">
        <v>21</v>
      </c>
      <c r="N183" s="222" t="s">
        <v>43</v>
      </c>
      <c r="O183" s="46"/>
      <c r="P183" s="223">
        <f>O183*H183</f>
        <v>0</v>
      </c>
      <c r="Q183" s="223">
        <v>0</v>
      </c>
      <c r="R183" s="223">
        <f>Q183*H183</f>
        <v>0</v>
      </c>
      <c r="S183" s="223">
        <v>0</v>
      </c>
      <c r="T183" s="224">
        <f>S183*H183</f>
        <v>0</v>
      </c>
      <c r="AR183" s="23" t="s">
        <v>155</v>
      </c>
      <c r="AT183" s="23" t="s">
        <v>150</v>
      </c>
      <c r="AU183" s="23" t="s">
        <v>87</v>
      </c>
      <c r="AY183" s="23" t="s">
        <v>148</v>
      </c>
      <c r="BE183" s="225">
        <f>IF(N183="základní",J183,0)</f>
        <v>0</v>
      </c>
      <c r="BF183" s="225">
        <f>IF(N183="snížená",J183,0)</f>
        <v>0</v>
      </c>
      <c r="BG183" s="225">
        <f>IF(N183="zákl. přenesená",J183,0)</f>
        <v>0</v>
      </c>
      <c r="BH183" s="225">
        <f>IF(N183="sníž. přenesená",J183,0)</f>
        <v>0</v>
      </c>
      <c r="BI183" s="225">
        <f>IF(N183="nulová",J183,0)</f>
        <v>0</v>
      </c>
      <c r="BJ183" s="23" t="s">
        <v>77</v>
      </c>
      <c r="BK183" s="225">
        <f>ROUND(I183*H183,2)</f>
        <v>0</v>
      </c>
      <c r="BL183" s="23" t="s">
        <v>155</v>
      </c>
      <c r="BM183" s="23" t="s">
        <v>288</v>
      </c>
    </row>
    <row r="184" s="1" customFormat="1">
      <c r="B184" s="45"/>
      <c r="C184" s="73"/>
      <c r="D184" s="226" t="s">
        <v>157</v>
      </c>
      <c r="E184" s="73"/>
      <c r="F184" s="227" t="s">
        <v>289</v>
      </c>
      <c r="G184" s="73"/>
      <c r="H184" s="73"/>
      <c r="I184" s="185"/>
      <c r="J184" s="73"/>
      <c r="K184" s="73"/>
      <c r="L184" s="71"/>
      <c r="M184" s="228"/>
      <c r="N184" s="46"/>
      <c r="O184" s="46"/>
      <c r="P184" s="46"/>
      <c r="Q184" s="46"/>
      <c r="R184" s="46"/>
      <c r="S184" s="46"/>
      <c r="T184" s="94"/>
      <c r="AT184" s="23" t="s">
        <v>157</v>
      </c>
      <c r="AU184" s="23" t="s">
        <v>87</v>
      </c>
    </row>
    <row r="185" s="1" customFormat="1" ht="38.25" customHeight="1">
      <c r="B185" s="45"/>
      <c r="C185" s="214" t="s">
        <v>290</v>
      </c>
      <c r="D185" s="214" t="s">
        <v>150</v>
      </c>
      <c r="E185" s="215" t="s">
        <v>291</v>
      </c>
      <c r="F185" s="216" t="s">
        <v>292</v>
      </c>
      <c r="G185" s="217" t="s">
        <v>287</v>
      </c>
      <c r="H185" s="218">
        <v>1</v>
      </c>
      <c r="I185" s="219"/>
      <c r="J185" s="220">
        <f>ROUND(I185*H185,2)</f>
        <v>0</v>
      </c>
      <c r="K185" s="216" t="s">
        <v>154</v>
      </c>
      <c r="L185" s="71"/>
      <c r="M185" s="221" t="s">
        <v>21</v>
      </c>
      <c r="N185" s="222" t="s">
        <v>43</v>
      </c>
      <c r="O185" s="46"/>
      <c r="P185" s="223">
        <f>O185*H185</f>
        <v>0</v>
      </c>
      <c r="Q185" s="223">
        <v>0.02989</v>
      </c>
      <c r="R185" s="223">
        <f>Q185*H185</f>
        <v>0.02989</v>
      </c>
      <c r="S185" s="223">
        <v>0</v>
      </c>
      <c r="T185" s="224">
        <f>S185*H185</f>
        <v>0</v>
      </c>
      <c r="AR185" s="23" t="s">
        <v>155</v>
      </c>
      <c r="AT185" s="23" t="s">
        <v>150</v>
      </c>
      <c r="AU185" s="23" t="s">
        <v>87</v>
      </c>
      <c r="AY185" s="23" t="s">
        <v>148</v>
      </c>
      <c r="BE185" s="225">
        <f>IF(N185="základní",J185,0)</f>
        <v>0</v>
      </c>
      <c r="BF185" s="225">
        <f>IF(N185="snížená",J185,0)</f>
        <v>0</v>
      </c>
      <c r="BG185" s="225">
        <f>IF(N185="zákl. přenesená",J185,0)</f>
        <v>0</v>
      </c>
      <c r="BH185" s="225">
        <f>IF(N185="sníž. přenesená",J185,0)</f>
        <v>0</v>
      </c>
      <c r="BI185" s="225">
        <f>IF(N185="nulová",J185,0)</f>
        <v>0</v>
      </c>
      <c r="BJ185" s="23" t="s">
        <v>77</v>
      </c>
      <c r="BK185" s="225">
        <f>ROUND(I185*H185,2)</f>
        <v>0</v>
      </c>
      <c r="BL185" s="23" t="s">
        <v>155</v>
      </c>
      <c r="BM185" s="23" t="s">
        <v>293</v>
      </c>
    </row>
    <row r="186" s="12" customFormat="1">
      <c r="B186" s="239"/>
      <c r="C186" s="240"/>
      <c r="D186" s="226" t="s">
        <v>159</v>
      </c>
      <c r="E186" s="241" t="s">
        <v>21</v>
      </c>
      <c r="F186" s="242" t="s">
        <v>77</v>
      </c>
      <c r="G186" s="240"/>
      <c r="H186" s="243">
        <v>1</v>
      </c>
      <c r="I186" s="244"/>
      <c r="J186" s="240"/>
      <c r="K186" s="240"/>
      <c r="L186" s="245"/>
      <c r="M186" s="246"/>
      <c r="N186" s="247"/>
      <c r="O186" s="247"/>
      <c r="P186" s="247"/>
      <c r="Q186" s="247"/>
      <c r="R186" s="247"/>
      <c r="S186" s="247"/>
      <c r="T186" s="248"/>
      <c r="AT186" s="249" t="s">
        <v>159</v>
      </c>
      <c r="AU186" s="249" t="s">
        <v>87</v>
      </c>
      <c r="AV186" s="12" t="s">
        <v>87</v>
      </c>
      <c r="AW186" s="12" t="s">
        <v>35</v>
      </c>
      <c r="AX186" s="12" t="s">
        <v>77</v>
      </c>
      <c r="AY186" s="249" t="s">
        <v>148</v>
      </c>
    </row>
    <row r="187" s="10" customFormat="1" ht="29.88" customHeight="1">
      <c r="B187" s="198"/>
      <c r="C187" s="199"/>
      <c r="D187" s="200" t="s">
        <v>71</v>
      </c>
      <c r="E187" s="212" t="s">
        <v>177</v>
      </c>
      <c r="F187" s="212" t="s">
        <v>294</v>
      </c>
      <c r="G187" s="199"/>
      <c r="H187" s="199"/>
      <c r="I187" s="202"/>
      <c r="J187" s="213">
        <f>BK187</f>
        <v>0</v>
      </c>
      <c r="K187" s="199"/>
      <c r="L187" s="204"/>
      <c r="M187" s="205"/>
      <c r="N187" s="206"/>
      <c r="O187" s="206"/>
      <c r="P187" s="207">
        <f>SUM(P188:P200)</f>
        <v>0</v>
      </c>
      <c r="Q187" s="206"/>
      <c r="R187" s="207">
        <f>SUM(R188:R200)</f>
        <v>9.4205500000000004</v>
      </c>
      <c r="S187" s="206"/>
      <c r="T187" s="208">
        <f>SUM(T188:T200)</f>
        <v>0</v>
      </c>
      <c r="AR187" s="209" t="s">
        <v>77</v>
      </c>
      <c r="AT187" s="210" t="s">
        <v>71</v>
      </c>
      <c r="AU187" s="210" t="s">
        <v>77</v>
      </c>
      <c r="AY187" s="209" t="s">
        <v>148</v>
      </c>
      <c r="BK187" s="211">
        <f>SUM(BK188:BK200)</f>
        <v>0</v>
      </c>
    </row>
    <row r="188" s="1" customFormat="1" ht="25.5" customHeight="1">
      <c r="B188" s="45"/>
      <c r="C188" s="214" t="s">
        <v>295</v>
      </c>
      <c r="D188" s="214" t="s">
        <v>150</v>
      </c>
      <c r="E188" s="215" t="s">
        <v>296</v>
      </c>
      <c r="F188" s="216" t="s">
        <v>297</v>
      </c>
      <c r="G188" s="217" t="s">
        <v>153</v>
      </c>
      <c r="H188" s="218">
        <v>17</v>
      </c>
      <c r="I188" s="219"/>
      <c r="J188" s="220">
        <f>ROUND(I188*H188,2)</f>
        <v>0</v>
      </c>
      <c r="K188" s="216" t="s">
        <v>154</v>
      </c>
      <c r="L188" s="71"/>
      <c r="M188" s="221" t="s">
        <v>21</v>
      </c>
      <c r="N188" s="222" t="s">
        <v>43</v>
      </c>
      <c r="O188" s="46"/>
      <c r="P188" s="223">
        <f>O188*H188</f>
        <v>0</v>
      </c>
      <c r="Q188" s="223">
        <v>0</v>
      </c>
      <c r="R188" s="223">
        <f>Q188*H188</f>
        <v>0</v>
      </c>
      <c r="S188" s="223">
        <v>0</v>
      </c>
      <c r="T188" s="224">
        <f>S188*H188</f>
        <v>0</v>
      </c>
      <c r="AR188" s="23" t="s">
        <v>155</v>
      </c>
      <c r="AT188" s="23" t="s">
        <v>150</v>
      </c>
      <c r="AU188" s="23" t="s">
        <v>87</v>
      </c>
      <c r="AY188" s="23" t="s">
        <v>148</v>
      </c>
      <c r="BE188" s="225">
        <f>IF(N188="základní",J188,0)</f>
        <v>0</v>
      </c>
      <c r="BF188" s="225">
        <f>IF(N188="snížená",J188,0)</f>
        <v>0</v>
      </c>
      <c r="BG188" s="225">
        <f>IF(N188="zákl. přenesená",J188,0)</f>
        <v>0</v>
      </c>
      <c r="BH188" s="225">
        <f>IF(N188="sníž. přenesená",J188,0)</f>
        <v>0</v>
      </c>
      <c r="BI188" s="225">
        <f>IF(N188="nulová",J188,0)</f>
        <v>0</v>
      </c>
      <c r="BJ188" s="23" t="s">
        <v>77</v>
      </c>
      <c r="BK188" s="225">
        <f>ROUND(I188*H188,2)</f>
        <v>0</v>
      </c>
      <c r="BL188" s="23" t="s">
        <v>155</v>
      </c>
      <c r="BM188" s="23" t="s">
        <v>298</v>
      </c>
    </row>
    <row r="189" s="12" customFormat="1">
      <c r="B189" s="239"/>
      <c r="C189" s="240"/>
      <c r="D189" s="226" t="s">
        <v>159</v>
      </c>
      <c r="E189" s="241" t="s">
        <v>21</v>
      </c>
      <c r="F189" s="242" t="s">
        <v>107</v>
      </c>
      <c r="G189" s="240"/>
      <c r="H189" s="243">
        <v>17</v>
      </c>
      <c r="I189" s="244"/>
      <c r="J189" s="240"/>
      <c r="K189" s="240"/>
      <c r="L189" s="245"/>
      <c r="M189" s="246"/>
      <c r="N189" s="247"/>
      <c r="O189" s="247"/>
      <c r="P189" s="247"/>
      <c r="Q189" s="247"/>
      <c r="R189" s="247"/>
      <c r="S189" s="247"/>
      <c r="T189" s="248"/>
      <c r="AT189" s="249" t="s">
        <v>159</v>
      </c>
      <c r="AU189" s="249" t="s">
        <v>87</v>
      </c>
      <c r="AV189" s="12" t="s">
        <v>87</v>
      </c>
      <c r="AW189" s="12" t="s">
        <v>35</v>
      </c>
      <c r="AX189" s="12" t="s">
        <v>77</v>
      </c>
      <c r="AY189" s="249" t="s">
        <v>148</v>
      </c>
    </row>
    <row r="190" s="1" customFormat="1" ht="25.5" customHeight="1">
      <c r="B190" s="45"/>
      <c r="C190" s="214" t="s">
        <v>299</v>
      </c>
      <c r="D190" s="214" t="s">
        <v>150</v>
      </c>
      <c r="E190" s="215" t="s">
        <v>300</v>
      </c>
      <c r="F190" s="216" t="s">
        <v>301</v>
      </c>
      <c r="G190" s="217" t="s">
        <v>153</v>
      </c>
      <c r="H190" s="218">
        <v>17</v>
      </c>
      <c r="I190" s="219"/>
      <c r="J190" s="220">
        <f>ROUND(I190*H190,2)</f>
        <v>0</v>
      </c>
      <c r="K190" s="216" t="s">
        <v>154</v>
      </c>
      <c r="L190" s="71"/>
      <c r="M190" s="221" t="s">
        <v>21</v>
      </c>
      <c r="N190" s="222" t="s">
        <v>43</v>
      </c>
      <c r="O190" s="46"/>
      <c r="P190" s="223">
        <f>O190*H190</f>
        <v>0</v>
      </c>
      <c r="Q190" s="223">
        <v>0</v>
      </c>
      <c r="R190" s="223">
        <f>Q190*H190</f>
        <v>0</v>
      </c>
      <c r="S190" s="223">
        <v>0</v>
      </c>
      <c r="T190" s="224">
        <f>S190*H190</f>
        <v>0</v>
      </c>
      <c r="AR190" s="23" t="s">
        <v>155</v>
      </c>
      <c r="AT190" s="23" t="s">
        <v>150</v>
      </c>
      <c r="AU190" s="23" t="s">
        <v>87</v>
      </c>
      <c r="AY190" s="23" t="s">
        <v>148</v>
      </c>
      <c r="BE190" s="225">
        <f>IF(N190="základní",J190,0)</f>
        <v>0</v>
      </c>
      <c r="BF190" s="225">
        <f>IF(N190="snížená",J190,0)</f>
        <v>0</v>
      </c>
      <c r="BG190" s="225">
        <f>IF(N190="zákl. přenesená",J190,0)</f>
        <v>0</v>
      </c>
      <c r="BH190" s="225">
        <f>IF(N190="sníž. přenesená",J190,0)</f>
        <v>0</v>
      </c>
      <c r="BI190" s="225">
        <f>IF(N190="nulová",J190,0)</f>
        <v>0</v>
      </c>
      <c r="BJ190" s="23" t="s">
        <v>77</v>
      </c>
      <c r="BK190" s="225">
        <f>ROUND(I190*H190,2)</f>
        <v>0</v>
      </c>
      <c r="BL190" s="23" t="s">
        <v>155</v>
      </c>
      <c r="BM190" s="23" t="s">
        <v>302</v>
      </c>
    </row>
    <row r="191" s="11" customFormat="1">
      <c r="B191" s="229"/>
      <c r="C191" s="230"/>
      <c r="D191" s="226" t="s">
        <v>159</v>
      </c>
      <c r="E191" s="231" t="s">
        <v>21</v>
      </c>
      <c r="F191" s="232" t="s">
        <v>303</v>
      </c>
      <c r="G191" s="230"/>
      <c r="H191" s="231" t="s">
        <v>21</v>
      </c>
      <c r="I191" s="233"/>
      <c r="J191" s="230"/>
      <c r="K191" s="230"/>
      <c r="L191" s="234"/>
      <c r="M191" s="235"/>
      <c r="N191" s="236"/>
      <c r="O191" s="236"/>
      <c r="P191" s="236"/>
      <c r="Q191" s="236"/>
      <c r="R191" s="236"/>
      <c r="S191" s="236"/>
      <c r="T191" s="237"/>
      <c r="AT191" s="238" t="s">
        <v>159</v>
      </c>
      <c r="AU191" s="238" t="s">
        <v>87</v>
      </c>
      <c r="AV191" s="11" t="s">
        <v>77</v>
      </c>
      <c r="AW191" s="11" t="s">
        <v>35</v>
      </c>
      <c r="AX191" s="11" t="s">
        <v>72</v>
      </c>
      <c r="AY191" s="238" t="s">
        <v>148</v>
      </c>
    </row>
    <row r="192" s="12" customFormat="1">
      <c r="B192" s="239"/>
      <c r="C192" s="240"/>
      <c r="D192" s="226" t="s">
        <v>159</v>
      </c>
      <c r="E192" s="241" t="s">
        <v>21</v>
      </c>
      <c r="F192" s="242" t="s">
        <v>304</v>
      </c>
      <c r="G192" s="240"/>
      <c r="H192" s="243">
        <v>17</v>
      </c>
      <c r="I192" s="244"/>
      <c r="J192" s="240"/>
      <c r="K192" s="240"/>
      <c r="L192" s="245"/>
      <c r="M192" s="246"/>
      <c r="N192" s="247"/>
      <c r="O192" s="247"/>
      <c r="P192" s="247"/>
      <c r="Q192" s="247"/>
      <c r="R192" s="247"/>
      <c r="S192" s="247"/>
      <c r="T192" s="248"/>
      <c r="AT192" s="249" t="s">
        <v>159</v>
      </c>
      <c r="AU192" s="249" t="s">
        <v>87</v>
      </c>
      <c r="AV192" s="12" t="s">
        <v>87</v>
      </c>
      <c r="AW192" s="12" t="s">
        <v>35</v>
      </c>
      <c r="AX192" s="12" t="s">
        <v>72</v>
      </c>
      <c r="AY192" s="249" t="s">
        <v>148</v>
      </c>
    </row>
    <row r="193" s="13" customFormat="1">
      <c r="B193" s="250"/>
      <c r="C193" s="251"/>
      <c r="D193" s="226" t="s">
        <v>159</v>
      </c>
      <c r="E193" s="252" t="s">
        <v>107</v>
      </c>
      <c r="F193" s="253" t="s">
        <v>162</v>
      </c>
      <c r="G193" s="251"/>
      <c r="H193" s="254">
        <v>17</v>
      </c>
      <c r="I193" s="255"/>
      <c r="J193" s="251"/>
      <c r="K193" s="251"/>
      <c r="L193" s="256"/>
      <c r="M193" s="257"/>
      <c r="N193" s="258"/>
      <c r="O193" s="258"/>
      <c r="P193" s="258"/>
      <c r="Q193" s="258"/>
      <c r="R193" s="258"/>
      <c r="S193" s="258"/>
      <c r="T193" s="259"/>
      <c r="AT193" s="260" t="s">
        <v>159</v>
      </c>
      <c r="AU193" s="260" t="s">
        <v>87</v>
      </c>
      <c r="AV193" s="13" t="s">
        <v>155</v>
      </c>
      <c r="AW193" s="13" t="s">
        <v>35</v>
      </c>
      <c r="AX193" s="13" t="s">
        <v>77</v>
      </c>
      <c r="AY193" s="260" t="s">
        <v>148</v>
      </c>
    </row>
    <row r="194" s="1" customFormat="1" ht="16.5" customHeight="1">
      <c r="B194" s="45"/>
      <c r="C194" s="214" t="s">
        <v>86</v>
      </c>
      <c r="D194" s="214" t="s">
        <v>150</v>
      </c>
      <c r="E194" s="215" t="s">
        <v>305</v>
      </c>
      <c r="F194" s="216" t="s">
        <v>306</v>
      </c>
      <c r="G194" s="217" t="s">
        <v>153</v>
      </c>
      <c r="H194" s="218">
        <v>14</v>
      </c>
      <c r="I194" s="219"/>
      <c r="J194" s="220">
        <f>ROUND(I194*H194,2)</f>
        <v>0</v>
      </c>
      <c r="K194" s="216" t="s">
        <v>154</v>
      </c>
      <c r="L194" s="71"/>
      <c r="M194" s="221" t="s">
        <v>21</v>
      </c>
      <c r="N194" s="222" t="s">
        <v>43</v>
      </c>
      <c r="O194" s="46"/>
      <c r="P194" s="223">
        <f>O194*H194</f>
        <v>0</v>
      </c>
      <c r="Q194" s="223">
        <v>0.40799999999999997</v>
      </c>
      <c r="R194" s="223">
        <f>Q194*H194</f>
        <v>5.7119999999999997</v>
      </c>
      <c r="S194" s="223">
        <v>0</v>
      </c>
      <c r="T194" s="224">
        <f>S194*H194</f>
        <v>0</v>
      </c>
      <c r="AR194" s="23" t="s">
        <v>155</v>
      </c>
      <c r="AT194" s="23" t="s">
        <v>150</v>
      </c>
      <c r="AU194" s="23" t="s">
        <v>87</v>
      </c>
      <c r="AY194" s="23" t="s">
        <v>148</v>
      </c>
      <c r="BE194" s="225">
        <f>IF(N194="základní",J194,0)</f>
        <v>0</v>
      </c>
      <c r="BF194" s="225">
        <f>IF(N194="snížená",J194,0)</f>
        <v>0</v>
      </c>
      <c r="BG194" s="225">
        <f>IF(N194="zákl. přenesená",J194,0)</f>
        <v>0</v>
      </c>
      <c r="BH194" s="225">
        <f>IF(N194="sníž. přenesená",J194,0)</f>
        <v>0</v>
      </c>
      <c r="BI194" s="225">
        <f>IF(N194="nulová",J194,0)</f>
        <v>0</v>
      </c>
      <c r="BJ194" s="23" t="s">
        <v>77</v>
      </c>
      <c r="BK194" s="225">
        <f>ROUND(I194*H194,2)</f>
        <v>0</v>
      </c>
      <c r="BL194" s="23" t="s">
        <v>155</v>
      </c>
      <c r="BM194" s="23" t="s">
        <v>307</v>
      </c>
    </row>
    <row r="195" s="12" customFormat="1">
      <c r="B195" s="239"/>
      <c r="C195" s="240"/>
      <c r="D195" s="226" t="s">
        <v>159</v>
      </c>
      <c r="E195" s="241" t="s">
        <v>21</v>
      </c>
      <c r="F195" s="242" t="s">
        <v>92</v>
      </c>
      <c r="G195" s="240"/>
      <c r="H195" s="243">
        <v>14</v>
      </c>
      <c r="I195" s="244"/>
      <c r="J195" s="240"/>
      <c r="K195" s="240"/>
      <c r="L195" s="245"/>
      <c r="M195" s="246"/>
      <c r="N195" s="247"/>
      <c r="O195" s="247"/>
      <c r="P195" s="247"/>
      <c r="Q195" s="247"/>
      <c r="R195" s="247"/>
      <c r="S195" s="247"/>
      <c r="T195" s="248"/>
      <c r="AT195" s="249" t="s">
        <v>159</v>
      </c>
      <c r="AU195" s="249" t="s">
        <v>87</v>
      </c>
      <c r="AV195" s="12" t="s">
        <v>87</v>
      </c>
      <c r="AW195" s="12" t="s">
        <v>35</v>
      </c>
      <c r="AX195" s="12" t="s">
        <v>77</v>
      </c>
      <c r="AY195" s="249" t="s">
        <v>148</v>
      </c>
    </row>
    <row r="196" s="1" customFormat="1" ht="51" customHeight="1">
      <c r="B196" s="45"/>
      <c r="C196" s="214" t="s">
        <v>308</v>
      </c>
      <c r="D196" s="214" t="s">
        <v>150</v>
      </c>
      <c r="E196" s="215" t="s">
        <v>309</v>
      </c>
      <c r="F196" s="216" t="s">
        <v>310</v>
      </c>
      <c r="G196" s="217" t="s">
        <v>153</v>
      </c>
      <c r="H196" s="218">
        <v>17</v>
      </c>
      <c r="I196" s="219"/>
      <c r="J196" s="220">
        <f>ROUND(I196*H196,2)</f>
        <v>0</v>
      </c>
      <c r="K196" s="216" t="s">
        <v>154</v>
      </c>
      <c r="L196" s="71"/>
      <c r="M196" s="221" t="s">
        <v>21</v>
      </c>
      <c r="N196" s="222" t="s">
        <v>43</v>
      </c>
      <c r="O196" s="46"/>
      <c r="P196" s="223">
        <f>O196*H196</f>
        <v>0</v>
      </c>
      <c r="Q196" s="223">
        <v>0.084250000000000005</v>
      </c>
      <c r="R196" s="223">
        <f>Q196*H196</f>
        <v>1.43225</v>
      </c>
      <c r="S196" s="223">
        <v>0</v>
      </c>
      <c r="T196" s="224">
        <f>S196*H196</f>
        <v>0</v>
      </c>
      <c r="AR196" s="23" t="s">
        <v>155</v>
      </c>
      <c r="AT196" s="23" t="s">
        <v>150</v>
      </c>
      <c r="AU196" s="23" t="s">
        <v>87</v>
      </c>
      <c r="AY196" s="23" t="s">
        <v>148</v>
      </c>
      <c r="BE196" s="225">
        <f>IF(N196="základní",J196,0)</f>
        <v>0</v>
      </c>
      <c r="BF196" s="225">
        <f>IF(N196="snížená",J196,0)</f>
        <v>0</v>
      </c>
      <c r="BG196" s="225">
        <f>IF(N196="zákl. přenesená",J196,0)</f>
        <v>0</v>
      </c>
      <c r="BH196" s="225">
        <f>IF(N196="sníž. přenesená",J196,0)</f>
        <v>0</v>
      </c>
      <c r="BI196" s="225">
        <f>IF(N196="nulová",J196,0)</f>
        <v>0</v>
      </c>
      <c r="BJ196" s="23" t="s">
        <v>77</v>
      </c>
      <c r="BK196" s="225">
        <f>ROUND(I196*H196,2)</f>
        <v>0</v>
      </c>
      <c r="BL196" s="23" t="s">
        <v>155</v>
      </c>
      <c r="BM196" s="23" t="s">
        <v>311</v>
      </c>
    </row>
    <row r="197" s="1" customFormat="1">
      <c r="B197" s="45"/>
      <c r="C197" s="73"/>
      <c r="D197" s="226" t="s">
        <v>157</v>
      </c>
      <c r="E197" s="73"/>
      <c r="F197" s="227" t="s">
        <v>312</v>
      </c>
      <c r="G197" s="73"/>
      <c r="H197" s="73"/>
      <c r="I197" s="185"/>
      <c r="J197" s="73"/>
      <c r="K197" s="73"/>
      <c r="L197" s="71"/>
      <c r="M197" s="228"/>
      <c r="N197" s="46"/>
      <c r="O197" s="46"/>
      <c r="P197" s="46"/>
      <c r="Q197" s="46"/>
      <c r="R197" s="46"/>
      <c r="S197" s="46"/>
      <c r="T197" s="94"/>
      <c r="AT197" s="23" t="s">
        <v>157</v>
      </c>
      <c r="AU197" s="23" t="s">
        <v>87</v>
      </c>
    </row>
    <row r="198" s="12" customFormat="1">
      <c r="B198" s="239"/>
      <c r="C198" s="240"/>
      <c r="D198" s="226" t="s">
        <v>159</v>
      </c>
      <c r="E198" s="241" t="s">
        <v>21</v>
      </c>
      <c r="F198" s="242" t="s">
        <v>107</v>
      </c>
      <c r="G198" s="240"/>
      <c r="H198" s="243">
        <v>17</v>
      </c>
      <c r="I198" s="244"/>
      <c r="J198" s="240"/>
      <c r="K198" s="240"/>
      <c r="L198" s="245"/>
      <c r="M198" s="246"/>
      <c r="N198" s="247"/>
      <c r="O198" s="247"/>
      <c r="P198" s="247"/>
      <c r="Q198" s="247"/>
      <c r="R198" s="247"/>
      <c r="S198" s="247"/>
      <c r="T198" s="248"/>
      <c r="AT198" s="249" t="s">
        <v>159</v>
      </c>
      <c r="AU198" s="249" t="s">
        <v>87</v>
      </c>
      <c r="AV198" s="12" t="s">
        <v>87</v>
      </c>
      <c r="AW198" s="12" t="s">
        <v>35</v>
      </c>
      <c r="AX198" s="12" t="s">
        <v>77</v>
      </c>
      <c r="AY198" s="249" t="s">
        <v>148</v>
      </c>
    </row>
    <row r="199" s="1" customFormat="1" ht="16.5" customHeight="1">
      <c r="B199" s="45"/>
      <c r="C199" s="261" t="s">
        <v>313</v>
      </c>
      <c r="D199" s="261" t="s">
        <v>249</v>
      </c>
      <c r="E199" s="262" t="s">
        <v>314</v>
      </c>
      <c r="F199" s="263" t="s">
        <v>315</v>
      </c>
      <c r="G199" s="264" t="s">
        <v>153</v>
      </c>
      <c r="H199" s="265">
        <v>17.510000000000002</v>
      </c>
      <c r="I199" s="266"/>
      <c r="J199" s="267">
        <f>ROUND(I199*H199,2)</f>
        <v>0</v>
      </c>
      <c r="K199" s="263" t="s">
        <v>154</v>
      </c>
      <c r="L199" s="268"/>
      <c r="M199" s="269" t="s">
        <v>21</v>
      </c>
      <c r="N199" s="270" t="s">
        <v>43</v>
      </c>
      <c r="O199" s="46"/>
      <c r="P199" s="223">
        <f>O199*H199</f>
        <v>0</v>
      </c>
      <c r="Q199" s="223">
        <v>0.13</v>
      </c>
      <c r="R199" s="223">
        <f>Q199*H199</f>
        <v>2.2763000000000004</v>
      </c>
      <c r="S199" s="223">
        <v>0</v>
      </c>
      <c r="T199" s="224">
        <f>S199*H199</f>
        <v>0</v>
      </c>
      <c r="AR199" s="23" t="s">
        <v>192</v>
      </c>
      <c r="AT199" s="23" t="s">
        <v>249</v>
      </c>
      <c r="AU199" s="23" t="s">
        <v>87</v>
      </c>
      <c r="AY199" s="23" t="s">
        <v>148</v>
      </c>
      <c r="BE199" s="225">
        <f>IF(N199="základní",J199,0)</f>
        <v>0</v>
      </c>
      <c r="BF199" s="225">
        <f>IF(N199="snížená",J199,0)</f>
        <v>0</v>
      </c>
      <c r="BG199" s="225">
        <f>IF(N199="zákl. přenesená",J199,0)</f>
        <v>0</v>
      </c>
      <c r="BH199" s="225">
        <f>IF(N199="sníž. přenesená",J199,0)</f>
        <v>0</v>
      </c>
      <c r="BI199" s="225">
        <f>IF(N199="nulová",J199,0)</f>
        <v>0</v>
      </c>
      <c r="BJ199" s="23" t="s">
        <v>77</v>
      </c>
      <c r="BK199" s="225">
        <f>ROUND(I199*H199,2)</f>
        <v>0</v>
      </c>
      <c r="BL199" s="23" t="s">
        <v>155</v>
      </c>
      <c r="BM199" s="23" t="s">
        <v>316</v>
      </c>
    </row>
    <row r="200" s="12" customFormat="1">
      <c r="B200" s="239"/>
      <c r="C200" s="240"/>
      <c r="D200" s="226" t="s">
        <v>159</v>
      </c>
      <c r="E200" s="241" t="s">
        <v>21</v>
      </c>
      <c r="F200" s="242" t="s">
        <v>317</v>
      </c>
      <c r="G200" s="240"/>
      <c r="H200" s="243">
        <v>17.510000000000002</v>
      </c>
      <c r="I200" s="244"/>
      <c r="J200" s="240"/>
      <c r="K200" s="240"/>
      <c r="L200" s="245"/>
      <c r="M200" s="246"/>
      <c r="N200" s="247"/>
      <c r="O200" s="247"/>
      <c r="P200" s="247"/>
      <c r="Q200" s="247"/>
      <c r="R200" s="247"/>
      <c r="S200" s="247"/>
      <c r="T200" s="248"/>
      <c r="AT200" s="249" t="s">
        <v>159</v>
      </c>
      <c r="AU200" s="249" t="s">
        <v>87</v>
      </c>
      <c r="AV200" s="12" t="s">
        <v>87</v>
      </c>
      <c r="AW200" s="12" t="s">
        <v>35</v>
      </c>
      <c r="AX200" s="12" t="s">
        <v>77</v>
      </c>
      <c r="AY200" s="249" t="s">
        <v>148</v>
      </c>
    </row>
    <row r="201" s="10" customFormat="1" ht="29.88" customHeight="1">
      <c r="B201" s="198"/>
      <c r="C201" s="199"/>
      <c r="D201" s="200" t="s">
        <v>71</v>
      </c>
      <c r="E201" s="212" t="s">
        <v>192</v>
      </c>
      <c r="F201" s="212" t="s">
        <v>318</v>
      </c>
      <c r="G201" s="199"/>
      <c r="H201" s="199"/>
      <c r="I201" s="202"/>
      <c r="J201" s="213">
        <f>BK201</f>
        <v>0</v>
      </c>
      <c r="K201" s="199"/>
      <c r="L201" s="204"/>
      <c r="M201" s="205"/>
      <c r="N201" s="206"/>
      <c r="O201" s="206"/>
      <c r="P201" s="207">
        <f>SUM(P202:P205)</f>
        <v>0</v>
      </c>
      <c r="Q201" s="206"/>
      <c r="R201" s="207">
        <f>SUM(R202:R205)</f>
        <v>0</v>
      </c>
      <c r="S201" s="206"/>
      <c r="T201" s="208">
        <f>SUM(T202:T205)</f>
        <v>0.10000000000000001</v>
      </c>
      <c r="AR201" s="209" t="s">
        <v>77</v>
      </c>
      <c r="AT201" s="210" t="s">
        <v>71</v>
      </c>
      <c r="AU201" s="210" t="s">
        <v>77</v>
      </c>
      <c r="AY201" s="209" t="s">
        <v>148</v>
      </c>
      <c r="BK201" s="211">
        <f>SUM(BK202:BK205)</f>
        <v>0</v>
      </c>
    </row>
    <row r="202" s="1" customFormat="1" ht="25.5" customHeight="1">
      <c r="B202" s="45"/>
      <c r="C202" s="214" t="s">
        <v>319</v>
      </c>
      <c r="D202" s="214" t="s">
        <v>150</v>
      </c>
      <c r="E202" s="215" t="s">
        <v>320</v>
      </c>
      <c r="F202" s="216" t="s">
        <v>321</v>
      </c>
      <c r="G202" s="217" t="s">
        <v>287</v>
      </c>
      <c r="H202" s="218">
        <v>1</v>
      </c>
      <c r="I202" s="219"/>
      <c r="J202" s="220">
        <f>ROUND(I202*H202,2)</f>
        <v>0</v>
      </c>
      <c r="K202" s="216" t="s">
        <v>154</v>
      </c>
      <c r="L202" s="71"/>
      <c r="M202" s="221" t="s">
        <v>21</v>
      </c>
      <c r="N202" s="222" t="s">
        <v>43</v>
      </c>
      <c r="O202" s="46"/>
      <c r="P202" s="223">
        <f>O202*H202</f>
        <v>0</v>
      </c>
      <c r="Q202" s="223">
        <v>0</v>
      </c>
      <c r="R202" s="223">
        <f>Q202*H202</f>
        <v>0</v>
      </c>
      <c r="S202" s="223">
        <v>0.10000000000000001</v>
      </c>
      <c r="T202" s="224">
        <f>S202*H202</f>
        <v>0.10000000000000001</v>
      </c>
      <c r="AR202" s="23" t="s">
        <v>233</v>
      </c>
      <c r="AT202" s="23" t="s">
        <v>150</v>
      </c>
      <c r="AU202" s="23" t="s">
        <v>87</v>
      </c>
      <c r="AY202" s="23" t="s">
        <v>148</v>
      </c>
      <c r="BE202" s="225">
        <f>IF(N202="základní",J202,0)</f>
        <v>0</v>
      </c>
      <c r="BF202" s="225">
        <f>IF(N202="snížená",J202,0)</f>
        <v>0</v>
      </c>
      <c r="BG202" s="225">
        <f>IF(N202="zákl. přenesená",J202,0)</f>
        <v>0</v>
      </c>
      <c r="BH202" s="225">
        <f>IF(N202="sníž. přenesená",J202,0)</f>
        <v>0</v>
      </c>
      <c r="BI202" s="225">
        <f>IF(N202="nulová",J202,0)</f>
        <v>0</v>
      </c>
      <c r="BJ202" s="23" t="s">
        <v>77</v>
      </c>
      <c r="BK202" s="225">
        <f>ROUND(I202*H202,2)</f>
        <v>0</v>
      </c>
      <c r="BL202" s="23" t="s">
        <v>233</v>
      </c>
      <c r="BM202" s="23" t="s">
        <v>322</v>
      </c>
    </row>
    <row r="203" s="11" customFormat="1">
      <c r="B203" s="229"/>
      <c r="C203" s="230"/>
      <c r="D203" s="226" t="s">
        <v>159</v>
      </c>
      <c r="E203" s="231" t="s">
        <v>21</v>
      </c>
      <c r="F203" s="232" t="s">
        <v>323</v>
      </c>
      <c r="G203" s="230"/>
      <c r="H203" s="231" t="s">
        <v>21</v>
      </c>
      <c r="I203" s="233"/>
      <c r="J203" s="230"/>
      <c r="K203" s="230"/>
      <c r="L203" s="234"/>
      <c r="M203" s="235"/>
      <c r="N203" s="236"/>
      <c r="O203" s="236"/>
      <c r="P203" s="236"/>
      <c r="Q203" s="236"/>
      <c r="R203" s="236"/>
      <c r="S203" s="236"/>
      <c r="T203" s="237"/>
      <c r="AT203" s="238" t="s">
        <v>159</v>
      </c>
      <c r="AU203" s="238" t="s">
        <v>87</v>
      </c>
      <c r="AV203" s="11" t="s">
        <v>77</v>
      </c>
      <c r="AW203" s="11" t="s">
        <v>35</v>
      </c>
      <c r="AX203" s="11" t="s">
        <v>72</v>
      </c>
      <c r="AY203" s="238" t="s">
        <v>148</v>
      </c>
    </row>
    <row r="204" s="12" customFormat="1">
      <c r="B204" s="239"/>
      <c r="C204" s="240"/>
      <c r="D204" s="226" t="s">
        <v>159</v>
      </c>
      <c r="E204" s="241" t="s">
        <v>21</v>
      </c>
      <c r="F204" s="242" t="s">
        <v>77</v>
      </c>
      <c r="G204" s="240"/>
      <c r="H204" s="243">
        <v>1</v>
      </c>
      <c r="I204" s="244"/>
      <c r="J204" s="240"/>
      <c r="K204" s="240"/>
      <c r="L204" s="245"/>
      <c r="M204" s="246"/>
      <c r="N204" s="247"/>
      <c r="O204" s="247"/>
      <c r="P204" s="247"/>
      <c r="Q204" s="247"/>
      <c r="R204" s="247"/>
      <c r="S204" s="247"/>
      <c r="T204" s="248"/>
      <c r="AT204" s="249" t="s">
        <v>159</v>
      </c>
      <c r="AU204" s="249" t="s">
        <v>87</v>
      </c>
      <c r="AV204" s="12" t="s">
        <v>87</v>
      </c>
      <c r="AW204" s="12" t="s">
        <v>35</v>
      </c>
      <c r="AX204" s="12" t="s">
        <v>72</v>
      </c>
      <c r="AY204" s="249" t="s">
        <v>148</v>
      </c>
    </row>
    <row r="205" s="13" customFormat="1">
      <c r="B205" s="250"/>
      <c r="C205" s="251"/>
      <c r="D205" s="226" t="s">
        <v>159</v>
      </c>
      <c r="E205" s="252" t="s">
        <v>21</v>
      </c>
      <c r="F205" s="253" t="s">
        <v>162</v>
      </c>
      <c r="G205" s="251"/>
      <c r="H205" s="254">
        <v>1</v>
      </c>
      <c r="I205" s="255"/>
      <c r="J205" s="251"/>
      <c r="K205" s="251"/>
      <c r="L205" s="256"/>
      <c r="M205" s="257"/>
      <c r="N205" s="258"/>
      <c r="O205" s="258"/>
      <c r="P205" s="258"/>
      <c r="Q205" s="258"/>
      <c r="R205" s="258"/>
      <c r="S205" s="258"/>
      <c r="T205" s="259"/>
      <c r="AT205" s="260" t="s">
        <v>159</v>
      </c>
      <c r="AU205" s="260" t="s">
        <v>87</v>
      </c>
      <c r="AV205" s="13" t="s">
        <v>155</v>
      </c>
      <c r="AW205" s="13" t="s">
        <v>35</v>
      </c>
      <c r="AX205" s="13" t="s">
        <v>77</v>
      </c>
      <c r="AY205" s="260" t="s">
        <v>148</v>
      </c>
    </row>
    <row r="206" s="10" customFormat="1" ht="29.88" customHeight="1">
      <c r="B206" s="198"/>
      <c r="C206" s="199"/>
      <c r="D206" s="200" t="s">
        <v>71</v>
      </c>
      <c r="E206" s="212" t="s">
        <v>200</v>
      </c>
      <c r="F206" s="212" t="s">
        <v>324</v>
      </c>
      <c r="G206" s="199"/>
      <c r="H206" s="199"/>
      <c r="I206" s="202"/>
      <c r="J206" s="213">
        <f>BK206</f>
        <v>0</v>
      </c>
      <c r="K206" s="199"/>
      <c r="L206" s="204"/>
      <c r="M206" s="205"/>
      <c r="N206" s="206"/>
      <c r="O206" s="206"/>
      <c r="P206" s="207">
        <f>SUM(P207:P266)</f>
        <v>0</v>
      </c>
      <c r="Q206" s="206"/>
      <c r="R206" s="207">
        <f>SUM(R207:R266)</f>
        <v>2.6345400000000003</v>
      </c>
      <c r="S206" s="206"/>
      <c r="T206" s="208">
        <f>SUM(T207:T266)</f>
        <v>172.23730799999999</v>
      </c>
      <c r="AR206" s="209" t="s">
        <v>77</v>
      </c>
      <c r="AT206" s="210" t="s">
        <v>71</v>
      </c>
      <c r="AU206" s="210" t="s">
        <v>77</v>
      </c>
      <c r="AY206" s="209" t="s">
        <v>148</v>
      </c>
      <c r="BK206" s="211">
        <f>SUM(BK207:BK266)</f>
        <v>0</v>
      </c>
    </row>
    <row r="207" s="1" customFormat="1" ht="16.5" customHeight="1">
      <c r="B207" s="45"/>
      <c r="C207" s="214" t="s">
        <v>325</v>
      </c>
      <c r="D207" s="214" t="s">
        <v>150</v>
      </c>
      <c r="E207" s="215" t="s">
        <v>326</v>
      </c>
      <c r="F207" s="216" t="s">
        <v>327</v>
      </c>
      <c r="G207" s="217" t="s">
        <v>328</v>
      </c>
      <c r="H207" s="218">
        <v>1</v>
      </c>
      <c r="I207" s="219"/>
      <c r="J207" s="220">
        <f>ROUND(I207*H207,2)</f>
        <v>0</v>
      </c>
      <c r="K207" s="216" t="s">
        <v>21</v>
      </c>
      <c r="L207" s="71"/>
      <c r="M207" s="221" t="s">
        <v>21</v>
      </c>
      <c r="N207" s="222" t="s">
        <v>43</v>
      </c>
      <c r="O207" s="46"/>
      <c r="P207" s="223">
        <f>O207*H207</f>
        <v>0</v>
      </c>
      <c r="Q207" s="223">
        <v>0</v>
      </c>
      <c r="R207" s="223">
        <f>Q207*H207</f>
        <v>0</v>
      </c>
      <c r="S207" s="223">
        <v>0</v>
      </c>
      <c r="T207" s="224">
        <f>S207*H207</f>
        <v>0</v>
      </c>
      <c r="AR207" s="23" t="s">
        <v>155</v>
      </c>
      <c r="AT207" s="23" t="s">
        <v>150</v>
      </c>
      <c r="AU207" s="23" t="s">
        <v>87</v>
      </c>
      <c r="AY207" s="23" t="s">
        <v>148</v>
      </c>
      <c r="BE207" s="225">
        <f>IF(N207="základní",J207,0)</f>
        <v>0</v>
      </c>
      <c r="BF207" s="225">
        <f>IF(N207="snížená",J207,0)</f>
        <v>0</v>
      </c>
      <c r="BG207" s="225">
        <f>IF(N207="zákl. přenesená",J207,0)</f>
        <v>0</v>
      </c>
      <c r="BH207" s="225">
        <f>IF(N207="sníž. přenesená",J207,0)</f>
        <v>0</v>
      </c>
      <c r="BI207" s="225">
        <f>IF(N207="nulová",J207,0)</f>
        <v>0</v>
      </c>
      <c r="BJ207" s="23" t="s">
        <v>77</v>
      </c>
      <c r="BK207" s="225">
        <f>ROUND(I207*H207,2)</f>
        <v>0</v>
      </c>
      <c r="BL207" s="23" t="s">
        <v>155</v>
      </c>
      <c r="BM207" s="23" t="s">
        <v>329</v>
      </c>
    </row>
    <row r="208" s="1" customFormat="1" ht="38.25" customHeight="1">
      <c r="B208" s="45"/>
      <c r="C208" s="214" t="s">
        <v>330</v>
      </c>
      <c r="D208" s="214" t="s">
        <v>150</v>
      </c>
      <c r="E208" s="215" t="s">
        <v>331</v>
      </c>
      <c r="F208" s="216" t="s">
        <v>332</v>
      </c>
      <c r="G208" s="217" t="s">
        <v>184</v>
      </c>
      <c r="H208" s="218">
        <v>20</v>
      </c>
      <c r="I208" s="219"/>
      <c r="J208" s="220">
        <f>ROUND(I208*H208,2)</f>
        <v>0</v>
      </c>
      <c r="K208" s="216" t="s">
        <v>154</v>
      </c>
      <c r="L208" s="71"/>
      <c r="M208" s="221" t="s">
        <v>21</v>
      </c>
      <c r="N208" s="222" t="s">
        <v>43</v>
      </c>
      <c r="O208" s="46"/>
      <c r="P208" s="223">
        <f>O208*H208</f>
        <v>0</v>
      </c>
      <c r="Q208" s="223">
        <v>0.10095</v>
      </c>
      <c r="R208" s="223">
        <f>Q208*H208</f>
        <v>2.0190000000000001</v>
      </c>
      <c r="S208" s="223">
        <v>0</v>
      </c>
      <c r="T208" s="224">
        <f>S208*H208</f>
        <v>0</v>
      </c>
      <c r="AR208" s="23" t="s">
        <v>155</v>
      </c>
      <c r="AT208" s="23" t="s">
        <v>150</v>
      </c>
      <c r="AU208" s="23" t="s">
        <v>87</v>
      </c>
      <c r="AY208" s="23" t="s">
        <v>148</v>
      </c>
      <c r="BE208" s="225">
        <f>IF(N208="základní",J208,0)</f>
        <v>0</v>
      </c>
      <c r="BF208" s="225">
        <f>IF(N208="snížená",J208,0)</f>
        <v>0</v>
      </c>
      <c r="BG208" s="225">
        <f>IF(N208="zákl. přenesená",J208,0)</f>
        <v>0</v>
      </c>
      <c r="BH208" s="225">
        <f>IF(N208="sníž. přenesená",J208,0)</f>
        <v>0</v>
      </c>
      <c r="BI208" s="225">
        <f>IF(N208="nulová",J208,0)</f>
        <v>0</v>
      </c>
      <c r="BJ208" s="23" t="s">
        <v>77</v>
      </c>
      <c r="BK208" s="225">
        <f>ROUND(I208*H208,2)</f>
        <v>0</v>
      </c>
      <c r="BL208" s="23" t="s">
        <v>155</v>
      </c>
      <c r="BM208" s="23" t="s">
        <v>333</v>
      </c>
    </row>
    <row r="209" s="1" customFormat="1">
      <c r="B209" s="45"/>
      <c r="C209" s="73"/>
      <c r="D209" s="226" t="s">
        <v>157</v>
      </c>
      <c r="E209" s="73"/>
      <c r="F209" s="227" t="s">
        <v>334</v>
      </c>
      <c r="G209" s="73"/>
      <c r="H209" s="73"/>
      <c r="I209" s="185"/>
      <c r="J209" s="73"/>
      <c r="K209" s="73"/>
      <c r="L209" s="71"/>
      <c r="M209" s="228"/>
      <c r="N209" s="46"/>
      <c r="O209" s="46"/>
      <c r="P209" s="46"/>
      <c r="Q209" s="46"/>
      <c r="R209" s="46"/>
      <c r="S209" s="46"/>
      <c r="T209" s="94"/>
      <c r="AT209" s="23" t="s">
        <v>157</v>
      </c>
      <c r="AU209" s="23" t="s">
        <v>87</v>
      </c>
    </row>
    <row r="210" s="11" customFormat="1">
      <c r="B210" s="229"/>
      <c r="C210" s="230"/>
      <c r="D210" s="226" t="s">
        <v>159</v>
      </c>
      <c r="E210" s="231" t="s">
        <v>21</v>
      </c>
      <c r="F210" s="232" t="s">
        <v>303</v>
      </c>
      <c r="G210" s="230"/>
      <c r="H210" s="231" t="s">
        <v>21</v>
      </c>
      <c r="I210" s="233"/>
      <c r="J210" s="230"/>
      <c r="K210" s="230"/>
      <c r="L210" s="234"/>
      <c r="M210" s="235"/>
      <c r="N210" s="236"/>
      <c r="O210" s="236"/>
      <c r="P210" s="236"/>
      <c r="Q210" s="236"/>
      <c r="R210" s="236"/>
      <c r="S210" s="236"/>
      <c r="T210" s="237"/>
      <c r="AT210" s="238" t="s">
        <v>159</v>
      </c>
      <c r="AU210" s="238" t="s">
        <v>87</v>
      </c>
      <c r="AV210" s="11" t="s">
        <v>77</v>
      </c>
      <c r="AW210" s="11" t="s">
        <v>35</v>
      </c>
      <c r="AX210" s="11" t="s">
        <v>72</v>
      </c>
      <c r="AY210" s="238" t="s">
        <v>148</v>
      </c>
    </row>
    <row r="211" s="12" customFormat="1">
      <c r="B211" s="239"/>
      <c r="C211" s="240"/>
      <c r="D211" s="226" t="s">
        <v>159</v>
      </c>
      <c r="E211" s="241" t="s">
        <v>21</v>
      </c>
      <c r="F211" s="242" t="s">
        <v>335</v>
      </c>
      <c r="G211" s="240"/>
      <c r="H211" s="243">
        <v>20</v>
      </c>
      <c r="I211" s="244"/>
      <c r="J211" s="240"/>
      <c r="K211" s="240"/>
      <c r="L211" s="245"/>
      <c r="M211" s="246"/>
      <c r="N211" s="247"/>
      <c r="O211" s="247"/>
      <c r="P211" s="247"/>
      <c r="Q211" s="247"/>
      <c r="R211" s="247"/>
      <c r="S211" s="247"/>
      <c r="T211" s="248"/>
      <c r="AT211" s="249" t="s">
        <v>159</v>
      </c>
      <c r="AU211" s="249" t="s">
        <v>87</v>
      </c>
      <c r="AV211" s="12" t="s">
        <v>87</v>
      </c>
      <c r="AW211" s="12" t="s">
        <v>35</v>
      </c>
      <c r="AX211" s="12" t="s">
        <v>72</v>
      </c>
      <c r="AY211" s="249" t="s">
        <v>148</v>
      </c>
    </row>
    <row r="212" s="13" customFormat="1">
      <c r="B212" s="250"/>
      <c r="C212" s="251"/>
      <c r="D212" s="226" t="s">
        <v>159</v>
      </c>
      <c r="E212" s="252" t="s">
        <v>21</v>
      </c>
      <c r="F212" s="253" t="s">
        <v>162</v>
      </c>
      <c r="G212" s="251"/>
      <c r="H212" s="254">
        <v>20</v>
      </c>
      <c r="I212" s="255"/>
      <c r="J212" s="251"/>
      <c r="K212" s="251"/>
      <c r="L212" s="256"/>
      <c r="M212" s="257"/>
      <c r="N212" s="258"/>
      <c r="O212" s="258"/>
      <c r="P212" s="258"/>
      <c r="Q212" s="258"/>
      <c r="R212" s="258"/>
      <c r="S212" s="258"/>
      <c r="T212" s="259"/>
      <c r="AT212" s="260" t="s">
        <v>159</v>
      </c>
      <c r="AU212" s="260" t="s">
        <v>87</v>
      </c>
      <c r="AV212" s="13" t="s">
        <v>155</v>
      </c>
      <c r="AW212" s="13" t="s">
        <v>35</v>
      </c>
      <c r="AX212" s="13" t="s">
        <v>77</v>
      </c>
      <c r="AY212" s="260" t="s">
        <v>148</v>
      </c>
    </row>
    <row r="213" s="1" customFormat="1" ht="16.5" customHeight="1">
      <c r="B213" s="45"/>
      <c r="C213" s="261" t="s">
        <v>336</v>
      </c>
      <c r="D213" s="261" t="s">
        <v>249</v>
      </c>
      <c r="E213" s="262" t="s">
        <v>337</v>
      </c>
      <c r="F213" s="263" t="s">
        <v>338</v>
      </c>
      <c r="G213" s="264" t="s">
        <v>184</v>
      </c>
      <c r="H213" s="265">
        <v>20</v>
      </c>
      <c r="I213" s="266"/>
      <c r="J213" s="267">
        <f>ROUND(I213*H213,2)</f>
        <v>0</v>
      </c>
      <c r="K213" s="263" t="s">
        <v>154</v>
      </c>
      <c r="L213" s="268"/>
      <c r="M213" s="269" t="s">
        <v>21</v>
      </c>
      <c r="N213" s="270" t="s">
        <v>43</v>
      </c>
      <c r="O213" s="46"/>
      <c r="P213" s="223">
        <f>O213*H213</f>
        <v>0</v>
      </c>
      <c r="Q213" s="223">
        <v>0.028000000000000001</v>
      </c>
      <c r="R213" s="223">
        <f>Q213*H213</f>
        <v>0.56000000000000005</v>
      </c>
      <c r="S213" s="223">
        <v>0</v>
      </c>
      <c r="T213" s="224">
        <f>S213*H213</f>
        <v>0</v>
      </c>
      <c r="AR213" s="23" t="s">
        <v>192</v>
      </c>
      <c r="AT213" s="23" t="s">
        <v>249</v>
      </c>
      <c r="AU213" s="23" t="s">
        <v>87</v>
      </c>
      <c r="AY213" s="23" t="s">
        <v>148</v>
      </c>
      <c r="BE213" s="225">
        <f>IF(N213="základní",J213,0)</f>
        <v>0</v>
      </c>
      <c r="BF213" s="225">
        <f>IF(N213="snížená",J213,0)</f>
        <v>0</v>
      </c>
      <c r="BG213" s="225">
        <f>IF(N213="zákl. přenesená",J213,0)</f>
        <v>0</v>
      </c>
      <c r="BH213" s="225">
        <f>IF(N213="sníž. přenesená",J213,0)</f>
        <v>0</v>
      </c>
      <c r="BI213" s="225">
        <f>IF(N213="nulová",J213,0)</f>
        <v>0</v>
      </c>
      <c r="BJ213" s="23" t="s">
        <v>77</v>
      </c>
      <c r="BK213" s="225">
        <f>ROUND(I213*H213,2)</f>
        <v>0</v>
      </c>
      <c r="BL213" s="23" t="s">
        <v>155</v>
      </c>
      <c r="BM213" s="23" t="s">
        <v>339</v>
      </c>
    </row>
    <row r="214" s="1" customFormat="1" ht="25.5" customHeight="1">
      <c r="B214" s="45"/>
      <c r="C214" s="214" t="s">
        <v>340</v>
      </c>
      <c r="D214" s="214" t="s">
        <v>150</v>
      </c>
      <c r="E214" s="215" t="s">
        <v>341</v>
      </c>
      <c r="F214" s="216" t="s">
        <v>342</v>
      </c>
      <c r="G214" s="217" t="s">
        <v>153</v>
      </c>
      <c r="H214" s="218">
        <v>80</v>
      </c>
      <c r="I214" s="219"/>
      <c r="J214" s="220">
        <f>ROUND(I214*H214,2)</f>
        <v>0</v>
      </c>
      <c r="K214" s="216" t="s">
        <v>154</v>
      </c>
      <c r="L214" s="71"/>
      <c r="M214" s="221" t="s">
        <v>21</v>
      </c>
      <c r="N214" s="222" t="s">
        <v>43</v>
      </c>
      <c r="O214" s="46"/>
      <c r="P214" s="223">
        <f>O214*H214</f>
        <v>0</v>
      </c>
      <c r="Q214" s="223">
        <v>0.00036000000000000002</v>
      </c>
      <c r="R214" s="223">
        <f>Q214*H214</f>
        <v>0.028800000000000003</v>
      </c>
      <c r="S214" s="223">
        <v>0</v>
      </c>
      <c r="T214" s="224">
        <f>S214*H214</f>
        <v>0</v>
      </c>
      <c r="AR214" s="23" t="s">
        <v>155</v>
      </c>
      <c r="AT214" s="23" t="s">
        <v>150</v>
      </c>
      <c r="AU214" s="23" t="s">
        <v>87</v>
      </c>
      <c r="AY214" s="23" t="s">
        <v>148</v>
      </c>
      <c r="BE214" s="225">
        <f>IF(N214="základní",J214,0)</f>
        <v>0</v>
      </c>
      <c r="BF214" s="225">
        <f>IF(N214="snížená",J214,0)</f>
        <v>0</v>
      </c>
      <c r="BG214" s="225">
        <f>IF(N214="zákl. přenesená",J214,0)</f>
        <v>0</v>
      </c>
      <c r="BH214" s="225">
        <f>IF(N214="sníž. přenesená",J214,0)</f>
        <v>0</v>
      </c>
      <c r="BI214" s="225">
        <f>IF(N214="nulová",J214,0)</f>
        <v>0</v>
      </c>
      <c r="BJ214" s="23" t="s">
        <v>77</v>
      </c>
      <c r="BK214" s="225">
        <f>ROUND(I214*H214,2)</f>
        <v>0</v>
      </c>
      <c r="BL214" s="23" t="s">
        <v>155</v>
      </c>
      <c r="BM214" s="23" t="s">
        <v>343</v>
      </c>
    </row>
    <row r="215" s="1" customFormat="1">
      <c r="B215" s="45"/>
      <c r="C215" s="73"/>
      <c r="D215" s="226" t="s">
        <v>157</v>
      </c>
      <c r="E215" s="73"/>
      <c r="F215" s="227" t="s">
        <v>344</v>
      </c>
      <c r="G215" s="73"/>
      <c r="H215" s="73"/>
      <c r="I215" s="185"/>
      <c r="J215" s="73"/>
      <c r="K215" s="73"/>
      <c r="L215" s="71"/>
      <c r="M215" s="228"/>
      <c r="N215" s="46"/>
      <c r="O215" s="46"/>
      <c r="P215" s="46"/>
      <c r="Q215" s="46"/>
      <c r="R215" s="46"/>
      <c r="S215" s="46"/>
      <c r="T215" s="94"/>
      <c r="AT215" s="23" t="s">
        <v>157</v>
      </c>
      <c r="AU215" s="23" t="s">
        <v>87</v>
      </c>
    </row>
    <row r="216" s="11" customFormat="1">
      <c r="B216" s="229"/>
      <c r="C216" s="230"/>
      <c r="D216" s="226" t="s">
        <v>159</v>
      </c>
      <c r="E216" s="231" t="s">
        <v>21</v>
      </c>
      <c r="F216" s="232" t="s">
        <v>345</v>
      </c>
      <c r="G216" s="230"/>
      <c r="H216" s="231" t="s">
        <v>21</v>
      </c>
      <c r="I216" s="233"/>
      <c r="J216" s="230"/>
      <c r="K216" s="230"/>
      <c r="L216" s="234"/>
      <c r="M216" s="235"/>
      <c r="N216" s="236"/>
      <c r="O216" s="236"/>
      <c r="P216" s="236"/>
      <c r="Q216" s="236"/>
      <c r="R216" s="236"/>
      <c r="S216" s="236"/>
      <c r="T216" s="237"/>
      <c r="AT216" s="238" t="s">
        <v>159</v>
      </c>
      <c r="AU216" s="238" t="s">
        <v>87</v>
      </c>
      <c r="AV216" s="11" t="s">
        <v>77</v>
      </c>
      <c r="AW216" s="11" t="s">
        <v>35</v>
      </c>
      <c r="AX216" s="11" t="s">
        <v>72</v>
      </c>
      <c r="AY216" s="238" t="s">
        <v>148</v>
      </c>
    </row>
    <row r="217" s="12" customFormat="1">
      <c r="B217" s="239"/>
      <c r="C217" s="240"/>
      <c r="D217" s="226" t="s">
        <v>159</v>
      </c>
      <c r="E217" s="241" t="s">
        <v>21</v>
      </c>
      <c r="F217" s="242" t="s">
        <v>346</v>
      </c>
      <c r="G217" s="240"/>
      <c r="H217" s="243">
        <v>80</v>
      </c>
      <c r="I217" s="244"/>
      <c r="J217" s="240"/>
      <c r="K217" s="240"/>
      <c r="L217" s="245"/>
      <c r="M217" s="246"/>
      <c r="N217" s="247"/>
      <c r="O217" s="247"/>
      <c r="P217" s="247"/>
      <c r="Q217" s="247"/>
      <c r="R217" s="247"/>
      <c r="S217" s="247"/>
      <c r="T217" s="248"/>
      <c r="AT217" s="249" t="s">
        <v>159</v>
      </c>
      <c r="AU217" s="249" t="s">
        <v>87</v>
      </c>
      <c r="AV217" s="12" t="s">
        <v>87</v>
      </c>
      <c r="AW217" s="12" t="s">
        <v>35</v>
      </c>
      <c r="AX217" s="12" t="s">
        <v>72</v>
      </c>
      <c r="AY217" s="249" t="s">
        <v>148</v>
      </c>
    </row>
    <row r="218" s="13" customFormat="1">
      <c r="B218" s="250"/>
      <c r="C218" s="251"/>
      <c r="D218" s="226" t="s">
        <v>159</v>
      </c>
      <c r="E218" s="252" t="s">
        <v>21</v>
      </c>
      <c r="F218" s="253" t="s">
        <v>162</v>
      </c>
      <c r="G218" s="251"/>
      <c r="H218" s="254">
        <v>80</v>
      </c>
      <c r="I218" s="255"/>
      <c r="J218" s="251"/>
      <c r="K218" s="251"/>
      <c r="L218" s="256"/>
      <c r="M218" s="257"/>
      <c r="N218" s="258"/>
      <c r="O218" s="258"/>
      <c r="P218" s="258"/>
      <c r="Q218" s="258"/>
      <c r="R218" s="258"/>
      <c r="S218" s="258"/>
      <c r="T218" s="259"/>
      <c r="AT218" s="260" t="s">
        <v>159</v>
      </c>
      <c r="AU218" s="260" t="s">
        <v>87</v>
      </c>
      <c r="AV218" s="13" t="s">
        <v>155</v>
      </c>
      <c r="AW218" s="13" t="s">
        <v>35</v>
      </c>
      <c r="AX218" s="13" t="s">
        <v>77</v>
      </c>
      <c r="AY218" s="260" t="s">
        <v>148</v>
      </c>
    </row>
    <row r="219" s="1" customFormat="1" ht="25.5" customHeight="1">
      <c r="B219" s="45"/>
      <c r="C219" s="214" t="s">
        <v>347</v>
      </c>
      <c r="D219" s="214" t="s">
        <v>150</v>
      </c>
      <c r="E219" s="215" t="s">
        <v>348</v>
      </c>
      <c r="F219" s="216" t="s">
        <v>349</v>
      </c>
      <c r="G219" s="217" t="s">
        <v>153</v>
      </c>
      <c r="H219" s="218">
        <v>14</v>
      </c>
      <c r="I219" s="219"/>
      <c r="J219" s="220">
        <f>ROUND(I219*H219,2)</f>
        <v>0</v>
      </c>
      <c r="K219" s="216" t="s">
        <v>154</v>
      </c>
      <c r="L219" s="71"/>
      <c r="M219" s="221" t="s">
        <v>21</v>
      </c>
      <c r="N219" s="222" t="s">
        <v>43</v>
      </c>
      <c r="O219" s="46"/>
      <c r="P219" s="223">
        <f>O219*H219</f>
        <v>0</v>
      </c>
      <c r="Q219" s="223">
        <v>0.00046999999999999999</v>
      </c>
      <c r="R219" s="223">
        <f>Q219*H219</f>
        <v>0.0065799999999999999</v>
      </c>
      <c r="S219" s="223">
        <v>0</v>
      </c>
      <c r="T219" s="224">
        <f>S219*H219</f>
        <v>0</v>
      </c>
      <c r="AR219" s="23" t="s">
        <v>155</v>
      </c>
      <c r="AT219" s="23" t="s">
        <v>150</v>
      </c>
      <c r="AU219" s="23" t="s">
        <v>87</v>
      </c>
      <c r="AY219" s="23" t="s">
        <v>148</v>
      </c>
      <c r="BE219" s="225">
        <f>IF(N219="základní",J219,0)</f>
        <v>0</v>
      </c>
      <c r="BF219" s="225">
        <f>IF(N219="snížená",J219,0)</f>
        <v>0</v>
      </c>
      <c r="BG219" s="225">
        <f>IF(N219="zákl. přenesená",J219,0)</f>
        <v>0</v>
      </c>
      <c r="BH219" s="225">
        <f>IF(N219="sníž. přenesená",J219,0)</f>
        <v>0</v>
      </c>
      <c r="BI219" s="225">
        <f>IF(N219="nulová",J219,0)</f>
        <v>0</v>
      </c>
      <c r="BJ219" s="23" t="s">
        <v>77</v>
      </c>
      <c r="BK219" s="225">
        <f>ROUND(I219*H219,2)</f>
        <v>0</v>
      </c>
      <c r="BL219" s="23" t="s">
        <v>155</v>
      </c>
      <c r="BM219" s="23" t="s">
        <v>350</v>
      </c>
    </row>
    <row r="220" s="1" customFormat="1">
      <c r="B220" s="45"/>
      <c r="C220" s="73"/>
      <c r="D220" s="226" t="s">
        <v>157</v>
      </c>
      <c r="E220" s="73"/>
      <c r="F220" s="227" t="s">
        <v>344</v>
      </c>
      <c r="G220" s="73"/>
      <c r="H220" s="73"/>
      <c r="I220" s="185"/>
      <c r="J220" s="73"/>
      <c r="K220" s="73"/>
      <c r="L220" s="71"/>
      <c r="M220" s="228"/>
      <c r="N220" s="46"/>
      <c r="O220" s="46"/>
      <c r="P220" s="46"/>
      <c r="Q220" s="46"/>
      <c r="R220" s="46"/>
      <c r="S220" s="46"/>
      <c r="T220" s="94"/>
      <c r="AT220" s="23" t="s">
        <v>157</v>
      </c>
      <c r="AU220" s="23" t="s">
        <v>87</v>
      </c>
    </row>
    <row r="221" s="11" customFormat="1">
      <c r="B221" s="229"/>
      <c r="C221" s="230"/>
      <c r="D221" s="226" t="s">
        <v>159</v>
      </c>
      <c r="E221" s="231" t="s">
        <v>21</v>
      </c>
      <c r="F221" s="232" t="s">
        <v>198</v>
      </c>
      <c r="G221" s="230"/>
      <c r="H221" s="231" t="s">
        <v>21</v>
      </c>
      <c r="I221" s="233"/>
      <c r="J221" s="230"/>
      <c r="K221" s="230"/>
      <c r="L221" s="234"/>
      <c r="M221" s="235"/>
      <c r="N221" s="236"/>
      <c r="O221" s="236"/>
      <c r="P221" s="236"/>
      <c r="Q221" s="236"/>
      <c r="R221" s="236"/>
      <c r="S221" s="236"/>
      <c r="T221" s="237"/>
      <c r="AT221" s="238" t="s">
        <v>159</v>
      </c>
      <c r="AU221" s="238" t="s">
        <v>87</v>
      </c>
      <c r="AV221" s="11" t="s">
        <v>77</v>
      </c>
      <c r="AW221" s="11" t="s">
        <v>35</v>
      </c>
      <c r="AX221" s="11" t="s">
        <v>72</v>
      </c>
      <c r="AY221" s="238" t="s">
        <v>148</v>
      </c>
    </row>
    <row r="222" s="12" customFormat="1">
      <c r="B222" s="239"/>
      <c r="C222" s="240"/>
      <c r="D222" s="226" t="s">
        <v>159</v>
      </c>
      <c r="E222" s="241" t="s">
        <v>21</v>
      </c>
      <c r="F222" s="242" t="s">
        <v>351</v>
      </c>
      <c r="G222" s="240"/>
      <c r="H222" s="243">
        <v>14</v>
      </c>
      <c r="I222" s="244"/>
      <c r="J222" s="240"/>
      <c r="K222" s="240"/>
      <c r="L222" s="245"/>
      <c r="M222" s="246"/>
      <c r="N222" s="247"/>
      <c r="O222" s="247"/>
      <c r="P222" s="247"/>
      <c r="Q222" s="247"/>
      <c r="R222" s="247"/>
      <c r="S222" s="247"/>
      <c r="T222" s="248"/>
      <c r="AT222" s="249" t="s">
        <v>159</v>
      </c>
      <c r="AU222" s="249" t="s">
        <v>87</v>
      </c>
      <c r="AV222" s="12" t="s">
        <v>87</v>
      </c>
      <c r="AW222" s="12" t="s">
        <v>35</v>
      </c>
      <c r="AX222" s="12" t="s">
        <v>72</v>
      </c>
      <c r="AY222" s="249" t="s">
        <v>148</v>
      </c>
    </row>
    <row r="223" s="13" customFormat="1">
      <c r="B223" s="250"/>
      <c r="C223" s="251"/>
      <c r="D223" s="226" t="s">
        <v>159</v>
      </c>
      <c r="E223" s="252" t="s">
        <v>92</v>
      </c>
      <c r="F223" s="253" t="s">
        <v>162</v>
      </c>
      <c r="G223" s="251"/>
      <c r="H223" s="254">
        <v>14</v>
      </c>
      <c r="I223" s="255"/>
      <c r="J223" s="251"/>
      <c r="K223" s="251"/>
      <c r="L223" s="256"/>
      <c r="M223" s="257"/>
      <c r="N223" s="258"/>
      <c r="O223" s="258"/>
      <c r="P223" s="258"/>
      <c r="Q223" s="258"/>
      <c r="R223" s="258"/>
      <c r="S223" s="258"/>
      <c r="T223" s="259"/>
      <c r="AT223" s="260" t="s">
        <v>159</v>
      </c>
      <c r="AU223" s="260" t="s">
        <v>87</v>
      </c>
      <c r="AV223" s="13" t="s">
        <v>155</v>
      </c>
      <c r="AW223" s="13" t="s">
        <v>35</v>
      </c>
      <c r="AX223" s="13" t="s">
        <v>77</v>
      </c>
      <c r="AY223" s="260" t="s">
        <v>148</v>
      </c>
    </row>
    <row r="224" s="1" customFormat="1" ht="25.5" customHeight="1">
      <c r="B224" s="45"/>
      <c r="C224" s="214" t="s">
        <v>352</v>
      </c>
      <c r="D224" s="214" t="s">
        <v>150</v>
      </c>
      <c r="E224" s="215" t="s">
        <v>353</v>
      </c>
      <c r="F224" s="216" t="s">
        <v>354</v>
      </c>
      <c r="G224" s="217" t="s">
        <v>153</v>
      </c>
      <c r="H224" s="218">
        <v>109.289</v>
      </c>
      <c r="I224" s="219"/>
      <c r="J224" s="220">
        <f>ROUND(I224*H224,2)</f>
        <v>0</v>
      </c>
      <c r="K224" s="216" t="s">
        <v>154</v>
      </c>
      <c r="L224" s="71"/>
      <c r="M224" s="221" t="s">
        <v>21</v>
      </c>
      <c r="N224" s="222" t="s">
        <v>43</v>
      </c>
      <c r="O224" s="46"/>
      <c r="P224" s="223">
        <f>O224*H224</f>
        <v>0</v>
      </c>
      <c r="Q224" s="223">
        <v>0</v>
      </c>
      <c r="R224" s="223">
        <f>Q224*H224</f>
        <v>0</v>
      </c>
      <c r="S224" s="223">
        <v>0</v>
      </c>
      <c r="T224" s="224">
        <f>S224*H224</f>
        <v>0</v>
      </c>
      <c r="AR224" s="23" t="s">
        <v>155</v>
      </c>
      <c r="AT224" s="23" t="s">
        <v>150</v>
      </c>
      <c r="AU224" s="23" t="s">
        <v>87</v>
      </c>
      <c r="AY224" s="23" t="s">
        <v>148</v>
      </c>
      <c r="BE224" s="225">
        <f>IF(N224="základní",J224,0)</f>
        <v>0</v>
      </c>
      <c r="BF224" s="225">
        <f>IF(N224="snížená",J224,0)</f>
        <v>0</v>
      </c>
      <c r="BG224" s="225">
        <f>IF(N224="zákl. přenesená",J224,0)</f>
        <v>0</v>
      </c>
      <c r="BH224" s="225">
        <f>IF(N224="sníž. přenesená",J224,0)</f>
        <v>0</v>
      </c>
      <c r="BI224" s="225">
        <f>IF(N224="nulová",J224,0)</f>
        <v>0</v>
      </c>
      <c r="BJ224" s="23" t="s">
        <v>77</v>
      </c>
      <c r="BK224" s="225">
        <f>ROUND(I224*H224,2)</f>
        <v>0</v>
      </c>
      <c r="BL224" s="23" t="s">
        <v>155</v>
      </c>
      <c r="BM224" s="23" t="s">
        <v>355</v>
      </c>
    </row>
    <row r="225" s="1" customFormat="1">
      <c r="B225" s="45"/>
      <c r="C225" s="73"/>
      <c r="D225" s="226" t="s">
        <v>157</v>
      </c>
      <c r="E225" s="73"/>
      <c r="F225" s="227" t="s">
        <v>356</v>
      </c>
      <c r="G225" s="73"/>
      <c r="H225" s="73"/>
      <c r="I225" s="185"/>
      <c r="J225" s="73"/>
      <c r="K225" s="73"/>
      <c r="L225" s="71"/>
      <c r="M225" s="228"/>
      <c r="N225" s="46"/>
      <c r="O225" s="46"/>
      <c r="P225" s="46"/>
      <c r="Q225" s="46"/>
      <c r="R225" s="46"/>
      <c r="S225" s="46"/>
      <c r="T225" s="94"/>
      <c r="AT225" s="23" t="s">
        <v>157</v>
      </c>
      <c r="AU225" s="23" t="s">
        <v>87</v>
      </c>
    </row>
    <row r="226" s="12" customFormat="1">
      <c r="B226" s="239"/>
      <c r="C226" s="240"/>
      <c r="D226" s="226" t="s">
        <v>159</v>
      </c>
      <c r="E226" s="241" t="s">
        <v>21</v>
      </c>
      <c r="F226" s="242" t="s">
        <v>357</v>
      </c>
      <c r="G226" s="240"/>
      <c r="H226" s="243">
        <v>109.289</v>
      </c>
      <c r="I226" s="244"/>
      <c r="J226" s="240"/>
      <c r="K226" s="240"/>
      <c r="L226" s="245"/>
      <c r="M226" s="246"/>
      <c r="N226" s="247"/>
      <c r="O226" s="247"/>
      <c r="P226" s="247"/>
      <c r="Q226" s="247"/>
      <c r="R226" s="247"/>
      <c r="S226" s="247"/>
      <c r="T226" s="248"/>
      <c r="AT226" s="249" t="s">
        <v>159</v>
      </c>
      <c r="AU226" s="249" t="s">
        <v>87</v>
      </c>
      <c r="AV226" s="12" t="s">
        <v>87</v>
      </c>
      <c r="AW226" s="12" t="s">
        <v>35</v>
      </c>
      <c r="AX226" s="12" t="s">
        <v>77</v>
      </c>
      <c r="AY226" s="249" t="s">
        <v>148</v>
      </c>
    </row>
    <row r="227" s="1" customFormat="1" ht="25.5" customHeight="1">
      <c r="B227" s="45"/>
      <c r="C227" s="214" t="s">
        <v>358</v>
      </c>
      <c r="D227" s="214" t="s">
        <v>150</v>
      </c>
      <c r="E227" s="215" t="s">
        <v>359</v>
      </c>
      <c r="F227" s="216" t="s">
        <v>360</v>
      </c>
      <c r="G227" s="217" t="s">
        <v>153</v>
      </c>
      <c r="H227" s="218">
        <v>19.300000000000001</v>
      </c>
      <c r="I227" s="219"/>
      <c r="J227" s="220">
        <f>ROUND(I227*H227,2)</f>
        <v>0</v>
      </c>
      <c r="K227" s="216" t="s">
        <v>154</v>
      </c>
      <c r="L227" s="71"/>
      <c r="M227" s="221" t="s">
        <v>21</v>
      </c>
      <c r="N227" s="222" t="s">
        <v>43</v>
      </c>
      <c r="O227" s="46"/>
      <c r="P227" s="223">
        <f>O227*H227</f>
        <v>0</v>
      </c>
      <c r="Q227" s="223">
        <v>0</v>
      </c>
      <c r="R227" s="223">
        <f>Q227*H227</f>
        <v>0</v>
      </c>
      <c r="S227" s="223">
        <v>0.13100000000000001</v>
      </c>
      <c r="T227" s="224">
        <f>S227*H227</f>
        <v>2.5283000000000002</v>
      </c>
      <c r="AR227" s="23" t="s">
        <v>155</v>
      </c>
      <c r="AT227" s="23" t="s">
        <v>150</v>
      </c>
      <c r="AU227" s="23" t="s">
        <v>87</v>
      </c>
      <c r="AY227" s="23" t="s">
        <v>148</v>
      </c>
      <c r="BE227" s="225">
        <f>IF(N227="základní",J227,0)</f>
        <v>0</v>
      </c>
      <c r="BF227" s="225">
        <f>IF(N227="snížená",J227,0)</f>
        <v>0</v>
      </c>
      <c r="BG227" s="225">
        <f>IF(N227="zákl. přenesená",J227,0)</f>
        <v>0</v>
      </c>
      <c r="BH227" s="225">
        <f>IF(N227="sníž. přenesená",J227,0)</f>
        <v>0</v>
      </c>
      <c r="BI227" s="225">
        <f>IF(N227="nulová",J227,0)</f>
        <v>0</v>
      </c>
      <c r="BJ227" s="23" t="s">
        <v>77</v>
      </c>
      <c r="BK227" s="225">
        <f>ROUND(I227*H227,2)</f>
        <v>0</v>
      </c>
      <c r="BL227" s="23" t="s">
        <v>155</v>
      </c>
      <c r="BM227" s="23" t="s">
        <v>361</v>
      </c>
    </row>
    <row r="228" s="12" customFormat="1">
      <c r="B228" s="239"/>
      <c r="C228" s="240"/>
      <c r="D228" s="226" t="s">
        <v>159</v>
      </c>
      <c r="E228" s="241" t="s">
        <v>21</v>
      </c>
      <c r="F228" s="242" t="s">
        <v>362</v>
      </c>
      <c r="G228" s="240"/>
      <c r="H228" s="243">
        <v>19.300000000000001</v>
      </c>
      <c r="I228" s="244"/>
      <c r="J228" s="240"/>
      <c r="K228" s="240"/>
      <c r="L228" s="245"/>
      <c r="M228" s="246"/>
      <c r="N228" s="247"/>
      <c r="O228" s="247"/>
      <c r="P228" s="247"/>
      <c r="Q228" s="247"/>
      <c r="R228" s="247"/>
      <c r="S228" s="247"/>
      <c r="T228" s="248"/>
      <c r="AT228" s="249" t="s">
        <v>159</v>
      </c>
      <c r="AU228" s="249" t="s">
        <v>87</v>
      </c>
      <c r="AV228" s="12" t="s">
        <v>87</v>
      </c>
      <c r="AW228" s="12" t="s">
        <v>35</v>
      </c>
      <c r="AX228" s="12" t="s">
        <v>72</v>
      </c>
      <c r="AY228" s="249" t="s">
        <v>148</v>
      </c>
    </row>
    <row r="229" s="13" customFormat="1">
      <c r="B229" s="250"/>
      <c r="C229" s="251"/>
      <c r="D229" s="226" t="s">
        <v>159</v>
      </c>
      <c r="E229" s="252" t="s">
        <v>21</v>
      </c>
      <c r="F229" s="253" t="s">
        <v>162</v>
      </c>
      <c r="G229" s="251"/>
      <c r="H229" s="254">
        <v>19.300000000000001</v>
      </c>
      <c r="I229" s="255"/>
      <c r="J229" s="251"/>
      <c r="K229" s="251"/>
      <c r="L229" s="256"/>
      <c r="M229" s="257"/>
      <c r="N229" s="258"/>
      <c r="O229" s="258"/>
      <c r="P229" s="258"/>
      <c r="Q229" s="258"/>
      <c r="R229" s="258"/>
      <c r="S229" s="258"/>
      <c r="T229" s="259"/>
      <c r="AT229" s="260" t="s">
        <v>159</v>
      </c>
      <c r="AU229" s="260" t="s">
        <v>87</v>
      </c>
      <c r="AV229" s="13" t="s">
        <v>155</v>
      </c>
      <c r="AW229" s="13" t="s">
        <v>35</v>
      </c>
      <c r="AX229" s="13" t="s">
        <v>77</v>
      </c>
      <c r="AY229" s="260" t="s">
        <v>148</v>
      </c>
    </row>
    <row r="230" s="1" customFormat="1" ht="25.5" customHeight="1">
      <c r="B230" s="45"/>
      <c r="C230" s="214" t="s">
        <v>363</v>
      </c>
      <c r="D230" s="214" t="s">
        <v>150</v>
      </c>
      <c r="E230" s="215" t="s">
        <v>364</v>
      </c>
      <c r="F230" s="216" t="s">
        <v>365</v>
      </c>
      <c r="G230" s="217" t="s">
        <v>153</v>
      </c>
      <c r="H230" s="218">
        <v>29.600000000000001</v>
      </c>
      <c r="I230" s="219"/>
      <c r="J230" s="220">
        <f>ROUND(I230*H230,2)</f>
        <v>0</v>
      </c>
      <c r="K230" s="216" t="s">
        <v>154</v>
      </c>
      <c r="L230" s="71"/>
      <c r="M230" s="221" t="s">
        <v>21</v>
      </c>
      <c r="N230" s="222" t="s">
        <v>43</v>
      </c>
      <c r="O230" s="46"/>
      <c r="P230" s="223">
        <f>O230*H230</f>
        <v>0</v>
      </c>
      <c r="Q230" s="223">
        <v>0</v>
      </c>
      <c r="R230" s="223">
        <f>Q230*H230</f>
        <v>0</v>
      </c>
      <c r="S230" s="223">
        <v>0.26100000000000001</v>
      </c>
      <c r="T230" s="224">
        <f>S230*H230</f>
        <v>7.7256000000000009</v>
      </c>
      <c r="AR230" s="23" t="s">
        <v>155</v>
      </c>
      <c r="AT230" s="23" t="s">
        <v>150</v>
      </c>
      <c r="AU230" s="23" t="s">
        <v>87</v>
      </c>
      <c r="AY230" s="23" t="s">
        <v>148</v>
      </c>
      <c r="BE230" s="225">
        <f>IF(N230="základní",J230,0)</f>
        <v>0</v>
      </c>
      <c r="BF230" s="225">
        <f>IF(N230="snížená",J230,0)</f>
        <v>0</v>
      </c>
      <c r="BG230" s="225">
        <f>IF(N230="zákl. přenesená",J230,0)</f>
        <v>0</v>
      </c>
      <c r="BH230" s="225">
        <f>IF(N230="sníž. přenesená",J230,0)</f>
        <v>0</v>
      </c>
      <c r="BI230" s="225">
        <f>IF(N230="nulová",J230,0)</f>
        <v>0</v>
      </c>
      <c r="BJ230" s="23" t="s">
        <v>77</v>
      </c>
      <c r="BK230" s="225">
        <f>ROUND(I230*H230,2)</f>
        <v>0</v>
      </c>
      <c r="BL230" s="23" t="s">
        <v>155</v>
      </c>
      <c r="BM230" s="23" t="s">
        <v>366</v>
      </c>
    </row>
    <row r="231" s="12" customFormat="1">
      <c r="B231" s="239"/>
      <c r="C231" s="240"/>
      <c r="D231" s="226" t="s">
        <v>159</v>
      </c>
      <c r="E231" s="241" t="s">
        <v>21</v>
      </c>
      <c r="F231" s="242" t="s">
        <v>367</v>
      </c>
      <c r="G231" s="240"/>
      <c r="H231" s="243">
        <v>29.600000000000001</v>
      </c>
      <c r="I231" s="244"/>
      <c r="J231" s="240"/>
      <c r="K231" s="240"/>
      <c r="L231" s="245"/>
      <c r="M231" s="246"/>
      <c r="N231" s="247"/>
      <c r="O231" s="247"/>
      <c r="P231" s="247"/>
      <c r="Q231" s="247"/>
      <c r="R231" s="247"/>
      <c r="S231" s="247"/>
      <c r="T231" s="248"/>
      <c r="AT231" s="249" t="s">
        <v>159</v>
      </c>
      <c r="AU231" s="249" t="s">
        <v>87</v>
      </c>
      <c r="AV231" s="12" t="s">
        <v>87</v>
      </c>
      <c r="AW231" s="12" t="s">
        <v>35</v>
      </c>
      <c r="AX231" s="12" t="s">
        <v>72</v>
      </c>
      <c r="AY231" s="249" t="s">
        <v>148</v>
      </c>
    </row>
    <row r="232" s="13" customFormat="1">
      <c r="B232" s="250"/>
      <c r="C232" s="251"/>
      <c r="D232" s="226" t="s">
        <v>159</v>
      </c>
      <c r="E232" s="252" t="s">
        <v>21</v>
      </c>
      <c r="F232" s="253" t="s">
        <v>162</v>
      </c>
      <c r="G232" s="251"/>
      <c r="H232" s="254">
        <v>29.600000000000001</v>
      </c>
      <c r="I232" s="255"/>
      <c r="J232" s="251"/>
      <c r="K232" s="251"/>
      <c r="L232" s="256"/>
      <c r="M232" s="257"/>
      <c r="N232" s="258"/>
      <c r="O232" s="258"/>
      <c r="P232" s="258"/>
      <c r="Q232" s="258"/>
      <c r="R232" s="258"/>
      <c r="S232" s="258"/>
      <c r="T232" s="259"/>
      <c r="AT232" s="260" t="s">
        <v>159</v>
      </c>
      <c r="AU232" s="260" t="s">
        <v>87</v>
      </c>
      <c r="AV232" s="13" t="s">
        <v>155</v>
      </c>
      <c r="AW232" s="13" t="s">
        <v>35</v>
      </c>
      <c r="AX232" s="13" t="s">
        <v>77</v>
      </c>
      <c r="AY232" s="260" t="s">
        <v>148</v>
      </c>
    </row>
    <row r="233" s="1" customFormat="1" ht="38.25" customHeight="1">
      <c r="B233" s="45"/>
      <c r="C233" s="214" t="s">
        <v>368</v>
      </c>
      <c r="D233" s="214" t="s">
        <v>150</v>
      </c>
      <c r="E233" s="215" t="s">
        <v>369</v>
      </c>
      <c r="F233" s="216" t="s">
        <v>370</v>
      </c>
      <c r="G233" s="217" t="s">
        <v>195</v>
      </c>
      <c r="H233" s="218">
        <v>30.105</v>
      </c>
      <c r="I233" s="219"/>
      <c r="J233" s="220">
        <f>ROUND(I233*H233,2)</f>
        <v>0</v>
      </c>
      <c r="K233" s="216" t="s">
        <v>154</v>
      </c>
      <c r="L233" s="71"/>
      <c r="M233" s="221" t="s">
        <v>21</v>
      </c>
      <c r="N233" s="222" t="s">
        <v>43</v>
      </c>
      <c r="O233" s="46"/>
      <c r="P233" s="223">
        <f>O233*H233</f>
        <v>0</v>
      </c>
      <c r="Q233" s="223">
        <v>0</v>
      </c>
      <c r="R233" s="223">
        <f>Q233*H233</f>
        <v>0</v>
      </c>
      <c r="S233" s="223">
        <v>1.8</v>
      </c>
      <c r="T233" s="224">
        <f>S233*H233</f>
        <v>54.189</v>
      </c>
      <c r="AR233" s="23" t="s">
        <v>155</v>
      </c>
      <c r="AT233" s="23" t="s">
        <v>150</v>
      </c>
      <c r="AU233" s="23" t="s">
        <v>87</v>
      </c>
      <c r="AY233" s="23" t="s">
        <v>148</v>
      </c>
      <c r="BE233" s="225">
        <f>IF(N233="základní",J233,0)</f>
        <v>0</v>
      </c>
      <c r="BF233" s="225">
        <f>IF(N233="snížená",J233,0)</f>
        <v>0</v>
      </c>
      <c r="BG233" s="225">
        <f>IF(N233="zákl. přenesená",J233,0)</f>
        <v>0</v>
      </c>
      <c r="BH233" s="225">
        <f>IF(N233="sníž. přenesená",J233,0)</f>
        <v>0</v>
      </c>
      <c r="BI233" s="225">
        <f>IF(N233="nulová",J233,0)</f>
        <v>0</v>
      </c>
      <c r="BJ233" s="23" t="s">
        <v>77</v>
      </c>
      <c r="BK233" s="225">
        <f>ROUND(I233*H233,2)</f>
        <v>0</v>
      </c>
      <c r="BL233" s="23" t="s">
        <v>155</v>
      </c>
      <c r="BM233" s="23" t="s">
        <v>371</v>
      </c>
    </row>
    <row r="234" s="1" customFormat="1">
      <c r="B234" s="45"/>
      <c r="C234" s="73"/>
      <c r="D234" s="226" t="s">
        <v>157</v>
      </c>
      <c r="E234" s="73"/>
      <c r="F234" s="227" t="s">
        <v>372</v>
      </c>
      <c r="G234" s="73"/>
      <c r="H234" s="73"/>
      <c r="I234" s="185"/>
      <c r="J234" s="73"/>
      <c r="K234" s="73"/>
      <c r="L234" s="71"/>
      <c r="M234" s="228"/>
      <c r="N234" s="46"/>
      <c r="O234" s="46"/>
      <c r="P234" s="46"/>
      <c r="Q234" s="46"/>
      <c r="R234" s="46"/>
      <c r="S234" s="46"/>
      <c r="T234" s="94"/>
      <c r="AT234" s="23" t="s">
        <v>157</v>
      </c>
      <c r="AU234" s="23" t="s">
        <v>87</v>
      </c>
    </row>
    <row r="235" s="11" customFormat="1">
      <c r="B235" s="229"/>
      <c r="C235" s="230"/>
      <c r="D235" s="226" t="s">
        <v>159</v>
      </c>
      <c r="E235" s="231" t="s">
        <v>21</v>
      </c>
      <c r="F235" s="232" t="s">
        <v>373</v>
      </c>
      <c r="G235" s="230"/>
      <c r="H235" s="231" t="s">
        <v>21</v>
      </c>
      <c r="I235" s="233"/>
      <c r="J235" s="230"/>
      <c r="K235" s="230"/>
      <c r="L235" s="234"/>
      <c r="M235" s="235"/>
      <c r="N235" s="236"/>
      <c r="O235" s="236"/>
      <c r="P235" s="236"/>
      <c r="Q235" s="236"/>
      <c r="R235" s="236"/>
      <c r="S235" s="236"/>
      <c r="T235" s="237"/>
      <c r="AT235" s="238" t="s">
        <v>159</v>
      </c>
      <c r="AU235" s="238" t="s">
        <v>87</v>
      </c>
      <c r="AV235" s="11" t="s">
        <v>77</v>
      </c>
      <c r="AW235" s="11" t="s">
        <v>35</v>
      </c>
      <c r="AX235" s="11" t="s">
        <v>72</v>
      </c>
      <c r="AY235" s="238" t="s">
        <v>148</v>
      </c>
    </row>
    <row r="236" s="12" customFormat="1">
      <c r="B236" s="239"/>
      <c r="C236" s="240"/>
      <c r="D236" s="226" t="s">
        <v>159</v>
      </c>
      <c r="E236" s="241" t="s">
        <v>21</v>
      </c>
      <c r="F236" s="242" t="s">
        <v>374</v>
      </c>
      <c r="G236" s="240"/>
      <c r="H236" s="243">
        <v>10.638</v>
      </c>
      <c r="I236" s="244"/>
      <c r="J236" s="240"/>
      <c r="K236" s="240"/>
      <c r="L236" s="245"/>
      <c r="M236" s="246"/>
      <c r="N236" s="247"/>
      <c r="O236" s="247"/>
      <c r="P236" s="247"/>
      <c r="Q236" s="247"/>
      <c r="R236" s="247"/>
      <c r="S236" s="247"/>
      <c r="T236" s="248"/>
      <c r="AT236" s="249" t="s">
        <v>159</v>
      </c>
      <c r="AU236" s="249" t="s">
        <v>87</v>
      </c>
      <c r="AV236" s="12" t="s">
        <v>87</v>
      </c>
      <c r="AW236" s="12" t="s">
        <v>35</v>
      </c>
      <c r="AX236" s="12" t="s">
        <v>72</v>
      </c>
      <c r="AY236" s="249" t="s">
        <v>148</v>
      </c>
    </row>
    <row r="237" s="12" customFormat="1">
      <c r="B237" s="239"/>
      <c r="C237" s="240"/>
      <c r="D237" s="226" t="s">
        <v>159</v>
      </c>
      <c r="E237" s="241" t="s">
        <v>21</v>
      </c>
      <c r="F237" s="242" t="s">
        <v>375</v>
      </c>
      <c r="G237" s="240"/>
      <c r="H237" s="243">
        <v>3.8279999999999998</v>
      </c>
      <c r="I237" s="244"/>
      <c r="J237" s="240"/>
      <c r="K237" s="240"/>
      <c r="L237" s="245"/>
      <c r="M237" s="246"/>
      <c r="N237" s="247"/>
      <c r="O237" s="247"/>
      <c r="P237" s="247"/>
      <c r="Q237" s="247"/>
      <c r="R237" s="247"/>
      <c r="S237" s="247"/>
      <c r="T237" s="248"/>
      <c r="AT237" s="249" t="s">
        <v>159</v>
      </c>
      <c r="AU237" s="249" t="s">
        <v>87</v>
      </c>
      <c r="AV237" s="12" t="s">
        <v>87</v>
      </c>
      <c r="AW237" s="12" t="s">
        <v>35</v>
      </c>
      <c r="AX237" s="12" t="s">
        <v>72</v>
      </c>
      <c r="AY237" s="249" t="s">
        <v>148</v>
      </c>
    </row>
    <row r="238" s="11" customFormat="1">
      <c r="B238" s="229"/>
      <c r="C238" s="230"/>
      <c r="D238" s="226" t="s">
        <v>159</v>
      </c>
      <c r="E238" s="231" t="s">
        <v>21</v>
      </c>
      <c r="F238" s="232" t="s">
        <v>376</v>
      </c>
      <c r="G238" s="230"/>
      <c r="H238" s="231" t="s">
        <v>21</v>
      </c>
      <c r="I238" s="233"/>
      <c r="J238" s="230"/>
      <c r="K238" s="230"/>
      <c r="L238" s="234"/>
      <c r="M238" s="235"/>
      <c r="N238" s="236"/>
      <c r="O238" s="236"/>
      <c r="P238" s="236"/>
      <c r="Q238" s="236"/>
      <c r="R238" s="236"/>
      <c r="S238" s="236"/>
      <c r="T238" s="237"/>
      <c r="AT238" s="238" t="s">
        <v>159</v>
      </c>
      <c r="AU238" s="238" t="s">
        <v>87</v>
      </c>
      <c r="AV238" s="11" t="s">
        <v>77</v>
      </c>
      <c r="AW238" s="11" t="s">
        <v>35</v>
      </c>
      <c r="AX238" s="11" t="s">
        <v>72</v>
      </c>
      <c r="AY238" s="238" t="s">
        <v>148</v>
      </c>
    </row>
    <row r="239" s="12" customFormat="1">
      <c r="B239" s="239"/>
      <c r="C239" s="240"/>
      <c r="D239" s="226" t="s">
        <v>159</v>
      </c>
      <c r="E239" s="241" t="s">
        <v>21</v>
      </c>
      <c r="F239" s="242" t="s">
        <v>377</v>
      </c>
      <c r="G239" s="240"/>
      <c r="H239" s="243">
        <v>15.728999999999999</v>
      </c>
      <c r="I239" s="244"/>
      <c r="J239" s="240"/>
      <c r="K239" s="240"/>
      <c r="L239" s="245"/>
      <c r="M239" s="246"/>
      <c r="N239" s="247"/>
      <c r="O239" s="247"/>
      <c r="P239" s="247"/>
      <c r="Q239" s="247"/>
      <c r="R239" s="247"/>
      <c r="S239" s="247"/>
      <c r="T239" s="248"/>
      <c r="AT239" s="249" t="s">
        <v>159</v>
      </c>
      <c r="AU239" s="249" t="s">
        <v>87</v>
      </c>
      <c r="AV239" s="12" t="s">
        <v>87</v>
      </c>
      <c r="AW239" s="12" t="s">
        <v>35</v>
      </c>
      <c r="AX239" s="12" t="s">
        <v>72</v>
      </c>
      <c r="AY239" s="249" t="s">
        <v>148</v>
      </c>
    </row>
    <row r="240" s="12" customFormat="1">
      <c r="B240" s="239"/>
      <c r="C240" s="240"/>
      <c r="D240" s="226" t="s">
        <v>159</v>
      </c>
      <c r="E240" s="241" t="s">
        <v>21</v>
      </c>
      <c r="F240" s="242" t="s">
        <v>378</v>
      </c>
      <c r="G240" s="240"/>
      <c r="H240" s="243">
        <v>-0.089999999999999997</v>
      </c>
      <c r="I240" s="244"/>
      <c r="J240" s="240"/>
      <c r="K240" s="240"/>
      <c r="L240" s="245"/>
      <c r="M240" s="246"/>
      <c r="N240" s="247"/>
      <c r="O240" s="247"/>
      <c r="P240" s="247"/>
      <c r="Q240" s="247"/>
      <c r="R240" s="247"/>
      <c r="S240" s="247"/>
      <c r="T240" s="248"/>
      <c r="AT240" s="249" t="s">
        <v>159</v>
      </c>
      <c r="AU240" s="249" t="s">
        <v>87</v>
      </c>
      <c r="AV240" s="12" t="s">
        <v>87</v>
      </c>
      <c r="AW240" s="12" t="s">
        <v>35</v>
      </c>
      <c r="AX240" s="12" t="s">
        <v>72</v>
      </c>
      <c r="AY240" s="249" t="s">
        <v>148</v>
      </c>
    </row>
    <row r="241" s="13" customFormat="1">
      <c r="B241" s="250"/>
      <c r="C241" s="251"/>
      <c r="D241" s="226" t="s">
        <v>159</v>
      </c>
      <c r="E241" s="252" t="s">
        <v>21</v>
      </c>
      <c r="F241" s="253" t="s">
        <v>162</v>
      </c>
      <c r="G241" s="251"/>
      <c r="H241" s="254">
        <v>30.105</v>
      </c>
      <c r="I241" s="255"/>
      <c r="J241" s="251"/>
      <c r="K241" s="251"/>
      <c r="L241" s="256"/>
      <c r="M241" s="257"/>
      <c r="N241" s="258"/>
      <c r="O241" s="258"/>
      <c r="P241" s="258"/>
      <c r="Q241" s="258"/>
      <c r="R241" s="258"/>
      <c r="S241" s="258"/>
      <c r="T241" s="259"/>
      <c r="AT241" s="260" t="s">
        <v>159</v>
      </c>
      <c r="AU241" s="260" t="s">
        <v>87</v>
      </c>
      <c r="AV241" s="13" t="s">
        <v>155</v>
      </c>
      <c r="AW241" s="13" t="s">
        <v>35</v>
      </c>
      <c r="AX241" s="13" t="s">
        <v>77</v>
      </c>
      <c r="AY241" s="260" t="s">
        <v>148</v>
      </c>
    </row>
    <row r="242" s="1" customFormat="1" ht="16.5" customHeight="1">
      <c r="B242" s="45"/>
      <c r="C242" s="214" t="s">
        <v>379</v>
      </c>
      <c r="D242" s="214" t="s">
        <v>150</v>
      </c>
      <c r="E242" s="215" t="s">
        <v>380</v>
      </c>
      <c r="F242" s="216" t="s">
        <v>381</v>
      </c>
      <c r="G242" s="217" t="s">
        <v>195</v>
      </c>
      <c r="H242" s="218">
        <v>12.605</v>
      </c>
      <c r="I242" s="219"/>
      <c r="J242" s="220">
        <f>ROUND(I242*H242,2)</f>
        <v>0</v>
      </c>
      <c r="K242" s="216" t="s">
        <v>154</v>
      </c>
      <c r="L242" s="71"/>
      <c r="M242" s="221" t="s">
        <v>21</v>
      </c>
      <c r="N242" s="222" t="s">
        <v>43</v>
      </c>
      <c r="O242" s="46"/>
      <c r="P242" s="223">
        <f>O242*H242</f>
        <v>0</v>
      </c>
      <c r="Q242" s="223">
        <v>0</v>
      </c>
      <c r="R242" s="223">
        <f>Q242*H242</f>
        <v>0</v>
      </c>
      <c r="S242" s="223">
        <v>2.3999999999999999</v>
      </c>
      <c r="T242" s="224">
        <f>S242*H242</f>
        <v>30.251999999999999</v>
      </c>
      <c r="AR242" s="23" t="s">
        <v>155</v>
      </c>
      <c r="AT242" s="23" t="s">
        <v>150</v>
      </c>
      <c r="AU242" s="23" t="s">
        <v>87</v>
      </c>
      <c r="AY242" s="23" t="s">
        <v>148</v>
      </c>
      <c r="BE242" s="225">
        <f>IF(N242="základní",J242,0)</f>
        <v>0</v>
      </c>
      <c r="BF242" s="225">
        <f>IF(N242="snížená",J242,0)</f>
        <v>0</v>
      </c>
      <c r="BG242" s="225">
        <f>IF(N242="zákl. přenesená",J242,0)</f>
        <v>0</v>
      </c>
      <c r="BH242" s="225">
        <f>IF(N242="sníž. přenesená",J242,0)</f>
        <v>0</v>
      </c>
      <c r="BI242" s="225">
        <f>IF(N242="nulová",J242,0)</f>
        <v>0</v>
      </c>
      <c r="BJ242" s="23" t="s">
        <v>77</v>
      </c>
      <c r="BK242" s="225">
        <f>ROUND(I242*H242,2)</f>
        <v>0</v>
      </c>
      <c r="BL242" s="23" t="s">
        <v>155</v>
      </c>
      <c r="BM242" s="23" t="s">
        <v>382</v>
      </c>
    </row>
    <row r="243" s="1" customFormat="1">
      <c r="B243" s="45"/>
      <c r="C243" s="73"/>
      <c r="D243" s="226" t="s">
        <v>157</v>
      </c>
      <c r="E243" s="73"/>
      <c r="F243" s="227" t="s">
        <v>383</v>
      </c>
      <c r="G243" s="73"/>
      <c r="H243" s="73"/>
      <c r="I243" s="185"/>
      <c r="J243" s="73"/>
      <c r="K243" s="73"/>
      <c r="L243" s="71"/>
      <c r="M243" s="228"/>
      <c r="N243" s="46"/>
      <c r="O243" s="46"/>
      <c r="P243" s="46"/>
      <c r="Q243" s="46"/>
      <c r="R243" s="46"/>
      <c r="S243" s="46"/>
      <c r="T243" s="94"/>
      <c r="AT243" s="23" t="s">
        <v>157</v>
      </c>
      <c r="AU243" s="23" t="s">
        <v>87</v>
      </c>
    </row>
    <row r="244" s="12" customFormat="1">
      <c r="B244" s="239"/>
      <c r="C244" s="240"/>
      <c r="D244" s="226" t="s">
        <v>159</v>
      </c>
      <c r="E244" s="241" t="s">
        <v>21</v>
      </c>
      <c r="F244" s="242" t="s">
        <v>384</v>
      </c>
      <c r="G244" s="240"/>
      <c r="H244" s="243">
        <v>9.1150000000000002</v>
      </c>
      <c r="I244" s="244"/>
      <c r="J244" s="240"/>
      <c r="K244" s="240"/>
      <c r="L244" s="245"/>
      <c r="M244" s="246"/>
      <c r="N244" s="247"/>
      <c r="O244" s="247"/>
      <c r="P244" s="247"/>
      <c r="Q244" s="247"/>
      <c r="R244" s="247"/>
      <c r="S244" s="247"/>
      <c r="T244" s="248"/>
      <c r="AT244" s="249" t="s">
        <v>159</v>
      </c>
      <c r="AU244" s="249" t="s">
        <v>87</v>
      </c>
      <c r="AV244" s="12" t="s">
        <v>87</v>
      </c>
      <c r="AW244" s="12" t="s">
        <v>35</v>
      </c>
      <c r="AX244" s="12" t="s">
        <v>72</v>
      </c>
      <c r="AY244" s="249" t="s">
        <v>148</v>
      </c>
    </row>
    <row r="245" s="12" customFormat="1">
      <c r="B245" s="239"/>
      <c r="C245" s="240"/>
      <c r="D245" s="226" t="s">
        <v>159</v>
      </c>
      <c r="E245" s="241" t="s">
        <v>21</v>
      </c>
      <c r="F245" s="242" t="s">
        <v>385</v>
      </c>
      <c r="G245" s="240"/>
      <c r="H245" s="243">
        <v>3.4900000000000002</v>
      </c>
      <c r="I245" s="244"/>
      <c r="J245" s="240"/>
      <c r="K245" s="240"/>
      <c r="L245" s="245"/>
      <c r="M245" s="246"/>
      <c r="N245" s="247"/>
      <c r="O245" s="247"/>
      <c r="P245" s="247"/>
      <c r="Q245" s="247"/>
      <c r="R245" s="247"/>
      <c r="S245" s="247"/>
      <c r="T245" s="248"/>
      <c r="AT245" s="249" t="s">
        <v>159</v>
      </c>
      <c r="AU245" s="249" t="s">
        <v>87</v>
      </c>
      <c r="AV245" s="12" t="s">
        <v>87</v>
      </c>
      <c r="AW245" s="12" t="s">
        <v>35</v>
      </c>
      <c r="AX245" s="12" t="s">
        <v>72</v>
      </c>
      <c r="AY245" s="249" t="s">
        <v>148</v>
      </c>
    </row>
    <row r="246" s="13" customFormat="1">
      <c r="B246" s="250"/>
      <c r="C246" s="251"/>
      <c r="D246" s="226" t="s">
        <v>159</v>
      </c>
      <c r="E246" s="252" t="s">
        <v>21</v>
      </c>
      <c r="F246" s="253" t="s">
        <v>162</v>
      </c>
      <c r="G246" s="251"/>
      <c r="H246" s="254">
        <v>12.605</v>
      </c>
      <c r="I246" s="255"/>
      <c r="J246" s="251"/>
      <c r="K246" s="251"/>
      <c r="L246" s="256"/>
      <c r="M246" s="257"/>
      <c r="N246" s="258"/>
      <c r="O246" s="258"/>
      <c r="P246" s="258"/>
      <c r="Q246" s="258"/>
      <c r="R246" s="258"/>
      <c r="S246" s="258"/>
      <c r="T246" s="259"/>
      <c r="AT246" s="260" t="s">
        <v>159</v>
      </c>
      <c r="AU246" s="260" t="s">
        <v>87</v>
      </c>
      <c r="AV246" s="13" t="s">
        <v>155</v>
      </c>
      <c r="AW246" s="13" t="s">
        <v>35</v>
      </c>
      <c r="AX246" s="13" t="s">
        <v>77</v>
      </c>
      <c r="AY246" s="260" t="s">
        <v>148</v>
      </c>
    </row>
    <row r="247" s="1" customFormat="1" ht="16.5" customHeight="1">
      <c r="B247" s="45"/>
      <c r="C247" s="214" t="s">
        <v>386</v>
      </c>
      <c r="D247" s="214" t="s">
        <v>150</v>
      </c>
      <c r="E247" s="215" t="s">
        <v>387</v>
      </c>
      <c r="F247" s="216" t="s">
        <v>388</v>
      </c>
      <c r="G247" s="217" t="s">
        <v>195</v>
      </c>
      <c r="H247" s="218">
        <v>29.771999999999998</v>
      </c>
      <c r="I247" s="219"/>
      <c r="J247" s="220">
        <f>ROUND(I247*H247,2)</f>
        <v>0</v>
      </c>
      <c r="K247" s="216" t="s">
        <v>154</v>
      </c>
      <c r="L247" s="71"/>
      <c r="M247" s="221" t="s">
        <v>21</v>
      </c>
      <c r="N247" s="222" t="s">
        <v>43</v>
      </c>
      <c r="O247" s="46"/>
      <c r="P247" s="223">
        <f>O247*H247</f>
        <v>0</v>
      </c>
      <c r="Q247" s="223">
        <v>0</v>
      </c>
      <c r="R247" s="223">
        <f>Q247*H247</f>
        <v>0</v>
      </c>
      <c r="S247" s="223">
        <v>2.3999999999999999</v>
      </c>
      <c r="T247" s="224">
        <f>S247*H247</f>
        <v>71.452799999999996</v>
      </c>
      <c r="AR247" s="23" t="s">
        <v>155</v>
      </c>
      <c r="AT247" s="23" t="s">
        <v>150</v>
      </c>
      <c r="AU247" s="23" t="s">
        <v>87</v>
      </c>
      <c r="AY247" s="23" t="s">
        <v>148</v>
      </c>
      <c r="BE247" s="225">
        <f>IF(N247="základní",J247,0)</f>
        <v>0</v>
      </c>
      <c r="BF247" s="225">
        <f>IF(N247="snížená",J247,0)</f>
        <v>0</v>
      </c>
      <c r="BG247" s="225">
        <f>IF(N247="zákl. přenesená",J247,0)</f>
        <v>0</v>
      </c>
      <c r="BH247" s="225">
        <f>IF(N247="sníž. přenesená",J247,0)</f>
        <v>0</v>
      </c>
      <c r="BI247" s="225">
        <f>IF(N247="nulová",J247,0)</f>
        <v>0</v>
      </c>
      <c r="BJ247" s="23" t="s">
        <v>77</v>
      </c>
      <c r="BK247" s="225">
        <f>ROUND(I247*H247,2)</f>
        <v>0</v>
      </c>
      <c r="BL247" s="23" t="s">
        <v>155</v>
      </c>
      <c r="BM247" s="23" t="s">
        <v>389</v>
      </c>
    </row>
    <row r="248" s="1" customFormat="1">
      <c r="B248" s="45"/>
      <c r="C248" s="73"/>
      <c r="D248" s="226" t="s">
        <v>157</v>
      </c>
      <c r="E248" s="73"/>
      <c r="F248" s="227" t="s">
        <v>390</v>
      </c>
      <c r="G248" s="73"/>
      <c r="H248" s="73"/>
      <c r="I248" s="185"/>
      <c r="J248" s="73"/>
      <c r="K248" s="73"/>
      <c r="L248" s="71"/>
      <c r="M248" s="228"/>
      <c r="N248" s="46"/>
      <c r="O248" s="46"/>
      <c r="P248" s="46"/>
      <c r="Q248" s="46"/>
      <c r="R248" s="46"/>
      <c r="S248" s="46"/>
      <c r="T248" s="94"/>
      <c r="AT248" s="23" t="s">
        <v>157</v>
      </c>
      <c r="AU248" s="23" t="s">
        <v>87</v>
      </c>
    </row>
    <row r="249" s="11" customFormat="1">
      <c r="B249" s="229"/>
      <c r="C249" s="230"/>
      <c r="D249" s="226" t="s">
        <v>159</v>
      </c>
      <c r="E249" s="231" t="s">
        <v>21</v>
      </c>
      <c r="F249" s="232" t="s">
        <v>391</v>
      </c>
      <c r="G249" s="230"/>
      <c r="H249" s="231" t="s">
        <v>21</v>
      </c>
      <c r="I249" s="233"/>
      <c r="J249" s="230"/>
      <c r="K249" s="230"/>
      <c r="L249" s="234"/>
      <c r="M249" s="235"/>
      <c r="N249" s="236"/>
      <c r="O249" s="236"/>
      <c r="P249" s="236"/>
      <c r="Q249" s="236"/>
      <c r="R249" s="236"/>
      <c r="S249" s="236"/>
      <c r="T249" s="237"/>
      <c r="AT249" s="238" t="s">
        <v>159</v>
      </c>
      <c r="AU249" s="238" t="s">
        <v>87</v>
      </c>
      <c r="AV249" s="11" t="s">
        <v>77</v>
      </c>
      <c r="AW249" s="11" t="s">
        <v>35</v>
      </c>
      <c r="AX249" s="11" t="s">
        <v>72</v>
      </c>
      <c r="AY249" s="238" t="s">
        <v>148</v>
      </c>
    </row>
    <row r="250" s="12" customFormat="1">
      <c r="B250" s="239"/>
      <c r="C250" s="240"/>
      <c r="D250" s="226" t="s">
        <v>159</v>
      </c>
      <c r="E250" s="241" t="s">
        <v>21</v>
      </c>
      <c r="F250" s="242" t="s">
        <v>392</v>
      </c>
      <c r="G250" s="240"/>
      <c r="H250" s="243">
        <v>2.5</v>
      </c>
      <c r="I250" s="244"/>
      <c r="J250" s="240"/>
      <c r="K250" s="240"/>
      <c r="L250" s="245"/>
      <c r="M250" s="246"/>
      <c r="N250" s="247"/>
      <c r="O250" s="247"/>
      <c r="P250" s="247"/>
      <c r="Q250" s="247"/>
      <c r="R250" s="247"/>
      <c r="S250" s="247"/>
      <c r="T250" s="248"/>
      <c r="AT250" s="249" t="s">
        <v>159</v>
      </c>
      <c r="AU250" s="249" t="s">
        <v>87</v>
      </c>
      <c r="AV250" s="12" t="s">
        <v>87</v>
      </c>
      <c r="AW250" s="12" t="s">
        <v>35</v>
      </c>
      <c r="AX250" s="12" t="s">
        <v>72</v>
      </c>
      <c r="AY250" s="249" t="s">
        <v>148</v>
      </c>
    </row>
    <row r="251" s="11" customFormat="1">
      <c r="B251" s="229"/>
      <c r="C251" s="230"/>
      <c r="D251" s="226" t="s">
        <v>159</v>
      </c>
      <c r="E251" s="231" t="s">
        <v>21</v>
      </c>
      <c r="F251" s="232" t="s">
        <v>393</v>
      </c>
      <c r="G251" s="230"/>
      <c r="H251" s="231" t="s">
        <v>21</v>
      </c>
      <c r="I251" s="233"/>
      <c r="J251" s="230"/>
      <c r="K251" s="230"/>
      <c r="L251" s="234"/>
      <c r="M251" s="235"/>
      <c r="N251" s="236"/>
      <c r="O251" s="236"/>
      <c r="P251" s="236"/>
      <c r="Q251" s="236"/>
      <c r="R251" s="236"/>
      <c r="S251" s="236"/>
      <c r="T251" s="237"/>
      <c r="AT251" s="238" t="s">
        <v>159</v>
      </c>
      <c r="AU251" s="238" t="s">
        <v>87</v>
      </c>
      <c r="AV251" s="11" t="s">
        <v>77</v>
      </c>
      <c r="AW251" s="11" t="s">
        <v>35</v>
      </c>
      <c r="AX251" s="11" t="s">
        <v>72</v>
      </c>
      <c r="AY251" s="238" t="s">
        <v>148</v>
      </c>
    </row>
    <row r="252" s="12" customFormat="1">
      <c r="B252" s="239"/>
      <c r="C252" s="240"/>
      <c r="D252" s="226" t="s">
        <v>159</v>
      </c>
      <c r="E252" s="241" t="s">
        <v>21</v>
      </c>
      <c r="F252" s="242" t="s">
        <v>394</v>
      </c>
      <c r="G252" s="240"/>
      <c r="H252" s="243">
        <v>27.271999999999998</v>
      </c>
      <c r="I252" s="244"/>
      <c r="J252" s="240"/>
      <c r="K252" s="240"/>
      <c r="L252" s="245"/>
      <c r="M252" s="246"/>
      <c r="N252" s="247"/>
      <c r="O252" s="247"/>
      <c r="P252" s="247"/>
      <c r="Q252" s="247"/>
      <c r="R252" s="247"/>
      <c r="S252" s="247"/>
      <c r="T252" s="248"/>
      <c r="AT252" s="249" t="s">
        <v>159</v>
      </c>
      <c r="AU252" s="249" t="s">
        <v>87</v>
      </c>
      <c r="AV252" s="12" t="s">
        <v>87</v>
      </c>
      <c r="AW252" s="12" t="s">
        <v>35</v>
      </c>
      <c r="AX252" s="12" t="s">
        <v>72</v>
      </c>
      <c r="AY252" s="249" t="s">
        <v>148</v>
      </c>
    </row>
    <row r="253" s="13" customFormat="1">
      <c r="B253" s="250"/>
      <c r="C253" s="251"/>
      <c r="D253" s="226" t="s">
        <v>159</v>
      </c>
      <c r="E253" s="252" t="s">
        <v>21</v>
      </c>
      <c r="F253" s="253" t="s">
        <v>162</v>
      </c>
      <c r="G253" s="251"/>
      <c r="H253" s="254">
        <v>29.771999999999998</v>
      </c>
      <c r="I253" s="255"/>
      <c r="J253" s="251"/>
      <c r="K253" s="251"/>
      <c r="L253" s="256"/>
      <c r="M253" s="257"/>
      <c r="N253" s="258"/>
      <c r="O253" s="258"/>
      <c r="P253" s="258"/>
      <c r="Q253" s="258"/>
      <c r="R253" s="258"/>
      <c r="S253" s="258"/>
      <c r="T253" s="259"/>
      <c r="AT253" s="260" t="s">
        <v>159</v>
      </c>
      <c r="AU253" s="260" t="s">
        <v>87</v>
      </c>
      <c r="AV253" s="13" t="s">
        <v>155</v>
      </c>
      <c r="AW253" s="13" t="s">
        <v>35</v>
      </c>
      <c r="AX253" s="13" t="s">
        <v>77</v>
      </c>
      <c r="AY253" s="260" t="s">
        <v>148</v>
      </c>
    </row>
    <row r="254" s="1" customFormat="1" ht="16.5" customHeight="1">
      <c r="B254" s="45"/>
      <c r="C254" s="214" t="s">
        <v>395</v>
      </c>
      <c r="D254" s="214" t="s">
        <v>150</v>
      </c>
      <c r="E254" s="215" t="s">
        <v>396</v>
      </c>
      <c r="F254" s="216" t="s">
        <v>397</v>
      </c>
      <c r="G254" s="217" t="s">
        <v>153</v>
      </c>
      <c r="H254" s="218">
        <v>12.5</v>
      </c>
      <c r="I254" s="219"/>
      <c r="J254" s="220">
        <f>ROUND(I254*H254,2)</f>
        <v>0</v>
      </c>
      <c r="K254" s="216" t="s">
        <v>154</v>
      </c>
      <c r="L254" s="71"/>
      <c r="M254" s="221" t="s">
        <v>21</v>
      </c>
      <c r="N254" s="222" t="s">
        <v>43</v>
      </c>
      <c r="O254" s="46"/>
      <c r="P254" s="223">
        <f>O254*H254</f>
        <v>0</v>
      </c>
      <c r="Q254" s="223">
        <v>0</v>
      </c>
      <c r="R254" s="223">
        <f>Q254*H254</f>
        <v>0</v>
      </c>
      <c r="S254" s="223">
        <v>0.432</v>
      </c>
      <c r="T254" s="224">
        <f>S254*H254</f>
        <v>5.4000000000000004</v>
      </c>
      <c r="AR254" s="23" t="s">
        <v>155</v>
      </c>
      <c r="AT254" s="23" t="s">
        <v>150</v>
      </c>
      <c r="AU254" s="23" t="s">
        <v>87</v>
      </c>
      <c r="AY254" s="23" t="s">
        <v>148</v>
      </c>
      <c r="BE254" s="225">
        <f>IF(N254="základní",J254,0)</f>
        <v>0</v>
      </c>
      <c r="BF254" s="225">
        <f>IF(N254="snížená",J254,0)</f>
        <v>0</v>
      </c>
      <c r="BG254" s="225">
        <f>IF(N254="zákl. přenesená",J254,0)</f>
        <v>0</v>
      </c>
      <c r="BH254" s="225">
        <f>IF(N254="sníž. přenesená",J254,0)</f>
        <v>0</v>
      </c>
      <c r="BI254" s="225">
        <f>IF(N254="nulová",J254,0)</f>
        <v>0</v>
      </c>
      <c r="BJ254" s="23" t="s">
        <v>77</v>
      </c>
      <c r="BK254" s="225">
        <f>ROUND(I254*H254,2)</f>
        <v>0</v>
      </c>
      <c r="BL254" s="23" t="s">
        <v>155</v>
      </c>
      <c r="BM254" s="23" t="s">
        <v>398</v>
      </c>
    </row>
    <row r="255" s="12" customFormat="1">
      <c r="B255" s="239"/>
      <c r="C255" s="240"/>
      <c r="D255" s="226" t="s">
        <v>159</v>
      </c>
      <c r="E255" s="241" t="s">
        <v>21</v>
      </c>
      <c r="F255" s="242" t="s">
        <v>399</v>
      </c>
      <c r="G255" s="240"/>
      <c r="H255" s="243">
        <v>12.5</v>
      </c>
      <c r="I255" s="244"/>
      <c r="J255" s="240"/>
      <c r="K255" s="240"/>
      <c r="L255" s="245"/>
      <c r="M255" s="246"/>
      <c r="N255" s="247"/>
      <c r="O255" s="247"/>
      <c r="P255" s="247"/>
      <c r="Q255" s="247"/>
      <c r="R255" s="247"/>
      <c r="S255" s="247"/>
      <c r="T255" s="248"/>
      <c r="AT255" s="249" t="s">
        <v>159</v>
      </c>
      <c r="AU255" s="249" t="s">
        <v>87</v>
      </c>
      <c r="AV255" s="12" t="s">
        <v>87</v>
      </c>
      <c r="AW255" s="12" t="s">
        <v>35</v>
      </c>
      <c r="AX255" s="12" t="s">
        <v>72</v>
      </c>
      <c r="AY255" s="249" t="s">
        <v>148</v>
      </c>
    </row>
    <row r="256" s="13" customFormat="1">
      <c r="B256" s="250"/>
      <c r="C256" s="251"/>
      <c r="D256" s="226" t="s">
        <v>159</v>
      </c>
      <c r="E256" s="252" t="s">
        <v>21</v>
      </c>
      <c r="F256" s="253" t="s">
        <v>162</v>
      </c>
      <c r="G256" s="251"/>
      <c r="H256" s="254">
        <v>12.5</v>
      </c>
      <c r="I256" s="255"/>
      <c r="J256" s="251"/>
      <c r="K256" s="251"/>
      <c r="L256" s="256"/>
      <c r="M256" s="257"/>
      <c r="N256" s="258"/>
      <c r="O256" s="258"/>
      <c r="P256" s="258"/>
      <c r="Q256" s="258"/>
      <c r="R256" s="258"/>
      <c r="S256" s="258"/>
      <c r="T256" s="259"/>
      <c r="AT256" s="260" t="s">
        <v>159</v>
      </c>
      <c r="AU256" s="260" t="s">
        <v>87</v>
      </c>
      <c r="AV256" s="13" t="s">
        <v>155</v>
      </c>
      <c r="AW256" s="13" t="s">
        <v>35</v>
      </c>
      <c r="AX256" s="13" t="s">
        <v>77</v>
      </c>
      <c r="AY256" s="260" t="s">
        <v>148</v>
      </c>
    </row>
    <row r="257" s="1" customFormat="1" ht="25.5" customHeight="1">
      <c r="B257" s="45"/>
      <c r="C257" s="214" t="s">
        <v>400</v>
      </c>
      <c r="D257" s="214" t="s">
        <v>150</v>
      </c>
      <c r="E257" s="215" t="s">
        <v>401</v>
      </c>
      <c r="F257" s="216" t="s">
        <v>402</v>
      </c>
      <c r="G257" s="217" t="s">
        <v>153</v>
      </c>
      <c r="H257" s="218">
        <v>2.758</v>
      </c>
      <c r="I257" s="219"/>
      <c r="J257" s="220">
        <f>ROUND(I257*H257,2)</f>
        <v>0</v>
      </c>
      <c r="K257" s="216" t="s">
        <v>154</v>
      </c>
      <c r="L257" s="71"/>
      <c r="M257" s="221" t="s">
        <v>21</v>
      </c>
      <c r="N257" s="222" t="s">
        <v>43</v>
      </c>
      <c r="O257" s="46"/>
      <c r="P257" s="223">
        <f>O257*H257</f>
        <v>0</v>
      </c>
      <c r="Q257" s="223">
        <v>0</v>
      </c>
      <c r="R257" s="223">
        <f>Q257*H257</f>
        <v>0</v>
      </c>
      <c r="S257" s="223">
        <v>0.075999999999999998</v>
      </c>
      <c r="T257" s="224">
        <f>S257*H257</f>
        <v>0.20960799999999999</v>
      </c>
      <c r="AR257" s="23" t="s">
        <v>155</v>
      </c>
      <c r="AT257" s="23" t="s">
        <v>150</v>
      </c>
      <c r="AU257" s="23" t="s">
        <v>87</v>
      </c>
      <c r="AY257" s="23" t="s">
        <v>148</v>
      </c>
      <c r="BE257" s="225">
        <f>IF(N257="základní",J257,0)</f>
        <v>0</v>
      </c>
      <c r="BF257" s="225">
        <f>IF(N257="snížená",J257,0)</f>
        <v>0</v>
      </c>
      <c r="BG257" s="225">
        <f>IF(N257="zákl. přenesená",J257,0)</f>
        <v>0</v>
      </c>
      <c r="BH257" s="225">
        <f>IF(N257="sníž. přenesená",J257,0)</f>
        <v>0</v>
      </c>
      <c r="BI257" s="225">
        <f>IF(N257="nulová",J257,0)</f>
        <v>0</v>
      </c>
      <c r="BJ257" s="23" t="s">
        <v>77</v>
      </c>
      <c r="BK257" s="225">
        <f>ROUND(I257*H257,2)</f>
        <v>0</v>
      </c>
      <c r="BL257" s="23" t="s">
        <v>155</v>
      </c>
      <c r="BM257" s="23" t="s">
        <v>403</v>
      </c>
    </row>
    <row r="258" s="1" customFormat="1">
      <c r="B258" s="45"/>
      <c r="C258" s="73"/>
      <c r="D258" s="226" t="s">
        <v>157</v>
      </c>
      <c r="E258" s="73"/>
      <c r="F258" s="227" t="s">
        <v>404</v>
      </c>
      <c r="G258" s="73"/>
      <c r="H258" s="73"/>
      <c r="I258" s="185"/>
      <c r="J258" s="73"/>
      <c r="K258" s="73"/>
      <c r="L258" s="71"/>
      <c r="M258" s="228"/>
      <c r="N258" s="46"/>
      <c r="O258" s="46"/>
      <c r="P258" s="46"/>
      <c r="Q258" s="46"/>
      <c r="R258" s="46"/>
      <c r="S258" s="46"/>
      <c r="T258" s="94"/>
      <c r="AT258" s="23" t="s">
        <v>157</v>
      </c>
      <c r="AU258" s="23" t="s">
        <v>87</v>
      </c>
    </row>
    <row r="259" s="12" customFormat="1">
      <c r="B259" s="239"/>
      <c r="C259" s="240"/>
      <c r="D259" s="226" t="s">
        <v>159</v>
      </c>
      <c r="E259" s="241" t="s">
        <v>21</v>
      </c>
      <c r="F259" s="242" t="s">
        <v>405</v>
      </c>
      <c r="G259" s="240"/>
      <c r="H259" s="243">
        <v>1.1819999999999999</v>
      </c>
      <c r="I259" s="244"/>
      <c r="J259" s="240"/>
      <c r="K259" s="240"/>
      <c r="L259" s="245"/>
      <c r="M259" s="246"/>
      <c r="N259" s="247"/>
      <c r="O259" s="247"/>
      <c r="P259" s="247"/>
      <c r="Q259" s="247"/>
      <c r="R259" s="247"/>
      <c r="S259" s="247"/>
      <c r="T259" s="248"/>
      <c r="AT259" s="249" t="s">
        <v>159</v>
      </c>
      <c r="AU259" s="249" t="s">
        <v>87</v>
      </c>
      <c r="AV259" s="12" t="s">
        <v>87</v>
      </c>
      <c r="AW259" s="12" t="s">
        <v>35</v>
      </c>
      <c r="AX259" s="12" t="s">
        <v>72</v>
      </c>
      <c r="AY259" s="249" t="s">
        <v>148</v>
      </c>
    </row>
    <row r="260" s="12" customFormat="1">
      <c r="B260" s="239"/>
      <c r="C260" s="240"/>
      <c r="D260" s="226" t="s">
        <v>159</v>
      </c>
      <c r="E260" s="241" t="s">
        <v>21</v>
      </c>
      <c r="F260" s="242" t="s">
        <v>406</v>
      </c>
      <c r="G260" s="240"/>
      <c r="H260" s="243">
        <v>1.5760000000000001</v>
      </c>
      <c r="I260" s="244"/>
      <c r="J260" s="240"/>
      <c r="K260" s="240"/>
      <c r="L260" s="245"/>
      <c r="M260" s="246"/>
      <c r="N260" s="247"/>
      <c r="O260" s="247"/>
      <c r="P260" s="247"/>
      <c r="Q260" s="247"/>
      <c r="R260" s="247"/>
      <c r="S260" s="247"/>
      <c r="T260" s="248"/>
      <c r="AT260" s="249" t="s">
        <v>159</v>
      </c>
      <c r="AU260" s="249" t="s">
        <v>87</v>
      </c>
      <c r="AV260" s="12" t="s">
        <v>87</v>
      </c>
      <c r="AW260" s="12" t="s">
        <v>35</v>
      </c>
      <c r="AX260" s="12" t="s">
        <v>72</v>
      </c>
      <c r="AY260" s="249" t="s">
        <v>148</v>
      </c>
    </row>
    <row r="261" s="13" customFormat="1">
      <c r="B261" s="250"/>
      <c r="C261" s="251"/>
      <c r="D261" s="226" t="s">
        <v>159</v>
      </c>
      <c r="E261" s="252" t="s">
        <v>21</v>
      </c>
      <c r="F261" s="253" t="s">
        <v>162</v>
      </c>
      <c r="G261" s="251"/>
      <c r="H261" s="254">
        <v>2.758</v>
      </c>
      <c r="I261" s="255"/>
      <c r="J261" s="251"/>
      <c r="K261" s="251"/>
      <c r="L261" s="256"/>
      <c r="M261" s="257"/>
      <c r="N261" s="258"/>
      <c r="O261" s="258"/>
      <c r="P261" s="258"/>
      <c r="Q261" s="258"/>
      <c r="R261" s="258"/>
      <c r="S261" s="258"/>
      <c r="T261" s="259"/>
      <c r="AT261" s="260" t="s">
        <v>159</v>
      </c>
      <c r="AU261" s="260" t="s">
        <v>87</v>
      </c>
      <c r="AV261" s="13" t="s">
        <v>155</v>
      </c>
      <c r="AW261" s="13" t="s">
        <v>35</v>
      </c>
      <c r="AX261" s="13" t="s">
        <v>77</v>
      </c>
      <c r="AY261" s="260" t="s">
        <v>148</v>
      </c>
    </row>
    <row r="262" s="1" customFormat="1" ht="25.5" customHeight="1">
      <c r="B262" s="45"/>
      <c r="C262" s="214" t="s">
        <v>407</v>
      </c>
      <c r="D262" s="214" t="s">
        <v>150</v>
      </c>
      <c r="E262" s="215" t="s">
        <v>408</v>
      </c>
      <c r="F262" s="216" t="s">
        <v>409</v>
      </c>
      <c r="G262" s="217" t="s">
        <v>184</v>
      </c>
      <c r="H262" s="218">
        <v>24</v>
      </c>
      <c r="I262" s="219"/>
      <c r="J262" s="220">
        <f>ROUND(I262*H262,2)</f>
        <v>0</v>
      </c>
      <c r="K262" s="216" t="s">
        <v>154</v>
      </c>
      <c r="L262" s="71"/>
      <c r="M262" s="221" t="s">
        <v>21</v>
      </c>
      <c r="N262" s="222" t="s">
        <v>43</v>
      </c>
      <c r="O262" s="46"/>
      <c r="P262" s="223">
        <f>O262*H262</f>
        <v>0</v>
      </c>
      <c r="Q262" s="223">
        <v>0.00084000000000000003</v>
      </c>
      <c r="R262" s="223">
        <f>Q262*H262</f>
        <v>0.020160000000000001</v>
      </c>
      <c r="S262" s="223">
        <v>0.02</v>
      </c>
      <c r="T262" s="224">
        <f>S262*H262</f>
        <v>0.47999999999999998</v>
      </c>
      <c r="AR262" s="23" t="s">
        <v>155</v>
      </c>
      <c r="AT262" s="23" t="s">
        <v>150</v>
      </c>
      <c r="AU262" s="23" t="s">
        <v>87</v>
      </c>
      <c r="AY262" s="23" t="s">
        <v>148</v>
      </c>
      <c r="BE262" s="225">
        <f>IF(N262="základní",J262,0)</f>
        <v>0</v>
      </c>
      <c r="BF262" s="225">
        <f>IF(N262="snížená",J262,0)</f>
        <v>0</v>
      </c>
      <c r="BG262" s="225">
        <f>IF(N262="zákl. přenesená",J262,0)</f>
        <v>0</v>
      </c>
      <c r="BH262" s="225">
        <f>IF(N262="sníž. přenesená",J262,0)</f>
        <v>0</v>
      </c>
      <c r="BI262" s="225">
        <f>IF(N262="nulová",J262,0)</f>
        <v>0</v>
      </c>
      <c r="BJ262" s="23" t="s">
        <v>77</v>
      </c>
      <c r="BK262" s="225">
        <f>ROUND(I262*H262,2)</f>
        <v>0</v>
      </c>
      <c r="BL262" s="23" t="s">
        <v>155</v>
      </c>
      <c r="BM262" s="23" t="s">
        <v>410</v>
      </c>
    </row>
    <row r="263" s="1" customFormat="1">
      <c r="B263" s="45"/>
      <c r="C263" s="73"/>
      <c r="D263" s="226" t="s">
        <v>157</v>
      </c>
      <c r="E263" s="73"/>
      <c r="F263" s="227" t="s">
        <v>411</v>
      </c>
      <c r="G263" s="73"/>
      <c r="H263" s="73"/>
      <c r="I263" s="185"/>
      <c r="J263" s="73"/>
      <c r="K263" s="73"/>
      <c r="L263" s="71"/>
      <c r="M263" s="228"/>
      <c r="N263" s="46"/>
      <c r="O263" s="46"/>
      <c r="P263" s="46"/>
      <c r="Q263" s="46"/>
      <c r="R263" s="46"/>
      <c r="S263" s="46"/>
      <c r="T263" s="94"/>
      <c r="AT263" s="23" t="s">
        <v>157</v>
      </c>
      <c r="AU263" s="23" t="s">
        <v>87</v>
      </c>
    </row>
    <row r="264" s="11" customFormat="1">
      <c r="B264" s="229"/>
      <c r="C264" s="230"/>
      <c r="D264" s="226" t="s">
        <v>159</v>
      </c>
      <c r="E264" s="231" t="s">
        <v>21</v>
      </c>
      <c r="F264" s="232" t="s">
        <v>412</v>
      </c>
      <c r="G264" s="230"/>
      <c r="H264" s="231" t="s">
        <v>21</v>
      </c>
      <c r="I264" s="233"/>
      <c r="J264" s="230"/>
      <c r="K264" s="230"/>
      <c r="L264" s="234"/>
      <c r="M264" s="235"/>
      <c r="N264" s="236"/>
      <c r="O264" s="236"/>
      <c r="P264" s="236"/>
      <c r="Q264" s="236"/>
      <c r="R264" s="236"/>
      <c r="S264" s="236"/>
      <c r="T264" s="237"/>
      <c r="AT264" s="238" t="s">
        <v>159</v>
      </c>
      <c r="AU264" s="238" t="s">
        <v>87</v>
      </c>
      <c r="AV264" s="11" t="s">
        <v>77</v>
      </c>
      <c r="AW264" s="11" t="s">
        <v>35</v>
      </c>
      <c r="AX264" s="11" t="s">
        <v>72</v>
      </c>
      <c r="AY264" s="238" t="s">
        <v>148</v>
      </c>
    </row>
    <row r="265" s="12" customFormat="1">
      <c r="B265" s="239"/>
      <c r="C265" s="240"/>
      <c r="D265" s="226" t="s">
        <v>159</v>
      </c>
      <c r="E265" s="241" t="s">
        <v>21</v>
      </c>
      <c r="F265" s="242" t="s">
        <v>413</v>
      </c>
      <c r="G265" s="240"/>
      <c r="H265" s="243">
        <v>24</v>
      </c>
      <c r="I265" s="244"/>
      <c r="J265" s="240"/>
      <c r="K265" s="240"/>
      <c r="L265" s="245"/>
      <c r="M265" s="246"/>
      <c r="N265" s="247"/>
      <c r="O265" s="247"/>
      <c r="P265" s="247"/>
      <c r="Q265" s="247"/>
      <c r="R265" s="247"/>
      <c r="S265" s="247"/>
      <c r="T265" s="248"/>
      <c r="AT265" s="249" t="s">
        <v>159</v>
      </c>
      <c r="AU265" s="249" t="s">
        <v>87</v>
      </c>
      <c r="AV265" s="12" t="s">
        <v>87</v>
      </c>
      <c r="AW265" s="12" t="s">
        <v>35</v>
      </c>
      <c r="AX265" s="12" t="s">
        <v>72</v>
      </c>
      <c r="AY265" s="249" t="s">
        <v>148</v>
      </c>
    </row>
    <row r="266" s="13" customFormat="1">
      <c r="B266" s="250"/>
      <c r="C266" s="251"/>
      <c r="D266" s="226" t="s">
        <v>159</v>
      </c>
      <c r="E266" s="252" t="s">
        <v>21</v>
      </c>
      <c r="F266" s="253" t="s">
        <v>162</v>
      </c>
      <c r="G266" s="251"/>
      <c r="H266" s="254">
        <v>24</v>
      </c>
      <c r="I266" s="255"/>
      <c r="J266" s="251"/>
      <c r="K266" s="251"/>
      <c r="L266" s="256"/>
      <c r="M266" s="257"/>
      <c r="N266" s="258"/>
      <c r="O266" s="258"/>
      <c r="P266" s="258"/>
      <c r="Q266" s="258"/>
      <c r="R266" s="258"/>
      <c r="S266" s="258"/>
      <c r="T266" s="259"/>
      <c r="AT266" s="260" t="s">
        <v>159</v>
      </c>
      <c r="AU266" s="260" t="s">
        <v>87</v>
      </c>
      <c r="AV266" s="13" t="s">
        <v>155</v>
      </c>
      <c r="AW266" s="13" t="s">
        <v>35</v>
      </c>
      <c r="AX266" s="13" t="s">
        <v>77</v>
      </c>
      <c r="AY266" s="260" t="s">
        <v>148</v>
      </c>
    </row>
    <row r="267" s="10" customFormat="1" ht="29.88" customHeight="1">
      <c r="B267" s="198"/>
      <c r="C267" s="199"/>
      <c r="D267" s="200" t="s">
        <v>71</v>
      </c>
      <c r="E267" s="212" t="s">
        <v>414</v>
      </c>
      <c r="F267" s="212" t="s">
        <v>415</v>
      </c>
      <c r="G267" s="199"/>
      <c r="H267" s="199"/>
      <c r="I267" s="202"/>
      <c r="J267" s="213">
        <f>BK267</f>
        <v>0</v>
      </c>
      <c r="K267" s="199"/>
      <c r="L267" s="204"/>
      <c r="M267" s="205"/>
      <c r="N267" s="206"/>
      <c r="O267" s="206"/>
      <c r="P267" s="207">
        <f>SUM(P268:P286)</f>
        <v>0</v>
      </c>
      <c r="Q267" s="206"/>
      <c r="R267" s="207">
        <f>SUM(R268:R286)</f>
        <v>0</v>
      </c>
      <c r="S267" s="206"/>
      <c r="T267" s="208">
        <f>SUM(T268:T286)</f>
        <v>0</v>
      </c>
      <c r="AR267" s="209" t="s">
        <v>77</v>
      </c>
      <c r="AT267" s="210" t="s">
        <v>71</v>
      </c>
      <c r="AU267" s="210" t="s">
        <v>77</v>
      </c>
      <c r="AY267" s="209" t="s">
        <v>148</v>
      </c>
      <c r="BK267" s="211">
        <f>SUM(BK268:BK286)</f>
        <v>0</v>
      </c>
    </row>
    <row r="268" s="1" customFormat="1" ht="25.5" customHeight="1">
      <c r="B268" s="45"/>
      <c r="C268" s="214" t="s">
        <v>416</v>
      </c>
      <c r="D268" s="214" t="s">
        <v>150</v>
      </c>
      <c r="E268" s="215" t="s">
        <v>417</v>
      </c>
      <c r="F268" s="216" t="s">
        <v>418</v>
      </c>
      <c r="G268" s="217" t="s">
        <v>419</v>
      </c>
      <c r="H268" s="218">
        <v>200.05099999999999</v>
      </c>
      <c r="I268" s="219"/>
      <c r="J268" s="220">
        <f>ROUND(I268*H268,2)</f>
        <v>0</v>
      </c>
      <c r="K268" s="216" t="s">
        <v>154</v>
      </c>
      <c r="L268" s="71"/>
      <c r="M268" s="221" t="s">
        <v>21</v>
      </c>
      <c r="N268" s="222" t="s">
        <v>43</v>
      </c>
      <c r="O268" s="46"/>
      <c r="P268" s="223">
        <f>O268*H268</f>
        <v>0</v>
      </c>
      <c r="Q268" s="223">
        <v>0</v>
      </c>
      <c r="R268" s="223">
        <f>Q268*H268</f>
        <v>0</v>
      </c>
      <c r="S268" s="223">
        <v>0</v>
      </c>
      <c r="T268" s="224">
        <f>S268*H268</f>
        <v>0</v>
      </c>
      <c r="AR268" s="23" t="s">
        <v>155</v>
      </c>
      <c r="AT268" s="23" t="s">
        <v>150</v>
      </c>
      <c r="AU268" s="23" t="s">
        <v>87</v>
      </c>
      <c r="AY268" s="23" t="s">
        <v>148</v>
      </c>
      <c r="BE268" s="225">
        <f>IF(N268="základní",J268,0)</f>
        <v>0</v>
      </c>
      <c r="BF268" s="225">
        <f>IF(N268="snížená",J268,0)</f>
        <v>0</v>
      </c>
      <c r="BG268" s="225">
        <f>IF(N268="zákl. přenesená",J268,0)</f>
        <v>0</v>
      </c>
      <c r="BH268" s="225">
        <f>IF(N268="sníž. přenesená",J268,0)</f>
        <v>0</v>
      </c>
      <c r="BI268" s="225">
        <f>IF(N268="nulová",J268,0)</f>
        <v>0</v>
      </c>
      <c r="BJ268" s="23" t="s">
        <v>77</v>
      </c>
      <c r="BK268" s="225">
        <f>ROUND(I268*H268,2)</f>
        <v>0</v>
      </c>
      <c r="BL268" s="23" t="s">
        <v>155</v>
      </c>
      <c r="BM268" s="23" t="s">
        <v>420</v>
      </c>
    </row>
    <row r="269" s="1" customFormat="1">
      <c r="B269" s="45"/>
      <c r="C269" s="73"/>
      <c r="D269" s="226" t="s">
        <v>157</v>
      </c>
      <c r="E269" s="73"/>
      <c r="F269" s="227" t="s">
        <v>421</v>
      </c>
      <c r="G269" s="73"/>
      <c r="H269" s="73"/>
      <c r="I269" s="185"/>
      <c r="J269" s="73"/>
      <c r="K269" s="73"/>
      <c r="L269" s="71"/>
      <c r="M269" s="228"/>
      <c r="N269" s="46"/>
      <c r="O269" s="46"/>
      <c r="P269" s="46"/>
      <c r="Q269" s="46"/>
      <c r="R269" s="46"/>
      <c r="S269" s="46"/>
      <c r="T269" s="94"/>
      <c r="AT269" s="23" t="s">
        <v>157</v>
      </c>
      <c r="AU269" s="23" t="s">
        <v>87</v>
      </c>
    </row>
    <row r="270" s="1" customFormat="1" ht="25.5" customHeight="1">
      <c r="B270" s="45"/>
      <c r="C270" s="214" t="s">
        <v>422</v>
      </c>
      <c r="D270" s="214" t="s">
        <v>150</v>
      </c>
      <c r="E270" s="215" t="s">
        <v>423</v>
      </c>
      <c r="F270" s="216" t="s">
        <v>424</v>
      </c>
      <c r="G270" s="217" t="s">
        <v>419</v>
      </c>
      <c r="H270" s="218">
        <v>200.05099999999999</v>
      </c>
      <c r="I270" s="219"/>
      <c r="J270" s="220">
        <f>ROUND(I270*H270,2)</f>
        <v>0</v>
      </c>
      <c r="K270" s="216" t="s">
        <v>154</v>
      </c>
      <c r="L270" s="71"/>
      <c r="M270" s="221" t="s">
        <v>21</v>
      </c>
      <c r="N270" s="222" t="s">
        <v>43</v>
      </c>
      <c r="O270" s="46"/>
      <c r="P270" s="223">
        <f>O270*H270</f>
        <v>0</v>
      </c>
      <c r="Q270" s="223">
        <v>0</v>
      </c>
      <c r="R270" s="223">
        <f>Q270*H270</f>
        <v>0</v>
      </c>
      <c r="S270" s="223">
        <v>0</v>
      </c>
      <c r="T270" s="224">
        <f>S270*H270</f>
        <v>0</v>
      </c>
      <c r="AR270" s="23" t="s">
        <v>155</v>
      </c>
      <c r="AT270" s="23" t="s">
        <v>150</v>
      </c>
      <c r="AU270" s="23" t="s">
        <v>87</v>
      </c>
      <c r="AY270" s="23" t="s">
        <v>148</v>
      </c>
      <c r="BE270" s="225">
        <f>IF(N270="základní",J270,0)</f>
        <v>0</v>
      </c>
      <c r="BF270" s="225">
        <f>IF(N270="snížená",J270,0)</f>
        <v>0</v>
      </c>
      <c r="BG270" s="225">
        <f>IF(N270="zákl. přenesená",J270,0)</f>
        <v>0</v>
      </c>
      <c r="BH270" s="225">
        <f>IF(N270="sníž. přenesená",J270,0)</f>
        <v>0</v>
      </c>
      <c r="BI270" s="225">
        <f>IF(N270="nulová",J270,0)</f>
        <v>0</v>
      </c>
      <c r="BJ270" s="23" t="s">
        <v>77</v>
      </c>
      <c r="BK270" s="225">
        <f>ROUND(I270*H270,2)</f>
        <v>0</v>
      </c>
      <c r="BL270" s="23" t="s">
        <v>155</v>
      </c>
      <c r="BM270" s="23" t="s">
        <v>425</v>
      </c>
    </row>
    <row r="271" s="1" customFormat="1">
      <c r="B271" s="45"/>
      <c r="C271" s="73"/>
      <c r="D271" s="226" t="s">
        <v>157</v>
      </c>
      <c r="E271" s="73"/>
      <c r="F271" s="227" t="s">
        <v>426</v>
      </c>
      <c r="G271" s="73"/>
      <c r="H271" s="73"/>
      <c r="I271" s="185"/>
      <c r="J271" s="73"/>
      <c r="K271" s="73"/>
      <c r="L271" s="71"/>
      <c r="M271" s="228"/>
      <c r="N271" s="46"/>
      <c r="O271" s="46"/>
      <c r="P271" s="46"/>
      <c r="Q271" s="46"/>
      <c r="R271" s="46"/>
      <c r="S271" s="46"/>
      <c r="T271" s="94"/>
      <c r="AT271" s="23" t="s">
        <v>157</v>
      </c>
      <c r="AU271" s="23" t="s">
        <v>87</v>
      </c>
    </row>
    <row r="272" s="1" customFormat="1" ht="25.5" customHeight="1">
      <c r="B272" s="45"/>
      <c r="C272" s="214" t="s">
        <v>427</v>
      </c>
      <c r="D272" s="214" t="s">
        <v>150</v>
      </c>
      <c r="E272" s="215" t="s">
        <v>428</v>
      </c>
      <c r="F272" s="216" t="s">
        <v>429</v>
      </c>
      <c r="G272" s="217" t="s">
        <v>419</v>
      </c>
      <c r="H272" s="218">
        <v>2800.7139999999999</v>
      </c>
      <c r="I272" s="219"/>
      <c r="J272" s="220">
        <f>ROUND(I272*H272,2)</f>
        <v>0</v>
      </c>
      <c r="K272" s="216" t="s">
        <v>154</v>
      </c>
      <c r="L272" s="71"/>
      <c r="M272" s="221" t="s">
        <v>21</v>
      </c>
      <c r="N272" s="222" t="s">
        <v>43</v>
      </c>
      <c r="O272" s="46"/>
      <c r="P272" s="223">
        <f>O272*H272</f>
        <v>0</v>
      </c>
      <c r="Q272" s="223">
        <v>0</v>
      </c>
      <c r="R272" s="223">
        <f>Q272*H272</f>
        <v>0</v>
      </c>
      <c r="S272" s="223">
        <v>0</v>
      </c>
      <c r="T272" s="224">
        <f>S272*H272</f>
        <v>0</v>
      </c>
      <c r="AR272" s="23" t="s">
        <v>155</v>
      </c>
      <c r="AT272" s="23" t="s">
        <v>150</v>
      </c>
      <c r="AU272" s="23" t="s">
        <v>87</v>
      </c>
      <c r="AY272" s="23" t="s">
        <v>148</v>
      </c>
      <c r="BE272" s="225">
        <f>IF(N272="základní",J272,0)</f>
        <v>0</v>
      </c>
      <c r="BF272" s="225">
        <f>IF(N272="snížená",J272,0)</f>
        <v>0</v>
      </c>
      <c r="BG272" s="225">
        <f>IF(N272="zákl. přenesená",J272,0)</f>
        <v>0</v>
      </c>
      <c r="BH272" s="225">
        <f>IF(N272="sníž. přenesená",J272,0)</f>
        <v>0</v>
      </c>
      <c r="BI272" s="225">
        <f>IF(N272="nulová",J272,0)</f>
        <v>0</v>
      </c>
      <c r="BJ272" s="23" t="s">
        <v>77</v>
      </c>
      <c r="BK272" s="225">
        <f>ROUND(I272*H272,2)</f>
        <v>0</v>
      </c>
      <c r="BL272" s="23" t="s">
        <v>155</v>
      </c>
      <c r="BM272" s="23" t="s">
        <v>430</v>
      </c>
    </row>
    <row r="273" s="1" customFormat="1">
      <c r="B273" s="45"/>
      <c r="C273" s="73"/>
      <c r="D273" s="226" t="s">
        <v>157</v>
      </c>
      <c r="E273" s="73"/>
      <c r="F273" s="227" t="s">
        <v>426</v>
      </c>
      <c r="G273" s="73"/>
      <c r="H273" s="73"/>
      <c r="I273" s="185"/>
      <c r="J273" s="73"/>
      <c r="K273" s="73"/>
      <c r="L273" s="71"/>
      <c r="M273" s="228"/>
      <c r="N273" s="46"/>
      <c r="O273" s="46"/>
      <c r="P273" s="46"/>
      <c r="Q273" s="46"/>
      <c r="R273" s="46"/>
      <c r="S273" s="46"/>
      <c r="T273" s="94"/>
      <c r="AT273" s="23" t="s">
        <v>157</v>
      </c>
      <c r="AU273" s="23" t="s">
        <v>87</v>
      </c>
    </row>
    <row r="274" s="12" customFormat="1">
      <c r="B274" s="239"/>
      <c r="C274" s="240"/>
      <c r="D274" s="226" t="s">
        <v>159</v>
      </c>
      <c r="E274" s="241" t="s">
        <v>21</v>
      </c>
      <c r="F274" s="242" t="s">
        <v>431</v>
      </c>
      <c r="G274" s="240"/>
      <c r="H274" s="243">
        <v>2800.7139999999999</v>
      </c>
      <c r="I274" s="244"/>
      <c r="J274" s="240"/>
      <c r="K274" s="240"/>
      <c r="L274" s="245"/>
      <c r="M274" s="246"/>
      <c r="N274" s="247"/>
      <c r="O274" s="247"/>
      <c r="P274" s="247"/>
      <c r="Q274" s="247"/>
      <c r="R274" s="247"/>
      <c r="S274" s="247"/>
      <c r="T274" s="248"/>
      <c r="AT274" s="249" t="s">
        <v>159</v>
      </c>
      <c r="AU274" s="249" t="s">
        <v>87</v>
      </c>
      <c r="AV274" s="12" t="s">
        <v>87</v>
      </c>
      <c r="AW274" s="12" t="s">
        <v>35</v>
      </c>
      <c r="AX274" s="12" t="s">
        <v>77</v>
      </c>
      <c r="AY274" s="249" t="s">
        <v>148</v>
      </c>
    </row>
    <row r="275" s="1" customFormat="1" ht="25.5" customHeight="1">
      <c r="B275" s="45"/>
      <c r="C275" s="214" t="s">
        <v>432</v>
      </c>
      <c r="D275" s="214" t="s">
        <v>150</v>
      </c>
      <c r="E275" s="215" t="s">
        <v>433</v>
      </c>
      <c r="F275" s="216" t="s">
        <v>434</v>
      </c>
      <c r="G275" s="217" t="s">
        <v>419</v>
      </c>
      <c r="H275" s="218">
        <v>0.111</v>
      </c>
      <c r="I275" s="219"/>
      <c r="J275" s="220">
        <f>ROUND(I275*H275,2)</f>
        <v>0</v>
      </c>
      <c r="K275" s="216" t="s">
        <v>154</v>
      </c>
      <c r="L275" s="71"/>
      <c r="M275" s="221" t="s">
        <v>21</v>
      </c>
      <c r="N275" s="222" t="s">
        <v>43</v>
      </c>
      <c r="O275" s="46"/>
      <c r="P275" s="223">
        <f>O275*H275</f>
        <v>0</v>
      </c>
      <c r="Q275" s="223">
        <v>0</v>
      </c>
      <c r="R275" s="223">
        <f>Q275*H275</f>
        <v>0</v>
      </c>
      <c r="S275" s="223">
        <v>0</v>
      </c>
      <c r="T275" s="224">
        <f>S275*H275</f>
        <v>0</v>
      </c>
      <c r="AR275" s="23" t="s">
        <v>155</v>
      </c>
      <c r="AT275" s="23" t="s">
        <v>150</v>
      </c>
      <c r="AU275" s="23" t="s">
        <v>87</v>
      </c>
      <c r="AY275" s="23" t="s">
        <v>148</v>
      </c>
      <c r="BE275" s="225">
        <f>IF(N275="základní",J275,0)</f>
        <v>0</v>
      </c>
      <c r="BF275" s="225">
        <f>IF(N275="snížená",J275,0)</f>
        <v>0</v>
      </c>
      <c r="BG275" s="225">
        <f>IF(N275="zákl. přenesená",J275,0)</f>
        <v>0</v>
      </c>
      <c r="BH275" s="225">
        <f>IF(N275="sníž. přenesená",J275,0)</f>
        <v>0</v>
      </c>
      <c r="BI275" s="225">
        <f>IF(N275="nulová",J275,0)</f>
        <v>0</v>
      </c>
      <c r="BJ275" s="23" t="s">
        <v>77</v>
      </c>
      <c r="BK275" s="225">
        <f>ROUND(I275*H275,2)</f>
        <v>0</v>
      </c>
      <c r="BL275" s="23" t="s">
        <v>155</v>
      </c>
      <c r="BM275" s="23" t="s">
        <v>435</v>
      </c>
    </row>
    <row r="276" s="1" customFormat="1">
      <c r="B276" s="45"/>
      <c r="C276" s="73"/>
      <c r="D276" s="226" t="s">
        <v>157</v>
      </c>
      <c r="E276" s="73"/>
      <c r="F276" s="227" t="s">
        <v>436</v>
      </c>
      <c r="G276" s="73"/>
      <c r="H276" s="73"/>
      <c r="I276" s="185"/>
      <c r="J276" s="73"/>
      <c r="K276" s="73"/>
      <c r="L276" s="71"/>
      <c r="M276" s="228"/>
      <c r="N276" s="46"/>
      <c r="O276" s="46"/>
      <c r="P276" s="46"/>
      <c r="Q276" s="46"/>
      <c r="R276" s="46"/>
      <c r="S276" s="46"/>
      <c r="T276" s="94"/>
      <c r="AT276" s="23" t="s">
        <v>157</v>
      </c>
      <c r="AU276" s="23" t="s">
        <v>87</v>
      </c>
    </row>
    <row r="277" s="1" customFormat="1" ht="25.5" customHeight="1">
      <c r="B277" s="45"/>
      <c r="C277" s="214" t="s">
        <v>437</v>
      </c>
      <c r="D277" s="214" t="s">
        <v>150</v>
      </c>
      <c r="E277" s="215" t="s">
        <v>438</v>
      </c>
      <c r="F277" s="216" t="s">
        <v>439</v>
      </c>
      <c r="G277" s="217" t="s">
        <v>419</v>
      </c>
      <c r="H277" s="218">
        <v>107.105</v>
      </c>
      <c r="I277" s="219"/>
      <c r="J277" s="220">
        <f>ROUND(I277*H277,2)</f>
        <v>0</v>
      </c>
      <c r="K277" s="216" t="s">
        <v>154</v>
      </c>
      <c r="L277" s="71"/>
      <c r="M277" s="221" t="s">
        <v>21</v>
      </c>
      <c r="N277" s="222" t="s">
        <v>43</v>
      </c>
      <c r="O277" s="46"/>
      <c r="P277" s="223">
        <f>O277*H277</f>
        <v>0</v>
      </c>
      <c r="Q277" s="223">
        <v>0</v>
      </c>
      <c r="R277" s="223">
        <f>Q277*H277</f>
        <v>0</v>
      </c>
      <c r="S277" s="223">
        <v>0</v>
      </c>
      <c r="T277" s="224">
        <f>S277*H277</f>
        <v>0</v>
      </c>
      <c r="AR277" s="23" t="s">
        <v>155</v>
      </c>
      <c r="AT277" s="23" t="s">
        <v>150</v>
      </c>
      <c r="AU277" s="23" t="s">
        <v>87</v>
      </c>
      <c r="AY277" s="23" t="s">
        <v>148</v>
      </c>
      <c r="BE277" s="225">
        <f>IF(N277="základní",J277,0)</f>
        <v>0</v>
      </c>
      <c r="BF277" s="225">
        <f>IF(N277="snížená",J277,0)</f>
        <v>0</v>
      </c>
      <c r="BG277" s="225">
        <f>IF(N277="zákl. přenesená",J277,0)</f>
        <v>0</v>
      </c>
      <c r="BH277" s="225">
        <f>IF(N277="sníž. přenesená",J277,0)</f>
        <v>0</v>
      </c>
      <c r="BI277" s="225">
        <f>IF(N277="nulová",J277,0)</f>
        <v>0</v>
      </c>
      <c r="BJ277" s="23" t="s">
        <v>77</v>
      </c>
      <c r="BK277" s="225">
        <f>ROUND(I277*H277,2)</f>
        <v>0</v>
      </c>
      <c r="BL277" s="23" t="s">
        <v>155</v>
      </c>
      <c r="BM277" s="23" t="s">
        <v>440</v>
      </c>
    </row>
    <row r="278" s="1" customFormat="1">
      <c r="B278" s="45"/>
      <c r="C278" s="73"/>
      <c r="D278" s="226" t="s">
        <v>157</v>
      </c>
      <c r="E278" s="73"/>
      <c r="F278" s="227" t="s">
        <v>436</v>
      </c>
      <c r="G278" s="73"/>
      <c r="H278" s="73"/>
      <c r="I278" s="185"/>
      <c r="J278" s="73"/>
      <c r="K278" s="73"/>
      <c r="L278" s="71"/>
      <c r="M278" s="228"/>
      <c r="N278" s="46"/>
      <c r="O278" s="46"/>
      <c r="P278" s="46"/>
      <c r="Q278" s="46"/>
      <c r="R278" s="46"/>
      <c r="S278" s="46"/>
      <c r="T278" s="94"/>
      <c r="AT278" s="23" t="s">
        <v>157</v>
      </c>
      <c r="AU278" s="23" t="s">
        <v>87</v>
      </c>
    </row>
    <row r="279" s="1" customFormat="1" ht="25.5" customHeight="1">
      <c r="B279" s="45"/>
      <c r="C279" s="214" t="s">
        <v>441</v>
      </c>
      <c r="D279" s="214" t="s">
        <v>150</v>
      </c>
      <c r="E279" s="215" t="s">
        <v>442</v>
      </c>
      <c r="F279" s="216" t="s">
        <v>443</v>
      </c>
      <c r="G279" s="217" t="s">
        <v>419</v>
      </c>
      <c r="H279" s="218">
        <v>64.442999999999998</v>
      </c>
      <c r="I279" s="219"/>
      <c r="J279" s="220">
        <f>ROUND(I279*H279,2)</f>
        <v>0</v>
      </c>
      <c r="K279" s="216" t="s">
        <v>154</v>
      </c>
      <c r="L279" s="71"/>
      <c r="M279" s="221" t="s">
        <v>21</v>
      </c>
      <c r="N279" s="222" t="s">
        <v>43</v>
      </c>
      <c r="O279" s="46"/>
      <c r="P279" s="223">
        <f>O279*H279</f>
        <v>0</v>
      </c>
      <c r="Q279" s="223">
        <v>0</v>
      </c>
      <c r="R279" s="223">
        <f>Q279*H279</f>
        <v>0</v>
      </c>
      <c r="S279" s="223">
        <v>0</v>
      </c>
      <c r="T279" s="224">
        <f>S279*H279</f>
        <v>0</v>
      </c>
      <c r="AR279" s="23" t="s">
        <v>155</v>
      </c>
      <c r="AT279" s="23" t="s">
        <v>150</v>
      </c>
      <c r="AU279" s="23" t="s">
        <v>87</v>
      </c>
      <c r="AY279" s="23" t="s">
        <v>148</v>
      </c>
      <c r="BE279" s="225">
        <f>IF(N279="základní",J279,0)</f>
        <v>0</v>
      </c>
      <c r="BF279" s="225">
        <f>IF(N279="snížená",J279,0)</f>
        <v>0</v>
      </c>
      <c r="BG279" s="225">
        <f>IF(N279="zákl. přenesená",J279,0)</f>
        <v>0</v>
      </c>
      <c r="BH279" s="225">
        <f>IF(N279="sníž. přenesená",J279,0)</f>
        <v>0</v>
      </c>
      <c r="BI279" s="225">
        <f>IF(N279="nulová",J279,0)</f>
        <v>0</v>
      </c>
      <c r="BJ279" s="23" t="s">
        <v>77</v>
      </c>
      <c r="BK279" s="225">
        <f>ROUND(I279*H279,2)</f>
        <v>0</v>
      </c>
      <c r="BL279" s="23" t="s">
        <v>155</v>
      </c>
      <c r="BM279" s="23" t="s">
        <v>444</v>
      </c>
    </row>
    <row r="280" s="1" customFormat="1">
      <c r="B280" s="45"/>
      <c r="C280" s="73"/>
      <c r="D280" s="226" t="s">
        <v>157</v>
      </c>
      <c r="E280" s="73"/>
      <c r="F280" s="227" t="s">
        <v>436</v>
      </c>
      <c r="G280" s="73"/>
      <c r="H280" s="73"/>
      <c r="I280" s="185"/>
      <c r="J280" s="73"/>
      <c r="K280" s="73"/>
      <c r="L280" s="71"/>
      <c r="M280" s="228"/>
      <c r="N280" s="46"/>
      <c r="O280" s="46"/>
      <c r="P280" s="46"/>
      <c r="Q280" s="46"/>
      <c r="R280" s="46"/>
      <c r="S280" s="46"/>
      <c r="T280" s="94"/>
      <c r="AT280" s="23" t="s">
        <v>157</v>
      </c>
      <c r="AU280" s="23" t="s">
        <v>87</v>
      </c>
    </row>
    <row r="281" s="1" customFormat="1" ht="25.5" customHeight="1">
      <c r="B281" s="45"/>
      <c r="C281" s="214" t="s">
        <v>445</v>
      </c>
      <c r="D281" s="214" t="s">
        <v>150</v>
      </c>
      <c r="E281" s="215" t="s">
        <v>446</v>
      </c>
      <c r="F281" s="216" t="s">
        <v>447</v>
      </c>
      <c r="G281" s="217" t="s">
        <v>419</v>
      </c>
      <c r="H281" s="218">
        <v>4.2389999999999999</v>
      </c>
      <c r="I281" s="219"/>
      <c r="J281" s="220">
        <f>ROUND(I281*H281,2)</f>
        <v>0</v>
      </c>
      <c r="K281" s="216" t="s">
        <v>154</v>
      </c>
      <c r="L281" s="71"/>
      <c r="M281" s="221" t="s">
        <v>21</v>
      </c>
      <c r="N281" s="222" t="s">
        <v>43</v>
      </c>
      <c r="O281" s="46"/>
      <c r="P281" s="223">
        <f>O281*H281</f>
        <v>0</v>
      </c>
      <c r="Q281" s="223">
        <v>0</v>
      </c>
      <c r="R281" s="223">
        <f>Q281*H281</f>
        <v>0</v>
      </c>
      <c r="S281" s="223">
        <v>0</v>
      </c>
      <c r="T281" s="224">
        <f>S281*H281</f>
        <v>0</v>
      </c>
      <c r="AR281" s="23" t="s">
        <v>155</v>
      </c>
      <c r="AT281" s="23" t="s">
        <v>150</v>
      </c>
      <c r="AU281" s="23" t="s">
        <v>87</v>
      </c>
      <c r="AY281" s="23" t="s">
        <v>148</v>
      </c>
      <c r="BE281" s="225">
        <f>IF(N281="základní",J281,0)</f>
        <v>0</v>
      </c>
      <c r="BF281" s="225">
        <f>IF(N281="snížená",J281,0)</f>
        <v>0</v>
      </c>
      <c r="BG281" s="225">
        <f>IF(N281="zákl. přenesená",J281,0)</f>
        <v>0</v>
      </c>
      <c r="BH281" s="225">
        <f>IF(N281="sníž. přenesená",J281,0)</f>
        <v>0</v>
      </c>
      <c r="BI281" s="225">
        <f>IF(N281="nulová",J281,0)</f>
        <v>0</v>
      </c>
      <c r="BJ281" s="23" t="s">
        <v>77</v>
      </c>
      <c r="BK281" s="225">
        <f>ROUND(I281*H281,2)</f>
        <v>0</v>
      </c>
      <c r="BL281" s="23" t="s">
        <v>155</v>
      </c>
      <c r="BM281" s="23" t="s">
        <v>448</v>
      </c>
    </row>
    <row r="282" s="1" customFormat="1">
      <c r="B282" s="45"/>
      <c r="C282" s="73"/>
      <c r="D282" s="226" t="s">
        <v>157</v>
      </c>
      <c r="E282" s="73"/>
      <c r="F282" s="227" t="s">
        <v>436</v>
      </c>
      <c r="G282" s="73"/>
      <c r="H282" s="73"/>
      <c r="I282" s="185"/>
      <c r="J282" s="73"/>
      <c r="K282" s="73"/>
      <c r="L282" s="71"/>
      <c r="M282" s="228"/>
      <c r="N282" s="46"/>
      <c r="O282" s="46"/>
      <c r="P282" s="46"/>
      <c r="Q282" s="46"/>
      <c r="R282" s="46"/>
      <c r="S282" s="46"/>
      <c r="T282" s="94"/>
      <c r="AT282" s="23" t="s">
        <v>157</v>
      </c>
      <c r="AU282" s="23" t="s">
        <v>87</v>
      </c>
    </row>
    <row r="283" s="1" customFormat="1" ht="25.5" customHeight="1">
      <c r="B283" s="45"/>
      <c r="C283" s="214" t="s">
        <v>449</v>
      </c>
      <c r="D283" s="214" t="s">
        <v>150</v>
      </c>
      <c r="E283" s="215" t="s">
        <v>450</v>
      </c>
      <c r="F283" s="216" t="s">
        <v>451</v>
      </c>
      <c r="G283" s="217" t="s">
        <v>419</v>
      </c>
      <c r="H283" s="218">
        <v>22.803999999999998</v>
      </c>
      <c r="I283" s="219"/>
      <c r="J283" s="220">
        <f>ROUND(I283*H283,2)</f>
        <v>0</v>
      </c>
      <c r="K283" s="216" t="s">
        <v>154</v>
      </c>
      <c r="L283" s="71"/>
      <c r="M283" s="221" t="s">
        <v>21</v>
      </c>
      <c r="N283" s="222" t="s">
        <v>43</v>
      </c>
      <c r="O283" s="46"/>
      <c r="P283" s="223">
        <f>O283*H283</f>
        <v>0</v>
      </c>
      <c r="Q283" s="223">
        <v>0</v>
      </c>
      <c r="R283" s="223">
        <f>Q283*H283</f>
        <v>0</v>
      </c>
      <c r="S283" s="223">
        <v>0</v>
      </c>
      <c r="T283" s="224">
        <f>S283*H283</f>
        <v>0</v>
      </c>
      <c r="AR283" s="23" t="s">
        <v>155</v>
      </c>
      <c r="AT283" s="23" t="s">
        <v>150</v>
      </c>
      <c r="AU283" s="23" t="s">
        <v>87</v>
      </c>
      <c r="AY283" s="23" t="s">
        <v>148</v>
      </c>
      <c r="BE283" s="225">
        <f>IF(N283="základní",J283,0)</f>
        <v>0</v>
      </c>
      <c r="BF283" s="225">
        <f>IF(N283="snížená",J283,0)</f>
        <v>0</v>
      </c>
      <c r="BG283" s="225">
        <f>IF(N283="zákl. přenesená",J283,0)</f>
        <v>0</v>
      </c>
      <c r="BH283" s="225">
        <f>IF(N283="sníž. přenesená",J283,0)</f>
        <v>0</v>
      </c>
      <c r="BI283" s="225">
        <f>IF(N283="nulová",J283,0)</f>
        <v>0</v>
      </c>
      <c r="BJ283" s="23" t="s">
        <v>77</v>
      </c>
      <c r="BK283" s="225">
        <f>ROUND(I283*H283,2)</f>
        <v>0</v>
      </c>
      <c r="BL283" s="23" t="s">
        <v>155</v>
      </c>
      <c r="BM283" s="23" t="s">
        <v>452</v>
      </c>
    </row>
    <row r="284" s="1" customFormat="1">
      <c r="B284" s="45"/>
      <c r="C284" s="73"/>
      <c r="D284" s="226" t="s">
        <v>157</v>
      </c>
      <c r="E284" s="73"/>
      <c r="F284" s="227" t="s">
        <v>436</v>
      </c>
      <c r="G284" s="73"/>
      <c r="H284" s="73"/>
      <c r="I284" s="185"/>
      <c r="J284" s="73"/>
      <c r="K284" s="73"/>
      <c r="L284" s="71"/>
      <c r="M284" s="228"/>
      <c r="N284" s="46"/>
      <c r="O284" s="46"/>
      <c r="P284" s="46"/>
      <c r="Q284" s="46"/>
      <c r="R284" s="46"/>
      <c r="S284" s="46"/>
      <c r="T284" s="94"/>
      <c r="AT284" s="23" t="s">
        <v>157</v>
      </c>
      <c r="AU284" s="23" t="s">
        <v>87</v>
      </c>
    </row>
    <row r="285" s="1" customFormat="1" ht="25.5" customHeight="1">
      <c r="B285" s="45"/>
      <c r="C285" s="214" t="s">
        <v>453</v>
      </c>
      <c r="D285" s="214" t="s">
        <v>150</v>
      </c>
      <c r="E285" s="215" t="s">
        <v>454</v>
      </c>
      <c r="F285" s="216" t="s">
        <v>455</v>
      </c>
      <c r="G285" s="217" t="s">
        <v>419</v>
      </c>
      <c r="H285" s="218">
        <v>4.2000000000000002</v>
      </c>
      <c r="I285" s="219"/>
      <c r="J285" s="220">
        <f>ROUND(I285*H285,2)</f>
        <v>0</v>
      </c>
      <c r="K285" s="216" t="s">
        <v>154</v>
      </c>
      <c r="L285" s="71"/>
      <c r="M285" s="221" t="s">
        <v>21</v>
      </c>
      <c r="N285" s="222" t="s">
        <v>43</v>
      </c>
      <c r="O285" s="46"/>
      <c r="P285" s="223">
        <f>O285*H285</f>
        <v>0</v>
      </c>
      <c r="Q285" s="223">
        <v>0</v>
      </c>
      <c r="R285" s="223">
        <f>Q285*H285</f>
        <v>0</v>
      </c>
      <c r="S285" s="223">
        <v>0</v>
      </c>
      <c r="T285" s="224">
        <f>S285*H285</f>
        <v>0</v>
      </c>
      <c r="AR285" s="23" t="s">
        <v>155</v>
      </c>
      <c r="AT285" s="23" t="s">
        <v>150</v>
      </c>
      <c r="AU285" s="23" t="s">
        <v>87</v>
      </c>
      <c r="AY285" s="23" t="s">
        <v>148</v>
      </c>
      <c r="BE285" s="225">
        <f>IF(N285="základní",J285,0)</f>
        <v>0</v>
      </c>
      <c r="BF285" s="225">
        <f>IF(N285="snížená",J285,0)</f>
        <v>0</v>
      </c>
      <c r="BG285" s="225">
        <f>IF(N285="zákl. přenesená",J285,0)</f>
        <v>0</v>
      </c>
      <c r="BH285" s="225">
        <f>IF(N285="sníž. přenesená",J285,0)</f>
        <v>0</v>
      </c>
      <c r="BI285" s="225">
        <f>IF(N285="nulová",J285,0)</f>
        <v>0</v>
      </c>
      <c r="BJ285" s="23" t="s">
        <v>77</v>
      </c>
      <c r="BK285" s="225">
        <f>ROUND(I285*H285,2)</f>
        <v>0</v>
      </c>
      <c r="BL285" s="23" t="s">
        <v>155</v>
      </c>
      <c r="BM285" s="23" t="s">
        <v>456</v>
      </c>
    </row>
    <row r="286" s="1" customFormat="1">
      <c r="B286" s="45"/>
      <c r="C286" s="73"/>
      <c r="D286" s="226" t="s">
        <v>157</v>
      </c>
      <c r="E286" s="73"/>
      <c r="F286" s="227" t="s">
        <v>436</v>
      </c>
      <c r="G286" s="73"/>
      <c r="H286" s="73"/>
      <c r="I286" s="185"/>
      <c r="J286" s="73"/>
      <c r="K286" s="73"/>
      <c r="L286" s="71"/>
      <c r="M286" s="228"/>
      <c r="N286" s="46"/>
      <c r="O286" s="46"/>
      <c r="P286" s="46"/>
      <c r="Q286" s="46"/>
      <c r="R286" s="46"/>
      <c r="S286" s="46"/>
      <c r="T286" s="94"/>
      <c r="AT286" s="23" t="s">
        <v>157</v>
      </c>
      <c r="AU286" s="23" t="s">
        <v>87</v>
      </c>
    </row>
    <row r="287" s="10" customFormat="1" ht="37.44" customHeight="1">
      <c r="B287" s="198"/>
      <c r="C287" s="199"/>
      <c r="D287" s="200" t="s">
        <v>71</v>
      </c>
      <c r="E287" s="201" t="s">
        <v>457</v>
      </c>
      <c r="F287" s="201" t="s">
        <v>458</v>
      </c>
      <c r="G287" s="199"/>
      <c r="H287" s="199"/>
      <c r="I287" s="202"/>
      <c r="J287" s="203">
        <f>BK287</f>
        <v>0</v>
      </c>
      <c r="K287" s="199"/>
      <c r="L287" s="204"/>
      <c r="M287" s="205"/>
      <c r="N287" s="206"/>
      <c r="O287" s="206"/>
      <c r="P287" s="207">
        <f>P288+P294+P307</f>
        <v>0</v>
      </c>
      <c r="Q287" s="206"/>
      <c r="R287" s="207">
        <f>R288+R294+R307</f>
        <v>0.17850000000000002</v>
      </c>
      <c r="S287" s="206"/>
      <c r="T287" s="208">
        <f>T288+T294+T307</f>
        <v>1.2563499999999999</v>
      </c>
      <c r="AR287" s="209" t="s">
        <v>87</v>
      </c>
      <c r="AT287" s="210" t="s">
        <v>71</v>
      </c>
      <c r="AU287" s="210" t="s">
        <v>72</v>
      </c>
      <c r="AY287" s="209" t="s">
        <v>148</v>
      </c>
      <c r="BK287" s="211">
        <f>BK288+BK294+BK307</f>
        <v>0</v>
      </c>
    </row>
    <row r="288" s="10" customFormat="1" ht="19.92" customHeight="1">
      <c r="B288" s="198"/>
      <c r="C288" s="199"/>
      <c r="D288" s="200" t="s">
        <v>71</v>
      </c>
      <c r="E288" s="212" t="s">
        <v>459</v>
      </c>
      <c r="F288" s="212" t="s">
        <v>460</v>
      </c>
      <c r="G288" s="199"/>
      <c r="H288" s="199"/>
      <c r="I288" s="202"/>
      <c r="J288" s="213">
        <f>BK288</f>
        <v>0</v>
      </c>
      <c r="K288" s="199"/>
      <c r="L288" s="204"/>
      <c r="M288" s="205"/>
      <c r="N288" s="206"/>
      <c r="O288" s="206"/>
      <c r="P288" s="207">
        <f>SUM(P289:P293)</f>
        <v>0</v>
      </c>
      <c r="Q288" s="206"/>
      <c r="R288" s="207">
        <f>SUM(R289:R293)</f>
        <v>0</v>
      </c>
      <c r="S288" s="206"/>
      <c r="T288" s="208">
        <f>SUM(T289:T293)</f>
        <v>0.55799999999999994</v>
      </c>
      <c r="AR288" s="209" t="s">
        <v>87</v>
      </c>
      <c r="AT288" s="210" t="s">
        <v>71</v>
      </c>
      <c r="AU288" s="210" t="s">
        <v>77</v>
      </c>
      <c r="AY288" s="209" t="s">
        <v>148</v>
      </c>
      <c r="BK288" s="211">
        <f>SUM(BK289:BK293)</f>
        <v>0</v>
      </c>
    </row>
    <row r="289" s="1" customFormat="1" ht="16.5" customHeight="1">
      <c r="B289" s="45"/>
      <c r="C289" s="214" t="s">
        <v>461</v>
      </c>
      <c r="D289" s="214" t="s">
        <v>150</v>
      </c>
      <c r="E289" s="215" t="s">
        <v>462</v>
      </c>
      <c r="F289" s="216" t="s">
        <v>463</v>
      </c>
      <c r="G289" s="217" t="s">
        <v>153</v>
      </c>
      <c r="H289" s="218">
        <v>124</v>
      </c>
      <c r="I289" s="219"/>
      <c r="J289" s="220">
        <f>ROUND(I289*H289,2)</f>
        <v>0</v>
      </c>
      <c r="K289" s="216" t="s">
        <v>154</v>
      </c>
      <c r="L289" s="71"/>
      <c r="M289" s="221" t="s">
        <v>21</v>
      </c>
      <c r="N289" s="222" t="s">
        <v>43</v>
      </c>
      <c r="O289" s="46"/>
      <c r="P289" s="223">
        <f>O289*H289</f>
        <v>0</v>
      </c>
      <c r="Q289" s="223">
        <v>0</v>
      </c>
      <c r="R289" s="223">
        <f>Q289*H289</f>
        <v>0</v>
      </c>
      <c r="S289" s="223">
        <v>0.0044999999999999997</v>
      </c>
      <c r="T289" s="224">
        <f>S289*H289</f>
        <v>0.55799999999999994</v>
      </c>
      <c r="AR289" s="23" t="s">
        <v>233</v>
      </c>
      <c r="AT289" s="23" t="s">
        <v>150</v>
      </c>
      <c r="AU289" s="23" t="s">
        <v>87</v>
      </c>
      <c r="AY289" s="23" t="s">
        <v>148</v>
      </c>
      <c r="BE289" s="225">
        <f>IF(N289="základní",J289,0)</f>
        <v>0</v>
      </c>
      <c r="BF289" s="225">
        <f>IF(N289="snížená",J289,0)</f>
        <v>0</v>
      </c>
      <c r="BG289" s="225">
        <f>IF(N289="zákl. přenesená",J289,0)</f>
        <v>0</v>
      </c>
      <c r="BH289" s="225">
        <f>IF(N289="sníž. přenesená",J289,0)</f>
        <v>0</v>
      </c>
      <c r="BI289" s="225">
        <f>IF(N289="nulová",J289,0)</f>
        <v>0</v>
      </c>
      <c r="BJ289" s="23" t="s">
        <v>77</v>
      </c>
      <c r="BK289" s="225">
        <f>ROUND(I289*H289,2)</f>
        <v>0</v>
      </c>
      <c r="BL289" s="23" t="s">
        <v>233</v>
      </c>
      <c r="BM289" s="23" t="s">
        <v>464</v>
      </c>
    </row>
    <row r="290" s="1" customFormat="1">
      <c r="B290" s="45"/>
      <c r="C290" s="73"/>
      <c r="D290" s="226" t="s">
        <v>157</v>
      </c>
      <c r="E290" s="73"/>
      <c r="F290" s="227" t="s">
        <v>465</v>
      </c>
      <c r="G290" s="73"/>
      <c r="H290" s="73"/>
      <c r="I290" s="185"/>
      <c r="J290" s="73"/>
      <c r="K290" s="73"/>
      <c r="L290" s="71"/>
      <c r="M290" s="228"/>
      <c r="N290" s="46"/>
      <c r="O290" s="46"/>
      <c r="P290" s="46"/>
      <c r="Q290" s="46"/>
      <c r="R290" s="46"/>
      <c r="S290" s="46"/>
      <c r="T290" s="94"/>
      <c r="AT290" s="23" t="s">
        <v>157</v>
      </c>
      <c r="AU290" s="23" t="s">
        <v>87</v>
      </c>
    </row>
    <row r="291" s="11" customFormat="1">
      <c r="B291" s="229"/>
      <c r="C291" s="230"/>
      <c r="D291" s="226" t="s">
        <v>159</v>
      </c>
      <c r="E291" s="231" t="s">
        <v>21</v>
      </c>
      <c r="F291" s="232" t="s">
        <v>186</v>
      </c>
      <c r="G291" s="230"/>
      <c r="H291" s="231" t="s">
        <v>21</v>
      </c>
      <c r="I291" s="233"/>
      <c r="J291" s="230"/>
      <c r="K291" s="230"/>
      <c r="L291" s="234"/>
      <c r="M291" s="235"/>
      <c r="N291" s="236"/>
      <c r="O291" s="236"/>
      <c r="P291" s="236"/>
      <c r="Q291" s="236"/>
      <c r="R291" s="236"/>
      <c r="S291" s="236"/>
      <c r="T291" s="237"/>
      <c r="AT291" s="238" t="s">
        <v>159</v>
      </c>
      <c r="AU291" s="238" t="s">
        <v>87</v>
      </c>
      <c r="AV291" s="11" t="s">
        <v>77</v>
      </c>
      <c r="AW291" s="11" t="s">
        <v>35</v>
      </c>
      <c r="AX291" s="11" t="s">
        <v>72</v>
      </c>
      <c r="AY291" s="238" t="s">
        <v>148</v>
      </c>
    </row>
    <row r="292" s="12" customFormat="1">
      <c r="B292" s="239"/>
      <c r="C292" s="240"/>
      <c r="D292" s="226" t="s">
        <v>159</v>
      </c>
      <c r="E292" s="241" t="s">
        <v>21</v>
      </c>
      <c r="F292" s="242" t="s">
        <v>466</v>
      </c>
      <c r="G292" s="240"/>
      <c r="H292" s="243">
        <v>124</v>
      </c>
      <c r="I292" s="244"/>
      <c r="J292" s="240"/>
      <c r="K292" s="240"/>
      <c r="L292" s="245"/>
      <c r="M292" s="246"/>
      <c r="N292" s="247"/>
      <c r="O292" s="247"/>
      <c r="P292" s="247"/>
      <c r="Q292" s="247"/>
      <c r="R292" s="247"/>
      <c r="S292" s="247"/>
      <c r="T292" s="248"/>
      <c r="AT292" s="249" t="s">
        <v>159</v>
      </c>
      <c r="AU292" s="249" t="s">
        <v>87</v>
      </c>
      <c r="AV292" s="12" t="s">
        <v>87</v>
      </c>
      <c r="AW292" s="12" t="s">
        <v>35</v>
      </c>
      <c r="AX292" s="12" t="s">
        <v>72</v>
      </c>
      <c r="AY292" s="249" t="s">
        <v>148</v>
      </c>
    </row>
    <row r="293" s="13" customFormat="1">
      <c r="B293" s="250"/>
      <c r="C293" s="251"/>
      <c r="D293" s="226" t="s">
        <v>159</v>
      </c>
      <c r="E293" s="252" t="s">
        <v>21</v>
      </c>
      <c r="F293" s="253" t="s">
        <v>162</v>
      </c>
      <c r="G293" s="251"/>
      <c r="H293" s="254">
        <v>124</v>
      </c>
      <c r="I293" s="255"/>
      <c r="J293" s="251"/>
      <c r="K293" s="251"/>
      <c r="L293" s="256"/>
      <c r="M293" s="257"/>
      <c r="N293" s="258"/>
      <c r="O293" s="258"/>
      <c r="P293" s="258"/>
      <c r="Q293" s="258"/>
      <c r="R293" s="258"/>
      <c r="S293" s="258"/>
      <c r="T293" s="259"/>
      <c r="AT293" s="260" t="s">
        <v>159</v>
      </c>
      <c r="AU293" s="260" t="s">
        <v>87</v>
      </c>
      <c r="AV293" s="13" t="s">
        <v>155</v>
      </c>
      <c r="AW293" s="13" t="s">
        <v>35</v>
      </c>
      <c r="AX293" s="13" t="s">
        <v>77</v>
      </c>
      <c r="AY293" s="260" t="s">
        <v>148</v>
      </c>
    </row>
    <row r="294" s="10" customFormat="1" ht="29.88" customHeight="1">
      <c r="B294" s="198"/>
      <c r="C294" s="199"/>
      <c r="D294" s="200" t="s">
        <v>71</v>
      </c>
      <c r="E294" s="212" t="s">
        <v>467</v>
      </c>
      <c r="F294" s="212" t="s">
        <v>468</v>
      </c>
      <c r="G294" s="199"/>
      <c r="H294" s="199"/>
      <c r="I294" s="202"/>
      <c r="J294" s="213">
        <f>BK294</f>
        <v>0</v>
      </c>
      <c r="K294" s="199"/>
      <c r="L294" s="204"/>
      <c r="M294" s="205"/>
      <c r="N294" s="206"/>
      <c r="O294" s="206"/>
      <c r="P294" s="207">
        <f>SUM(P295:P306)</f>
        <v>0</v>
      </c>
      <c r="Q294" s="206"/>
      <c r="R294" s="207">
        <f>SUM(R295:R306)</f>
        <v>0</v>
      </c>
      <c r="S294" s="206"/>
      <c r="T294" s="208">
        <f>SUM(T295:T306)</f>
        <v>0.040350000000000004</v>
      </c>
      <c r="AR294" s="209" t="s">
        <v>87</v>
      </c>
      <c r="AT294" s="210" t="s">
        <v>71</v>
      </c>
      <c r="AU294" s="210" t="s">
        <v>77</v>
      </c>
      <c r="AY294" s="209" t="s">
        <v>148</v>
      </c>
      <c r="BK294" s="211">
        <f>SUM(BK295:BK306)</f>
        <v>0</v>
      </c>
    </row>
    <row r="295" s="1" customFormat="1" ht="16.5" customHeight="1">
      <c r="B295" s="45"/>
      <c r="C295" s="214" t="s">
        <v>469</v>
      </c>
      <c r="D295" s="214" t="s">
        <v>150</v>
      </c>
      <c r="E295" s="215" t="s">
        <v>470</v>
      </c>
      <c r="F295" s="216" t="s">
        <v>471</v>
      </c>
      <c r="G295" s="217" t="s">
        <v>328</v>
      </c>
      <c r="H295" s="218">
        <v>1</v>
      </c>
      <c r="I295" s="219"/>
      <c r="J295" s="220">
        <f>ROUND(I295*H295,2)</f>
        <v>0</v>
      </c>
      <c r="K295" s="216" t="s">
        <v>154</v>
      </c>
      <c r="L295" s="71"/>
      <c r="M295" s="221" t="s">
        <v>21</v>
      </c>
      <c r="N295" s="222" t="s">
        <v>43</v>
      </c>
      <c r="O295" s="46"/>
      <c r="P295" s="223">
        <f>O295*H295</f>
        <v>0</v>
      </c>
      <c r="Q295" s="223">
        <v>0</v>
      </c>
      <c r="R295" s="223">
        <f>Q295*H295</f>
        <v>0</v>
      </c>
      <c r="S295" s="223">
        <v>0.01933</v>
      </c>
      <c r="T295" s="224">
        <f>S295*H295</f>
        <v>0.01933</v>
      </c>
      <c r="AR295" s="23" t="s">
        <v>233</v>
      </c>
      <c r="AT295" s="23" t="s">
        <v>150</v>
      </c>
      <c r="AU295" s="23" t="s">
        <v>87</v>
      </c>
      <c r="AY295" s="23" t="s">
        <v>148</v>
      </c>
      <c r="BE295" s="225">
        <f>IF(N295="základní",J295,0)</f>
        <v>0</v>
      </c>
      <c r="BF295" s="225">
        <f>IF(N295="snížená",J295,0)</f>
        <v>0</v>
      </c>
      <c r="BG295" s="225">
        <f>IF(N295="zákl. přenesená",J295,0)</f>
        <v>0</v>
      </c>
      <c r="BH295" s="225">
        <f>IF(N295="sníž. přenesená",J295,0)</f>
        <v>0</v>
      </c>
      <c r="BI295" s="225">
        <f>IF(N295="nulová",J295,0)</f>
        <v>0</v>
      </c>
      <c r="BJ295" s="23" t="s">
        <v>77</v>
      </c>
      <c r="BK295" s="225">
        <f>ROUND(I295*H295,2)</f>
        <v>0</v>
      </c>
      <c r="BL295" s="23" t="s">
        <v>233</v>
      </c>
      <c r="BM295" s="23" t="s">
        <v>472</v>
      </c>
    </row>
    <row r="296" s="11" customFormat="1">
      <c r="B296" s="229"/>
      <c r="C296" s="230"/>
      <c r="D296" s="226" t="s">
        <v>159</v>
      </c>
      <c r="E296" s="231" t="s">
        <v>21</v>
      </c>
      <c r="F296" s="232" t="s">
        <v>473</v>
      </c>
      <c r="G296" s="230"/>
      <c r="H296" s="231" t="s">
        <v>21</v>
      </c>
      <c r="I296" s="233"/>
      <c r="J296" s="230"/>
      <c r="K296" s="230"/>
      <c r="L296" s="234"/>
      <c r="M296" s="235"/>
      <c r="N296" s="236"/>
      <c r="O296" s="236"/>
      <c r="P296" s="236"/>
      <c r="Q296" s="236"/>
      <c r="R296" s="236"/>
      <c r="S296" s="236"/>
      <c r="T296" s="237"/>
      <c r="AT296" s="238" t="s">
        <v>159</v>
      </c>
      <c r="AU296" s="238" t="s">
        <v>87</v>
      </c>
      <c r="AV296" s="11" t="s">
        <v>77</v>
      </c>
      <c r="AW296" s="11" t="s">
        <v>35</v>
      </c>
      <c r="AX296" s="11" t="s">
        <v>72</v>
      </c>
      <c r="AY296" s="238" t="s">
        <v>148</v>
      </c>
    </row>
    <row r="297" s="12" customFormat="1">
      <c r="B297" s="239"/>
      <c r="C297" s="240"/>
      <c r="D297" s="226" t="s">
        <v>159</v>
      </c>
      <c r="E297" s="241" t="s">
        <v>21</v>
      </c>
      <c r="F297" s="242" t="s">
        <v>77</v>
      </c>
      <c r="G297" s="240"/>
      <c r="H297" s="243">
        <v>1</v>
      </c>
      <c r="I297" s="244"/>
      <c r="J297" s="240"/>
      <c r="K297" s="240"/>
      <c r="L297" s="245"/>
      <c r="M297" s="246"/>
      <c r="N297" s="247"/>
      <c r="O297" s="247"/>
      <c r="P297" s="247"/>
      <c r="Q297" s="247"/>
      <c r="R297" s="247"/>
      <c r="S297" s="247"/>
      <c r="T297" s="248"/>
      <c r="AT297" s="249" t="s">
        <v>159</v>
      </c>
      <c r="AU297" s="249" t="s">
        <v>87</v>
      </c>
      <c r="AV297" s="12" t="s">
        <v>87</v>
      </c>
      <c r="AW297" s="12" t="s">
        <v>35</v>
      </c>
      <c r="AX297" s="12" t="s">
        <v>72</v>
      </c>
      <c r="AY297" s="249" t="s">
        <v>148</v>
      </c>
    </row>
    <row r="298" s="13" customFormat="1">
      <c r="B298" s="250"/>
      <c r="C298" s="251"/>
      <c r="D298" s="226" t="s">
        <v>159</v>
      </c>
      <c r="E298" s="252" t="s">
        <v>21</v>
      </c>
      <c r="F298" s="253" t="s">
        <v>162</v>
      </c>
      <c r="G298" s="251"/>
      <c r="H298" s="254">
        <v>1</v>
      </c>
      <c r="I298" s="255"/>
      <c r="J298" s="251"/>
      <c r="K298" s="251"/>
      <c r="L298" s="256"/>
      <c r="M298" s="257"/>
      <c r="N298" s="258"/>
      <c r="O298" s="258"/>
      <c r="P298" s="258"/>
      <c r="Q298" s="258"/>
      <c r="R298" s="258"/>
      <c r="S298" s="258"/>
      <c r="T298" s="259"/>
      <c r="AT298" s="260" t="s">
        <v>159</v>
      </c>
      <c r="AU298" s="260" t="s">
        <v>87</v>
      </c>
      <c r="AV298" s="13" t="s">
        <v>155</v>
      </c>
      <c r="AW298" s="13" t="s">
        <v>35</v>
      </c>
      <c r="AX298" s="13" t="s">
        <v>77</v>
      </c>
      <c r="AY298" s="260" t="s">
        <v>148</v>
      </c>
    </row>
    <row r="299" s="1" customFormat="1" ht="16.5" customHeight="1">
      <c r="B299" s="45"/>
      <c r="C299" s="214" t="s">
        <v>474</v>
      </c>
      <c r="D299" s="214" t="s">
        <v>150</v>
      </c>
      <c r="E299" s="215" t="s">
        <v>475</v>
      </c>
      <c r="F299" s="216" t="s">
        <v>476</v>
      </c>
      <c r="G299" s="217" t="s">
        <v>328</v>
      </c>
      <c r="H299" s="218">
        <v>1</v>
      </c>
      <c r="I299" s="219"/>
      <c r="J299" s="220">
        <f>ROUND(I299*H299,2)</f>
        <v>0</v>
      </c>
      <c r="K299" s="216" t="s">
        <v>154</v>
      </c>
      <c r="L299" s="71"/>
      <c r="M299" s="221" t="s">
        <v>21</v>
      </c>
      <c r="N299" s="222" t="s">
        <v>43</v>
      </c>
      <c r="O299" s="46"/>
      <c r="P299" s="223">
        <f>O299*H299</f>
        <v>0</v>
      </c>
      <c r="Q299" s="223">
        <v>0</v>
      </c>
      <c r="R299" s="223">
        <f>Q299*H299</f>
        <v>0</v>
      </c>
      <c r="S299" s="223">
        <v>0.019460000000000002</v>
      </c>
      <c r="T299" s="224">
        <f>S299*H299</f>
        <v>0.019460000000000002</v>
      </c>
      <c r="AR299" s="23" t="s">
        <v>233</v>
      </c>
      <c r="AT299" s="23" t="s">
        <v>150</v>
      </c>
      <c r="AU299" s="23" t="s">
        <v>87</v>
      </c>
      <c r="AY299" s="23" t="s">
        <v>148</v>
      </c>
      <c r="BE299" s="225">
        <f>IF(N299="základní",J299,0)</f>
        <v>0</v>
      </c>
      <c r="BF299" s="225">
        <f>IF(N299="snížená",J299,0)</f>
        <v>0</v>
      </c>
      <c r="BG299" s="225">
        <f>IF(N299="zákl. přenesená",J299,0)</f>
        <v>0</v>
      </c>
      <c r="BH299" s="225">
        <f>IF(N299="sníž. přenesená",J299,0)</f>
        <v>0</v>
      </c>
      <c r="BI299" s="225">
        <f>IF(N299="nulová",J299,0)</f>
        <v>0</v>
      </c>
      <c r="BJ299" s="23" t="s">
        <v>77</v>
      </c>
      <c r="BK299" s="225">
        <f>ROUND(I299*H299,2)</f>
        <v>0</v>
      </c>
      <c r="BL299" s="23" t="s">
        <v>233</v>
      </c>
      <c r="BM299" s="23" t="s">
        <v>477</v>
      </c>
    </row>
    <row r="300" s="11" customFormat="1">
      <c r="B300" s="229"/>
      <c r="C300" s="230"/>
      <c r="D300" s="226" t="s">
        <v>159</v>
      </c>
      <c r="E300" s="231" t="s">
        <v>21</v>
      </c>
      <c r="F300" s="232" t="s">
        <v>473</v>
      </c>
      <c r="G300" s="230"/>
      <c r="H300" s="231" t="s">
        <v>21</v>
      </c>
      <c r="I300" s="233"/>
      <c r="J300" s="230"/>
      <c r="K300" s="230"/>
      <c r="L300" s="234"/>
      <c r="M300" s="235"/>
      <c r="N300" s="236"/>
      <c r="O300" s="236"/>
      <c r="P300" s="236"/>
      <c r="Q300" s="236"/>
      <c r="R300" s="236"/>
      <c r="S300" s="236"/>
      <c r="T300" s="237"/>
      <c r="AT300" s="238" t="s">
        <v>159</v>
      </c>
      <c r="AU300" s="238" t="s">
        <v>87</v>
      </c>
      <c r="AV300" s="11" t="s">
        <v>77</v>
      </c>
      <c r="AW300" s="11" t="s">
        <v>35</v>
      </c>
      <c r="AX300" s="11" t="s">
        <v>72</v>
      </c>
      <c r="AY300" s="238" t="s">
        <v>148</v>
      </c>
    </row>
    <row r="301" s="12" customFormat="1">
      <c r="B301" s="239"/>
      <c r="C301" s="240"/>
      <c r="D301" s="226" t="s">
        <v>159</v>
      </c>
      <c r="E301" s="241" t="s">
        <v>21</v>
      </c>
      <c r="F301" s="242" t="s">
        <v>77</v>
      </c>
      <c r="G301" s="240"/>
      <c r="H301" s="243">
        <v>1</v>
      </c>
      <c r="I301" s="244"/>
      <c r="J301" s="240"/>
      <c r="K301" s="240"/>
      <c r="L301" s="245"/>
      <c r="M301" s="246"/>
      <c r="N301" s="247"/>
      <c r="O301" s="247"/>
      <c r="P301" s="247"/>
      <c r="Q301" s="247"/>
      <c r="R301" s="247"/>
      <c r="S301" s="247"/>
      <c r="T301" s="248"/>
      <c r="AT301" s="249" t="s">
        <v>159</v>
      </c>
      <c r="AU301" s="249" t="s">
        <v>87</v>
      </c>
      <c r="AV301" s="12" t="s">
        <v>87</v>
      </c>
      <c r="AW301" s="12" t="s">
        <v>35</v>
      </c>
      <c r="AX301" s="12" t="s">
        <v>72</v>
      </c>
      <c r="AY301" s="249" t="s">
        <v>148</v>
      </c>
    </row>
    <row r="302" s="13" customFormat="1">
      <c r="B302" s="250"/>
      <c r="C302" s="251"/>
      <c r="D302" s="226" t="s">
        <v>159</v>
      </c>
      <c r="E302" s="252" t="s">
        <v>21</v>
      </c>
      <c r="F302" s="253" t="s">
        <v>162</v>
      </c>
      <c r="G302" s="251"/>
      <c r="H302" s="254">
        <v>1</v>
      </c>
      <c r="I302" s="255"/>
      <c r="J302" s="251"/>
      <c r="K302" s="251"/>
      <c r="L302" s="256"/>
      <c r="M302" s="257"/>
      <c r="N302" s="258"/>
      <c r="O302" s="258"/>
      <c r="P302" s="258"/>
      <c r="Q302" s="258"/>
      <c r="R302" s="258"/>
      <c r="S302" s="258"/>
      <c r="T302" s="259"/>
      <c r="AT302" s="260" t="s">
        <v>159</v>
      </c>
      <c r="AU302" s="260" t="s">
        <v>87</v>
      </c>
      <c r="AV302" s="13" t="s">
        <v>155</v>
      </c>
      <c r="AW302" s="13" t="s">
        <v>35</v>
      </c>
      <c r="AX302" s="13" t="s">
        <v>77</v>
      </c>
      <c r="AY302" s="260" t="s">
        <v>148</v>
      </c>
    </row>
    <row r="303" s="1" customFormat="1" ht="16.5" customHeight="1">
      <c r="B303" s="45"/>
      <c r="C303" s="214" t="s">
        <v>478</v>
      </c>
      <c r="D303" s="214" t="s">
        <v>150</v>
      </c>
      <c r="E303" s="215" t="s">
        <v>479</v>
      </c>
      <c r="F303" s="216" t="s">
        <v>480</v>
      </c>
      <c r="G303" s="217" t="s">
        <v>328</v>
      </c>
      <c r="H303" s="218">
        <v>1</v>
      </c>
      <c r="I303" s="219"/>
      <c r="J303" s="220">
        <f>ROUND(I303*H303,2)</f>
        <v>0</v>
      </c>
      <c r="K303" s="216" t="s">
        <v>154</v>
      </c>
      <c r="L303" s="71"/>
      <c r="M303" s="221" t="s">
        <v>21</v>
      </c>
      <c r="N303" s="222" t="s">
        <v>43</v>
      </c>
      <c r="O303" s="46"/>
      <c r="P303" s="223">
        <f>O303*H303</f>
        <v>0</v>
      </c>
      <c r="Q303" s="223">
        <v>0</v>
      </c>
      <c r="R303" s="223">
        <f>Q303*H303</f>
        <v>0</v>
      </c>
      <c r="S303" s="223">
        <v>0.00156</v>
      </c>
      <c r="T303" s="224">
        <f>S303*H303</f>
        <v>0.00156</v>
      </c>
      <c r="AR303" s="23" t="s">
        <v>233</v>
      </c>
      <c r="AT303" s="23" t="s">
        <v>150</v>
      </c>
      <c r="AU303" s="23" t="s">
        <v>87</v>
      </c>
      <c r="AY303" s="23" t="s">
        <v>148</v>
      </c>
      <c r="BE303" s="225">
        <f>IF(N303="základní",J303,0)</f>
        <v>0</v>
      </c>
      <c r="BF303" s="225">
        <f>IF(N303="snížená",J303,0)</f>
        <v>0</v>
      </c>
      <c r="BG303" s="225">
        <f>IF(N303="zákl. přenesená",J303,0)</f>
        <v>0</v>
      </c>
      <c r="BH303" s="225">
        <f>IF(N303="sníž. přenesená",J303,0)</f>
        <v>0</v>
      </c>
      <c r="BI303" s="225">
        <f>IF(N303="nulová",J303,0)</f>
        <v>0</v>
      </c>
      <c r="BJ303" s="23" t="s">
        <v>77</v>
      </c>
      <c r="BK303" s="225">
        <f>ROUND(I303*H303,2)</f>
        <v>0</v>
      </c>
      <c r="BL303" s="23" t="s">
        <v>233</v>
      </c>
      <c r="BM303" s="23" t="s">
        <v>481</v>
      </c>
    </row>
    <row r="304" s="11" customFormat="1">
      <c r="B304" s="229"/>
      <c r="C304" s="230"/>
      <c r="D304" s="226" t="s">
        <v>159</v>
      </c>
      <c r="E304" s="231" t="s">
        <v>21</v>
      </c>
      <c r="F304" s="232" t="s">
        <v>473</v>
      </c>
      <c r="G304" s="230"/>
      <c r="H304" s="231" t="s">
        <v>21</v>
      </c>
      <c r="I304" s="233"/>
      <c r="J304" s="230"/>
      <c r="K304" s="230"/>
      <c r="L304" s="234"/>
      <c r="M304" s="235"/>
      <c r="N304" s="236"/>
      <c r="O304" s="236"/>
      <c r="P304" s="236"/>
      <c r="Q304" s="236"/>
      <c r="R304" s="236"/>
      <c r="S304" s="236"/>
      <c r="T304" s="237"/>
      <c r="AT304" s="238" t="s">
        <v>159</v>
      </c>
      <c r="AU304" s="238" t="s">
        <v>87</v>
      </c>
      <c r="AV304" s="11" t="s">
        <v>77</v>
      </c>
      <c r="AW304" s="11" t="s">
        <v>35</v>
      </c>
      <c r="AX304" s="11" t="s">
        <v>72</v>
      </c>
      <c r="AY304" s="238" t="s">
        <v>148</v>
      </c>
    </row>
    <row r="305" s="12" customFormat="1">
      <c r="B305" s="239"/>
      <c r="C305" s="240"/>
      <c r="D305" s="226" t="s">
        <v>159</v>
      </c>
      <c r="E305" s="241" t="s">
        <v>21</v>
      </c>
      <c r="F305" s="242" t="s">
        <v>77</v>
      </c>
      <c r="G305" s="240"/>
      <c r="H305" s="243">
        <v>1</v>
      </c>
      <c r="I305" s="244"/>
      <c r="J305" s="240"/>
      <c r="K305" s="240"/>
      <c r="L305" s="245"/>
      <c r="M305" s="246"/>
      <c r="N305" s="247"/>
      <c r="O305" s="247"/>
      <c r="P305" s="247"/>
      <c r="Q305" s="247"/>
      <c r="R305" s="247"/>
      <c r="S305" s="247"/>
      <c r="T305" s="248"/>
      <c r="AT305" s="249" t="s">
        <v>159</v>
      </c>
      <c r="AU305" s="249" t="s">
        <v>87</v>
      </c>
      <c r="AV305" s="12" t="s">
        <v>87</v>
      </c>
      <c r="AW305" s="12" t="s">
        <v>35</v>
      </c>
      <c r="AX305" s="12" t="s">
        <v>72</v>
      </c>
      <c r="AY305" s="249" t="s">
        <v>148</v>
      </c>
    </row>
    <row r="306" s="13" customFormat="1">
      <c r="B306" s="250"/>
      <c r="C306" s="251"/>
      <c r="D306" s="226" t="s">
        <v>159</v>
      </c>
      <c r="E306" s="252" t="s">
        <v>21</v>
      </c>
      <c r="F306" s="253" t="s">
        <v>162</v>
      </c>
      <c r="G306" s="251"/>
      <c r="H306" s="254">
        <v>1</v>
      </c>
      <c r="I306" s="255"/>
      <c r="J306" s="251"/>
      <c r="K306" s="251"/>
      <c r="L306" s="256"/>
      <c r="M306" s="257"/>
      <c r="N306" s="258"/>
      <c r="O306" s="258"/>
      <c r="P306" s="258"/>
      <c r="Q306" s="258"/>
      <c r="R306" s="258"/>
      <c r="S306" s="258"/>
      <c r="T306" s="259"/>
      <c r="AT306" s="260" t="s">
        <v>159</v>
      </c>
      <c r="AU306" s="260" t="s">
        <v>87</v>
      </c>
      <c r="AV306" s="13" t="s">
        <v>155</v>
      </c>
      <c r="AW306" s="13" t="s">
        <v>35</v>
      </c>
      <c r="AX306" s="13" t="s">
        <v>77</v>
      </c>
      <c r="AY306" s="260" t="s">
        <v>148</v>
      </c>
    </row>
    <row r="307" s="10" customFormat="1" ht="29.88" customHeight="1">
      <c r="B307" s="198"/>
      <c r="C307" s="199"/>
      <c r="D307" s="200" t="s">
        <v>71</v>
      </c>
      <c r="E307" s="212" t="s">
        <v>482</v>
      </c>
      <c r="F307" s="212" t="s">
        <v>483</v>
      </c>
      <c r="G307" s="199"/>
      <c r="H307" s="199"/>
      <c r="I307" s="202"/>
      <c r="J307" s="213">
        <f>BK307</f>
        <v>0</v>
      </c>
      <c r="K307" s="199"/>
      <c r="L307" s="204"/>
      <c r="M307" s="205"/>
      <c r="N307" s="206"/>
      <c r="O307" s="206"/>
      <c r="P307" s="207">
        <f>SUM(P308:P332)</f>
        <v>0</v>
      </c>
      <c r="Q307" s="206"/>
      <c r="R307" s="207">
        <f>SUM(R308:R332)</f>
        <v>0.17850000000000002</v>
      </c>
      <c r="S307" s="206"/>
      <c r="T307" s="208">
        <f>SUM(T308:T332)</f>
        <v>0.65800000000000003</v>
      </c>
      <c r="AR307" s="209" t="s">
        <v>87</v>
      </c>
      <c r="AT307" s="210" t="s">
        <v>71</v>
      </c>
      <c r="AU307" s="210" t="s">
        <v>77</v>
      </c>
      <c r="AY307" s="209" t="s">
        <v>148</v>
      </c>
      <c r="BK307" s="211">
        <f>SUM(BK308:BK332)</f>
        <v>0</v>
      </c>
    </row>
    <row r="308" s="1" customFormat="1" ht="16.5" customHeight="1">
      <c r="B308" s="45"/>
      <c r="C308" s="214" t="s">
        <v>484</v>
      </c>
      <c r="D308" s="214" t="s">
        <v>150</v>
      </c>
      <c r="E308" s="215" t="s">
        <v>485</v>
      </c>
      <c r="F308" s="216" t="s">
        <v>486</v>
      </c>
      <c r="G308" s="217" t="s">
        <v>153</v>
      </c>
      <c r="H308" s="218">
        <v>64</v>
      </c>
      <c r="I308" s="219"/>
      <c r="J308" s="220">
        <f>ROUND(I308*H308,2)</f>
        <v>0</v>
      </c>
      <c r="K308" s="216" t="s">
        <v>154</v>
      </c>
      <c r="L308" s="71"/>
      <c r="M308" s="221" t="s">
        <v>21</v>
      </c>
      <c r="N308" s="222" t="s">
        <v>43</v>
      </c>
      <c r="O308" s="46"/>
      <c r="P308" s="223">
        <f>O308*H308</f>
        <v>0</v>
      </c>
      <c r="Q308" s="223">
        <v>0</v>
      </c>
      <c r="R308" s="223">
        <f>Q308*H308</f>
        <v>0</v>
      </c>
      <c r="S308" s="223">
        <v>0.002</v>
      </c>
      <c r="T308" s="224">
        <f>S308*H308</f>
        <v>0.128</v>
      </c>
      <c r="AR308" s="23" t="s">
        <v>233</v>
      </c>
      <c r="AT308" s="23" t="s">
        <v>150</v>
      </c>
      <c r="AU308" s="23" t="s">
        <v>87</v>
      </c>
      <c r="AY308" s="23" t="s">
        <v>148</v>
      </c>
      <c r="BE308" s="225">
        <f>IF(N308="základní",J308,0)</f>
        <v>0</v>
      </c>
      <c r="BF308" s="225">
        <f>IF(N308="snížená",J308,0)</f>
        <v>0</v>
      </c>
      <c r="BG308" s="225">
        <f>IF(N308="zákl. přenesená",J308,0)</f>
        <v>0</v>
      </c>
      <c r="BH308" s="225">
        <f>IF(N308="sníž. přenesená",J308,0)</f>
        <v>0</v>
      </c>
      <c r="BI308" s="225">
        <f>IF(N308="nulová",J308,0)</f>
        <v>0</v>
      </c>
      <c r="BJ308" s="23" t="s">
        <v>77</v>
      </c>
      <c r="BK308" s="225">
        <f>ROUND(I308*H308,2)</f>
        <v>0</v>
      </c>
      <c r="BL308" s="23" t="s">
        <v>233</v>
      </c>
      <c r="BM308" s="23" t="s">
        <v>487</v>
      </c>
    </row>
    <row r="309" s="11" customFormat="1">
      <c r="B309" s="229"/>
      <c r="C309" s="230"/>
      <c r="D309" s="226" t="s">
        <v>159</v>
      </c>
      <c r="E309" s="231" t="s">
        <v>21</v>
      </c>
      <c r="F309" s="232" t="s">
        <v>488</v>
      </c>
      <c r="G309" s="230"/>
      <c r="H309" s="231" t="s">
        <v>21</v>
      </c>
      <c r="I309" s="233"/>
      <c r="J309" s="230"/>
      <c r="K309" s="230"/>
      <c r="L309" s="234"/>
      <c r="M309" s="235"/>
      <c r="N309" s="236"/>
      <c r="O309" s="236"/>
      <c r="P309" s="236"/>
      <c r="Q309" s="236"/>
      <c r="R309" s="236"/>
      <c r="S309" s="236"/>
      <c r="T309" s="237"/>
      <c r="AT309" s="238" t="s">
        <v>159</v>
      </c>
      <c r="AU309" s="238" t="s">
        <v>87</v>
      </c>
      <c r="AV309" s="11" t="s">
        <v>77</v>
      </c>
      <c r="AW309" s="11" t="s">
        <v>35</v>
      </c>
      <c r="AX309" s="11" t="s">
        <v>72</v>
      </c>
      <c r="AY309" s="238" t="s">
        <v>148</v>
      </c>
    </row>
    <row r="310" s="12" customFormat="1">
      <c r="B310" s="239"/>
      <c r="C310" s="240"/>
      <c r="D310" s="226" t="s">
        <v>159</v>
      </c>
      <c r="E310" s="241" t="s">
        <v>21</v>
      </c>
      <c r="F310" s="242" t="s">
        <v>489</v>
      </c>
      <c r="G310" s="240"/>
      <c r="H310" s="243">
        <v>64</v>
      </c>
      <c r="I310" s="244"/>
      <c r="J310" s="240"/>
      <c r="K310" s="240"/>
      <c r="L310" s="245"/>
      <c r="M310" s="246"/>
      <c r="N310" s="247"/>
      <c r="O310" s="247"/>
      <c r="P310" s="247"/>
      <c r="Q310" s="247"/>
      <c r="R310" s="247"/>
      <c r="S310" s="247"/>
      <c r="T310" s="248"/>
      <c r="AT310" s="249" t="s">
        <v>159</v>
      </c>
      <c r="AU310" s="249" t="s">
        <v>87</v>
      </c>
      <c r="AV310" s="12" t="s">
        <v>87</v>
      </c>
      <c r="AW310" s="12" t="s">
        <v>35</v>
      </c>
      <c r="AX310" s="12" t="s">
        <v>72</v>
      </c>
      <c r="AY310" s="249" t="s">
        <v>148</v>
      </c>
    </row>
    <row r="311" s="13" customFormat="1">
      <c r="B311" s="250"/>
      <c r="C311" s="251"/>
      <c r="D311" s="226" t="s">
        <v>159</v>
      </c>
      <c r="E311" s="252" t="s">
        <v>21</v>
      </c>
      <c r="F311" s="253" t="s">
        <v>162</v>
      </c>
      <c r="G311" s="251"/>
      <c r="H311" s="254">
        <v>64</v>
      </c>
      <c r="I311" s="255"/>
      <c r="J311" s="251"/>
      <c r="K311" s="251"/>
      <c r="L311" s="256"/>
      <c r="M311" s="257"/>
      <c r="N311" s="258"/>
      <c r="O311" s="258"/>
      <c r="P311" s="258"/>
      <c r="Q311" s="258"/>
      <c r="R311" s="258"/>
      <c r="S311" s="258"/>
      <c r="T311" s="259"/>
      <c r="AT311" s="260" t="s">
        <v>159</v>
      </c>
      <c r="AU311" s="260" t="s">
        <v>87</v>
      </c>
      <c r="AV311" s="13" t="s">
        <v>155</v>
      </c>
      <c r="AW311" s="13" t="s">
        <v>35</v>
      </c>
      <c r="AX311" s="13" t="s">
        <v>77</v>
      </c>
      <c r="AY311" s="260" t="s">
        <v>148</v>
      </c>
    </row>
    <row r="312" s="1" customFormat="1" ht="25.5" customHeight="1">
      <c r="B312" s="45"/>
      <c r="C312" s="214" t="s">
        <v>490</v>
      </c>
      <c r="D312" s="214" t="s">
        <v>150</v>
      </c>
      <c r="E312" s="215" t="s">
        <v>491</v>
      </c>
      <c r="F312" s="216" t="s">
        <v>492</v>
      </c>
      <c r="G312" s="217" t="s">
        <v>262</v>
      </c>
      <c r="H312" s="218">
        <v>170</v>
      </c>
      <c r="I312" s="219"/>
      <c r="J312" s="220">
        <f>ROUND(I312*H312,2)</f>
        <v>0</v>
      </c>
      <c r="K312" s="216" t="s">
        <v>154</v>
      </c>
      <c r="L312" s="71"/>
      <c r="M312" s="221" t="s">
        <v>21</v>
      </c>
      <c r="N312" s="222" t="s">
        <v>43</v>
      </c>
      <c r="O312" s="46"/>
      <c r="P312" s="223">
        <f>O312*H312</f>
        <v>0</v>
      </c>
      <c r="Q312" s="223">
        <v>5.0000000000000002E-05</v>
      </c>
      <c r="R312" s="223">
        <f>Q312*H312</f>
        <v>0.0085000000000000006</v>
      </c>
      <c r="S312" s="223">
        <v>0</v>
      </c>
      <c r="T312" s="224">
        <f>S312*H312</f>
        <v>0</v>
      </c>
      <c r="AR312" s="23" t="s">
        <v>233</v>
      </c>
      <c r="AT312" s="23" t="s">
        <v>150</v>
      </c>
      <c r="AU312" s="23" t="s">
        <v>87</v>
      </c>
      <c r="AY312" s="23" t="s">
        <v>148</v>
      </c>
      <c r="BE312" s="225">
        <f>IF(N312="základní",J312,0)</f>
        <v>0</v>
      </c>
      <c r="BF312" s="225">
        <f>IF(N312="snížená",J312,0)</f>
        <v>0</v>
      </c>
      <c r="BG312" s="225">
        <f>IF(N312="zákl. přenesená",J312,0)</f>
        <v>0</v>
      </c>
      <c r="BH312" s="225">
        <f>IF(N312="sníž. přenesená",J312,0)</f>
        <v>0</v>
      </c>
      <c r="BI312" s="225">
        <f>IF(N312="nulová",J312,0)</f>
        <v>0</v>
      </c>
      <c r="BJ312" s="23" t="s">
        <v>77</v>
      </c>
      <c r="BK312" s="225">
        <f>ROUND(I312*H312,2)</f>
        <v>0</v>
      </c>
      <c r="BL312" s="23" t="s">
        <v>233</v>
      </c>
      <c r="BM312" s="23" t="s">
        <v>493</v>
      </c>
    </row>
    <row r="313" s="1" customFormat="1">
      <c r="B313" s="45"/>
      <c r="C313" s="73"/>
      <c r="D313" s="226" t="s">
        <v>157</v>
      </c>
      <c r="E313" s="73"/>
      <c r="F313" s="227" t="s">
        <v>494</v>
      </c>
      <c r="G313" s="73"/>
      <c r="H313" s="73"/>
      <c r="I313" s="185"/>
      <c r="J313" s="73"/>
      <c r="K313" s="73"/>
      <c r="L313" s="71"/>
      <c r="M313" s="228"/>
      <c r="N313" s="46"/>
      <c r="O313" s="46"/>
      <c r="P313" s="46"/>
      <c r="Q313" s="46"/>
      <c r="R313" s="46"/>
      <c r="S313" s="46"/>
      <c r="T313" s="94"/>
      <c r="AT313" s="23" t="s">
        <v>157</v>
      </c>
      <c r="AU313" s="23" t="s">
        <v>87</v>
      </c>
    </row>
    <row r="314" s="11" customFormat="1">
      <c r="B314" s="229"/>
      <c r="C314" s="230"/>
      <c r="D314" s="226" t="s">
        <v>159</v>
      </c>
      <c r="E314" s="231" t="s">
        <v>21</v>
      </c>
      <c r="F314" s="232" t="s">
        <v>495</v>
      </c>
      <c r="G314" s="230"/>
      <c r="H314" s="231" t="s">
        <v>21</v>
      </c>
      <c r="I314" s="233"/>
      <c r="J314" s="230"/>
      <c r="K314" s="230"/>
      <c r="L314" s="234"/>
      <c r="M314" s="235"/>
      <c r="N314" s="236"/>
      <c r="O314" s="236"/>
      <c r="P314" s="236"/>
      <c r="Q314" s="236"/>
      <c r="R314" s="236"/>
      <c r="S314" s="236"/>
      <c r="T314" s="237"/>
      <c r="AT314" s="238" t="s">
        <v>159</v>
      </c>
      <c r="AU314" s="238" t="s">
        <v>87</v>
      </c>
      <c r="AV314" s="11" t="s">
        <v>77</v>
      </c>
      <c r="AW314" s="11" t="s">
        <v>35</v>
      </c>
      <c r="AX314" s="11" t="s">
        <v>72</v>
      </c>
      <c r="AY314" s="238" t="s">
        <v>148</v>
      </c>
    </row>
    <row r="315" s="12" customFormat="1">
      <c r="B315" s="239"/>
      <c r="C315" s="240"/>
      <c r="D315" s="226" t="s">
        <v>159</v>
      </c>
      <c r="E315" s="241" t="s">
        <v>21</v>
      </c>
      <c r="F315" s="242" t="s">
        <v>496</v>
      </c>
      <c r="G315" s="240"/>
      <c r="H315" s="243">
        <v>170</v>
      </c>
      <c r="I315" s="244"/>
      <c r="J315" s="240"/>
      <c r="K315" s="240"/>
      <c r="L315" s="245"/>
      <c r="M315" s="246"/>
      <c r="N315" s="247"/>
      <c r="O315" s="247"/>
      <c r="P315" s="247"/>
      <c r="Q315" s="247"/>
      <c r="R315" s="247"/>
      <c r="S315" s="247"/>
      <c r="T315" s="248"/>
      <c r="AT315" s="249" t="s">
        <v>159</v>
      </c>
      <c r="AU315" s="249" t="s">
        <v>87</v>
      </c>
      <c r="AV315" s="12" t="s">
        <v>87</v>
      </c>
      <c r="AW315" s="12" t="s">
        <v>35</v>
      </c>
      <c r="AX315" s="12" t="s">
        <v>72</v>
      </c>
      <c r="AY315" s="249" t="s">
        <v>148</v>
      </c>
    </row>
    <row r="316" s="13" customFormat="1">
      <c r="B316" s="250"/>
      <c r="C316" s="251"/>
      <c r="D316" s="226" t="s">
        <v>159</v>
      </c>
      <c r="E316" s="252" t="s">
        <v>21</v>
      </c>
      <c r="F316" s="253" t="s">
        <v>162</v>
      </c>
      <c r="G316" s="251"/>
      <c r="H316" s="254">
        <v>170</v>
      </c>
      <c r="I316" s="255"/>
      <c r="J316" s="251"/>
      <c r="K316" s="251"/>
      <c r="L316" s="256"/>
      <c r="M316" s="257"/>
      <c r="N316" s="258"/>
      <c r="O316" s="258"/>
      <c r="P316" s="258"/>
      <c r="Q316" s="258"/>
      <c r="R316" s="258"/>
      <c r="S316" s="258"/>
      <c r="T316" s="259"/>
      <c r="AT316" s="260" t="s">
        <v>159</v>
      </c>
      <c r="AU316" s="260" t="s">
        <v>87</v>
      </c>
      <c r="AV316" s="13" t="s">
        <v>155</v>
      </c>
      <c r="AW316" s="13" t="s">
        <v>35</v>
      </c>
      <c r="AX316" s="13" t="s">
        <v>77</v>
      </c>
      <c r="AY316" s="260" t="s">
        <v>148</v>
      </c>
    </row>
    <row r="317" s="1" customFormat="1" ht="16.5" customHeight="1">
      <c r="B317" s="45"/>
      <c r="C317" s="261" t="s">
        <v>497</v>
      </c>
      <c r="D317" s="261" t="s">
        <v>249</v>
      </c>
      <c r="E317" s="262" t="s">
        <v>498</v>
      </c>
      <c r="F317" s="263" t="s">
        <v>499</v>
      </c>
      <c r="G317" s="264" t="s">
        <v>287</v>
      </c>
      <c r="H317" s="265">
        <v>1</v>
      </c>
      <c r="I317" s="266"/>
      <c r="J317" s="267">
        <f>ROUND(I317*H317,2)</f>
        <v>0</v>
      </c>
      <c r="K317" s="263" t="s">
        <v>21</v>
      </c>
      <c r="L317" s="268"/>
      <c r="M317" s="269" t="s">
        <v>21</v>
      </c>
      <c r="N317" s="270" t="s">
        <v>43</v>
      </c>
      <c r="O317" s="46"/>
      <c r="P317" s="223">
        <f>O317*H317</f>
        <v>0</v>
      </c>
      <c r="Q317" s="223">
        <v>0.17000000000000001</v>
      </c>
      <c r="R317" s="223">
        <f>Q317*H317</f>
        <v>0.17000000000000001</v>
      </c>
      <c r="S317" s="223">
        <v>0</v>
      </c>
      <c r="T317" s="224">
        <f>S317*H317</f>
        <v>0</v>
      </c>
      <c r="AR317" s="23" t="s">
        <v>313</v>
      </c>
      <c r="AT317" s="23" t="s">
        <v>249</v>
      </c>
      <c r="AU317" s="23" t="s">
        <v>87</v>
      </c>
      <c r="AY317" s="23" t="s">
        <v>148</v>
      </c>
      <c r="BE317" s="225">
        <f>IF(N317="základní",J317,0)</f>
        <v>0</v>
      </c>
      <c r="BF317" s="225">
        <f>IF(N317="snížená",J317,0)</f>
        <v>0</v>
      </c>
      <c r="BG317" s="225">
        <f>IF(N317="zákl. přenesená",J317,0)</f>
        <v>0</v>
      </c>
      <c r="BH317" s="225">
        <f>IF(N317="sníž. přenesená",J317,0)</f>
        <v>0</v>
      </c>
      <c r="BI317" s="225">
        <f>IF(N317="nulová",J317,0)</f>
        <v>0</v>
      </c>
      <c r="BJ317" s="23" t="s">
        <v>77</v>
      </c>
      <c r="BK317" s="225">
        <f>ROUND(I317*H317,2)</f>
        <v>0</v>
      </c>
      <c r="BL317" s="23" t="s">
        <v>233</v>
      </c>
      <c r="BM317" s="23" t="s">
        <v>500</v>
      </c>
    </row>
    <row r="318" s="1" customFormat="1" ht="25.5" customHeight="1">
      <c r="B318" s="45"/>
      <c r="C318" s="214" t="s">
        <v>501</v>
      </c>
      <c r="D318" s="214" t="s">
        <v>150</v>
      </c>
      <c r="E318" s="215" t="s">
        <v>502</v>
      </c>
      <c r="F318" s="216" t="s">
        <v>503</v>
      </c>
      <c r="G318" s="217" t="s">
        <v>262</v>
      </c>
      <c r="H318" s="218">
        <v>530</v>
      </c>
      <c r="I318" s="219"/>
      <c r="J318" s="220">
        <f>ROUND(I318*H318,2)</f>
        <v>0</v>
      </c>
      <c r="K318" s="216" t="s">
        <v>154</v>
      </c>
      <c r="L318" s="71"/>
      <c r="M318" s="221" t="s">
        <v>21</v>
      </c>
      <c r="N318" s="222" t="s">
        <v>43</v>
      </c>
      <c r="O318" s="46"/>
      <c r="P318" s="223">
        <f>O318*H318</f>
        <v>0</v>
      </c>
      <c r="Q318" s="223">
        <v>0</v>
      </c>
      <c r="R318" s="223">
        <f>Q318*H318</f>
        <v>0</v>
      </c>
      <c r="S318" s="223">
        <v>0.001</v>
      </c>
      <c r="T318" s="224">
        <f>S318*H318</f>
        <v>0.53000000000000003</v>
      </c>
      <c r="AR318" s="23" t="s">
        <v>233</v>
      </c>
      <c r="AT318" s="23" t="s">
        <v>150</v>
      </c>
      <c r="AU318" s="23" t="s">
        <v>87</v>
      </c>
      <c r="AY318" s="23" t="s">
        <v>148</v>
      </c>
      <c r="BE318" s="225">
        <f>IF(N318="základní",J318,0)</f>
        <v>0</v>
      </c>
      <c r="BF318" s="225">
        <f>IF(N318="snížená",J318,0)</f>
        <v>0</v>
      </c>
      <c r="BG318" s="225">
        <f>IF(N318="zákl. přenesená",J318,0)</f>
        <v>0</v>
      </c>
      <c r="BH318" s="225">
        <f>IF(N318="sníž. přenesená",J318,0)</f>
        <v>0</v>
      </c>
      <c r="BI318" s="225">
        <f>IF(N318="nulová",J318,0)</f>
        <v>0</v>
      </c>
      <c r="BJ318" s="23" t="s">
        <v>77</v>
      </c>
      <c r="BK318" s="225">
        <f>ROUND(I318*H318,2)</f>
        <v>0</v>
      </c>
      <c r="BL318" s="23" t="s">
        <v>233</v>
      </c>
      <c r="BM318" s="23" t="s">
        <v>504</v>
      </c>
    </row>
    <row r="319" s="1" customFormat="1">
      <c r="B319" s="45"/>
      <c r="C319" s="73"/>
      <c r="D319" s="226" t="s">
        <v>157</v>
      </c>
      <c r="E319" s="73"/>
      <c r="F319" s="227" t="s">
        <v>505</v>
      </c>
      <c r="G319" s="73"/>
      <c r="H319" s="73"/>
      <c r="I319" s="185"/>
      <c r="J319" s="73"/>
      <c r="K319" s="73"/>
      <c r="L319" s="71"/>
      <c r="M319" s="228"/>
      <c r="N319" s="46"/>
      <c r="O319" s="46"/>
      <c r="P319" s="46"/>
      <c r="Q319" s="46"/>
      <c r="R319" s="46"/>
      <c r="S319" s="46"/>
      <c r="T319" s="94"/>
      <c r="AT319" s="23" t="s">
        <v>157</v>
      </c>
      <c r="AU319" s="23" t="s">
        <v>87</v>
      </c>
    </row>
    <row r="320" s="11" customFormat="1">
      <c r="B320" s="229"/>
      <c r="C320" s="230"/>
      <c r="D320" s="226" t="s">
        <v>159</v>
      </c>
      <c r="E320" s="231" t="s">
        <v>21</v>
      </c>
      <c r="F320" s="232" t="s">
        <v>506</v>
      </c>
      <c r="G320" s="230"/>
      <c r="H320" s="231" t="s">
        <v>21</v>
      </c>
      <c r="I320" s="233"/>
      <c r="J320" s="230"/>
      <c r="K320" s="230"/>
      <c r="L320" s="234"/>
      <c r="M320" s="235"/>
      <c r="N320" s="236"/>
      <c r="O320" s="236"/>
      <c r="P320" s="236"/>
      <c r="Q320" s="236"/>
      <c r="R320" s="236"/>
      <c r="S320" s="236"/>
      <c r="T320" s="237"/>
      <c r="AT320" s="238" t="s">
        <v>159</v>
      </c>
      <c r="AU320" s="238" t="s">
        <v>87</v>
      </c>
      <c r="AV320" s="11" t="s">
        <v>77</v>
      </c>
      <c r="AW320" s="11" t="s">
        <v>35</v>
      </c>
      <c r="AX320" s="11" t="s">
        <v>72</v>
      </c>
      <c r="AY320" s="238" t="s">
        <v>148</v>
      </c>
    </row>
    <row r="321" s="12" customFormat="1">
      <c r="B321" s="239"/>
      <c r="C321" s="240"/>
      <c r="D321" s="226" t="s">
        <v>159</v>
      </c>
      <c r="E321" s="241" t="s">
        <v>21</v>
      </c>
      <c r="F321" s="242" t="s">
        <v>507</v>
      </c>
      <c r="G321" s="240"/>
      <c r="H321" s="243">
        <v>40</v>
      </c>
      <c r="I321" s="244"/>
      <c r="J321" s="240"/>
      <c r="K321" s="240"/>
      <c r="L321" s="245"/>
      <c r="M321" s="246"/>
      <c r="N321" s="247"/>
      <c r="O321" s="247"/>
      <c r="P321" s="247"/>
      <c r="Q321" s="247"/>
      <c r="R321" s="247"/>
      <c r="S321" s="247"/>
      <c r="T321" s="248"/>
      <c r="AT321" s="249" t="s">
        <v>159</v>
      </c>
      <c r="AU321" s="249" t="s">
        <v>87</v>
      </c>
      <c r="AV321" s="12" t="s">
        <v>87</v>
      </c>
      <c r="AW321" s="12" t="s">
        <v>35</v>
      </c>
      <c r="AX321" s="12" t="s">
        <v>72</v>
      </c>
      <c r="AY321" s="249" t="s">
        <v>148</v>
      </c>
    </row>
    <row r="322" s="11" customFormat="1">
      <c r="B322" s="229"/>
      <c r="C322" s="230"/>
      <c r="D322" s="226" t="s">
        <v>159</v>
      </c>
      <c r="E322" s="231" t="s">
        <v>21</v>
      </c>
      <c r="F322" s="232" t="s">
        <v>508</v>
      </c>
      <c r="G322" s="230"/>
      <c r="H322" s="231" t="s">
        <v>21</v>
      </c>
      <c r="I322" s="233"/>
      <c r="J322" s="230"/>
      <c r="K322" s="230"/>
      <c r="L322" s="234"/>
      <c r="M322" s="235"/>
      <c r="N322" s="236"/>
      <c r="O322" s="236"/>
      <c r="P322" s="236"/>
      <c r="Q322" s="236"/>
      <c r="R322" s="236"/>
      <c r="S322" s="236"/>
      <c r="T322" s="237"/>
      <c r="AT322" s="238" t="s">
        <v>159</v>
      </c>
      <c r="AU322" s="238" t="s">
        <v>87</v>
      </c>
      <c r="AV322" s="11" t="s">
        <v>77</v>
      </c>
      <c r="AW322" s="11" t="s">
        <v>35</v>
      </c>
      <c r="AX322" s="11" t="s">
        <v>72</v>
      </c>
      <c r="AY322" s="238" t="s">
        <v>148</v>
      </c>
    </row>
    <row r="323" s="12" customFormat="1">
      <c r="B323" s="239"/>
      <c r="C323" s="240"/>
      <c r="D323" s="226" t="s">
        <v>159</v>
      </c>
      <c r="E323" s="241" t="s">
        <v>21</v>
      </c>
      <c r="F323" s="242" t="s">
        <v>509</v>
      </c>
      <c r="G323" s="240"/>
      <c r="H323" s="243">
        <v>180</v>
      </c>
      <c r="I323" s="244"/>
      <c r="J323" s="240"/>
      <c r="K323" s="240"/>
      <c r="L323" s="245"/>
      <c r="M323" s="246"/>
      <c r="N323" s="247"/>
      <c r="O323" s="247"/>
      <c r="P323" s="247"/>
      <c r="Q323" s="247"/>
      <c r="R323" s="247"/>
      <c r="S323" s="247"/>
      <c r="T323" s="248"/>
      <c r="AT323" s="249" t="s">
        <v>159</v>
      </c>
      <c r="AU323" s="249" t="s">
        <v>87</v>
      </c>
      <c r="AV323" s="12" t="s">
        <v>87</v>
      </c>
      <c r="AW323" s="12" t="s">
        <v>35</v>
      </c>
      <c r="AX323" s="12" t="s">
        <v>72</v>
      </c>
      <c r="AY323" s="249" t="s">
        <v>148</v>
      </c>
    </row>
    <row r="324" s="11" customFormat="1">
      <c r="B324" s="229"/>
      <c r="C324" s="230"/>
      <c r="D324" s="226" t="s">
        <v>159</v>
      </c>
      <c r="E324" s="231" t="s">
        <v>21</v>
      </c>
      <c r="F324" s="232" t="s">
        <v>510</v>
      </c>
      <c r="G324" s="230"/>
      <c r="H324" s="231" t="s">
        <v>21</v>
      </c>
      <c r="I324" s="233"/>
      <c r="J324" s="230"/>
      <c r="K324" s="230"/>
      <c r="L324" s="234"/>
      <c r="M324" s="235"/>
      <c r="N324" s="236"/>
      <c r="O324" s="236"/>
      <c r="P324" s="236"/>
      <c r="Q324" s="236"/>
      <c r="R324" s="236"/>
      <c r="S324" s="236"/>
      <c r="T324" s="237"/>
      <c r="AT324" s="238" t="s">
        <v>159</v>
      </c>
      <c r="AU324" s="238" t="s">
        <v>87</v>
      </c>
      <c r="AV324" s="11" t="s">
        <v>77</v>
      </c>
      <c r="AW324" s="11" t="s">
        <v>35</v>
      </c>
      <c r="AX324" s="11" t="s">
        <v>72</v>
      </c>
      <c r="AY324" s="238" t="s">
        <v>148</v>
      </c>
    </row>
    <row r="325" s="12" customFormat="1">
      <c r="B325" s="239"/>
      <c r="C325" s="240"/>
      <c r="D325" s="226" t="s">
        <v>159</v>
      </c>
      <c r="E325" s="241" t="s">
        <v>21</v>
      </c>
      <c r="F325" s="242" t="s">
        <v>335</v>
      </c>
      <c r="G325" s="240"/>
      <c r="H325" s="243">
        <v>20</v>
      </c>
      <c r="I325" s="244"/>
      <c r="J325" s="240"/>
      <c r="K325" s="240"/>
      <c r="L325" s="245"/>
      <c r="M325" s="246"/>
      <c r="N325" s="247"/>
      <c r="O325" s="247"/>
      <c r="P325" s="247"/>
      <c r="Q325" s="247"/>
      <c r="R325" s="247"/>
      <c r="S325" s="247"/>
      <c r="T325" s="248"/>
      <c r="AT325" s="249" t="s">
        <v>159</v>
      </c>
      <c r="AU325" s="249" t="s">
        <v>87</v>
      </c>
      <c r="AV325" s="12" t="s">
        <v>87</v>
      </c>
      <c r="AW325" s="12" t="s">
        <v>35</v>
      </c>
      <c r="AX325" s="12" t="s">
        <v>72</v>
      </c>
      <c r="AY325" s="249" t="s">
        <v>148</v>
      </c>
    </row>
    <row r="326" s="11" customFormat="1">
      <c r="B326" s="229"/>
      <c r="C326" s="230"/>
      <c r="D326" s="226" t="s">
        <v>159</v>
      </c>
      <c r="E326" s="231" t="s">
        <v>21</v>
      </c>
      <c r="F326" s="232" t="s">
        <v>511</v>
      </c>
      <c r="G326" s="230"/>
      <c r="H326" s="231" t="s">
        <v>21</v>
      </c>
      <c r="I326" s="233"/>
      <c r="J326" s="230"/>
      <c r="K326" s="230"/>
      <c r="L326" s="234"/>
      <c r="M326" s="235"/>
      <c r="N326" s="236"/>
      <c r="O326" s="236"/>
      <c r="P326" s="236"/>
      <c r="Q326" s="236"/>
      <c r="R326" s="236"/>
      <c r="S326" s="236"/>
      <c r="T326" s="237"/>
      <c r="AT326" s="238" t="s">
        <v>159</v>
      </c>
      <c r="AU326" s="238" t="s">
        <v>87</v>
      </c>
      <c r="AV326" s="11" t="s">
        <v>77</v>
      </c>
      <c r="AW326" s="11" t="s">
        <v>35</v>
      </c>
      <c r="AX326" s="11" t="s">
        <v>72</v>
      </c>
      <c r="AY326" s="238" t="s">
        <v>148</v>
      </c>
    </row>
    <row r="327" s="12" customFormat="1">
      <c r="B327" s="239"/>
      <c r="C327" s="240"/>
      <c r="D327" s="226" t="s">
        <v>159</v>
      </c>
      <c r="E327" s="241" t="s">
        <v>21</v>
      </c>
      <c r="F327" s="242" t="s">
        <v>512</v>
      </c>
      <c r="G327" s="240"/>
      <c r="H327" s="243">
        <v>120</v>
      </c>
      <c r="I327" s="244"/>
      <c r="J327" s="240"/>
      <c r="K327" s="240"/>
      <c r="L327" s="245"/>
      <c r="M327" s="246"/>
      <c r="N327" s="247"/>
      <c r="O327" s="247"/>
      <c r="P327" s="247"/>
      <c r="Q327" s="247"/>
      <c r="R327" s="247"/>
      <c r="S327" s="247"/>
      <c r="T327" s="248"/>
      <c r="AT327" s="249" t="s">
        <v>159</v>
      </c>
      <c r="AU327" s="249" t="s">
        <v>87</v>
      </c>
      <c r="AV327" s="12" t="s">
        <v>87</v>
      </c>
      <c r="AW327" s="12" t="s">
        <v>35</v>
      </c>
      <c r="AX327" s="12" t="s">
        <v>72</v>
      </c>
      <c r="AY327" s="249" t="s">
        <v>148</v>
      </c>
    </row>
    <row r="328" s="11" customFormat="1">
      <c r="B328" s="229"/>
      <c r="C328" s="230"/>
      <c r="D328" s="226" t="s">
        <v>159</v>
      </c>
      <c r="E328" s="231" t="s">
        <v>21</v>
      </c>
      <c r="F328" s="232" t="s">
        <v>495</v>
      </c>
      <c r="G328" s="230"/>
      <c r="H328" s="231" t="s">
        <v>21</v>
      </c>
      <c r="I328" s="233"/>
      <c r="J328" s="230"/>
      <c r="K328" s="230"/>
      <c r="L328" s="234"/>
      <c r="M328" s="235"/>
      <c r="N328" s="236"/>
      <c r="O328" s="236"/>
      <c r="P328" s="236"/>
      <c r="Q328" s="236"/>
      <c r="R328" s="236"/>
      <c r="S328" s="236"/>
      <c r="T328" s="237"/>
      <c r="AT328" s="238" t="s">
        <v>159</v>
      </c>
      <c r="AU328" s="238" t="s">
        <v>87</v>
      </c>
      <c r="AV328" s="11" t="s">
        <v>77</v>
      </c>
      <c r="AW328" s="11" t="s">
        <v>35</v>
      </c>
      <c r="AX328" s="11" t="s">
        <v>72</v>
      </c>
      <c r="AY328" s="238" t="s">
        <v>148</v>
      </c>
    </row>
    <row r="329" s="12" customFormat="1">
      <c r="B329" s="239"/>
      <c r="C329" s="240"/>
      <c r="D329" s="226" t="s">
        <v>159</v>
      </c>
      <c r="E329" s="241" t="s">
        <v>21</v>
      </c>
      <c r="F329" s="242" t="s">
        <v>496</v>
      </c>
      <c r="G329" s="240"/>
      <c r="H329" s="243">
        <v>170</v>
      </c>
      <c r="I329" s="244"/>
      <c r="J329" s="240"/>
      <c r="K329" s="240"/>
      <c r="L329" s="245"/>
      <c r="M329" s="246"/>
      <c r="N329" s="247"/>
      <c r="O329" s="247"/>
      <c r="P329" s="247"/>
      <c r="Q329" s="247"/>
      <c r="R329" s="247"/>
      <c r="S329" s="247"/>
      <c r="T329" s="248"/>
      <c r="AT329" s="249" t="s">
        <v>159</v>
      </c>
      <c r="AU329" s="249" t="s">
        <v>87</v>
      </c>
      <c r="AV329" s="12" t="s">
        <v>87</v>
      </c>
      <c r="AW329" s="12" t="s">
        <v>35</v>
      </c>
      <c r="AX329" s="12" t="s">
        <v>72</v>
      </c>
      <c r="AY329" s="249" t="s">
        <v>148</v>
      </c>
    </row>
    <row r="330" s="13" customFormat="1">
      <c r="B330" s="250"/>
      <c r="C330" s="251"/>
      <c r="D330" s="226" t="s">
        <v>159</v>
      </c>
      <c r="E330" s="252" t="s">
        <v>21</v>
      </c>
      <c r="F330" s="253" t="s">
        <v>162</v>
      </c>
      <c r="G330" s="251"/>
      <c r="H330" s="254">
        <v>530</v>
      </c>
      <c r="I330" s="255"/>
      <c r="J330" s="251"/>
      <c r="K330" s="251"/>
      <c r="L330" s="256"/>
      <c r="M330" s="257"/>
      <c r="N330" s="258"/>
      <c r="O330" s="258"/>
      <c r="P330" s="258"/>
      <c r="Q330" s="258"/>
      <c r="R330" s="258"/>
      <c r="S330" s="258"/>
      <c r="T330" s="259"/>
      <c r="AT330" s="260" t="s">
        <v>159</v>
      </c>
      <c r="AU330" s="260" t="s">
        <v>87</v>
      </c>
      <c r="AV330" s="13" t="s">
        <v>155</v>
      </c>
      <c r="AW330" s="13" t="s">
        <v>35</v>
      </c>
      <c r="AX330" s="13" t="s">
        <v>77</v>
      </c>
      <c r="AY330" s="260" t="s">
        <v>148</v>
      </c>
    </row>
    <row r="331" s="1" customFormat="1" ht="38.25" customHeight="1">
      <c r="B331" s="45"/>
      <c r="C331" s="214" t="s">
        <v>513</v>
      </c>
      <c r="D331" s="214" t="s">
        <v>150</v>
      </c>
      <c r="E331" s="215" t="s">
        <v>514</v>
      </c>
      <c r="F331" s="216" t="s">
        <v>515</v>
      </c>
      <c r="G331" s="217" t="s">
        <v>419</v>
      </c>
      <c r="H331" s="218">
        <v>0.17899999999999999</v>
      </c>
      <c r="I331" s="219"/>
      <c r="J331" s="220">
        <f>ROUND(I331*H331,2)</f>
        <v>0</v>
      </c>
      <c r="K331" s="216" t="s">
        <v>154</v>
      </c>
      <c r="L331" s="71"/>
      <c r="M331" s="221" t="s">
        <v>21</v>
      </c>
      <c r="N331" s="222" t="s">
        <v>43</v>
      </c>
      <c r="O331" s="46"/>
      <c r="P331" s="223">
        <f>O331*H331</f>
        <v>0</v>
      </c>
      <c r="Q331" s="223">
        <v>0</v>
      </c>
      <c r="R331" s="223">
        <f>Q331*H331</f>
        <v>0</v>
      </c>
      <c r="S331" s="223">
        <v>0</v>
      </c>
      <c r="T331" s="224">
        <f>S331*H331</f>
        <v>0</v>
      </c>
      <c r="AR331" s="23" t="s">
        <v>233</v>
      </c>
      <c r="AT331" s="23" t="s">
        <v>150</v>
      </c>
      <c r="AU331" s="23" t="s">
        <v>87</v>
      </c>
      <c r="AY331" s="23" t="s">
        <v>148</v>
      </c>
      <c r="BE331" s="225">
        <f>IF(N331="základní",J331,0)</f>
        <v>0</v>
      </c>
      <c r="BF331" s="225">
        <f>IF(N331="snížená",J331,0)</f>
        <v>0</v>
      </c>
      <c r="BG331" s="225">
        <f>IF(N331="zákl. přenesená",J331,0)</f>
        <v>0</v>
      </c>
      <c r="BH331" s="225">
        <f>IF(N331="sníž. přenesená",J331,0)</f>
        <v>0</v>
      </c>
      <c r="BI331" s="225">
        <f>IF(N331="nulová",J331,0)</f>
        <v>0</v>
      </c>
      <c r="BJ331" s="23" t="s">
        <v>77</v>
      </c>
      <c r="BK331" s="225">
        <f>ROUND(I331*H331,2)</f>
        <v>0</v>
      </c>
      <c r="BL331" s="23" t="s">
        <v>233</v>
      </c>
      <c r="BM331" s="23" t="s">
        <v>516</v>
      </c>
    </row>
    <row r="332" s="1" customFormat="1">
      <c r="B332" s="45"/>
      <c r="C332" s="73"/>
      <c r="D332" s="226" t="s">
        <v>157</v>
      </c>
      <c r="E332" s="73"/>
      <c r="F332" s="227" t="s">
        <v>517</v>
      </c>
      <c r="G332" s="73"/>
      <c r="H332" s="73"/>
      <c r="I332" s="185"/>
      <c r="J332" s="73"/>
      <c r="K332" s="73"/>
      <c r="L332" s="71"/>
      <c r="M332" s="228"/>
      <c r="N332" s="46"/>
      <c r="O332" s="46"/>
      <c r="P332" s="46"/>
      <c r="Q332" s="46"/>
      <c r="R332" s="46"/>
      <c r="S332" s="46"/>
      <c r="T332" s="94"/>
      <c r="AT332" s="23" t="s">
        <v>157</v>
      </c>
      <c r="AU332" s="23" t="s">
        <v>87</v>
      </c>
    </row>
    <row r="333" s="10" customFormat="1" ht="37.44" customHeight="1">
      <c r="B333" s="198"/>
      <c r="C333" s="199"/>
      <c r="D333" s="200" t="s">
        <v>71</v>
      </c>
      <c r="E333" s="201" t="s">
        <v>249</v>
      </c>
      <c r="F333" s="201" t="s">
        <v>518</v>
      </c>
      <c r="G333" s="199"/>
      <c r="H333" s="199"/>
      <c r="I333" s="202"/>
      <c r="J333" s="203">
        <f>BK333</f>
        <v>0</v>
      </c>
      <c r="K333" s="199"/>
      <c r="L333" s="204"/>
      <c r="M333" s="205"/>
      <c r="N333" s="206"/>
      <c r="O333" s="206"/>
      <c r="P333" s="207">
        <f>P334</f>
        <v>0</v>
      </c>
      <c r="Q333" s="206"/>
      <c r="R333" s="207">
        <f>R334</f>
        <v>0</v>
      </c>
      <c r="S333" s="206"/>
      <c r="T333" s="208">
        <f>T334</f>
        <v>0</v>
      </c>
      <c r="AR333" s="209" t="s">
        <v>166</v>
      </c>
      <c r="AT333" s="210" t="s">
        <v>71</v>
      </c>
      <c r="AU333" s="210" t="s">
        <v>72</v>
      </c>
      <c r="AY333" s="209" t="s">
        <v>148</v>
      </c>
      <c r="BK333" s="211">
        <f>BK334</f>
        <v>0</v>
      </c>
    </row>
    <row r="334" s="10" customFormat="1" ht="19.92" customHeight="1">
      <c r="B334" s="198"/>
      <c r="C334" s="199"/>
      <c r="D334" s="200" t="s">
        <v>71</v>
      </c>
      <c r="E334" s="212" t="s">
        <v>519</v>
      </c>
      <c r="F334" s="212" t="s">
        <v>520</v>
      </c>
      <c r="G334" s="199"/>
      <c r="H334" s="199"/>
      <c r="I334" s="202"/>
      <c r="J334" s="213">
        <f>BK334</f>
        <v>0</v>
      </c>
      <c r="K334" s="199"/>
      <c r="L334" s="204"/>
      <c r="M334" s="205"/>
      <c r="N334" s="206"/>
      <c r="O334" s="206"/>
      <c r="P334" s="207">
        <f>SUM(P335:P344)</f>
        <v>0</v>
      </c>
      <c r="Q334" s="206"/>
      <c r="R334" s="207">
        <f>SUM(R335:R344)</f>
        <v>0</v>
      </c>
      <c r="S334" s="206"/>
      <c r="T334" s="208">
        <f>SUM(T335:T344)</f>
        <v>0</v>
      </c>
      <c r="AR334" s="209" t="s">
        <v>166</v>
      </c>
      <c r="AT334" s="210" t="s">
        <v>71</v>
      </c>
      <c r="AU334" s="210" t="s">
        <v>77</v>
      </c>
      <c r="AY334" s="209" t="s">
        <v>148</v>
      </c>
      <c r="BK334" s="211">
        <f>SUM(BK335:BK344)</f>
        <v>0</v>
      </c>
    </row>
    <row r="335" s="1" customFormat="1" ht="25.5" customHeight="1">
      <c r="B335" s="45"/>
      <c r="C335" s="214" t="s">
        <v>521</v>
      </c>
      <c r="D335" s="214" t="s">
        <v>150</v>
      </c>
      <c r="E335" s="215" t="s">
        <v>522</v>
      </c>
      <c r="F335" s="216" t="s">
        <v>523</v>
      </c>
      <c r="G335" s="217" t="s">
        <v>287</v>
      </c>
      <c r="H335" s="218">
        <v>1</v>
      </c>
      <c r="I335" s="219"/>
      <c r="J335" s="220">
        <f>ROUND(I335*H335,2)</f>
        <v>0</v>
      </c>
      <c r="K335" s="216" t="s">
        <v>154</v>
      </c>
      <c r="L335" s="71"/>
      <c r="M335" s="221" t="s">
        <v>21</v>
      </c>
      <c r="N335" s="222" t="s">
        <v>43</v>
      </c>
      <c r="O335" s="46"/>
      <c r="P335" s="223">
        <f>O335*H335</f>
        <v>0</v>
      </c>
      <c r="Q335" s="223">
        <v>0</v>
      </c>
      <c r="R335" s="223">
        <f>Q335*H335</f>
        <v>0</v>
      </c>
      <c r="S335" s="223">
        <v>0</v>
      </c>
      <c r="T335" s="224">
        <f>S335*H335</f>
        <v>0</v>
      </c>
      <c r="AR335" s="23" t="s">
        <v>501</v>
      </c>
      <c r="AT335" s="23" t="s">
        <v>150</v>
      </c>
      <c r="AU335" s="23" t="s">
        <v>87</v>
      </c>
      <c r="AY335" s="23" t="s">
        <v>148</v>
      </c>
      <c r="BE335" s="225">
        <f>IF(N335="základní",J335,0)</f>
        <v>0</v>
      </c>
      <c r="BF335" s="225">
        <f>IF(N335="snížená",J335,0)</f>
        <v>0</v>
      </c>
      <c r="BG335" s="225">
        <f>IF(N335="zákl. přenesená",J335,0)</f>
        <v>0</v>
      </c>
      <c r="BH335" s="225">
        <f>IF(N335="sníž. přenesená",J335,0)</f>
        <v>0</v>
      </c>
      <c r="BI335" s="225">
        <f>IF(N335="nulová",J335,0)</f>
        <v>0</v>
      </c>
      <c r="BJ335" s="23" t="s">
        <v>77</v>
      </c>
      <c r="BK335" s="225">
        <f>ROUND(I335*H335,2)</f>
        <v>0</v>
      </c>
      <c r="BL335" s="23" t="s">
        <v>501</v>
      </c>
      <c r="BM335" s="23" t="s">
        <v>524</v>
      </c>
    </row>
    <row r="336" s="11" customFormat="1">
      <c r="B336" s="229"/>
      <c r="C336" s="230"/>
      <c r="D336" s="226" t="s">
        <v>159</v>
      </c>
      <c r="E336" s="231" t="s">
        <v>21</v>
      </c>
      <c r="F336" s="232" t="s">
        <v>473</v>
      </c>
      <c r="G336" s="230"/>
      <c r="H336" s="231" t="s">
        <v>21</v>
      </c>
      <c r="I336" s="233"/>
      <c r="J336" s="230"/>
      <c r="K336" s="230"/>
      <c r="L336" s="234"/>
      <c r="M336" s="235"/>
      <c r="N336" s="236"/>
      <c r="O336" s="236"/>
      <c r="P336" s="236"/>
      <c r="Q336" s="236"/>
      <c r="R336" s="236"/>
      <c r="S336" s="236"/>
      <c r="T336" s="237"/>
      <c r="AT336" s="238" t="s">
        <v>159</v>
      </c>
      <c r="AU336" s="238" t="s">
        <v>87</v>
      </c>
      <c r="AV336" s="11" t="s">
        <v>77</v>
      </c>
      <c r="AW336" s="11" t="s">
        <v>35</v>
      </c>
      <c r="AX336" s="11" t="s">
        <v>72</v>
      </c>
      <c r="AY336" s="238" t="s">
        <v>148</v>
      </c>
    </row>
    <row r="337" s="12" customFormat="1">
      <c r="B337" s="239"/>
      <c r="C337" s="240"/>
      <c r="D337" s="226" t="s">
        <v>159</v>
      </c>
      <c r="E337" s="241" t="s">
        <v>21</v>
      </c>
      <c r="F337" s="242" t="s">
        <v>77</v>
      </c>
      <c r="G337" s="240"/>
      <c r="H337" s="243">
        <v>1</v>
      </c>
      <c r="I337" s="244"/>
      <c r="J337" s="240"/>
      <c r="K337" s="240"/>
      <c r="L337" s="245"/>
      <c r="M337" s="246"/>
      <c r="N337" s="247"/>
      <c r="O337" s="247"/>
      <c r="P337" s="247"/>
      <c r="Q337" s="247"/>
      <c r="R337" s="247"/>
      <c r="S337" s="247"/>
      <c r="T337" s="248"/>
      <c r="AT337" s="249" t="s">
        <v>159</v>
      </c>
      <c r="AU337" s="249" t="s">
        <v>87</v>
      </c>
      <c r="AV337" s="12" t="s">
        <v>87</v>
      </c>
      <c r="AW337" s="12" t="s">
        <v>35</v>
      </c>
      <c r="AX337" s="12" t="s">
        <v>72</v>
      </c>
      <c r="AY337" s="249" t="s">
        <v>148</v>
      </c>
    </row>
    <row r="338" s="13" customFormat="1">
      <c r="B338" s="250"/>
      <c r="C338" s="251"/>
      <c r="D338" s="226" t="s">
        <v>159</v>
      </c>
      <c r="E338" s="252" t="s">
        <v>21</v>
      </c>
      <c r="F338" s="253" t="s">
        <v>162</v>
      </c>
      <c r="G338" s="251"/>
      <c r="H338" s="254">
        <v>1</v>
      </c>
      <c r="I338" s="255"/>
      <c r="J338" s="251"/>
      <c r="K338" s="251"/>
      <c r="L338" s="256"/>
      <c r="M338" s="257"/>
      <c r="N338" s="258"/>
      <c r="O338" s="258"/>
      <c r="P338" s="258"/>
      <c r="Q338" s="258"/>
      <c r="R338" s="258"/>
      <c r="S338" s="258"/>
      <c r="T338" s="259"/>
      <c r="AT338" s="260" t="s">
        <v>159</v>
      </c>
      <c r="AU338" s="260" t="s">
        <v>87</v>
      </c>
      <c r="AV338" s="13" t="s">
        <v>155</v>
      </c>
      <c r="AW338" s="13" t="s">
        <v>35</v>
      </c>
      <c r="AX338" s="13" t="s">
        <v>77</v>
      </c>
      <c r="AY338" s="260" t="s">
        <v>148</v>
      </c>
    </row>
    <row r="339" s="1" customFormat="1" ht="38.25" customHeight="1">
      <c r="B339" s="45"/>
      <c r="C339" s="214" t="s">
        <v>525</v>
      </c>
      <c r="D339" s="214" t="s">
        <v>150</v>
      </c>
      <c r="E339" s="215" t="s">
        <v>526</v>
      </c>
      <c r="F339" s="216" t="s">
        <v>527</v>
      </c>
      <c r="G339" s="217" t="s">
        <v>184</v>
      </c>
      <c r="H339" s="218">
        <v>55</v>
      </c>
      <c r="I339" s="219"/>
      <c r="J339" s="220">
        <f>ROUND(I339*H339,2)</f>
        <v>0</v>
      </c>
      <c r="K339" s="216" t="s">
        <v>154</v>
      </c>
      <c r="L339" s="71"/>
      <c r="M339" s="221" t="s">
        <v>21</v>
      </c>
      <c r="N339" s="222" t="s">
        <v>43</v>
      </c>
      <c r="O339" s="46"/>
      <c r="P339" s="223">
        <f>O339*H339</f>
        <v>0</v>
      </c>
      <c r="Q339" s="223">
        <v>0</v>
      </c>
      <c r="R339" s="223">
        <f>Q339*H339</f>
        <v>0</v>
      </c>
      <c r="S339" s="223">
        <v>0</v>
      </c>
      <c r="T339" s="224">
        <f>S339*H339</f>
        <v>0</v>
      </c>
      <c r="AR339" s="23" t="s">
        <v>501</v>
      </c>
      <c r="AT339" s="23" t="s">
        <v>150</v>
      </c>
      <c r="AU339" s="23" t="s">
        <v>87</v>
      </c>
      <c r="AY339" s="23" t="s">
        <v>148</v>
      </c>
      <c r="BE339" s="225">
        <f>IF(N339="základní",J339,0)</f>
        <v>0</v>
      </c>
      <c r="BF339" s="225">
        <f>IF(N339="snížená",J339,0)</f>
        <v>0</v>
      </c>
      <c r="BG339" s="225">
        <f>IF(N339="zákl. přenesená",J339,0)</f>
        <v>0</v>
      </c>
      <c r="BH339" s="225">
        <f>IF(N339="sníž. přenesená",J339,0)</f>
        <v>0</v>
      </c>
      <c r="BI339" s="225">
        <f>IF(N339="nulová",J339,0)</f>
        <v>0</v>
      </c>
      <c r="BJ339" s="23" t="s">
        <v>77</v>
      </c>
      <c r="BK339" s="225">
        <f>ROUND(I339*H339,2)</f>
        <v>0</v>
      </c>
      <c r="BL339" s="23" t="s">
        <v>501</v>
      </c>
      <c r="BM339" s="23" t="s">
        <v>528</v>
      </c>
    </row>
    <row r="340" s="11" customFormat="1">
      <c r="B340" s="229"/>
      <c r="C340" s="230"/>
      <c r="D340" s="226" t="s">
        <v>159</v>
      </c>
      <c r="E340" s="231" t="s">
        <v>21</v>
      </c>
      <c r="F340" s="232" t="s">
        <v>473</v>
      </c>
      <c r="G340" s="230"/>
      <c r="H340" s="231" t="s">
        <v>21</v>
      </c>
      <c r="I340" s="233"/>
      <c r="J340" s="230"/>
      <c r="K340" s="230"/>
      <c r="L340" s="234"/>
      <c r="M340" s="235"/>
      <c r="N340" s="236"/>
      <c r="O340" s="236"/>
      <c r="P340" s="236"/>
      <c r="Q340" s="236"/>
      <c r="R340" s="236"/>
      <c r="S340" s="236"/>
      <c r="T340" s="237"/>
      <c r="AT340" s="238" t="s">
        <v>159</v>
      </c>
      <c r="AU340" s="238" t="s">
        <v>87</v>
      </c>
      <c r="AV340" s="11" t="s">
        <v>77</v>
      </c>
      <c r="AW340" s="11" t="s">
        <v>35</v>
      </c>
      <c r="AX340" s="11" t="s">
        <v>72</v>
      </c>
      <c r="AY340" s="238" t="s">
        <v>148</v>
      </c>
    </row>
    <row r="341" s="12" customFormat="1">
      <c r="B341" s="239"/>
      <c r="C341" s="240"/>
      <c r="D341" s="226" t="s">
        <v>159</v>
      </c>
      <c r="E341" s="241" t="s">
        <v>21</v>
      </c>
      <c r="F341" s="242" t="s">
        <v>529</v>
      </c>
      <c r="G341" s="240"/>
      <c r="H341" s="243">
        <v>55</v>
      </c>
      <c r="I341" s="244"/>
      <c r="J341" s="240"/>
      <c r="K341" s="240"/>
      <c r="L341" s="245"/>
      <c r="M341" s="246"/>
      <c r="N341" s="247"/>
      <c r="O341" s="247"/>
      <c r="P341" s="247"/>
      <c r="Q341" s="247"/>
      <c r="R341" s="247"/>
      <c r="S341" s="247"/>
      <c r="T341" s="248"/>
      <c r="AT341" s="249" t="s">
        <v>159</v>
      </c>
      <c r="AU341" s="249" t="s">
        <v>87</v>
      </c>
      <c r="AV341" s="12" t="s">
        <v>87</v>
      </c>
      <c r="AW341" s="12" t="s">
        <v>35</v>
      </c>
      <c r="AX341" s="12" t="s">
        <v>72</v>
      </c>
      <c r="AY341" s="249" t="s">
        <v>148</v>
      </c>
    </row>
    <row r="342" s="13" customFormat="1">
      <c r="B342" s="250"/>
      <c r="C342" s="251"/>
      <c r="D342" s="226" t="s">
        <v>159</v>
      </c>
      <c r="E342" s="252" t="s">
        <v>21</v>
      </c>
      <c r="F342" s="253" t="s">
        <v>162</v>
      </c>
      <c r="G342" s="251"/>
      <c r="H342" s="254">
        <v>55</v>
      </c>
      <c r="I342" s="255"/>
      <c r="J342" s="251"/>
      <c r="K342" s="251"/>
      <c r="L342" s="256"/>
      <c r="M342" s="257"/>
      <c r="N342" s="258"/>
      <c r="O342" s="258"/>
      <c r="P342" s="258"/>
      <c r="Q342" s="258"/>
      <c r="R342" s="258"/>
      <c r="S342" s="258"/>
      <c r="T342" s="259"/>
      <c r="AT342" s="260" t="s">
        <v>159</v>
      </c>
      <c r="AU342" s="260" t="s">
        <v>87</v>
      </c>
      <c r="AV342" s="13" t="s">
        <v>155</v>
      </c>
      <c r="AW342" s="13" t="s">
        <v>35</v>
      </c>
      <c r="AX342" s="13" t="s">
        <v>77</v>
      </c>
      <c r="AY342" s="260" t="s">
        <v>148</v>
      </c>
    </row>
    <row r="343" s="1" customFormat="1" ht="16.5" customHeight="1">
      <c r="B343" s="45"/>
      <c r="C343" s="214" t="s">
        <v>530</v>
      </c>
      <c r="D343" s="214" t="s">
        <v>150</v>
      </c>
      <c r="E343" s="215" t="s">
        <v>531</v>
      </c>
      <c r="F343" s="216" t="s">
        <v>532</v>
      </c>
      <c r="G343" s="217" t="s">
        <v>533</v>
      </c>
      <c r="H343" s="271"/>
      <c r="I343" s="219"/>
      <c r="J343" s="220">
        <f>ROUND(I343*H343,2)</f>
        <v>0</v>
      </c>
      <c r="K343" s="216" t="s">
        <v>21</v>
      </c>
      <c r="L343" s="71"/>
      <c r="M343" s="221" t="s">
        <v>21</v>
      </c>
      <c r="N343" s="222" t="s">
        <v>43</v>
      </c>
      <c r="O343" s="46"/>
      <c r="P343" s="223">
        <f>O343*H343</f>
        <v>0</v>
      </c>
      <c r="Q343" s="223">
        <v>0</v>
      </c>
      <c r="R343" s="223">
        <f>Q343*H343</f>
        <v>0</v>
      </c>
      <c r="S343" s="223">
        <v>0</v>
      </c>
      <c r="T343" s="224">
        <f>S343*H343</f>
        <v>0</v>
      </c>
      <c r="AR343" s="23" t="s">
        <v>501</v>
      </c>
      <c r="AT343" s="23" t="s">
        <v>150</v>
      </c>
      <c r="AU343" s="23" t="s">
        <v>87</v>
      </c>
      <c r="AY343" s="23" t="s">
        <v>148</v>
      </c>
      <c r="BE343" s="225">
        <f>IF(N343="základní",J343,0)</f>
        <v>0</v>
      </c>
      <c r="BF343" s="225">
        <f>IF(N343="snížená",J343,0)</f>
        <v>0</v>
      </c>
      <c r="BG343" s="225">
        <f>IF(N343="zákl. přenesená",J343,0)</f>
        <v>0</v>
      </c>
      <c r="BH343" s="225">
        <f>IF(N343="sníž. přenesená",J343,0)</f>
        <v>0</v>
      </c>
      <c r="BI343" s="225">
        <f>IF(N343="nulová",J343,0)</f>
        <v>0</v>
      </c>
      <c r="BJ343" s="23" t="s">
        <v>77</v>
      </c>
      <c r="BK343" s="225">
        <f>ROUND(I343*H343,2)</f>
        <v>0</v>
      </c>
      <c r="BL343" s="23" t="s">
        <v>501</v>
      </c>
      <c r="BM343" s="23" t="s">
        <v>534</v>
      </c>
    </row>
    <row r="344" s="1" customFormat="1" ht="16.5" customHeight="1">
      <c r="B344" s="45"/>
      <c r="C344" s="214" t="s">
        <v>535</v>
      </c>
      <c r="D344" s="214" t="s">
        <v>150</v>
      </c>
      <c r="E344" s="215" t="s">
        <v>536</v>
      </c>
      <c r="F344" s="216" t="s">
        <v>537</v>
      </c>
      <c r="G344" s="217" t="s">
        <v>533</v>
      </c>
      <c r="H344" s="271"/>
      <c r="I344" s="219"/>
      <c r="J344" s="220">
        <f>ROUND(I344*H344,2)</f>
        <v>0</v>
      </c>
      <c r="K344" s="216" t="s">
        <v>21</v>
      </c>
      <c r="L344" s="71"/>
      <c r="M344" s="221" t="s">
        <v>21</v>
      </c>
      <c r="N344" s="222" t="s">
        <v>43</v>
      </c>
      <c r="O344" s="46"/>
      <c r="P344" s="223">
        <f>O344*H344</f>
        <v>0</v>
      </c>
      <c r="Q344" s="223">
        <v>0</v>
      </c>
      <c r="R344" s="223">
        <f>Q344*H344</f>
        <v>0</v>
      </c>
      <c r="S344" s="223">
        <v>0</v>
      </c>
      <c r="T344" s="224">
        <f>S344*H344</f>
        <v>0</v>
      </c>
      <c r="AR344" s="23" t="s">
        <v>501</v>
      </c>
      <c r="AT344" s="23" t="s">
        <v>150</v>
      </c>
      <c r="AU344" s="23" t="s">
        <v>87</v>
      </c>
      <c r="AY344" s="23" t="s">
        <v>148</v>
      </c>
      <c r="BE344" s="225">
        <f>IF(N344="základní",J344,0)</f>
        <v>0</v>
      </c>
      <c r="BF344" s="225">
        <f>IF(N344="snížená",J344,0)</f>
        <v>0</v>
      </c>
      <c r="BG344" s="225">
        <f>IF(N344="zákl. přenesená",J344,0)</f>
        <v>0</v>
      </c>
      <c r="BH344" s="225">
        <f>IF(N344="sníž. přenesená",J344,0)</f>
        <v>0</v>
      </c>
      <c r="BI344" s="225">
        <f>IF(N344="nulová",J344,0)</f>
        <v>0</v>
      </c>
      <c r="BJ344" s="23" t="s">
        <v>77</v>
      </c>
      <c r="BK344" s="225">
        <f>ROUND(I344*H344,2)</f>
        <v>0</v>
      </c>
      <c r="BL344" s="23" t="s">
        <v>501</v>
      </c>
      <c r="BM344" s="23" t="s">
        <v>538</v>
      </c>
    </row>
    <row r="345" s="10" customFormat="1" ht="37.44" customHeight="1">
      <c r="B345" s="198"/>
      <c r="C345" s="199"/>
      <c r="D345" s="200" t="s">
        <v>71</v>
      </c>
      <c r="E345" s="201" t="s">
        <v>539</v>
      </c>
      <c r="F345" s="201" t="s">
        <v>540</v>
      </c>
      <c r="G345" s="199"/>
      <c r="H345" s="199"/>
      <c r="I345" s="202"/>
      <c r="J345" s="203">
        <f>BK345</f>
        <v>0</v>
      </c>
      <c r="K345" s="199"/>
      <c r="L345" s="204"/>
      <c r="M345" s="205"/>
      <c r="N345" s="206"/>
      <c r="O345" s="206"/>
      <c r="P345" s="207">
        <f>P346+P351+P353+P355</f>
        <v>0</v>
      </c>
      <c r="Q345" s="206"/>
      <c r="R345" s="207">
        <f>R346+R351+R353+R355</f>
        <v>0</v>
      </c>
      <c r="S345" s="206"/>
      <c r="T345" s="208">
        <f>T346+T351+T353+T355</f>
        <v>0</v>
      </c>
      <c r="AR345" s="209" t="s">
        <v>177</v>
      </c>
      <c r="AT345" s="210" t="s">
        <v>71</v>
      </c>
      <c r="AU345" s="210" t="s">
        <v>72</v>
      </c>
      <c r="AY345" s="209" t="s">
        <v>148</v>
      </c>
      <c r="BK345" s="211">
        <f>BK346+BK351+BK353+BK355</f>
        <v>0</v>
      </c>
    </row>
    <row r="346" s="10" customFormat="1" ht="19.92" customHeight="1">
      <c r="B346" s="198"/>
      <c r="C346" s="199"/>
      <c r="D346" s="200" t="s">
        <v>71</v>
      </c>
      <c r="E346" s="212" t="s">
        <v>541</v>
      </c>
      <c r="F346" s="212" t="s">
        <v>542</v>
      </c>
      <c r="G346" s="199"/>
      <c r="H346" s="199"/>
      <c r="I346" s="202"/>
      <c r="J346" s="213">
        <f>BK346</f>
        <v>0</v>
      </c>
      <c r="K346" s="199"/>
      <c r="L346" s="204"/>
      <c r="M346" s="205"/>
      <c r="N346" s="206"/>
      <c r="O346" s="206"/>
      <c r="P346" s="207">
        <f>SUM(P347:P350)</f>
        <v>0</v>
      </c>
      <c r="Q346" s="206"/>
      <c r="R346" s="207">
        <f>SUM(R347:R350)</f>
        <v>0</v>
      </c>
      <c r="S346" s="206"/>
      <c r="T346" s="208">
        <f>SUM(T347:T350)</f>
        <v>0</v>
      </c>
      <c r="AR346" s="209" t="s">
        <v>177</v>
      </c>
      <c r="AT346" s="210" t="s">
        <v>71</v>
      </c>
      <c r="AU346" s="210" t="s">
        <v>77</v>
      </c>
      <c r="AY346" s="209" t="s">
        <v>148</v>
      </c>
      <c r="BK346" s="211">
        <f>SUM(BK347:BK350)</f>
        <v>0</v>
      </c>
    </row>
    <row r="347" s="1" customFormat="1" ht="16.5" customHeight="1">
      <c r="B347" s="45"/>
      <c r="C347" s="214" t="s">
        <v>543</v>
      </c>
      <c r="D347" s="214" t="s">
        <v>150</v>
      </c>
      <c r="E347" s="215" t="s">
        <v>544</v>
      </c>
      <c r="F347" s="216" t="s">
        <v>545</v>
      </c>
      <c r="G347" s="217" t="s">
        <v>287</v>
      </c>
      <c r="H347" s="218">
        <v>4</v>
      </c>
      <c r="I347" s="219"/>
      <c r="J347" s="220">
        <f>ROUND(I347*H347,2)</f>
        <v>0</v>
      </c>
      <c r="K347" s="216" t="s">
        <v>154</v>
      </c>
      <c r="L347" s="71"/>
      <c r="M347" s="221" t="s">
        <v>21</v>
      </c>
      <c r="N347" s="222" t="s">
        <v>43</v>
      </c>
      <c r="O347" s="46"/>
      <c r="P347" s="223">
        <f>O347*H347</f>
        <v>0</v>
      </c>
      <c r="Q347" s="223">
        <v>0</v>
      </c>
      <c r="R347" s="223">
        <f>Q347*H347</f>
        <v>0</v>
      </c>
      <c r="S347" s="223">
        <v>0</v>
      </c>
      <c r="T347" s="224">
        <f>S347*H347</f>
        <v>0</v>
      </c>
      <c r="AR347" s="23" t="s">
        <v>546</v>
      </c>
      <c r="AT347" s="23" t="s">
        <v>150</v>
      </c>
      <c r="AU347" s="23" t="s">
        <v>87</v>
      </c>
      <c r="AY347" s="23" t="s">
        <v>148</v>
      </c>
      <c r="BE347" s="225">
        <f>IF(N347="základní",J347,0)</f>
        <v>0</v>
      </c>
      <c r="BF347" s="225">
        <f>IF(N347="snížená",J347,0)</f>
        <v>0</v>
      </c>
      <c r="BG347" s="225">
        <f>IF(N347="zákl. přenesená",J347,0)</f>
        <v>0</v>
      </c>
      <c r="BH347" s="225">
        <f>IF(N347="sníž. přenesená",J347,0)</f>
        <v>0</v>
      </c>
      <c r="BI347" s="225">
        <f>IF(N347="nulová",J347,0)</f>
        <v>0</v>
      </c>
      <c r="BJ347" s="23" t="s">
        <v>77</v>
      </c>
      <c r="BK347" s="225">
        <f>ROUND(I347*H347,2)</f>
        <v>0</v>
      </c>
      <c r="BL347" s="23" t="s">
        <v>546</v>
      </c>
      <c r="BM347" s="23" t="s">
        <v>547</v>
      </c>
    </row>
    <row r="348" s="11" customFormat="1">
      <c r="B348" s="229"/>
      <c r="C348" s="230"/>
      <c r="D348" s="226" t="s">
        <v>159</v>
      </c>
      <c r="E348" s="231" t="s">
        <v>21</v>
      </c>
      <c r="F348" s="232" t="s">
        <v>548</v>
      </c>
      <c r="G348" s="230"/>
      <c r="H348" s="231" t="s">
        <v>21</v>
      </c>
      <c r="I348" s="233"/>
      <c r="J348" s="230"/>
      <c r="K348" s="230"/>
      <c r="L348" s="234"/>
      <c r="M348" s="235"/>
      <c r="N348" s="236"/>
      <c r="O348" s="236"/>
      <c r="P348" s="236"/>
      <c r="Q348" s="236"/>
      <c r="R348" s="236"/>
      <c r="S348" s="236"/>
      <c r="T348" s="237"/>
      <c r="AT348" s="238" t="s">
        <v>159</v>
      </c>
      <c r="AU348" s="238" t="s">
        <v>87</v>
      </c>
      <c r="AV348" s="11" t="s">
        <v>77</v>
      </c>
      <c r="AW348" s="11" t="s">
        <v>35</v>
      </c>
      <c r="AX348" s="11" t="s">
        <v>72</v>
      </c>
      <c r="AY348" s="238" t="s">
        <v>148</v>
      </c>
    </row>
    <row r="349" s="12" customFormat="1">
      <c r="B349" s="239"/>
      <c r="C349" s="240"/>
      <c r="D349" s="226" t="s">
        <v>159</v>
      </c>
      <c r="E349" s="241" t="s">
        <v>21</v>
      </c>
      <c r="F349" s="242" t="s">
        <v>155</v>
      </c>
      <c r="G349" s="240"/>
      <c r="H349" s="243">
        <v>4</v>
      </c>
      <c r="I349" s="244"/>
      <c r="J349" s="240"/>
      <c r="K349" s="240"/>
      <c r="L349" s="245"/>
      <c r="M349" s="246"/>
      <c r="N349" s="247"/>
      <c r="O349" s="247"/>
      <c r="P349" s="247"/>
      <c r="Q349" s="247"/>
      <c r="R349" s="247"/>
      <c r="S349" s="247"/>
      <c r="T349" s="248"/>
      <c r="AT349" s="249" t="s">
        <v>159</v>
      </c>
      <c r="AU349" s="249" t="s">
        <v>87</v>
      </c>
      <c r="AV349" s="12" t="s">
        <v>87</v>
      </c>
      <c r="AW349" s="12" t="s">
        <v>35</v>
      </c>
      <c r="AX349" s="12" t="s">
        <v>77</v>
      </c>
      <c r="AY349" s="249" t="s">
        <v>148</v>
      </c>
    </row>
    <row r="350" s="1" customFormat="1" ht="16.5" customHeight="1">
      <c r="B350" s="45"/>
      <c r="C350" s="214" t="s">
        <v>549</v>
      </c>
      <c r="D350" s="214" t="s">
        <v>150</v>
      </c>
      <c r="E350" s="215" t="s">
        <v>550</v>
      </c>
      <c r="F350" s="216" t="s">
        <v>551</v>
      </c>
      <c r="G350" s="217" t="s">
        <v>287</v>
      </c>
      <c r="H350" s="218">
        <v>1</v>
      </c>
      <c r="I350" s="219"/>
      <c r="J350" s="220">
        <f>ROUND(I350*H350,2)</f>
        <v>0</v>
      </c>
      <c r="K350" s="216" t="s">
        <v>154</v>
      </c>
      <c r="L350" s="71"/>
      <c r="M350" s="221" t="s">
        <v>21</v>
      </c>
      <c r="N350" s="222" t="s">
        <v>43</v>
      </c>
      <c r="O350" s="46"/>
      <c r="P350" s="223">
        <f>O350*H350</f>
        <v>0</v>
      </c>
      <c r="Q350" s="223">
        <v>0</v>
      </c>
      <c r="R350" s="223">
        <f>Q350*H350</f>
        <v>0</v>
      </c>
      <c r="S350" s="223">
        <v>0</v>
      </c>
      <c r="T350" s="224">
        <f>S350*H350</f>
        <v>0</v>
      </c>
      <c r="AR350" s="23" t="s">
        <v>546</v>
      </c>
      <c r="AT350" s="23" t="s">
        <v>150</v>
      </c>
      <c r="AU350" s="23" t="s">
        <v>87</v>
      </c>
      <c r="AY350" s="23" t="s">
        <v>148</v>
      </c>
      <c r="BE350" s="225">
        <f>IF(N350="základní",J350,0)</f>
        <v>0</v>
      </c>
      <c r="BF350" s="225">
        <f>IF(N350="snížená",J350,0)</f>
        <v>0</v>
      </c>
      <c r="BG350" s="225">
        <f>IF(N350="zákl. přenesená",J350,0)</f>
        <v>0</v>
      </c>
      <c r="BH350" s="225">
        <f>IF(N350="sníž. přenesená",J350,0)</f>
        <v>0</v>
      </c>
      <c r="BI350" s="225">
        <f>IF(N350="nulová",J350,0)</f>
        <v>0</v>
      </c>
      <c r="BJ350" s="23" t="s">
        <v>77</v>
      </c>
      <c r="BK350" s="225">
        <f>ROUND(I350*H350,2)</f>
        <v>0</v>
      </c>
      <c r="BL350" s="23" t="s">
        <v>546</v>
      </c>
      <c r="BM350" s="23" t="s">
        <v>552</v>
      </c>
    </row>
    <row r="351" s="10" customFormat="1" ht="29.88" customHeight="1">
      <c r="B351" s="198"/>
      <c r="C351" s="199"/>
      <c r="D351" s="200" t="s">
        <v>71</v>
      </c>
      <c r="E351" s="212" t="s">
        <v>553</v>
      </c>
      <c r="F351" s="212" t="s">
        <v>554</v>
      </c>
      <c r="G351" s="199"/>
      <c r="H351" s="199"/>
      <c r="I351" s="202"/>
      <c r="J351" s="213">
        <f>BK351</f>
        <v>0</v>
      </c>
      <c r="K351" s="199"/>
      <c r="L351" s="204"/>
      <c r="M351" s="205"/>
      <c r="N351" s="206"/>
      <c r="O351" s="206"/>
      <c r="P351" s="207">
        <f>P352</f>
        <v>0</v>
      </c>
      <c r="Q351" s="206"/>
      <c r="R351" s="207">
        <f>R352</f>
        <v>0</v>
      </c>
      <c r="S351" s="206"/>
      <c r="T351" s="208">
        <f>T352</f>
        <v>0</v>
      </c>
      <c r="AR351" s="209" t="s">
        <v>177</v>
      </c>
      <c r="AT351" s="210" t="s">
        <v>71</v>
      </c>
      <c r="AU351" s="210" t="s">
        <v>77</v>
      </c>
      <c r="AY351" s="209" t="s">
        <v>148</v>
      </c>
      <c r="BK351" s="211">
        <f>BK352</f>
        <v>0</v>
      </c>
    </row>
    <row r="352" s="1" customFormat="1" ht="16.5" customHeight="1">
      <c r="B352" s="45"/>
      <c r="C352" s="214" t="s">
        <v>555</v>
      </c>
      <c r="D352" s="214" t="s">
        <v>150</v>
      </c>
      <c r="E352" s="215" t="s">
        <v>556</v>
      </c>
      <c r="F352" s="216" t="s">
        <v>554</v>
      </c>
      <c r="G352" s="217" t="s">
        <v>328</v>
      </c>
      <c r="H352" s="218">
        <v>1</v>
      </c>
      <c r="I352" s="219"/>
      <c r="J352" s="220">
        <f>ROUND(I352*H352,2)</f>
        <v>0</v>
      </c>
      <c r="K352" s="216" t="s">
        <v>154</v>
      </c>
      <c r="L352" s="71"/>
      <c r="M352" s="221" t="s">
        <v>21</v>
      </c>
      <c r="N352" s="222" t="s">
        <v>43</v>
      </c>
      <c r="O352" s="46"/>
      <c r="P352" s="223">
        <f>O352*H352</f>
        <v>0</v>
      </c>
      <c r="Q352" s="223">
        <v>0</v>
      </c>
      <c r="R352" s="223">
        <f>Q352*H352</f>
        <v>0</v>
      </c>
      <c r="S352" s="223">
        <v>0</v>
      </c>
      <c r="T352" s="224">
        <f>S352*H352</f>
        <v>0</v>
      </c>
      <c r="AR352" s="23" t="s">
        <v>546</v>
      </c>
      <c r="AT352" s="23" t="s">
        <v>150</v>
      </c>
      <c r="AU352" s="23" t="s">
        <v>87</v>
      </c>
      <c r="AY352" s="23" t="s">
        <v>148</v>
      </c>
      <c r="BE352" s="225">
        <f>IF(N352="základní",J352,0)</f>
        <v>0</v>
      </c>
      <c r="BF352" s="225">
        <f>IF(N352="snížená",J352,0)</f>
        <v>0</v>
      </c>
      <c r="BG352" s="225">
        <f>IF(N352="zákl. přenesená",J352,0)</f>
        <v>0</v>
      </c>
      <c r="BH352" s="225">
        <f>IF(N352="sníž. přenesená",J352,0)</f>
        <v>0</v>
      </c>
      <c r="BI352" s="225">
        <f>IF(N352="nulová",J352,0)</f>
        <v>0</v>
      </c>
      <c r="BJ352" s="23" t="s">
        <v>77</v>
      </c>
      <c r="BK352" s="225">
        <f>ROUND(I352*H352,2)</f>
        <v>0</v>
      </c>
      <c r="BL352" s="23" t="s">
        <v>546</v>
      </c>
      <c r="BM352" s="23" t="s">
        <v>557</v>
      </c>
    </row>
    <row r="353" s="10" customFormat="1" ht="29.88" customHeight="1">
      <c r="B353" s="198"/>
      <c r="C353" s="199"/>
      <c r="D353" s="200" t="s">
        <v>71</v>
      </c>
      <c r="E353" s="212" t="s">
        <v>558</v>
      </c>
      <c r="F353" s="212" t="s">
        <v>559</v>
      </c>
      <c r="G353" s="199"/>
      <c r="H353" s="199"/>
      <c r="I353" s="202"/>
      <c r="J353" s="213">
        <f>BK353</f>
        <v>0</v>
      </c>
      <c r="K353" s="199"/>
      <c r="L353" s="204"/>
      <c r="M353" s="205"/>
      <c r="N353" s="206"/>
      <c r="O353" s="206"/>
      <c r="P353" s="207">
        <f>P354</f>
        <v>0</v>
      </c>
      <c r="Q353" s="206"/>
      <c r="R353" s="207">
        <f>R354</f>
        <v>0</v>
      </c>
      <c r="S353" s="206"/>
      <c r="T353" s="208">
        <f>T354</f>
        <v>0</v>
      </c>
      <c r="AR353" s="209" t="s">
        <v>177</v>
      </c>
      <c r="AT353" s="210" t="s">
        <v>71</v>
      </c>
      <c r="AU353" s="210" t="s">
        <v>77</v>
      </c>
      <c r="AY353" s="209" t="s">
        <v>148</v>
      </c>
      <c r="BK353" s="211">
        <f>BK354</f>
        <v>0</v>
      </c>
    </row>
    <row r="354" s="1" customFormat="1" ht="16.5" customHeight="1">
      <c r="B354" s="45"/>
      <c r="C354" s="214" t="s">
        <v>560</v>
      </c>
      <c r="D354" s="214" t="s">
        <v>150</v>
      </c>
      <c r="E354" s="215" t="s">
        <v>561</v>
      </c>
      <c r="F354" s="216" t="s">
        <v>562</v>
      </c>
      <c r="G354" s="217" t="s">
        <v>328</v>
      </c>
      <c r="H354" s="218">
        <v>1</v>
      </c>
      <c r="I354" s="219"/>
      <c r="J354" s="220">
        <f>ROUND(I354*H354,2)</f>
        <v>0</v>
      </c>
      <c r="K354" s="216" t="s">
        <v>154</v>
      </c>
      <c r="L354" s="71"/>
      <c r="M354" s="221" t="s">
        <v>21</v>
      </c>
      <c r="N354" s="222" t="s">
        <v>43</v>
      </c>
      <c r="O354" s="46"/>
      <c r="P354" s="223">
        <f>O354*H354</f>
        <v>0</v>
      </c>
      <c r="Q354" s="223">
        <v>0</v>
      </c>
      <c r="R354" s="223">
        <f>Q354*H354</f>
        <v>0</v>
      </c>
      <c r="S354" s="223">
        <v>0</v>
      </c>
      <c r="T354" s="224">
        <f>S354*H354</f>
        <v>0</v>
      </c>
      <c r="AR354" s="23" t="s">
        <v>546</v>
      </c>
      <c r="AT354" s="23" t="s">
        <v>150</v>
      </c>
      <c r="AU354" s="23" t="s">
        <v>87</v>
      </c>
      <c r="AY354" s="23" t="s">
        <v>148</v>
      </c>
      <c r="BE354" s="225">
        <f>IF(N354="základní",J354,0)</f>
        <v>0</v>
      </c>
      <c r="BF354" s="225">
        <f>IF(N354="snížená",J354,0)</f>
        <v>0</v>
      </c>
      <c r="BG354" s="225">
        <f>IF(N354="zákl. přenesená",J354,0)</f>
        <v>0</v>
      </c>
      <c r="BH354" s="225">
        <f>IF(N354="sníž. přenesená",J354,0)</f>
        <v>0</v>
      </c>
      <c r="BI354" s="225">
        <f>IF(N354="nulová",J354,0)</f>
        <v>0</v>
      </c>
      <c r="BJ354" s="23" t="s">
        <v>77</v>
      </c>
      <c r="BK354" s="225">
        <f>ROUND(I354*H354,2)</f>
        <v>0</v>
      </c>
      <c r="BL354" s="23" t="s">
        <v>546</v>
      </c>
      <c r="BM354" s="23" t="s">
        <v>563</v>
      </c>
    </row>
    <row r="355" s="10" customFormat="1" ht="29.88" customHeight="1">
      <c r="B355" s="198"/>
      <c r="C355" s="199"/>
      <c r="D355" s="200" t="s">
        <v>71</v>
      </c>
      <c r="E355" s="212" t="s">
        <v>564</v>
      </c>
      <c r="F355" s="212" t="s">
        <v>565</v>
      </c>
      <c r="G355" s="199"/>
      <c r="H355" s="199"/>
      <c r="I355" s="202"/>
      <c r="J355" s="213">
        <f>BK355</f>
        <v>0</v>
      </c>
      <c r="K355" s="199"/>
      <c r="L355" s="204"/>
      <c r="M355" s="205"/>
      <c r="N355" s="206"/>
      <c r="O355" s="206"/>
      <c r="P355" s="207">
        <f>P356</f>
        <v>0</v>
      </c>
      <c r="Q355" s="206"/>
      <c r="R355" s="207">
        <f>R356</f>
        <v>0</v>
      </c>
      <c r="S355" s="206"/>
      <c r="T355" s="208">
        <f>T356</f>
        <v>0</v>
      </c>
      <c r="AR355" s="209" t="s">
        <v>177</v>
      </c>
      <c r="AT355" s="210" t="s">
        <v>71</v>
      </c>
      <c r="AU355" s="210" t="s">
        <v>77</v>
      </c>
      <c r="AY355" s="209" t="s">
        <v>148</v>
      </c>
      <c r="BK355" s="211">
        <f>BK356</f>
        <v>0</v>
      </c>
    </row>
    <row r="356" s="1" customFormat="1" ht="16.5" customHeight="1">
      <c r="B356" s="45"/>
      <c r="C356" s="214" t="s">
        <v>566</v>
      </c>
      <c r="D356" s="214" t="s">
        <v>150</v>
      </c>
      <c r="E356" s="215" t="s">
        <v>567</v>
      </c>
      <c r="F356" s="216" t="s">
        <v>565</v>
      </c>
      <c r="G356" s="217" t="s">
        <v>328</v>
      </c>
      <c r="H356" s="218">
        <v>1</v>
      </c>
      <c r="I356" s="219"/>
      <c r="J356" s="220">
        <f>ROUND(I356*H356,2)</f>
        <v>0</v>
      </c>
      <c r="K356" s="216" t="s">
        <v>154</v>
      </c>
      <c r="L356" s="71"/>
      <c r="M356" s="221" t="s">
        <v>21</v>
      </c>
      <c r="N356" s="272" t="s">
        <v>43</v>
      </c>
      <c r="O356" s="273"/>
      <c r="P356" s="274">
        <f>O356*H356</f>
        <v>0</v>
      </c>
      <c r="Q356" s="274">
        <v>0</v>
      </c>
      <c r="R356" s="274">
        <f>Q356*H356</f>
        <v>0</v>
      </c>
      <c r="S356" s="274">
        <v>0</v>
      </c>
      <c r="T356" s="275">
        <f>S356*H356</f>
        <v>0</v>
      </c>
      <c r="AR356" s="23" t="s">
        <v>546</v>
      </c>
      <c r="AT356" s="23" t="s">
        <v>150</v>
      </c>
      <c r="AU356" s="23" t="s">
        <v>87</v>
      </c>
      <c r="AY356" s="23" t="s">
        <v>148</v>
      </c>
      <c r="BE356" s="225">
        <f>IF(N356="základní",J356,0)</f>
        <v>0</v>
      </c>
      <c r="BF356" s="225">
        <f>IF(N356="snížená",J356,0)</f>
        <v>0</v>
      </c>
      <c r="BG356" s="225">
        <f>IF(N356="zákl. přenesená",J356,0)</f>
        <v>0</v>
      </c>
      <c r="BH356" s="225">
        <f>IF(N356="sníž. přenesená",J356,0)</f>
        <v>0</v>
      </c>
      <c r="BI356" s="225">
        <f>IF(N356="nulová",J356,0)</f>
        <v>0</v>
      </c>
      <c r="BJ356" s="23" t="s">
        <v>77</v>
      </c>
      <c r="BK356" s="225">
        <f>ROUND(I356*H356,2)</f>
        <v>0</v>
      </c>
      <c r="BL356" s="23" t="s">
        <v>546</v>
      </c>
      <c r="BM356" s="23" t="s">
        <v>568</v>
      </c>
    </row>
    <row r="357" s="1" customFormat="1" ht="6.96" customHeight="1">
      <c r="B357" s="66"/>
      <c r="C357" s="67"/>
      <c r="D357" s="67"/>
      <c r="E357" s="67"/>
      <c r="F357" s="67"/>
      <c r="G357" s="67"/>
      <c r="H357" s="67"/>
      <c r="I357" s="160"/>
      <c r="J357" s="67"/>
      <c r="K357" s="67"/>
      <c r="L357" s="71"/>
    </row>
  </sheetData>
  <sheetProtection sheet="1" autoFilter="0" formatColumns="0" formatRows="0" objects="1" scenarios="1" spinCount="100000" saltValue="vS/wf28BcIo3UeTNDJCn8O+FLSnWIOy3wlDGKLVUtgp5/DCW+c1hrBbbh7qVS3Z8LoiY0mPWnKkpfRe3WWTUqg==" hashValue="mPss/OtBgql02QLXiC/vhQ84nkC2vwdOjHjI4NczdzzJhii01WoUhNJ2fpkwrM2aWDHvpXYW4FP66AWuRmtrcQ==" algorithmName="SHA-512" password="CC35"/>
  <autoFilter ref="C86:K356"/>
  <mergeCells count="7">
    <mergeCell ref="E7:H7"/>
    <mergeCell ref="E22:H22"/>
    <mergeCell ref="E43:H43"/>
    <mergeCell ref="J47:J48"/>
    <mergeCell ref="E79:H79"/>
    <mergeCell ref="G1:H1"/>
    <mergeCell ref="L2:V2"/>
  </mergeCells>
  <hyperlinks>
    <hyperlink ref="F1:G1" location="C2" display="1) Krycí list soupisu"/>
    <hyperlink ref="G1:H1" location="C50" display="2) Rekapitulace"/>
    <hyperlink ref="J1" location="C8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6" customWidth="1"/>
    <col min="2" max="2" width="1.664063" style="276" customWidth="1"/>
    <col min="3" max="4" width="5" style="276" customWidth="1"/>
    <col min="5" max="5" width="11.67" style="276" customWidth="1"/>
    <col min="6" max="6" width="9.17" style="276" customWidth="1"/>
    <col min="7" max="7" width="5" style="276" customWidth="1"/>
    <col min="8" max="8" width="77.83" style="276" customWidth="1"/>
    <col min="9" max="10" width="20" style="276" customWidth="1"/>
    <col min="11" max="11" width="1.664063" style="276" customWidth="1"/>
  </cols>
  <sheetData>
    <row r="1" ht="37.5" customHeight="1"/>
    <row r="2" ht="7.5" customHeight="1">
      <c r="B2" s="277"/>
      <c r="C2" s="278"/>
      <c r="D2" s="278"/>
      <c r="E2" s="278"/>
      <c r="F2" s="278"/>
      <c r="G2" s="278"/>
      <c r="H2" s="278"/>
      <c r="I2" s="278"/>
      <c r="J2" s="278"/>
      <c r="K2" s="279"/>
    </row>
    <row r="3" s="14" customFormat="1" ht="45" customHeight="1">
      <c r="B3" s="280"/>
      <c r="C3" s="281" t="s">
        <v>569</v>
      </c>
      <c r="D3" s="281"/>
      <c r="E3" s="281"/>
      <c r="F3" s="281"/>
      <c r="G3" s="281"/>
      <c r="H3" s="281"/>
      <c r="I3" s="281"/>
      <c r="J3" s="281"/>
      <c r="K3" s="282"/>
    </row>
    <row r="4" ht="25.5" customHeight="1">
      <c r="B4" s="283"/>
      <c r="C4" s="284" t="s">
        <v>570</v>
      </c>
      <c r="D4" s="284"/>
      <c r="E4" s="284"/>
      <c r="F4" s="284"/>
      <c r="G4" s="284"/>
      <c r="H4" s="284"/>
      <c r="I4" s="284"/>
      <c r="J4" s="284"/>
      <c r="K4" s="285"/>
    </row>
    <row r="5" ht="5.25" customHeight="1">
      <c r="B5" s="283"/>
      <c r="C5" s="286"/>
      <c r="D5" s="286"/>
      <c r="E5" s="286"/>
      <c r="F5" s="286"/>
      <c r="G5" s="286"/>
      <c r="H5" s="286"/>
      <c r="I5" s="286"/>
      <c r="J5" s="286"/>
      <c r="K5" s="285"/>
    </row>
    <row r="6" ht="15" customHeight="1">
      <c r="B6" s="283"/>
      <c r="C6" s="287" t="s">
        <v>571</v>
      </c>
      <c r="D6" s="287"/>
      <c r="E6" s="287"/>
      <c r="F6" s="287"/>
      <c r="G6" s="287"/>
      <c r="H6" s="287"/>
      <c r="I6" s="287"/>
      <c r="J6" s="287"/>
      <c r="K6" s="285"/>
    </row>
    <row r="7" ht="15" customHeight="1">
      <c r="B7" s="288"/>
      <c r="C7" s="287" t="s">
        <v>572</v>
      </c>
      <c r="D7" s="287"/>
      <c r="E7" s="287"/>
      <c r="F7" s="287"/>
      <c r="G7" s="287"/>
      <c r="H7" s="287"/>
      <c r="I7" s="287"/>
      <c r="J7" s="287"/>
      <c r="K7" s="285"/>
    </row>
    <row r="8" ht="12.75" customHeight="1">
      <c r="B8" s="288"/>
      <c r="C8" s="287"/>
      <c r="D8" s="287"/>
      <c r="E8" s="287"/>
      <c r="F8" s="287"/>
      <c r="G8" s="287"/>
      <c r="H8" s="287"/>
      <c r="I8" s="287"/>
      <c r="J8" s="287"/>
      <c r="K8" s="285"/>
    </row>
    <row r="9" ht="15" customHeight="1">
      <c r="B9" s="288"/>
      <c r="C9" s="287" t="s">
        <v>573</v>
      </c>
      <c r="D9" s="287"/>
      <c r="E9" s="287"/>
      <c r="F9" s="287"/>
      <c r="G9" s="287"/>
      <c r="H9" s="287"/>
      <c r="I9" s="287"/>
      <c r="J9" s="287"/>
      <c r="K9" s="285"/>
    </row>
    <row r="10" ht="15" customHeight="1">
      <c r="B10" s="288"/>
      <c r="C10" s="287"/>
      <c r="D10" s="287" t="s">
        <v>574</v>
      </c>
      <c r="E10" s="287"/>
      <c r="F10" s="287"/>
      <c r="G10" s="287"/>
      <c r="H10" s="287"/>
      <c r="I10" s="287"/>
      <c r="J10" s="287"/>
      <c r="K10" s="285"/>
    </row>
    <row r="11" ht="15" customHeight="1">
      <c r="B11" s="288"/>
      <c r="C11" s="289"/>
      <c r="D11" s="287" t="s">
        <v>575</v>
      </c>
      <c r="E11" s="287"/>
      <c r="F11" s="287"/>
      <c r="G11" s="287"/>
      <c r="H11" s="287"/>
      <c r="I11" s="287"/>
      <c r="J11" s="287"/>
      <c r="K11" s="285"/>
    </row>
    <row r="12" ht="12.75" customHeight="1">
      <c r="B12" s="288"/>
      <c r="C12" s="289"/>
      <c r="D12" s="289"/>
      <c r="E12" s="289"/>
      <c r="F12" s="289"/>
      <c r="G12" s="289"/>
      <c r="H12" s="289"/>
      <c r="I12" s="289"/>
      <c r="J12" s="289"/>
      <c r="K12" s="285"/>
    </row>
    <row r="13" ht="15" customHeight="1">
      <c r="B13" s="288"/>
      <c r="C13" s="289"/>
      <c r="D13" s="287" t="s">
        <v>576</v>
      </c>
      <c r="E13" s="287"/>
      <c r="F13" s="287"/>
      <c r="G13" s="287"/>
      <c r="H13" s="287"/>
      <c r="I13" s="287"/>
      <c r="J13" s="287"/>
      <c r="K13" s="285"/>
    </row>
    <row r="14" ht="15" customHeight="1">
      <c r="B14" s="288"/>
      <c r="C14" s="289"/>
      <c r="D14" s="287" t="s">
        <v>577</v>
      </c>
      <c r="E14" s="287"/>
      <c r="F14" s="287"/>
      <c r="G14" s="287"/>
      <c r="H14" s="287"/>
      <c r="I14" s="287"/>
      <c r="J14" s="287"/>
      <c r="K14" s="285"/>
    </row>
    <row r="15" ht="15" customHeight="1">
      <c r="B15" s="288"/>
      <c r="C15" s="289"/>
      <c r="D15" s="287" t="s">
        <v>578</v>
      </c>
      <c r="E15" s="287"/>
      <c r="F15" s="287"/>
      <c r="G15" s="287"/>
      <c r="H15" s="287"/>
      <c r="I15" s="287"/>
      <c r="J15" s="287"/>
      <c r="K15" s="285"/>
    </row>
    <row r="16" ht="15" customHeight="1">
      <c r="B16" s="288"/>
      <c r="C16" s="289"/>
      <c r="D16" s="289"/>
      <c r="E16" s="290" t="s">
        <v>76</v>
      </c>
      <c r="F16" s="287" t="s">
        <v>579</v>
      </c>
      <c r="G16" s="287"/>
      <c r="H16" s="287"/>
      <c r="I16" s="287"/>
      <c r="J16" s="287"/>
      <c r="K16" s="285"/>
    </row>
    <row r="17" ht="15" customHeight="1">
      <c r="B17" s="288"/>
      <c r="C17" s="289"/>
      <c r="D17" s="289"/>
      <c r="E17" s="290" t="s">
        <v>580</v>
      </c>
      <c r="F17" s="287" t="s">
        <v>581</v>
      </c>
      <c r="G17" s="287"/>
      <c r="H17" s="287"/>
      <c r="I17" s="287"/>
      <c r="J17" s="287"/>
      <c r="K17" s="285"/>
    </row>
    <row r="18" ht="15" customHeight="1">
      <c r="B18" s="288"/>
      <c r="C18" s="289"/>
      <c r="D18" s="289"/>
      <c r="E18" s="290" t="s">
        <v>582</v>
      </c>
      <c r="F18" s="287" t="s">
        <v>583</v>
      </c>
      <c r="G18" s="287"/>
      <c r="H18" s="287"/>
      <c r="I18" s="287"/>
      <c r="J18" s="287"/>
      <c r="K18" s="285"/>
    </row>
    <row r="19" ht="15" customHeight="1">
      <c r="B19" s="288"/>
      <c r="C19" s="289"/>
      <c r="D19" s="289"/>
      <c r="E19" s="290" t="s">
        <v>584</v>
      </c>
      <c r="F19" s="287" t="s">
        <v>585</v>
      </c>
      <c r="G19" s="287"/>
      <c r="H19" s="287"/>
      <c r="I19" s="287"/>
      <c r="J19" s="287"/>
      <c r="K19" s="285"/>
    </row>
    <row r="20" ht="15" customHeight="1">
      <c r="B20" s="288"/>
      <c r="C20" s="289"/>
      <c r="D20" s="289"/>
      <c r="E20" s="290" t="s">
        <v>586</v>
      </c>
      <c r="F20" s="287" t="s">
        <v>587</v>
      </c>
      <c r="G20" s="287"/>
      <c r="H20" s="287"/>
      <c r="I20" s="287"/>
      <c r="J20" s="287"/>
      <c r="K20" s="285"/>
    </row>
    <row r="21" ht="15" customHeight="1">
      <c r="B21" s="288"/>
      <c r="C21" s="289"/>
      <c r="D21" s="289"/>
      <c r="E21" s="290" t="s">
        <v>588</v>
      </c>
      <c r="F21" s="287" t="s">
        <v>589</v>
      </c>
      <c r="G21" s="287"/>
      <c r="H21" s="287"/>
      <c r="I21" s="287"/>
      <c r="J21" s="287"/>
      <c r="K21" s="285"/>
    </row>
    <row r="22" ht="12.75" customHeight="1">
      <c r="B22" s="288"/>
      <c r="C22" s="289"/>
      <c r="D22" s="289"/>
      <c r="E22" s="289"/>
      <c r="F22" s="289"/>
      <c r="G22" s="289"/>
      <c r="H22" s="289"/>
      <c r="I22" s="289"/>
      <c r="J22" s="289"/>
      <c r="K22" s="285"/>
    </row>
    <row r="23" ht="15" customHeight="1">
      <c r="B23" s="288"/>
      <c r="C23" s="287" t="s">
        <v>590</v>
      </c>
      <c r="D23" s="287"/>
      <c r="E23" s="287"/>
      <c r="F23" s="287"/>
      <c r="G23" s="287"/>
      <c r="H23" s="287"/>
      <c r="I23" s="287"/>
      <c r="J23" s="287"/>
      <c r="K23" s="285"/>
    </row>
    <row r="24" ht="15" customHeight="1">
      <c r="B24" s="288"/>
      <c r="C24" s="287" t="s">
        <v>591</v>
      </c>
      <c r="D24" s="287"/>
      <c r="E24" s="287"/>
      <c r="F24" s="287"/>
      <c r="G24" s="287"/>
      <c r="H24" s="287"/>
      <c r="I24" s="287"/>
      <c r="J24" s="287"/>
      <c r="K24" s="285"/>
    </row>
    <row r="25" ht="15" customHeight="1">
      <c r="B25" s="288"/>
      <c r="C25" s="287"/>
      <c r="D25" s="287" t="s">
        <v>592</v>
      </c>
      <c r="E25" s="287"/>
      <c r="F25" s="287"/>
      <c r="G25" s="287"/>
      <c r="H25" s="287"/>
      <c r="I25" s="287"/>
      <c r="J25" s="287"/>
      <c r="K25" s="285"/>
    </row>
    <row r="26" ht="15" customHeight="1">
      <c r="B26" s="288"/>
      <c r="C26" s="289"/>
      <c r="D26" s="287" t="s">
        <v>593</v>
      </c>
      <c r="E26" s="287"/>
      <c r="F26" s="287"/>
      <c r="G26" s="287"/>
      <c r="H26" s="287"/>
      <c r="I26" s="287"/>
      <c r="J26" s="287"/>
      <c r="K26" s="285"/>
    </row>
    <row r="27" ht="12.75" customHeight="1">
      <c r="B27" s="288"/>
      <c r="C27" s="289"/>
      <c r="D27" s="289"/>
      <c r="E27" s="289"/>
      <c r="F27" s="289"/>
      <c r="G27" s="289"/>
      <c r="H27" s="289"/>
      <c r="I27" s="289"/>
      <c r="J27" s="289"/>
      <c r="K27" s="285"/>
    </row>
    <row r="28" ht="15" customHeight="1">
      <c r="B28" s="288"/>
      <c r="C28" s="289"/>
      <c r="D28" s="287" t="s">
        <v>594</v>
      </c>
      <c r="E28" s="287"/>
      <c r="F28" s="287"/>
      <c r="G28" s="287"/>
      <c r="H28" s="287"/>
      <c r="I28" s="287"/>
      <c r="J28" s="287"/>
      <c r="K28" s="285"/>
    </row>
    <row r="29" ht="15" customHeight="1">
      <c r="B29" s="288"/>
      <c r="C29" s="289"/>
      <c r="D29" s="287" t="s">
        <v>595</v>
      </c>
      <c r="E29" s="287"/>
      <c r="F29" s="287"/>
      <c r="G29" s="287"/>
      <c r="H29" s="287"/>
      <c r="I29" s="287"/>
      <c r="J29" s="287"/>
      <c r="K29" s="285"/>
    </row>
    <row r="30" ht="12.75" customHeight="1">
      <c r="B30" s="288"/>
      <c r="C30" s="289"/>
      <c r="D30" s="289"/>
      <c r="E30" s="289"/>
      <c r="F30" s="289"/>
      <c r="G30" s="289"/>
      <c r="H30" s="289"/>
      <c r="I30" s="289"/>
      <c r="J30" s="289"/>
      <c r="K30" s="285"/>
    </row>
    <row r="31" ht="15" customHeight="1">
      <c r="B31" s="288"/>
      <c r="C31" s="289"/>
      <c r="D31" s="287" t="s">
        <v>596</v>
      </c>
      <c r="E31" s="287"/>
      <c r="F31" s="287"/>
      <c r="G31" s="287"/>
      <c r="H31" s="287"/>
      <c r="I31" s="287"/>
      <c r="J31" s="287"/>
      <c r="K31" s="285"/>
    </row>
    <row r="32" ht="15" customHeight="1">
      <c r="B32" s="288"/>
      <c r="C32" s="289"/>
      <c r="D32" s="287" t="s">
        <v>597</v>
      </c>
      <c r="E32" s="287"/>
      <c r="F32" s="287"/>
      <c r="G32" s="287"/>
      <c r="H32" s="287"/>
      <c r="I32" s="287"/>
      <c r="J32" s="287"/>
      <c r="K32" s="285"/>
    </row>
    <row r="33" ht="15" customHeight="1">
      <c r="B33" s="288"/>
      <c r="C33" s="289"/>
      <c r="D33" s="287" t="s">
        <v>598</v>
      </c>
      <c r="E33" s="287"/>
      <c r="F33" s="287"/>
      <c r="G33" s="287"/>
      <c r="H33" s="287"/>
      <c r="I33" s="287"/>
      <c r="J33" s="287"/>
      <c r="K33" s="285"/>
    </row>
    <row r="34" ht="15" customHeight="1">
      <c r="B34" s="288"/>
      <c r="C34" s="289"/>
      <c r="D34" s="287"/>
      <c r="E34" s="291" t="s">
        <v>133</v>
      </c>
      <c r="F34" s="287"/>
      <c r="G34" s="287" t="s">
        <v>599</v>
      </c>
      <c r="H34" s="287"/>
      <c r="I34" s="287"/>
      <c r="J34" s="287"/>
      <c r="K34" s="285"/>
    </row>
    <row r="35" ht="30.75" customHeight="1">
      <c r="B35" s="288"/>
      <c r="C35" s="289"/>
      <c r="D35" s="287"/>
      <c r="E35" s="291" t="s">
        <v>600</v>
      </c>
      <c r="F35" s="287"/>
      <c r="G35" s="287" t="s">
        <v>601</v>
      </c>
      <c r="H35" s="287"/>
      <c r="I35" s="287"/>
      <c r="J35" s="287"/>
      <c r="K35" s="285"/>
    </row>
    <row r="36" ht="15" customHeight="1">
      <c r="B36" s="288"/>
      <c r="C36" s="289"/>
      <c r="D36" s="287"/>
      <c r="E36" s="291" t="s">
        <v>53</v>
      </c>
      <c r="F36" s="287"/>
      <c r="G36" s="287" t="s">
        <v>602</v>
      </c>
      <c r="H36" s="287"/>
      <c r="I36" s="287"/>
      <c r="J36" s="287"/>
      <c r="K36" s="285"/>
    </row>
    <row r="37" ht="15" customHeight="1">
      <c r="B37" s="288"/>
      <c r="C37" s="289"/>
      <c r="D37" s="287"/>
      <c r="E37" s="291" t="s">
        <v>134</v>
      </c>
      <c r="F37" s="287"/>
      <c r="G37" s="287" t="s">
        <v>603</v>
      </c>
      <c r="H37" s="287"/>
      <c r="I37" s="287"/>
      <c r="J37" s="287"/>
      <c r="K37" s="285"/>
    </row>
    <row r="38" ht="15" customHeight="1">
      <c r="B38" s="288"/>
      <c r="C38" s="289"/>
      <c r="D38" s="287"/>
      <c r="E38" s="291" t="s">
        <v>135</v>
      </c>
      <c r="F38" s="287"/>
      <c r="G38" s="287" t="s">
        <v>604</v>
      </c>
      <c r="H38" s="287"/>
      <c r="I38" s="287"/>
      <c r="J38" s="287"/>
      <c r="K38" s="285"/>
    </row>
    <row r="39" ht="15" customHeight="1">
      <c r="B39" s="288"/>
      <c r="C39" s="289"/>
      <c r="D39" s="287"/>
      <c r="E39" s="291" t="s">
        <v>136</v>
      </c>
      <c r="F39" s="287"/>
      <c r="G39" s="287" t="s">
        <v>605</v>
      </c>
      <c r="H39" s="287"/>
      <c r="I39" s="287"/>
      <c r="J39" s="287"/>
      <c r="K39" s="285"/>
    </row>
    <row r="40" ht="15" customHeight="1">
      <c r="B40" s="288"/>
      <c r="C40" s="289"/>
      <c r="D40" s="287"/>
      <c r="E40" s="291" t="s">
        <v>606</v>
      </c>
      <c r="F40" s="287"/>
      <c r="G40" s="287" t="s">
        <v>607</v>
      </c>
      <c r="H40" s="287"/>
      <c r="I40" s="287"/>
      <c r="J40" s="287"/>
      <c r="K40" s="285"/>
    </row>
    <row r="41" ht="15" customHeight="1">
      <c r="B41" s="288"/>
      <c r="C41" s="289"/>
      <c r="D41" s="287"/>
      <c r="E41" s="291"/>
      <c r="F41" s="287"/>
      <c r="G41" s="287" t="s">
        <v>608</v>
      </c>
      <c r="H41" s="287"/>
      <c r="I41" s="287"/>
      <c r="J41" s="287"/>
      <c r="K41" s="285"/>
    </row>
    <row r="42" ht="15" customHeight="1">
      <c r="B42" s="288"/>
      <c r="C42" s="289"/>
      <c r="D42" s="287"/>
      <c r="E42" s="291" t="s">
        <v>609</v>
      </c>
      <c r="F42" s="287"/>
      <c r="G42" s="287" t="s">
        <v>610</v>
      </c>
      <c r="H42" s="287"/>
      <c r="I42" s="287"/>
      <c r="J42" s="287"/>
      <c r="K42" s="285"/>
    </row>
    <row r="43" ht="15" customHeight="1">
      <c r="B43" s="288"/>
      <c r="C43" s="289"/>
      <c r="D43" s="287"/>
      <c r="E43" s="291" t="s">
        <v>138</v>
      </c>
      <c r="F43" s="287"/>
      <c r="G43" s="287" t="s">
        <v>611</v>
      </c>
      <c r="H43" s="287"/>
      <c r="I43" s="287"/>
      <c r="J43" s="287"/>
      <c r="K43" s="285"/>
    </row>
    <row r="44" ht="12.75" customHeight="1">
      <c r="B44" s="288"/>
      <c r="C44" s="289"/>
      <c r="D44" s="287"/>
      <c r="E44" s="287"/>
      <c r="F44" s="287"/>
      <c r="G44" s="287"/>
      <c r="H44" s="287"/>
      <c r="I44" s="287"/>
      <c r="J44" s="287"/>
      <c r="K44" s="285"/>
    </row>
    <row r="45" ht="15" customHeight="1">
      <c r="B45" s="288"/>
      <c r="C45" s="289"/>
      <c r="D45" s="287" t="s">
        <v>612</v>
      </c>
      <c r="E45" s="287"/>
      <c r="F45" s="287"/>
      <c r="G45" s="287"/>
      <c r="H45" s="287"/>
      <c r="I45" s="287"/>
      <c r="J45" s="287"/>
      <c r="K45" s="285"/>
    </row>
    <row r="46" ht="15" customHeight="1">
      <c r="B46" s="288"/>
      <c r="C46" s="289"/>
      <c r="D46" s="289"/>
      <c r="E46" s="287" t="s">
        <v>613</v>
      </c>
      <c r="F46" s="287"/>
      <c r="G46" s="287"/>
      <c r="H46" s="287"/>
      <c r="I46" s="287"/>
      <c r="J46" s="287"/>
      <c r="K46" s="285"/>
    </row>
    <row r="47" ht="15" customHeight="1">
      <c r="B47" s="288"/>
      <c r="C47" s="289"/>
      <c r="D47" s="289"/>
      <c r="E47" s="287" t="s">
        <v>614</v>
      </c>
      <c r="F47" s="287"/>
      <c r="G47" s="287"/>
      <c r="H47" s="287"/>
      <c r="I47" s="287"/>
      <c r="J47" s="287"/>
      <c r="K47" s="285"/>
    </row>
    <row r="48" ht="15" customHeight="1">
      <c r="B48" s="288"/>
      <c r="C48" s="289"/>
      <c r="D48" s="289"/>
      <c r="E48" s="287" t="s">
        <v>615</v>
      </c>
      <c r="F48" s="287"/>
      <c r="G48" s="287"/>
      <c r="H48" s="287"/>
      <c r="I48" s="287"/>
      <c r="J48" s="287"/>
      <c r="K48" s="285"/>
    </row>
    <row r="49" ht="15" customHeight="1">
      <c r="B49" s="288"/>
      <c r="C49" s="289"/>
      <c r="D49" s="287" t="s">
        <v>616</v>
      </c>
      <c r="E49" s="287"/>
      <c r="F49" s="287"/>
      <c r="G49" s="287"/>
      <c r="H49" s="287"/>
      <c r="I49" s="287"/>
      <c r="J49" s="287"/>
      <c r="K49" s="285"/>
    </row>
    <row r="50" ht="25.5" customHeight="1">
      <c r="B50" s="283"/>
      <c r="C50" s="284" t="s">
        <v>617</v>
      </c>
      <c r="D50" s="284"/>
      <c r="E50" s="284"/>
      <c r="F50" s="284"/>
      <c r="G50" s="284"/>
      <c r="H50" s="284"/>
      <c r="I50" s="284"/>
      <c r="J50" s="284"/>
      <c r="K50" s="285"/>
    </row>
    <row r="51" ht="5.25" customHeight="1">
      <c r="B51" s="283"/>
      <c r="C51" s="286"/>
      <c r="D51" s="286"/>
      <c r="E51" s="286"/>
      <c r="F51" s="286"/>
      <c r="G51" s="286"/>
      <c r="H51" s="286"/>
      <c r="I51" s="286"/>
      <c r="J51" s="286"/>
      <c r="K51" s="285"/>
    </row>
    <row r="52" ht="15" customHeight="1">
      <c r="B52" s="283"/>
      <c r="C52" s="287" t="s">
        <v>618</v>
      </c>
      <c r="D52" s="287"/>
      <c r="E52" s="287"/>
      <c r="F52" s="287"/>
      <c r="G52" s="287"/>
      <c r="H52" s="287"/>
      <c r="I52" s="287"/>
      <c r="J52" s="287"/>
      <c r="K52" s="285"/>
    </row>
    <row r="53" ht="15" customHeight="1">
      <c r="B53" s="283"/>
      <c r="C53" s="287" t="s">
        <v>619</v>
      </c>
      <c r="D53" s="287"/>
      <c r="E53" s="287"/>
      <c r="F53" s="287"/>
      <c r="G53" s="287"/>
      <c r="H53" s="287"/>
      <c r="I53" s="287"/>
      <c r="J53" s="287"/>
      <c r="K53" s="285"/>
    </row>
    <row r="54" ht="12.75" customHeight="1">
      <c r="B54" s="283"/>
      <c r="C54" s="287"/>
      <c r="D54" s="287"/>
      <c r="E54" s="287"/>
      <c r="F54" s="287"/>
      <c r="G54" s="287"/>
      <c r="H54" s="287"/>
      <c r="I54" s="287"/>
      <c r="J54" s="287"/>
      <c r="K54" s="285"/>
    </row>
    <row r="55" ht="15" customHeight="1">
      <c r="B55" s="283"/>
      <c r="C55" s="287" t="s">
        <v>620</v>
      </c>
      <c r="D55" s="287"/>
      <c r="E55" s="287"/>
      <c r="F55" s="287"/>
      <c r="G55" s="287"/>
      <c r="H55" s="287"/>
      <c r="I55" s="287"/>
      <c r="J55" s="287"/>
      <c r="K55" s="285"/>
    </row>
    <row r="56" ht="15" customHeight="1">
      <c r="B56" s="283"/>
      <c r="C56" s="289"/>
      <c r="D56" s="287" t="s">
        <v>621</v>
      </c>
      <c r="E56" s="287"/>
      <c r="F56" s="287"/>
      <c r="G56" s="287"/>
      <c r="H56" s="287"/>
      <c r="I56" s="287"/>
      <c r="J56" s="287"/>
      <c r="K56" s="285"/>
    </row>
    <row r="57" ht="15" customHeight="1">
      <c r="B57" s="283"/>
      <c r="C57" s="289"/>
      <c r="D57" s="287" t="s">
        <v>622</v>
      </c>
      <c r="E57" s="287"/>
      <c r="F57" s="287"/>
      <c r="G57" s="287"/>
      <c r="H57" s="287"/>
      <c r="I57" s="287"/>
      <c r="J57" s="287"/>
      <c r="K57" s="285"/>
    </row>
    <row r="58" ht="15" customHeight="1">
      <c r="B58" s="283"/>
      <c r="C58" s="289"/>
      <c r="D58" s="287" t="s">
        <v>623</v>
      </c>
      <c r="E58" s="287"/>
      <c r="F58" s="287"/>
      <c r="G58" s="287"/>
      <c r="H58" s="287"/>
      <c r="I58" s="287"/>
      <c r="J58" s="287"/>
      <c r="K58" s="285"/>
    </row>
    <row r="59" ht="15" customHeight="1">
      <c r="B59" s="283"/>
      <c r="C59" s="289"/>
      <c r="D59" s="287" t="s">
        <v>624</v>
      </c>
      <c r="E59" s="287"/>
      <c r="F59" s="287"/>
      <c r="G59" s="287"/>
      <c r="H59" s="287"/>
      <c r="I59" s="287"/>
      <c r="J59" s="287"/>
      <c r="K59" s="285"/>
    </row>
    <row r="60" ht="15" customHeight="1">
      <c r="B60" s="283"/>
      <c r="C60" s="289"/>
      <c r="D60" s="292" t="s">
        <v>625</v>
      </c>
      <c r="E60" s="292"/>
      <c r="F60" s="292"/>
      <c r="G60" s="292"/>
      <c r="H60" s="292"/>
      <c r="I60" s="292"/>
      <c r="J60" s="292"/>
      <c r="K60" s="285"/>
    </row>
    <row r="61" ht="15" customHeight="1">
      <c r="B61" s="283"/>
      <c r="C61" s="289"/>
      <c r="D61" s="287" t="s">
        <v>626</v>
      </c>
      <c r="E61" s="287"/>
      <c r="F61" s="287"/>
      <c r="G61" s="287"/>
      <c r="H61" s="287"/>
      <c r="I61" s="287"/>
      <c r="J61" s="287"/>
      <c r="K61" s="285"/>
    </row>
    <row r="62" ht="12.75" customHeight="1">
      <c r="B62" s="283"/>
      <c r="C62" s="289"/>
      <c r="D62" s="289"/>
      <c r="E62" s="293"/>
      <c r="F62" s="289"/>
      <c r="G62" s="289"/>
      <c r="H62" s="289"/>
      <c r="I62" s="289"/>
      <c r="J62" s="289"/>
      <c r="K62" s="285"/>
    </row>
    <row r="63" ht="15" customHeight="1">
      <c r="B63" s="283"/>
      <c r="C63" s="289"/>
      <c r="D63" s="287" t="s">
        <v>627</v>
      </c>
      <c r="E63" s="287"/>
      <c r="F63" s="287"/>
      <c r="G63" s="287"/>
      <c r="H63" s="287"/>
      <c r="I63" s="287"/>
      <c r="J63" s="287"/>
      <c r="K63" s="285"/>
    </row>
    <row r="64" ht="15" customHeight="1">
      <c r="B64" s="283"/>
      <c r="C64" s="289"/>
      <c r="D64" s="292" t="s">
        <v>628</v>
      </c>
      <c r="E64" s="292"/>
      <c r="F64" s="292"/>
      <c r="G64" s="292"/>
      <c r="H64" s="292"/>
      <c r="I64" s="292"/>
      <c r="J64" s="292"/>
      <c r="K64" s="285"/>
    </row>
    <row r="65" ht="15" customHeight="1">
      <c r="B65" s="283"/>
      <c r="C65" s="289"/>
      <c r="D65" s="287" t="s">
        <v>629</v>
      </c>
      <c r="E65" s="287"/>
      <c r="F65" s="287"/>
      <c r="G65" s="287"/>
      <c r="H65" s="287"/>
      <c r="I65" s="287"/>
      <c r="J65" s="287"/>
      <c r="K65" s="285"/>
    </row>
    <row r="66" ht="15" customHeight="1">
      <c r="B66" s="283"/>
      <c r="C66" s="289"/>
      <c r="D66" s="287" t="s">
        <v>630</v>
      </c>
      <c r="E66" s="287"/>
      <c r="F66" s="287"/>
      <c r="G66" s="287"/>
      <c r="H66" s="287"/>
      <c r="I66" s="287"/>
      <c r="J66" s="287"/>
      <c r="K66" s="285"/>
    </row>
    <row r="67" ht="15" customHeight="1">
      <c r="B67" s="283"/>
      <c r="C67" s="289"/>
      <c r="D67" s="287" t="s">
        <v>631</v>
      </c>
      <c r="E67" s="287"/>
      <c r="F67" s="287"/>
      <c r="G67" s="287"/>
      <c r="H67" s="287"/>
      <c r="I67" s="287"/>
      <c r="J67" s="287"/>
      <c r="K67" s="285"/>
    </row>
    <row r="68" ht="15" customHeight="1">
      <c r="B68" s="283"/>
      <c r="C68" s="289"/>
      <c r="D68" s="287" t="s">
        <v>632</v>
      </c>
      <c r="E68" s="287"/>
      <c r="F68" s="287"/>
      <c r="G68" s="287"/>
      <c r="H68" s="287"/>
      <c r="I68" s="287"/>
      <c r="J68" s="287"/>
      <c r="K68" s="285"/>
    </row>
    <row r="69" ht="12.75" customHeight="1">
      <c r="B69" s="294"/>
      <c r="C69" s="295"/>
      <c r="D69" s="295"/>
      <c r="E69" s="295"/>
      <c r="F69" s="295"/>
      <c r="G69" s="295"/>
      <c r="H69" s="295"/>
      <c r="I69" s="295"/>
      <c r="J69" s="295"/>
      <c r="K69" s="296"/>
    </row>
    <row r="70" ht="18.75" customHeight="1">
      <c r="B70" s="297"/>
      <c r="C70" s="297"/>
      <c r="D70" s="297"/>
      <c r="E70" s="297"/>
      <c r="F70" s="297"/>
      <c r="G70" s="297"/>
      <c r="H70" s="297"/>
      <c r="I70" s="297"/>
      <c r="J70" s="297"/>
      <c r="K70" s="298"/>
    </row>
    <row r="71" ht="18.75" customHeight="1">
      <c r="B71" s="298"/>
      <c r="C71" s="298"/>
      <c r="D71" s="298"/>
      <c r="E71" s="298"/>
      <c r="F71" s="298"/>
      <c r="G71" s="298"/>
      <c r="H71" s="298"/>
      <c r="I71" s="298"/>
      <c r="J71" s="298"/>
      <c r="K71" s="298"/>
    </row>
    <row r="72" ht="7.5" customHeight="1">
      <c r="B72" s="299"/>
      <c r="C72" s="300"/>
      <c r="D72" s="300"/>
      <c r="E72" s="300"/>
      <c r="F72" s="300"/>
      <c r="G72" s="300"/>
      <c r="H72" s="300"/>
      <c r="I72" s="300"/>
      <c r="J72" s="300"/>
      <c r="K72" s="301"/>
    </row>
    <row r="73" ht="45" customHeight="1">
      <c r="B73" s="302"/>
      <c r="C73" s="303" t="s">
        <v>83</v>
      </c>
      <c r="D73" s="303"/>
      <c r="E73" s="303"/>
      <c r="F73" s="303"/>
      <c r="G73" s="303"/>
      <c r="H73" s="303"/>
      <c r="I73" s="303"/>
      <c r="J73" s="303"/>
      <c r="K73" s="304"/>
    </row>
    <row r="74" ht="17.25" customHeight="1">
      <c r="B74" s="302"/>
      <c r="C74" s="305" t="s">
        <v>633</v>
      </c>
      <c r="D74" s="305"/>
      <c r="E74" s="305"/>
      <c r="F74" s="305" t="s">
        <v>634</v>
      </c>
      <c r="G74" s="306"/>
      <c r="H74" s="305" t="s">
        <v>134</v>
      </c>
      <c r="I74" s="305" t="s">
        <v>57</v>
      </c>
      <c r="J74" s="305" t="s">
        <v>635</v>
      </c>
      <c r="K74" s="304"/>
    </row>
    <row r="75" ht="17.25" customHeight="1">
      <c r="B75" s="302"/>
      <c r="C75" s="307" t="s">
        <v>636</v>
      </c>
      <c r="D75" s="307"/>
      <c r="E75" s="307"/>
      <c r="F75" s="308" t="s">
        <v>637</v>
      </c>
      <c r="G75" s="309"/>
      <c r="H75" s="307"/>
      <c r="I75" s="307"/>
      <c r="J75" s="307" t="s">
        <v>638</v>
      </c>
      <c r="K75" s="304"/>
    </row>
    <row r="76" ht="5.25" customHeight="1">
      <c r="B76" s="302"/>
      <c r="C76" s="310"/>
      <c r="D76" s="310"/>
      <c r="E76" s="310"/>
      <c r="F76" s="310"/>
      <c r="G76" s="311"/>
      <c r="H76" s="310"/>
      <c r="I76" s="310"/>
      <c r="J76" s="310"/>
      <c r="K76" s="304"/>
    </row>
    <row r="77" ht="15" customHeight="1">
      <c r="B77" s="302"/>
      <c r="C77" s="291" t="s">
        <v>53</v>
      </c>
      <c r="D77" s="310"/>
      <c r="E77" s="310"/>
      <c r="F77" s="312" t="s">
        <v>639</v>
      </c>
      <c r="G77" s="311"/>
      <c r="H77" s="291" t="s">
        <v>640</v>
      </c>
      <c r="I77" s="291" t="s">
        <v>641</v>
      </c>
      <c r="J77" s="291">
        <v>20</v>
      </c>
      <c r="K77" s="304"/>
    </row>
    <row r="78" ht="15" customHeight="1">
      <c r="B78" s="302"/>
      <c r="C78" s="291" t="s">
        <v>642</v>
      </c>
      <c r="D78" s="291"/>
      <c r="E78" s="291"/>
      <c r="F78" s="312" t="s">
        <v>639</v>
      </c>
      <c r="G78" s="311"/>
      <c r="H78" s="291" t="s">
        <v>643</v>
      </c>
      <c r="I78" s="291" t="s">
        <v>641</v>
      </c>
      <c r="J78" s="291">
        <v>120</v>
      </c>
      <c r="K78" s="304"/>
    </row>
    <row r="79" ht="15" customHeight="1">
      <c r="B79" s="313"/>
      <c r="C79" s="291" t="s">
        <v>644</v>
      </c>
      <c r="D79" s="291"/>
      <c r="E79" s="291"/>
      <c r="F79" s="312" t="s">
        <v>645</v>
      </c>
      <c r="G79" s="311"/>
      <c r="H79" s="291" t="s">
        <v>646</v>
      </c>
      <c r="I79" s="291" t="s">
        <v>641</v>
      </c>
      <c r="J79" s="291">
        <v>50</v>
      </c>
      <c r="K79" s="304"/>
    </row>
    <row r="80" ht="15" customHeight="1">
      <c r="B80" s="313"/>
      <c r="C80" s="291" t="s">
        <v>647</v>
      </c>
      <c r="D80" s="291"/>
      <c r="E80" s="291"/>
      <c r="F80" s="312" t="s">
        <v>639</v>
      </c>
      <c r="G80" s="311"/>
      <c r="H80" s="291" t="s">
        <v>648</v>
      </c>
      <c r="I80" s="291" t="s">
        <v>649</v>
      </c>
      <c r="J80" s="291"/>
      <c r="K80" s="304"/>
    </row>
    <row r="81" ht="15" customHeight="1">
      <c r="B81" s="313"/>
      <c r="C81" s="314" t="s">
        <v>650</v>
      </c>
      <c r="D81" s="314"/>
      <c r="E81" s="314"/>
      <c r="F81" s="315" t="s">
        <v>645</v>
      </c>
      <c r="G81" s="314"/>
      <c r="H81" s="314" t="s">
        <v>651</v>
      </c>
      <c r="I81" s="314" t="s">
        <v>641</v>
      </c>
      <c r="J81" s="314">
        <v>15</v>
      </c>
      <c r="K81" s="304"/>
    </row>
    <row r="82" ht="15" customHeight="1">
      <c r="B82" s="313"/>
      <c r="C82" s="314" t="s">
        <v>652</v>
      </c>
      <c r="D82" s="314"/>
      <c r="E82" s="314"/>
      <c r="F82" s="315" t="s">
        <v>645</v>
      </c>
      <c r="G82" s="314"/>
      <c r="H82" s="314" t="s">
        <v>653</v>
      </c>
      <c r="I82" s="314" t="s">
        <v>641</v>
      </c>
      <c r="J82" s="314">
        <v>15</v>
      </c>
      <c r="K82" s="304"/>
    </row>
    <row r="83" ht="15" customHeight="1">
      <c r="B83" s="313"/>
      <c r="C83" s="314" t="s">
        <v>654</v>
      </c>
      <c r="D83" s="314"/>
      <c r="E83" s="314"/>
      <c r="F83" s="315" t="s">
        <v>645</v>
      </c>
      <c r="G83" s="314"/>
      <c r="H83" s="314" t="s">
        <v>655</v>
      </c>
      <c r="I83" s="314" t="s">
        <v>641</v>
      </c>
      <c r="J83" s="314">
        <v>20</v>
      </c>
      <c r="K83" s="304"/>
    </row>
    <row r="84" ht="15" customHeight="1">
      <c r="B84" s="313"/>
      <c r="C84" s="314" t="s">
        <v>656</v>
      </c>
      <c r="D84" s="314"/>
      <c r="E84" s="314"/>
      <c r="F84" s="315" t="s">
        <v>645</v>
      </c>
      <c r="G84" s="314"/>
      <c r="H84" s="314" t="s">
        <v>657</v>
      </c>
      <c r="I84" s="314" t="s">
        <v>641</v>
      </c>
      <c r="J84" s="314">
        <v>20</v>
      </c>
      <c r="K84" s="304"/>
    </row>
    <row r="85" ht="15" customHeight="1">
      <c r="B85" s="313"/>
      <c r="C85" s="291" t="s">
        <v>658</v>
      </c>
      <c r="D85" s="291"/>
      <c r="E85" s="291"/>
      <c r="F85" s="312" t="s">
        <v>645</v>
      </c>
      <c r="G85" s="311"/>
      <c r="H85" s="291" t="s">
        <v>659</v>
      </c>
      <c r="I85" s="291" t="s">
        <v>641</v>
      </c>
      <c r="J85" s="291">
        <v>50</v>
      </c>
      <c r="K85" s="304"/>
    </row>
    <row r="86" ht="15" customHeight="1">
      <c r="B86" s="313"/>
      <c r="C86" s="291" t="s">
        <v>660</v>
      </c>
      <c r="D86" s="291"/>
      <c r="E86" s="291"/>
      <c r="F86" s="312" t="s">
        <v>645</v>
      </c>
      <c r="G86" s="311"/>
      <c r="H86" s="291" t="s">
        <v>661</v>
      </c>
      <c r="I86" s="291" t="s">
        <v>641</v>
      </c>
      <c r="J86" s="291">
        <v>20</v>
      </c>
      <c r="K86" s="304"/>
    </row>
    <row r="87" ht="15" customHeight="1">
      <c r="B87" s="313"/>
      <c r="C87" s="291" t="s">
        <v>662</v>
      </c>
      <c r="D87" s="291"/>
      <c r="E87" s="291"/>
      <c r="F87" s="312" t="s">
        <v>645</v>
      </c>
      <c r="G87" s="311"/>
      <c r="H87" s="291" t="s">
        <v>663</v>
      </c>
      <c r="I87" s="291" t="s">
        <v>641</v>
      </c>
      <c r="J87" s="291">
        <v>20</v>
      </c>
      <c r="K87" s="304"/>
    </row>
    <row r="88" ht="15" customHeight="1">
      <c r="B88" s="313"/>
      <c r="C88" s="291" t="s">
        <v>664</v>
      </c>
      <c r="D88" s="291"/>
      <c r="E88" s="291"/>
      <c r="F88" s="312" t="s">
        <v>645</v>
      </c>
      <c r="G88" s="311"/>
      <c r="H88" s="291" t="s">
        <v>665</v>
      </c>
      <c r="I88" s="291" t="s">
        <v>641</v>
      </c>
      <c r="J88" s="291">
        <v>50</v>
      </c>
      <c r="K88" s="304"/>
    </row>
    <row r="89" ht="15" customHeight="1">
      <c r="B89" s="313"/>
      <c r="C89" s="291" t="s">
        <v>666</v>
      </c>
      <c r="D89" s="291"/>
      <c r="E89" s="291"/>
      <c r="F89" s="312" t="s">
        <v>645</v>
      </c>
      <c r="G89" s="311"/>
      <c r="H89" s="291" t="s">
        <v>666</v>
      </c>
      <c r="I89" s="291" t="s">
        <v>641</v>
      </c>
      <c r="J89" s="291">
        <v>50</v>
      </c>
      <c r="K89" s="304"/>
    </row>
    <row r="90" ht="15" customHeight="1">
      <c r="B90" s="313"/>
      <c r="C90" s="291" t="s">
        <v>139</v>
      </c>
      <c r="D90" s="291"/>
      <c r="E90" s="291"/>
      <c r="F90" s="312" t="s">
        <v>645</v>
      </c>
      <c r="G90" s="311"/>
      <c r="H90" s="291" t="s">
        <v>667</v>
      </c>
      <c r="I90" s="291" t="s">
        <v>641</v>
      </c>
      <c r="J90" s="291">
        <v>255</v>
      </c>
      <c r="K90" s="304"/>
    </row>
    <row r="91" ht="15" customHeight="1">
      <c r="B91" s="313"/>
      <c r="C91" s="291" t="s">
        <v>668</v>
      </c>
      <c r="D91" s="291"/>
      <c r="E91" s="291"/>
      <c r="F91" s="312" t="s">
        <v>639</v>
      </c>
      <c r="G91" s="311"/>
      <c r="H91" s="291" t="s">
        <v>669</v>
      </c>
      <c r="I91" s="291" t="s">
        <v>670</v>
      </c>
      <c r="J91" s="291"/>
      <c r="K91" s="304"/>
    </row>
    <row r="92" ht="15" customHeight="1">
      <c r="B92" s="313"/>
      <c r="C92" s="291" t="s">
        <v>671</v>
      </c>
      <c r="D92" s="291"/>
      <c r="E92" s="291"/>
      <c r="F92" s="312" t="s">
        <v>639</v>
      </c>
      <c r="G92" s="311"/>
      <c r="H92" s="291" t="s">
        <v>672</v>
      </c>
      <c r="I92" s="291" t="s">
        <v>673</v>
      </c>
      <c r="J92" s="291"/>
      <c r="K92" s="304"/>
    </row>
    <row r="93" ht="15" customHeight="1">
      <c r="B93" s="313"/>
      <c r="C93" s="291" t="s">
        <v>674</v>
      </c>
      <c r="D93" s="291"/>
      <c r="E93" s="291"/>
      <c r="F93" s="312" t="s">
        <v>639</v>
      </c>
      <c r="G93" s="311"/>
      <c r="H93" s="291" t="s">
        <v>674</v>
      </c>
      <c r="I93" s="291" t="s">
        <v>673</v>
      </c>
      <c r="J93" s="291"/>
      <c r="K93" s="304"/>
    </row>
    <row r="94" ht="15" customHeight="1">
      <c r="B94" s="313"/>
      <c r="C94" s="291" t="s">
        <v>38</v>
      </c>
      <c r="D94" s="291"/>
      <c r="E94" s="291"/>
      <c r="F94" s="312" t="s">
        <v>639</v>
      </c>
      <c r="G94" s="311"/>
      <c r="H94" s="291" t="s">
        <v>675</v>
      </c>
      <c r="I94" s="291" t="s">
        <v>673</v>
      </c>
      <c r="J94" s="291"/>
      <c r="K94" s="304"/>
    </row>
    <row r="95" ht="15" customHeight="1">
      <c r="B95" s="313"/>
      <c r="C95" s="291" t="s">
        <v>48</v>
      </c>
      <c r="D95" s="291"/>
      <c r="E95" s="291"/>
      <c r="F95" s="312" t="s">
        <v>639</v>
      </c>
      <c r="G95" s="311"/>
      <c r="H95" s="291" t="s">
        <v>676</v>
      </c>
      <c r="I95" s="291" t="s">
        <v>673</v>
      </c>
      <c r="J95" s="291"/>
      <c r="K95" s="304"/>
    </row>
    <row r="96" ht="15" customHeight="1">
      <c r="B96" s="316"/>
      <c r="C96" s="317"/>
      <c r="D96" s="317"/>
      <c r="E96" s="317"/>
      <c r="F96" s="317"/>
      <c r="G96" s="317"/>
      <c r="H96" s="317"/>
      <c r="I96" s="317"/>
      <c r="J96" s="317"/>
      <c r="K96" s="318"/>
    </row>
    <row r="97" ht="18.75" customHeight="1">
      <c r="B97" s="319"/>
      <c r="C97" s="320"/>
      <c r="D97" s="320"/>
      <c r="E97" s="320"/>
      <c r="F97" s="320"/>
      <c r="G97" s="320"/>
      <c r="H97" s="320"/>
      <c r="I97" s="320"/>
      <c r="J97" s="320"/>
      <c r="K97" s="319"/>
    </row>
    <row r="98" ht="18.75" customHeight="1">
      <c r="B98" s="298"/>
      <c r="C98" s="298"/>
      <c r="D98" s="298"/>
      <c r="E98" s="298"/>
      <c r="F98" s="298"/>
      <c r="G98" s="298"/>
      <c r="H98" s="298"/>
      <c r="I98" s="298"/>
      <c r="J98" s="298"/>
      <c r="K98" s="298"/>
    </row>
    <row r="99" ht="7.5" customHeight="1">
      <c r="B99" s="299"/>
      <c r="C99" s="300"/>
      <c r="D99" s="300"/>
      <c r="E99" s="300"/>
      <c r="F99" s="300"/>
      <c r="G99" s="300"/>
      <c r="H99" s="300"/>
      <c r="I99" s="300"/>
      <c r="J99" s="300"/>
      <c r="K99" s="301"/>
    </row>
    <row r="100" ht="45" customHeight="1">
      <c r="B100" s="302"/>
      <c r="C100" s="303" t="s">
        <v>677</v>
      </c>
      <c r="D100" s="303"/>
      <c r="E100" s="303"/>
      <c r="F100" s="303"/>
      <c r="G100" s="303"/>
      <c r="H100" s="303"/>
      <c r="I100" s="303"/>
      <c r="J100" s="303"/>
      <c r="K100" s="304"/>
    </row>
    <row r="101" ht="17.25" customHeight="1">
      <c r="B101" s="302"/>
      <c r="C101" s="305" t="s">
        <v>633</v>
      </c>
      <c r="D101" s="305"/>
      <c r="E101" s="305"/>
      <c r="F101" s="305" t="s">
        <v>634</v>
      </c>
      <c r="G101" s="306"/>
      <c r="H101" s="305" t="s">
        <v>134</v>
      </c>
      <c r="I101" s="305" t="s">
        <v>57</v>
      </c>
      <c r="J101" s="305" t="s">
        <v>635</v>
      </c>
      <c r="K101" s="304"/>
    </row>
    <row r="102" ht="17.25" customHeight="1">
      <c r="B102" s="302"/>
      <c r="C102" s="307" t="s">
        <v>636</v>
      </c>
      <c r="D102" s="307"/>
      <c r="E102" s="307"/>
      <c r="F102" s="308" t="s">
        <v>637</v>
      </c>
      <c r="G102" s="309"/>
      <c r="H102" s="307"/>
      <c r="I102" s="307"/>
      <c r="J102" s="307" t="s">
        <v>638</v>
      </c>
      <c r="K102" s="304"/>
    </row>
    <row r="103" ht="5.25" customHeight="1">
      <c r="B103" s="302"/>
      <c r="C103" s="305"/>
      <c r="D103" s="305"/>
      <c r="E103" s="305"/>
      <c r="F103" s="305"/>
      <c r="G103" s="321"/>
      <c r="H103" s="305"/>
      <c r="I103" s="305"/>
      <c r="J103" s="305"/>
      <c r="K103" s="304"/>
    </row>
    <row r="104" ht="15" customHeight="1">
      <c r="B104" s="302"/>
      <c r="C104" s="291" t="s">
        <v>53</v>
      </c>
      <c r="D104" s="310"/>
      <c r="E104" s="310"/>
      <c r="F104" s="312" t="s">
        <v>639</v>
      </c>
      <c r="G104" s="321"/>
      <c r="H104" s="291" t="s">
        <v>678</v>
      </c>
      <c r="I104" s="291" t="s">
        <v>641</v>
      </c>
      <c r="J104" s="291">
        <v>20</v>
      </c>
      <c r="K104" s="304"/>
    </row>
    <row r="105" ht="15" customHeight="1">
      <c r="B105" s="302"/>
      <c r="C105" s="291" t="s">
        <v>642</v>
      </c>
      <c r="D105" s="291"/>
      <c r="E105" s="291"/>
      <c r="F105" s="312" t="s">
        <v>639</v>
      </c>
      <c r="G105" s="291"/>
      <c r="H105" s="291" t="s">
        <v>678</v>
      </c>
      <c r="I105" s="291" t="s">
        <v>641</v>
      </c>
      <c r="J105" s="291">
        <v>120</v>
      </c>
      <c r="K105" s="304"/>
    </row>
    <row r="106" ht="15" customHeight="1">
      <c r="B106" s="313"/>
      <c r="C106" s="291" t="s">
        <v>644</v>
      </c>
      <c r="D106" s="291"/>
      <c r="E106" s="291"/>
      <c r="F106" s="312" t="s">
        <v>645</v>
      </c>
      <c r="G106" s="291"/>
      <c r="H106" s="291" t="s">
        <v>678</v>
      </c>
      <c r="I106" s="291" t="s">
        <v>641</v>
      </c>
      <c r="J106" s="291">
        <v>50</v>
      </c>
      <c r="K106" s="304"/>
    </row>
    <row r="107" ht="15" customHeight="1">
      <c r="B107" s="313"/>
      <c r="C107" s="291" t="s">
        <v>647</v>
      </c>
      <c r="D107" s="291"/>
      <c r="E107" s="291"/>
      <c r="F107" s="312" t="s">
        <v>639</v>
      </c>
      <c r="G107" s="291"/>
      <c r="H107" s="291" t="s">
        <v>678</v>
      </c>
      <c r="I107" s="291" t="s">
        <v>649</v>
      </c>
      <c r="J107" s="291"/>
      <c r="K107" s="304"/>
    </row>
    <row r="108" ht="15" customHeight="1">
      <c r="B108" s="313"/>
      <c r="C108" s="291" t="s">
        <v>658</v>
      </c>
      <c r="D108" s="291"/>
      <c r="E108" s="291"/>
      <c r="F108" s="312" t="s">
        <v>645</v>
      </c>
      <c r="G108" s="291"/>
      <c r="H108" s="291" t="s">
        <v>678</v>
      </c>
      <c r="I108" s="291" t="s">
        <v>641</v>
      </c>
      <c r="J108" s="291">
        <v>50</v>
      </c>
      <c r="K108" s="304"/>
    </row>
    <row r="109" ht="15" customHeight="1">
      <c r="B109" s="313"/>
      <c r="C109" s="291" t="s">
        <v>666</v>
      </c>
      <c r="D109" s="291"/>
      <c r="E109" s="291"/>
      <c r="F109" s="312" t="s">
        <v>645</v>
      </c>
      <c r="G109" s="291"/>
      <c r="H109" s="291" t="s">
        <v>678</v>
      </c>
      <c r="I109" s="291" t="s">
        <v>641</v>
      </c>
      <c r="J109" s="291">
        <v>50</v>
      </c>
      <c r="K109" s="304"/>
    </row>
    <row r="110" ht="15" customHeight="1">
      <c r="B110" s="313"/>
      <c r="C110" s="291" t="s">
        <v>664</v>
      </c>
      <c r="D110" s="291"/>
      <c r="E110" s="291"/>
      <c r="F110" s="312" t="s">
        <v>645</v>
      </c>
      <c r="G110" s="291"/>
      <c r="H110" s="291" t="s">
        <v>678</v>
      </c>
      <c r="I110" s="291" t="s">
        <v>641</v>
      </c>
      <c r="J110" s="291">
        <v>50</v>
      </c>
      <c r="K110" s="304"/>
    </row>
    <row r="111" ht="15" customHeight="1">
      <c r="B111" s="313"/>
      <c r="C111" s="291" t="s">
        <v>53</v>
      </c>
      <c r="D111" s="291"/>
      <c r="E111" s="291"/>
      <c r="F111" s="312" t="s">
        <v>639</v>
      </c>
      <c r="G111" s="291"/>
      <c r="H111" s="291" t="s">
        <v>679</v>
      </c>
      <c r="I111" s="291" t="s">
        <v>641</v>
      </c>
      <c r="J111" s="291">
        <v>20</v>
      </c>
      <c r="K111" s="304"/>
    </row>
    <row r="112" ht="15" customHeight="1">
      <c r="B112" s="313"/>
      <c r="C112" s="291" t="s">
        <v>680</v>
      </c>
      <c r="D112" s="291"/>
      <c r="E112" s="291"/>
      <c r="F112" s="312" t="s">
        <v>639</v>
      </c>
      <c r="G112" s="291"/>
      <c r="H112" s="291" t="s">
        <v>681</v>
      </c>
      <c r="I112" s="291" t="s">
        <v>641</v>
      </c>
      <c r="J112" s="291">
        <v>120</v>
      </c>
      <c r="K112" s="304"/>
    </row>
    <row r="113" ht="15" customHeight="1">
      <c r="B113" s="313"/>
      <c r="C113" s="291" t="s">
        <v>38</v>
      </c>
      <c r="D113" s="291"/>
      <c r="E113" s="291"/>
      <c r="F113" s="312" t="s">
        <v>639</v>
      </c>
      <c r="G113" s="291"/>
      <c r="H113" s="291" t="s">
        <v>682</v>
      </c>
      <c r="I113" s="291" t="s">
        <v>673</v>
      </c>
      <c r="J113" s="291"/>
      <c r="K113" s="304"/>
    </row>
    <row r="114" ht="15" customHeight="1">
      <c r="B114" s="313"/>
      <c r="C114" s="291" t="s">
        <v>48</v>
      </c>
      <c r="D114" s="291"/>
      <c r="E114" s="291"/>
      <c r="F114" s="312" t="s">
        <v>639</v>
      </c>
      <c r="G114" s="291"/>
      <c r="H114" s="291" t="s">
        <v>683</v>
      </c>
      <c r="I114" s="291" t="s">
        <v>673</v>
      </c>
      <c r="J114" s="291"/>
      <c r="K114" s="304"/>
    </row>
    <row r="115" ht="15" customHeight="1">
      <c r="B115" s="313"/>
      <c r="C115" s="291" t="s">
        <v>57</v>
      </c>
      <c r="D115" s="291"/>
      <c r="E115" s="291"/>
      <c r="F115" s="312" t="s">
        <v>639</v>
      </c>
      <c r="G115" s="291"/>
      <c r="H115" s="291" t="s">
        <v>684</v>
      </c>
      <c r="I115" s="291" t="s">
        <v>685</v>
      </c>
      <c r="J115" s="291"/>
      <c r="K115" s="304"/>
    </row>
    <row r="116" ht="15" customHeight="1">
      <c r="B116" s="316"/>
      <c r="C116" s="322"/>
      <c r="D116" s="322"/>
      <c r="E116" s="322"/>
      <c r="F116" s="322"/>
      <c r="G116" s="322"/>
      <c r="H116" s="322"/>
      <c r="I116" s="322"/>
      <c r="J116" s="322"/>
      <c r="K116" s="318"/>
    </row>
    <row r="117" ht="18.75" customHeight="1">
      <c r="B117" s="323"/>
      <c r="C117" s="287"/>
      <c r="D117" s="287"/>
      <c r="E117" s="287"/>
      <c r="F117" s="324"/>
      <c r="G117" s="287"/>
      <c r="H117" s="287"/>
      <c r="I117" s="287"/>
      <c r="J117" s="287"/>
      <c r="K117" s="323"/>
    </row>
    <row r="118" ht="18.75" customHeight="1">
      <c r="B118" s="298"/>
      <c r="C118" s="298"/>
      <c r="D118" s="298"/>
      <c r="E118" s="298"/>
      <c r="F118" s="298"/>
      <c r="G118" s="298"/>
      <c r="H118" s="298"/>
      <c r="I118" s="298"/>
      <c r="J118" s="298"/>
      <c r="K118" s="298"/>
    </row>
    <row r="119" ht="7.5" customHeight="1">
      <c r="B119" s="325"/>
      <c r="C119" s="326"/>
      <c r="D119" s="326"/>
      <c r="E119" s="326"/>
      <c r="F119" s="326"/>
      <c r="G119" s="326"/>
      <c r="H119" s="326"/>
      <c r="I119" s="326"/>
      <c r="J119" s="326"/>
      <c r="K119" s="327"/>
    </row>
    <row r="120" ht="45" customHeight="1">
      <c r="B120" s="328"/>
      <c r="C120" s="281" t="s">
        <v>686</v>
      </c>
      <c r="D120" s="281"/>
      <c r="E120" s="281"/>
      <c r="F120" s="281"/>
      <c r="G120" s="281"/>
      <c r="H120" s="281"/>
      <c r="I120" s="281"/>
      <c r="J120" s="281"/>
      <c r="K120" s="329"/>
    </row>
    <row r="121" ht="17.25" customHeight="1">
      <c r="B121" s="330"/>
      <c r="C121" s="305" t="s">
        <v>633</v>
      </c>
      <c r="D121" s="305"/>
      <c r="E121" s="305"/>
      <c r="F121" s="305" t="s">
        <v>634</v>
      </c>
      <c r="G121" s="306"/>
      <c r="H121" s="305" t="s">
        <v>134</v>
      </c>
      <c r="I121" s="305" t="s">
        <v>57</v>
      </c>
      <c r="J121" s="305" t="s">
        <v>635</v>
      </c>
      <c r="K121" s="331"/>
    </row>
    <row r="122" ht="17.25" customHeight="1">
      <c r="B122" s="330"/>
      <c r="C122" s="307" t="s">
        <v>636</v>
      </c>
      <c r="D122" s="307"/>
      <c r="E122" s="307"/>
      <c r="F122" s="308" t="s">
        <v>637</v>
      </c>
      <c r="G122" s="309"/>
      <c r="H122" s="307"/>
      <c r="I122" s="307"/>
      <c r="J122" s="307" t="s">
        <v>638</v>
      </c>
      <c r="K122" s="331"/>
    </row>
    <row r="123" ht="5.25" customHeight="1">
      <c r="B123" s="332"/>
      <c r="C123" s="310"/>
      <c r="D123" s="310"/>
      <c r="E123" s="310"/>
      <c r="F123" s="310"/>
      <c r="G123" s="291"/>
      <c r="H123" s="310"/>
      <c r="I123" s="310"/>
      <c r="J123" s="310"/>
      <c r="K123" s="333"/>
    </row>
    <row r="124" ht="15" customHeight="1">
      <c r="B124" s="332"/>
      <c r="C124" s="291" t="s">
        <v>642</v>
      </c>
      <c r="D124" s="310"/>
      <c r="E124" s="310"/>
      <c r="F124" s="312" t="s">
        <v>639</v>
      </c>
      <c r="G124" s="291"/>
      <c r="H124" s="291" t="s">
        <v>678</v>
      </c>
      <c r="I124" s="291" t="s">
        <v>641</v>
      </c>
      <c r="J124" s="291">
        <v>120</v>
      </c>
      <c r="K124" s="334"/>
    </row>
    <row r="125" ht="15" customHeight="1">
      <c r="B125" s="332"/>
      <c r="C125" s="291" t="s">
        <v>687</v>
      </c>
      <c r="D125" s="291"/>
      <c r="E125" s="291"/>
      <c r="F125" s="312" t="s">
        <v>639</v>
      </c>
      <c r="G125" s="291"/>
      <c r="H125" s="291" t="s">
        <v>688</v>
      </c>
      <c r="I125" s="291" t="s">
        <v>641</v>
      </c>
      <c r="J125" s="291" t="s">
        <v>689</v>
      </c>
      <c r="K125" s="334"/>
    </row>
    <row r="126" ht="15" customHeight="1">
      <c r="B126" s="332"/>
      <c r="C126" s="291" t="s">
        <v>588</v>
      </c>
      <c r="D126" s="291"/>
      <c r="E126" s="291"/>
      <c r="F126" s="312" t="s">
        <v>639</v>
      </c>
      <c r="G126" s="291"/>
      <c r="H126" s="291" t="s">
        <v>690</v>
      </c>
      <c r="I126" s="291" t="s">
        <v>641</v>
      </c>
      <c r="J126" s="291" t="s">
        <v>689</v>
      </c>
      <c r="K126" s="334"/>
    </row>
    <row r="127" ht="15" customHeight="1">
      <c r="B127" s="332"/>
      <c r="C127" s="291" t="s">
        <v>650</v>
      </c>
      <c r="D127" s="291"/>
      <c r="E127" s="291"/>
      <c r="F127" s="312" t="s">
        <v>645</v>
      </c>
      <c r="G127" s="291"/>
      <c r="H127" s="291" t="s">
        <v>651</v>
      </c>
      <c r="I127" s="291" t="s">
        <v>641</v>
      </c>
      <c r="J127" s="291">
        <v>15</v>
      </c>
      <c r="K127" s="334"/>
    </row>
    <row r="128" ht="15" customHeight="1">
      <c r="B128" s="332"/>
      <c r="C128" s="314" t="s">
        <v>652</v>
      </c>
      <c r="D128" s="314"/>
      <c r="E128" s="314"/>
      <c r="F128" s="315" t="s">
        <v>645</v>
      </c>
      <c r="G128" s="314"/>
      <c r="H128" s="314" t="s">
        <v>653</v>
      </c>
      <c r="I128" s="314" t="s">
        <v>641</v>
      </c>
      <c r="J128" s="314">
        <v>15</v>
      </c>
      <c r="K128" s="334"/>
    </row>
    <row r="129" ht="15" customHeight="1">
      <c r="B129" s="332"/>
      <c r="C129" s="314" t="s">
        <v>654</v>
      </c>
      <c r="D129" s="314"/>
      <c r="E129" s="314"/>
      <c r="F129" s="315" t="s">
        <v>645</v>
      </c>
      <c r="G129" s="314"/>
      <c r="H129" s="314" t="s">
        <v>655</v>
      </c>
      <c r="I129" s="314" t="s">
        <v>641</v>
      </c>
      <c r="J129" s="314">
        <v>20</v>
      </c>
      <c r="K129" s="334"/>
    </row>
    <row r="130" ht="15" customHeight="1">
      <c r="B130" s="332"/>
      <c r="C130" s="314" t="s">
        <v>656</v>
      </c>
      <c r="D130" s="314"/>
      <c r="E130" s="314"/>
      <c r="F130" s="315" t="s">
        <v>645</v>
      </c>
      <c r="G130" s="314"/>
      <c r="H130" s="314" t="s">
        <v>657</v>
      </c>
      <c r="I130" s="314" t="s">
        <v>641</v>
      </c>
      <c r="J130" s="314">
        <v>20</v>
      </c>
      <c r="K130" s="334"/>
    </row>
    <row r="131" ht="15" customHeight="1">
      <c r="B131" s="332"/>
      <c r="C131" s="291" t="s">
        <v>644</v>
      </c>
      <c r="D131" s="291"/>
      <c r="E131" s="291"/>
      <c r="F131" s="312" t="s">
        <v>645</v>
      </c>
      <c r="G131" s="291"/>
      <c r="H131" s="291" t="s">
        <v>678</v>
      </c>
      <c r="I131" s="291" t="s">
        <v>641</v>
      </c>
      <c r="J131" s="291">
        <v>50</v>
      </c>
      <c r="K131" s="334"/>
    </row>
    <row r="132" ht="15" customHeight="1">
      <c r="B132" s="332"/>
      <c r="C132" s="291" t="s">
        <v>658</v>
      </c>
      <c r="D132" s="291"/>
      <c r="E132" s="291"/>
      <c r="F132" s="312" t="s">
        <v>645</v>
      </c>
      <c r="G132" s="291"/>
      <c r="H132" s="291" t="s">
        <v>678</v>
      </c>
      <c r="I132" s="291" t="s">
        <v>641</v>
      </c>
      <c r="J132" s="291">
        <v>50</v>
      </c>
      <c r="K132" s="334"/>
    </row>
    <row r="133" ht="15" customHeight="1">
      <c r="B133" s="332"/>
      <c r="C133" s="291" t="s">
        <v>664</v>
      </c>
      <c r="D133" s="291"/>
      <c r="E133" s="291"/>
      <c r="F133" s="312" t="s">
        <v>645</v>
      </c>
      <c r="G133" s="291"/>
      <c r="H133" s="291" t="s">
        <v>678</v>
      </c>
      <c r="I133" s="291" t="s">
        <v>641</v>
      </c>
      <c r="J133" s="291">
        <v>50</v>
      </c>
      <c r="K133" s="334"/>
    </row>
    <row r="134" ht="15" customHeight="1">
      <c r="B134" s="332"/>
      <c r="C134" s="291" t="s">
        <v>666</v>
      </c>
      <c r="D134" s="291"/>
      <c r="E134" s="291"/>
      <c r="F134" s="312" t="s">
        <v>645</v>
      </c>
      <c r="G134" s="291"/>
      <c r="H134" s="291" t="s">
        <v>678</v>
      </c>
      <c r="I134" s="291" t="s">
        <v>641</v>
      </c>
      <c r="J134" s="291">
        <v>50</v>
      </c>
      <c r="K134" s="334"/>
    </row>
    <row r="135" ht="15" customHeight="1">
      <c r="B135" s="332"/>
      <c r="C135" s="291" t="s">
        <v>139</v>
      </c>
      <c r="D135" s="291"/>
      <c r="E135" s="291"/>
      <c r="F135" s="312" t="s">
        <v>645</v>
      </c>
      <c r="G135" s="291"/>
      <c r="H135" s="291" t="s">
        <v>691</v>
      </c>
      <c r="I135" s="291" t="s">
        <v>641</v>
      </c>
      <c r="J135" s="291">
        <v>255</v>
      </c>
      <c r="K135" s="334"/>
    </row>
    <row r="136" ht="15" customHeight="1">
      <c r="B136" s="332"/>
      <c r="C136" s="291" t="s">
        <v>668</v>
      </c>
      <c r="D136" s="291"/>
      <c r="E136" s="291"/>
      <c r="F136" s="312" t="s">
        <v>639</v>
      </c>
      <c r="G136" s="291"/>
      <c r="H136" s="291" t="s">
        <v>692</v>
      </c>
      <c r="I136" s="291" t="s">
        <v>670</v>
      </c>
      <c r="J136" s="291"/>
      <c r="K136" s="334"/>
    </row>
    <row r="137" ht="15" customHeight="1">
      <c r="B137" s="332"/>
      <c r="C137" s="291" t="s">
        <v>671</v>
      </c>
      <c r="D137" s="291"/>
      <c r="E137" s="291"/>
      <c r="F137" s="312" t="s">
        <v>639</v>
      </c>
      <c r="G137" s="291"/>
      <c r="H137" s="291" t="s">
        <v>693</v>
      </c>
      <c r="I137" s="291" t="s">
        <v>673</v>
      </c>
      <c r="J137" s="291"/>
      <c r="K137" s="334"/>
    </row>
    <row r="138" ht="15" customHeight="1">
      <c r="B138" s="332"/>
      <c r="C138" s="291" t="s">
        <v>674</v>
      </c>
      <c r="D138" s="291"/>
      <c r="E138" s="291"/>
      <c r="F138" s="312" t="s">
        <v>639</v>
      </c>
      <c r="G138" s="291"/>
      <c r="H138" s="291" t="s">
        <v>674</v>
      </c>
      <c r="I138" s="291" t="s">
        <v>673</v>
      </c>
      <c r="J138" s="291"/>
      <c r="K138" s="334"/>
    </row>
    <row r="139" ht="15" customHeight="1">
      <c r="B139" s="332"/>
      <c r="C139" s="291" t="s">
        <v>38</v>
      </c>
      <c r="D139" s="291"/>
      <c r="E139" s="291"/>
      <c r="F139" s="312" t="s">
        <v>639</v>
      </c>
      <c r="G139" s="291"/>
      <c r="H139" s="291" t="s">
        <v>694</v>
      </c>
      <c r="I139" s="291" t="s">
        <v>673</v>
      </c>
      <c r="J139" s="291"/>
      <c r="K139" s="334"/>
    </row>
    <row r="140" ht="15" customHeight="1">
      <c r="B140" s="332"/>
      <c r="C140" s="291" t="s">
        <v>695</v>
      </c>
      <c r="D140" s="291"/>
      <c r="E140" s="291"/>
      <c r="F140" s="312" t="s">
        <v>639</v>
      </c>
      <c r="G140" s="291"/>
      <c r="H140" s="291" t="s">
        <v>696</v>
      </c>
      <c r="I140" s="291" t="s">
        <v>673</v>
      </c>
      <c r="J140" s="291"/>
      <c r="K140" s="334"/>
    </row>
    <row r="141" ht="15" customHeight="1">
      <c r="B141" s="335"/>
      <c r="C141" s="336"/>
      <c r="D141" s="336"/>
      <c r="E141" s="336"/>
      <c r="F141" s="336"/>
      <c r="G141" s="336"/>
      <c r="H141" s="336"/>
      <c r="I141" s="336"/>
      <c r="J141" s="336"/>
      <c r="K141" s="337"/>
    </row>
    <row r="142" ht="18.75" customHeight="1">
      <c r="B142" s="287"/>
      <c r="C142" s="287"/>
      <c r="D142" s="287"/>
      <c r="E142" s="287"/>
      <c r="F142" s="324"/>
      <c r="G142" s="287"/>
      <c r="H142" s="287"/>
      <c r="I142" s="287"/>
      <c r="J142" s="287"/>
      <c r="K142" s="287"/>
    </row>
    <row r="143" ht="18.75" customHeight="1">
      <c r="B143" s="298"/>
      <c r="C143" s="298"/>
      <c r="D143" s="298"/>
      <c r="E143" s="298"/>
      <c r="F143" s="298"/>
      <c r="G143" s="298"/>
      <c r="H143" s="298"/>
      <c r="I143" s="298"/>
      <c r="J143" s="298"/>
      <c r="K143" s="298"/>
    </row>
    <row r="144" ht="7.5" customHeight="1">
      <c r="B144" s="299"/>
      <c r="C144" s="300"/>
      <c r="D144" s="300"/>
      <c r="E144" s="300"/>
      <c r="F144" s="300"/>
      <c r="G144" s="300"/>
      <c r="H144" s="300"/>
      <c r="I144" s="300"/>
      <c r="J144" s="300"/>
      <c r="K144" s="301"/>
    </row>
    <row r="145" ht="45" customHeight="1">
      <c r="B145" s="302"/>
      <c r="C145" s="303" t="s">
        <v>697</v>
      </c>
      <c r="D145" s="303"/>
      <c r="E145" s="303"/>
      <c r="F145" s="303"/>
      <c r="G145" s="303"/>
      <c r="H145" s="303"/>
      <c r="I145" s="303"/>
      <c r="J145" s="303"/>
      <c r="K145" s="304"/>
    </row>
    <row r="146" ht="17.25" customHeight="1">
      <c r="B146" s="302"/>
      <c r="C146" s="305" t="s">
        <v>633</v>
      </c>
      <c r="D146" s="305"/>
      <c r="E146" s="305"/>
      <c r="F146" s="305" t="s">
        <v>634</v>
      </c>
      <c r="G146" s="306"/>
      <c r="H146" s="305" t="s">
        <v>134</v>
      </c>
      <c r="I146" s="305" t="s">
        <v>57</v>
      </c>
      <c r="J146" s="305" t="s">
        <v>635</v>
      </c>
      <c r="K146" s="304"/>
    </row>
    <row r="147" ht="17.25" customHeight="1">
      <c r="B147" s="302"/>
      <c r="C147" s="307" t="s">
        <v>636</v>
      </c>
      <c r="D147" s="307"/>
      <c r="E147" s="307"/>
      <c r="F147" s="308" t="s">
        <v>637</v>
      </c>
      <c r="G147" s="309"/>
      <c r="H147" s="307"/>
      <c r="I147" s="307"/>
      <c r="J147" s="307" t="s">
        <v>638</v>
      </c>
      <c r="K147" s="304"/>
    </row>
    <row r="148" ht="5.25" customHeight="1">
      <c r="B148" s="313"/>
      <c r="C148" s="310"/>
      <c r="D148" s="310"/>
      <c r="E148" s="310"/>
      <c r="F148" s="310"/>
      <c r="G148" s="311"/>
      <c r="H148" s="310"/>
      <c r="I148" s="310"/>
      <c r="J148" s="310"/>
      <c r="K148" s="334"/>
    </row>
    <row r="149" ht="15" customHeight="1">
      <c r="B149" s="313"/>
      <c r="C149" s="338" t="s">
        <v>642</v>
      </c>
      <c r="D149" s="291"/>
      <c r="E149" s="291"/>
      <c r="F149" s="339" t="s">
        <v>639</v>
      </c>
      <c r="G149" s="291"/>
      <c r="H149" s="338" t="s">
        <v>678</v>
      </c>
      <c r="I149" s="338" t="s">
        <v>641</v>
      </c>
      <c r="J149" s="338">
        <v>120</v>
      </c>
      <c r="K149" s="334"/>
    </row>
    <row r="150" ht="15" customHeight="1">
      <c r="B150" s="313"/>
      <c r="C150" s="338" t="s">
        <v>687</v>
      </c>
      <c r="D150" s="291"/>
      <c r="E150" s="291"/>
      <c r="F150" s="339" t="s">
        <v>639</v>
      </c>
      <c r="G150" s="291"/>
      <c r="H150" s="338" t="s">
        <v>698</v>
      </c>
      <c r="I150" s="338" t="s">
        <v>641</v>
      </c>
      <c r="J150" s="338" t="s">
        <v>689</v>
      </c>
      <c r="K150" s="334"/>
    </row>
    <row r="151" ht="15" customHeight="1">
      <c r="B151" s="313"/>
      <c r="C151" s="338" t="s">
        <v>588</v>
      </c>
      <c r="D151" s="291"/>
      <c r="E151" s="291"/>
      <c r="F151" s="339" t="s">
        <v>639</v>
      </c>
      <c r="G151" s="291"/>
      <c r="H151" s="338" t="s">
        <v>699</v>
      </c>
      <c r="I151" s="338" t="s">
        <v>641</v>
      </c>
      <c r="J151" s="338" t="s">
        <v>689</v>
      </c>
      <c r="K151" s="334"/>
    </row>
    <row r="152" ht="15" customHeight="1">
      <c r="B152" s="313"/>
      <c r="C152" s="338" t="s">
        <v>644</v>
      </c>
      <c r="D152" s="291"/>
      <c r="E152" s="291"/>
      <c r="F152" s="339" t="s">
        <v>645</v>
      </c>
      <c r="G152" s="291"/>
      <c r="H152" s="338" t="s">
        <v>678</v>
      </c>
      <c r="I152" s="338" t="s">
        <v>641</v>
      </c>
      <c r="J152" s="338">
        <v>50</v>
      </c>
      <c r="K152" s="334"/>
    </row>
    <row r="153" ht="15" customHeight="1">
      <c r="B153" s="313"/>
      <c r="C153" s="338" t="s">
        <v>647</v>
      </c>
      <c r="D153" s="291"/>
      <c r="E153" s="291"/>
      <c r="F153" s="339" t="s">
        <v>639</v>
      </c>
      <c r="G153" s="291"/>
      <c r="H153" s="338" t="s">
        <v>678</v>
      </c>
      <c r="I153" s="338" t="s">
        <v>649</v>
      </c>
      <c r="J153" s="338"/>
      <c r="K153" s="334"/>
    </row>
    <row r="154" ht="15" customHeight="1">
      <c r="B154" s="313"/>
      <c r="C154" s="338" t="s">
        <v>658</v>
      </c>
      <c r="D154" s="291"/>
      <c r="E154" s="291"/>
      <c r="F154" s="339" t="s">
        <v>645</v>
      </c>
      <c r="G154" s="291"/>
      <c r="H154" s="338" t="s">
        <v>678</v>
      </c>
      <c r="I154" s="338" t="s">
        <v>641</v>
      </c>
      <c r="J154" s="338">
        <v>50</v>
      </c>
      <c r="K154" s="334"/>
    </row>
    <row r="155" ht="15" customHeight="1">
      <c r="B155" s="313"/>
      <c r="C155" s="338" t="s">
        <v>666</v>
      </c>
      <c r="D155" s="291"/>
      <c r="E155" s="291"/>
      <c r="F155" s="339" t="s">
        <v>645</v>
      </c>
      <c r="G155" s="291"/>
      <c r="H155" s="338" t="s">
        <v>678</v>
      </c>
      <c r="I155" s="338" t="s">
        <v>641</v>
      </c>
      <c r="J155" s="338">
        <v>50</v>
      </c>
      <c r="K155" s="334"/>
    </row>
    <row r="156" ht="15" customHeight="1">
      <c r="B156" s="313"/>
      <c r="C156" s="338" t="s">
        <v>664</v>
      </c>
      <c r="D156" s="291"/>
      <c r="E156" s="291"/>
      <c r="F156" s="339" t="s">
        <v>645</v>
      </c>
      <c r="G156" s="291"/>
      <c r="H156" s="338" t="s">
        <v>678</v>
      </c>
      <c r="I156" s="338" t="s">
        <v>641</v>
      </c>
      <c r="J156" s="338">
        <v>50</v>
      </c>
      <c r="K156" s="334"/>
    </row>
    <row r="157" ht="15" customHeight="1">
      <c r="B157" s="313"/>
      <c r="C157" s="338" t="s">
        <v>111</v>
      </c>
      <c r="D157" s="291"/>
      <c r="E157" s="291"/>
      <c r="F157" s="339" t="s">
        <v>639</v>
      </c>
      <c r="G157" s="291"/>
      <c r="H157" s="338" t="s">
        <v>700</v>
      </c>
      <c r="I157" s="338" t="s">
        <v>641</v>
      </c>
      <c r="J157" s="338" t="s">
        <v>701</v>
      </c>
      <c r="K157" s="334"/>
    </row>
    <row r="158" ht="15" customHeight="1">
      <c r="B158" s="313"/>
      <c r="C158" s="338" t="s">
        <v>702</v>
      </c>
      <c r="D158" s="291"/>
      <c r="E158" s="291"/>
      <c r="F158" s="339" t="s">
        <v>639</v>
      </c>
      <c r="G158" s="291"/>
      <c r="H158" s="338" t="s">
        <v>703</v>
      </c>
      <c r="I158" s="338" t="s">
        <v>673</v>
      </c>
      <c r="J158" s="338"/>
      <c r="K158" s="334"/>
    </row>
    <row r="159" ht="15" customHeight="1">
      <c r="B159" s="340"/>
      <c r="C159" s="322"/>
      <c r="D159" s="322"/>
      <c r="E159" s="322"/>
      <c r="F159" s="322"/>
      <c r="G159" s="322"/>
      <c r="H159" s="322"/>
      <c r="I159" s="322"/>
      <c r="J159" s="322"/>
      <c r="K159" s="341"/>
    </row>
    <row r="160" ht="18.75" customHeight="1">
      <c r="B160" s="287"/>
      <c r="C160" s="291"/>
      <c r="D160" s="291"/>
      <c r="E160" s="291"/>
      <c r="F160" s="312"/>
      <c r="G160" s="291"/>
      <c r="H160" s="291"/>
      <c r="I160" s="291"/>
      <c r="J160" s="291"/>
      <c r="K160" s="287"/>
    </row>
    <row r="161" ht="18.75" customHeight="1">
      <c r="B161" s="298"/>
      <c r="C161" s="298"/>
      <c r="D161" s="298"/>
      <c r="E161" s="298"/>
      <c r="F161" s="298"/>
      <c r="G161" s="298"/>
      <c r="H161" s="298"/>
      <c r="I161" s="298"/>
      <c r="J161" s="298"/>
      <c r="K161" s="298"/>
    </row>
    <row r="162" ht="7.5" customHeight="1">
      <c r="B162" s="277"/>
      <c r="C162" s="278"/>
      <c r="D162" s="278"/>
      <c r="E162" s="278"/>
      <c r="F162" s="278"/>
      <c r="G162" s="278"/>
      <c r="H162" s="278"/>
      <c r="I162" s="278"/>
      <c r="J162" s="278"/>
      <c r="K162" s="279"/>
    </row>
    <row r="163" ht="45" customHeight="1">
      <c r="B163" s="280"/>
      <c r="C163" s="281" t="s">
        <v>704</v>
      </c>
      <c r="D163" s="281"/>
      <c r="E163" s="281"/>
      <c r="F163" s="281"/>
      <c r="G163" s="281"/>
      <c r="H163" s="281"/>
      <c r="I163" s="281"/>
      <c r="J163" s="281"/>
      <c r="K163" s="282"/>
    </row>
    <row r="164" ht="17.25" customHeight="1">
      <c r="B164" s="280"/>
      <c r="C164" s="305" t="s">
        <v>633</v>
      </c>
      <c r="D164" s="305"/>
      <c r="E164" s="305"/>
      <c r="F164" s="305" t="s">
        <v>634</v>
      </c>
      <c r="G164" s="342"/>
      <c r="H164" s="343" t="s">
        <v>134</v>
      </c>
      <c r="I164" s="343" t="s">
        <v>57</v>
      </c>
      <c r="J164" s="305" t="s">
        <v>635</v>
      </c>
      <c r="K164" s="282"/>
    </row>
    <row r="165" ht="17.25" customHeight="1">
      <c r="B165" s="283"/>
      <c r="C165" s="307" t="s">
        <v>636</v>
      </c>
      <c r="D165" s="307"/>
      <c r="E165" s="307"/>
      <c r="F165" s="308" t="s">
        <v>637</v>
      </c>
      <c r="G165" s="344"/>
      <c r="H165" s="345"/>
      <c r="I165" s="345"/>
      <c r="J165" s="307" t="s">
        <v>638</v>
      </c>
      <c r="K165" s="285"/>
    </row>
    <row r="166" ht="5.25" customHeight="1">
      <c r="B166" s="313"/>
      <c r="C166" s="310"/>
      <c r="D166" s="310"/>
      <c r="E166" s="310"/>
      <c r="F166" s="310"/>
      <c r="G166" s="311"/>
      <c r="H166" s="310"/>
      <c r="I166" s="310"/>
      <c r="J166" s="310"/>
      <c r="K166" s="334"/>
    </row>
    <row r="167" ht="15" customHeight="1">
      <c r="B167" s="313"/>
      <c r="C167" s="291" t="s">
        <v>642</v>
      </c>
      <c r="D167" s="291"/>
      <c r="E167" s="291"/>
      <c r="F167" s="312" t="s">
        <v>639</v>
      </c>
      <c r="G167" s="291"/>
      <c r="H167" s="291" t="s">
        <v>678</v>
      </c>
      <c r="I167" s="291" t="s">
        <v>641</v>
      </c>
      <c r="J167" s="291">
        <v>120</v>
      </c>
      <c r="K167" s="334"/>
    </row>
    <row r="168" ht="15" customHeight="1">
      <c r="B168" s="313"/>
      <c r="C168" s="291" t="s">
        <v>687</v>
      </c>
      <c r="D168" s="291"/>
      <c r="E168" s="291"/>
      <c r="F168" s="312" t="s">
        <v>639</v>
      </c>
      <c r="G168" s="291"/>
      <c r="H168" s="291" t="s">
        <v>688</v>
      </c>
      <c r="I168" s="291" t="s">
        <v>641</v>
      </c>
      <c r="J168" s="291" t="s">
        <v>689</v>
      </c>
      <c r="K168" s="334"/>
    </row>
    <row r="169" ht="15" customHeight="1">
      <c r="B169" s="313"/>
      <c r="C169" s="291" t="s">
        <v>588</v>
      </c>
      <c r="D169" s="291"/>
      <c r="E169" s="291"/>
      <c r="F169" s="312" t="s">
        <v>639</v>
      </c>
      <c r="G169" s="291"/>
      <c r="H169" s="291" t="s">
        <v>705</v>
      </c>
      <c r="I169" s="291" t="s">
        <v>641</v>
      </c>
      <c r="J169" s="291" t="s">
        <v>689</v>
      </c>
      <c r="K169" s="334"/>
    </row>
    <row r="170" ht="15" customHeight="1">
      <c r="B170" s="313"/>
      <c r="C170" s="291" t="s">
        <v>644</v>
      </c>
      <c r="D170" s="291"/>
      <c r="E170" s="291"/>
      <c r="F170" s="312" t="s">
        <v>645</v>
      </c>
      <c r="G170" s="291"/>
      <c r="H170" s="291" t="s">
        <v>705</v>
      </c>
      <c r="I170" s="291" t="s">
        <v>641</v>
      </c>
      <c r="J170" s="291">
        <v>50</v>
      </c>
      <c r="K170" s="334"/>
    </row>
    <row r="171" ht="15" customHeight="1">
      <c r="B171" s="313"/>
      <c r="C171" s="291" t="s">
        <v>647</v>
      </c>
      <c r="D171" s="291"/>
      <c r="E171" s="291"/>
      <c r="F171" s="312" t="s">
        <v>639</v>
      </c>
      <c r="G171" s="291"/>
      <c r="H171" s="291" t="s">
        <v>705</v>
      </c>
      <c r="I171" s="291" t="s">
        <v>649</v>
      </c>
      <c r="J171" s="291"/>
      <c r="K171" s="334"/>
    </row>
    <row r="172" ht="15" customHeight="1">
      <c r="B172" s="313"/>
      <c r="C172" s="291" t="s">
        <v>658</v>
      </c>
      <c r="D172" s="291"/>
      <c r="E172" s="291"/>
      <c r="F172" s="312" t="s">
        <v>645</v>
      </c>
      <c r="G172" s="291"/>
      <c r="H172" s="291" t="s">
        <v>705</v>
      </c>
      <c r="I172" s="291" t="s">
        <v>641</v>
      </c>
      <c r="J172" s="291">
        <v>50</v>
      </c>
      <c r="K172" s="334"/>
    </row>
    <row r="173" ht="15" customHeight="1">
      <c r="B173" s="313"/>
      <c r="C173" s="291" t="s">
        <v>666</v>
      </c>
      <c r="D173" s="291"/>
      <c r="E173" s="291"/>
      <c r="F173" s="312" t="s">
        <v>645</v>
      </c>
      <c r="G173" s="291"/>
      <c r="H173" s="291" t="s">
        <v>705</v>
      </c>
      <c r="I173" s="291" t="s">
        <v>641</v>
      </c>
      <c r="J173" s="291">
        <v>50</v>
      </c>
      <c r="K173" s="334"/>
    </row>
    <row r="174" ht="15" customHeight="1">
      <c r="B174" s="313"/>
      <c r="C174" s="291" t="s">
        <v>664</v>
      </c>
      <c r="D174" s="291"/>
      <c r="E174" s="291"/>
      <c r="F174" s="312" t="s">
        <v>645</v>
      </c>
      <c r="G174" s="291"/>
      <c r="H174" s="291" t="s">
        <v>705</v>
      </c>
      <c r="I174" s="291" t="s">
        <v>641</v>
      </c>
      <c r="J174" s="291">
        <v>50</v>
      </c>
      <c r="K174" s="334"/>
    </row>
    <row r="175" ht="15" customHeight="1">
      <c r="B175" s="313"/>
      <c r="C175" s="291" t="s">
        <v>133</v>
      </c>
      <c r="D175" s="291"/>
      <c r="E175" s="291"/>
      <c r="F175" s="312" t="s">
        <v>639</v>
      </c>
      <c r="G175" s="291"/>
      <c r="H175" s="291" t="s">
        <v>706</v>
      </c>
      <c r="I175" s="291" t="s">
        <v>707</v>
      </c>
      <c r="J175" s="291"/>
      <c r="K175" s="334"/>
    </row>
    <row r="176" ht="15" customHeight="1">
      <c r="B176" s="313"/>
      <c r="C176" s="291" t="s">
        <v>57</v>
      </c>
      <c r="D176" s="291"/>
      <c r="E176" s="291"/>
      <c r="F176" s="312" t="s">
        <v>639</v>
      </c>
      <c r="G176" s="291"/>
      <c r="H176" s="291" t="s">
        <v>708</v>
      </c>
      <c r="I176" s="291" t="s">
        <v>709</v>
      </c>
      <c r="J176" s="291">
        <v>1</v>
      </c>
      <c r="K176" s="334"/>
    </row>
    <row r="177" ht="15" customHeight="1">
      <c r="B177" s="313"/>
      <c r="C177" s="291" t="s">
        <v>53</v>
      </c>
      <c r="D177" s="291"/>
      <c r="E177" s="291"/>
      <c r="F177" s="312" t="s">
        <v>639</v>
      </c>
      <c r="G177" s="291"/>
      <c r="H177" s="291" t="s">
        <v>710</v>
      </c>
      <c r="I177" s="291" t="s">
        <v>641</v>
      </c>
      <c r="J177" s="291">
        <v>20</v>
      </c>
      <c r="K177" s="334"/>
    </row>
    <row r="178" ht="15" customHeight="1">
      <c r="B178" s="313"/>
      <c r="C178" s="291" t="s">
        <v>134</v>
      </c>
      <c r="D178" s="291"/>
      <c r="E178" s="291"/>
      <c r="F178" s="312" t="s">
        <v>639</v>
      </c>
      <c r="G178" s="291"/>
      <c r="H178" s="291" t="s">
        <v>711</v>
      </c>
      <c r="I178" s="291" t="s">
        <v>641</v>
      </c>
      <c r="J178" s="291">
        <v>255</v>
      </c>
      <c r="K178" s="334"/>
    </row>
    <row r="179" ht="15" customHeight="1">
      <c r="B179" s="313"/>
      <c r="C179" s="291" t="s">
        <v>135</v>
      </c>
      <c r="D179" s="291"/>
      <c r="E179" s="291"/>
      <c r="F179" s="312" t="s">
        <v>639</v>
      </c>
      <c r="G179" s="291"/>
      <c r="H179" s="291" t="s">
        <v>604</v>
      </c>
      <c r="I179" s="291" t="s">
        <v>641</v>
      </c>
      <c r="J179" s="291">
        <v>10</v>
      </c>
      <c r="K179" s="334"/>
    </row>
    <row r="180" ht="15" customHeight="1">
      <c r="B180" s="313"/>
      <c r="C180" s="291" t="s">
        <v>136</v>
      </c>
      <c r="D180" s="291"/>
      <c r="E180" s="291"/>
      <c r="F180" s="312" t="s">
        <v>639</v>
      </c>
      <c r="G180" s="291"/>
      <c r="H180" s="291" t="s">
        <v>712</v>
      </c>
      <c r="I180" s="291" t="s">
        <v>673</v>
      </c>
      <c r="J180" s="291"/>
      <c r="K180" s="334"/>
    </row>
    <row r="181" ht="15" customHeight="1">
      <c r="B181" s="313"/>
      <c r="C181" s="291" t="s">
        <v>713</v>
      </c>
      <c r="D181" s="291"/>
      <c r="E181" s="291"/>
      <c r="F181" s="312" t="s">
        <v>639</v>
      </c>
      <c r="G181" s="291"/>
      <c r="H181" s="291" t="s">
        <v>714</v>
      </c>
      <c r="I181" s="291" t="s">
        <v>673</v>
      </c>
      <c r="J181" s="291"/>
      <c r="K181" s="334"/>
    </row>
    <row r="182" ht="15" customHeight="1">
      <c r="B182" s="313"/>
      <c r="C182" s="291" t="s">
        <v>702</v>
      </c>
      <c r="D182" s="291"/>
      <c r="E182" s="291"/>
      <c r="F182" s="312" t="s">
        <v>639</v>
      </c>
      <c r="G182" s="291"/>
      <c r="H182" s="291" t="s">
        <v>715</v>
      </c>
      <c r="I182" s="291" t="s">
        <v>673</v>
      </c>
      <c r="J182" s="291"/>
      <c r="K182" s="334"/>
    </row>
    <row r="183" ht="15" customHeight="1">
      <c r="B183" s="313"/>
      <c r="C183" s="291" t="s">
        <v>138</v>
      </c>
      <c r="D183" s="291"/>
      <c r="E183" s="291"/>
      <c r="F183" s="312" t="s">
        <v>645</v>
      </c>
      <c r="G183" s="291"/>
      <c r="H183" s="291" t="s">
        <v>716</v>
      </c>
      <c r="I183" s="291" t="s">
        <v>641</v>
      </c>
      <c r="J183" s="291">
        <v>50</v>
      </c>
      <c r="K183" s="334"/>
    </row>
    <row r="184" ht="15" customHeight="1">
      <c r="B184" s="313"/>
      <c r="C184" s="291" t="s">
        <v>717</v>
      </c>
      <c r="D184" s="291"/>
      <c r="E184" s="291"/>
      <c r="F184" s="312" t="s">
        <v>645</v>
      </c>
      <c r="G184" s="291"/>
      <c r="H184" s="291" t="s">
        <v>718</v>
      </c>
      <c r="I184" s="291" t="s">
        <v>719</v>
      </c>
      <c r="J184" s="291"/>
      <c r="K184" s="334"/>
    </row>
    <row r="185" ht="15" customHeight="1">
      <c r="B185" s="313"/>
      <c r="C185" s="291" t="s">
        <v>720</v>
      </c>
      <c r="D185" s="291"/>
      <c r="E185" s="291"/>
      <c r="F185" s="312" t="s">
        <v>645</v>
      </c>
      <c r="G185" s="291"/>
      <c r="H185" s="291" t="s">
        <v>721</v>
      </c>
      <c r="I185" s="291" t="s">
        <v>719</v>
      </c>
      <c r="J185" s="291"/>
      <c r="K185" s="334"/>
    </row>
    <row r="186" ht="15" customHeight="1">
      <c r="B186" s="313"/>
      <c r="C186" s="291" t="s">
        <v>722</v>
      </c>
      <c r="D186" s="291"/>
      <c r="E186" s="291"/>
      <c r="F186" s="312" t="s">
        <v>645</v>
      </c>
      <c r="G186" s="291"/>
      <c r="H186" s="291" t="s">
        <v>723</v>
      </c>
      <c r="I186" s="291" t="s">
        <v>719</v>
      </c>
      <c r="J186" s="291"/>
      <c r="K186" s="334"/>
    </row>
    <row r="187" ht="15" customHeight="1">
      <c r="B187" s="313"/>
      <c r="C187" s="346" t="s">
        <v>724</v>
      </c>
      <c r="D187" s="291"/>
      <c r="E187" s="291"/>
      <c r="F187" s="312" t="s">
        <v>645</v>
      </c>
      <c r="G187" s="291"/>
      <c r="H187" s="291" t="s">
        <v>725</v>
      </c>
      <c r="I187" s="291" t="s">
        <v>726</v>
      </c>
      <c r="J187" s="347" t="s">
        <v>727</v>
      </c>
      <c r="K187" s="334"/>
    </row>
    <row r="188" ht="15" customHeight="1">
      <c r="B188" s="313"/>
      <c r="C188" s="297" t="s">
        <v>42</v>
      </c>
      <c r="D188" s="291"/>
      <c r="E188" s="291"/>
      <c r="F188" s="312" t="s">
        <v>639</v>
      </c>
      <c r="G188" s="291"/>
      <c r="H188" s="287" t="s">
        <v>728</v>
      </c>
      <c r="I188" s="291" t="s">
        <v>729</v>
      </c>
      <c r="J188" s="291"/>
      <c r="K188" s="334"/>
    </row>
    <row r="189" ht="15" customHeight="1">
      <c r="B189" s="313"/>
      <c r="C189" s="297" t="s">
        <v>730</v>
      </c>
      <c r="D189" s="291"/>
      <c r="E189" s="291"/>
      <c r="F189" s="312" t="s">
        <v>639</v>
      </c>
      <c r="G189" s="291"/>
      <c r="H189" s="291" t="s">
        <v>731</v>
      </c>
      <c r="I189" s="291" t="s">
        <v>673</v>
      </c>
      <c r="J189" s="291"/>
      <c r="K189" s="334"/>
    </row>
    <row r="190" ht="15" customHeight="1">
      <c r="B190" s="313"/>
      <c r="C190" s="297" t="s">
        <v>732</v>
      </c>
      <c r="D190" s="291"/>
      <c r="E190" s="291"/>
      <c r="F190" s="312" t="s">
        <v>639</v>
      </c>
      <c r="G190" s="291"/>
      <c r="H190" s="291" t="s">
        <v>733</v>
      </c>
      <c r="I190" s="291" t="s">
        <v>673</v>
      </c>
      <c r="J190" s="291"/>
      <c r="K190" s="334"/>
    </row>
    <row r="191" ht="15" customHeight="1">
      <c r="B191" s="313"/>
      <c r="C191" s="297" t="s">
        <v>734</v>
      </c>
      <c r="D191" s="291"/>
      <c r="E191" s="291"/>
      <c r="F191" s="312" t="s">
        <v>645</v>
      </c>
      <c r="G191" s="291"/>
      <c r="H191" s="291" t="s">
        <v>735</v>
      </c>
      <c r="I191" s="291" t="s">
        <v>673</v>
      </c>
      <c r="J191" s="291"/>
      <c r="K191" s="334"/>
    </row>
    <row r="192" ht="15" customHeight="1">
      <c r="B192" s="340"/>
      <c r="C192" s="348"/>
      <c r="D192" s="322"/>
      <c r="E192" s="322"/>
      <c r="F192" s="322"/>
      <c r="G192" s="322"/>
      <c r="H192" s="322"/>
      <c r="I192" s="322"/>
      <c r="J192" s="322"/>
      <c r="K192" s="341"/>
    </row>
    <row r="193" ht="18.75" customHeight="1">
      <c r="B193" s="287"/>
      <c r="C193" s="291"/>
      <c r="D193" s="291"/>
      <c r="E193" s="291"/>
      <c r="F193" s="312"/>
      <c r="G193" s="291"/>
      <c r="H193" s="291"/>
      <c r="I193" s="291"/>
      <c r="J193" s="291"/>
      <c r="K193" s="287"/>
    </row>
    <row r="194" ht="18.75" customHeight="1">
      <c r="B194" s="287"/>
      <c r="C194" s="291"/>
      <c r="D194" s="291"/>
      <c r="E194" s="291"/>
      <c r="F194" s="312"/>
      <c r="G194" s="291"/>
      <c r="H194" s="291"/>
      <c r="I194" s="291"/>
      <c r="J194" s="291"/>
      <c r="K194" s="287"/>
    </row>
    <row r="195" ht="18.75" customHeight="1">
      <c r="B195" s="298"/>
      <c r="C195" s="298"/>
      <c r="D195" s="298"/>
      <c r="E195" s="298"/>
      <c r="F195" s="298"/>
      <c r="G195" s="298"/>
      <c r="H195" s="298"/>
      <c r="I195" s="298"/>
      <c r="J195" s="298"/>
      <c r="K195" s="298"/>
    </row>
    <row r="196" ht="13.5">
      <c r="B196" s="277"/>
      <c r="C196" s="278"/>
      <c r="D196" s="278"/>
      <c r="E196" s="278"/>
      <c r="F196" s="278"/>
      <c r="G196" s="278"/>
      <c r="H196" s="278"/>
      <c r="I196" s="278"/>
      <c r="J196" s="278"/>
      <c r="K196" s="279"/>
    </row>
    <row r="197" ht="21">
      <c r="B197" s="280"/>
      <c r="C197" s="281" t="s">
        <v>736</v>
      </c>
      <c r="D197" s="281"/>
      <c r="E197" s="281"/>
      <c r="F197" s="281"/>
      <c r="G197" s="281"/>
      <c r="H197" s="281"/>
      <c r="I197" s="281"/>
      <c r="J197" s="281"/>
      <c r="K197" s="282"/>
    </row>
    <row r="198" ht="25.5" customHeight="1">
      <c r="B198" s="280"/>
      <c r="C198" s="349" t="s">
        <v>737</v>
      </c>
      <c r="D198" s="349"/>
      <c r="E198" s="349"/>
      <c r="F198" s="349" t="s">
        <v>738</v>
      </c>
      <c r="G198" s="350"/>
      <c r="H198" s="349" t="s">
        <v>739</v>
      </c>
      <c r="I198" s="349"/>
      <c r="J198" s="349"/>
      <c r="K198" s="282"/>
    </row>
    <row r="199" ht="5.25" customHeight="1">
      <c r="B199" s="313"/>
      <c r="C199" s="310"/>
      <c r="D199" s="310"/>
      <c r="E199" s="310"/>
      <c r="F199" s="310"/>
      <c r="G199" s="291"/>
      <c r="H199" s="310"/>
      <c r="I199" s="310"/>
      <c r="J199" s="310"/>
      <c r="K199" s="334"/>
    </row>
    <row r="200" ht="15" customHeight="1">
      <c r="B200" s="313"/>
      <c r="C200" s="291" t="s">
        <v>729</v>
      </c>
      <c r="D200" s="291"/>
      <c r="E200" s="291"/>
      <c r="F200" s="312" t="s">
        <v>43</v>
      </c>
      <c r="G200" s="291"/>
      <c r="H200" s="291" t="s">
        <v>740</v>
      </c>
      <c r="I200" s="291"/>
      <c r="J200" s="291"/>
      <c r="K200" s="334"/>
    </row>
    <row r="201" ht="15" customHeight="1">
      <c r="B201" s="313"/>
      <c r="C201" s="319"/>
      <c r="D201" s="291"/>
      <c r="E201" s="291"/>
      <c r="F201" s="312" t="s">
        <v>44</v>
      </c>
      <c r="G201" s="291"/>
      <c r="H201" s="291" t="s">
        <v>741</v>
      </c>
      <c r="I201" s="291"/>
      <c r="J201" s="291"/>
      <c r="K201" s="334"/>
    </row>
    <row r="202" ht="15" customHeight="1">
      <c r="B202" s="313"/>
      <c r="C202" s="319"/>
      <c r="D202" s="291"/>
      <c r="E202" s="291"/>
      <c r="F202" s="312" t="s">
        <v>47</v>
      </c>
      <c r="G202" s="291"/>
      <c r="H202" s="291" t="s">
        <v>742</v>
      </c>
      <c r="I202" s="291"/>
      <c r="J202" s="291"/>
      <c r="K202" s="334"/>
    </row>
    <row r="203" ht="15" customHeight="1">
      <c r="B203" s="313"/>
      <c r="C203" s="291"/>
      <c r="D203" s="291"/>
      <c r="E203" s="291"/>
      <c r="F203" s="312" t="s">
        <v>45</v>
      </c>
      <c r="G203" s="291"/>
      <c r="H203" s="291" t="s">
        <v>743</v>
      </c>
      <c r="I203" s="291"/>
      <c r="J203" s="291"/>
      <c r="K203" s="334"/>
    </row>
    <row r="204" ht="15" customHeight="1">
      <c r="B204" s="313"/>
      <c r="C204" s="291"/>
      <c r="D204" s="291"/>
      <c r="E204" s="291"/>
      <c r="F204" s="312" t="s">
        <v>46</v>
      </c>
      <c r="G204" s="291"/>
      <c r="H204" s="291" t="s">
        <v>744</v>
      </c>
      <c r="I204" s="291"/>
      <c r="J204" s="291"/>
      <c r="K204" s="334"/>
    </row>
    <row r="205" ht="15" customHeight="1">
      <c r="B205" s="313"/>
      <c r="C205" s="291"/>
      <c r="D205" s="291"/>
      <c r="E205" s="291"/>
      <c r="F205" s="312"/>
      <c r="G205" s="291"/>
      <c r="H205" s="291"/>
      <c r="I205" s="291"/>
      <c r="J205" s="291"/>
      <c r="K205" s="334"/>
    </row>
    <row r="206" ht="15" customHeight="1">
      <c r="B206" s="313"/>
      <c r="C206" s="291" t="s">
        <v>685</v>
      </c>
      <c r="D206" s="291"/>
      <c r="E206" s="291"/>
      <c r="F206" s="312" t="s">
        <v>76</v>
      </c>
      <c r="G206" s="291"/>
      <c r="H206" s="291" t="s">
        <v>745</v>
      </c>
      <c r="I206" s="291"/>
      <c r="J206" s="291"/>
      <c r="K206" s="334"/>
    </row>
    <row r="207" ht="15" customHeight="1">
      <c r="B207" s="313"/>
      <c r="C207" s="319"/>
      <c r="D207" s="291"/>
      <c r="E207" s="291"/>
      <c r="F207" s="312" t="s">
        <v>582</v>
      </c>
      <c r="G207" s="291"/>
      <c r="H207" s="291" t="s">
        <v>583</v>
      </c>
      <c r="I207" s="291"/>
      <c r="J207" s="291"/>
      <c r="K207" s="334"/>
    </row>
    <row r="208" ht="15" customHeight="1">
      <c r="B208" s="313"/>
      <c r="C208" s="291"/>
      <c r="D208" s="291"/>
      <c r="E208" s="291"/>
      <c r="F208" s="312" t="s">
        <v>580</v>
      </c>
      <c r="G208" s="291"/>
      <c r="H208" s="291" t="s">
        <v>746</v>
      </c>
      <c r="I208" s="291"/>
      <c r="J208" s="291"/>
      <c r="K208" s="334"/>
    </row>
    <row r="209" ht="15" customHeight="1">
      <c r="B209" s="351"/>
      <c r="C209" s="319"/>
      <c r="D209" s="319"/>
      <c r="E209" s="319"/>
      <c r="F209" s="312" t="s">
        <v>584</v>
      </c>
      <c r="G209" s="297"/>
      <c r="H209" s="338" t="s">
        <v>585</v>
      </c>
      <c r="I209" s="338"/>
      <c r="J209" s="338"/>
      <c r="K209" s="352"/>
    </row>
    <row r="210" ht="15" customHeight="1">
      <c r="B210" s="351"/>
      <c r="C210" s="319"/>
      <c r="D210" s="319"/>
      <c r="E210" s="319"/>
      <c r="F210" s="312" t="s">
        <v>586</v>
      </c>
      <c r="G210" s="297"/>
      <c r="H210" s="338" t="s">
        <v>747</v>
      </c>
      <c r="I210" s="338"/>
      <c r="J210" s="338"/>
      <c r="K210" s="352"/>
    </row>
    <row r="211" ht="15" customHeight="1">
      <c r="B211" s="351"/>
      <c r="C211" s="319"/>
      <c r="D211" s="319"/>
      <c r="E211" s="319"/>
      <c r="F211" s="353"/>
      <c r="G211" s="297"/>
      <c r="H211" s="354"/>
      <c r="I211" s="354"/>
      <c r="J211" s="354"/>
      <c r="K211" s="352"/>
    </row>
    <row r="212" ht="15" customHeight="1">
      <c r="B212" s="351"/>
      <c r="C212" s="291" t="s">
        <v>709</v>
      </c>
      <c r="D212" s="319"/>
      <c r="E212" s="319"/>
      <c r="F212" s="312">
        <v>1</v>
      </c>
      <c r="G212" s="297"/>
      <c r="H212" s="338" t="s">
        <v>748</v>
      </c>
      <c r="I212" s="338"/>
      <c r="J212" s="338"/>
      <c r="K212" s="352"/>
    </row>
    <row r="213" ht="15" customHeight="1">
      <c r="B213" s="351"/>
      <c r="C213" s="319"/>
      <c r="D213" s="319"/>
      <c r="E213" s="319"/>
      <c r="F213" s="312">
        <v>2</v>
      </c>
      <c r="G213" s="297"/>
      <c r="H213" s="338" t="s">
        <v>749</v>
      </c>
      <c r="I213" s="338"/>
      <c r="J213" s="338"/>
      <c r="K213" s="352"/>
    </row>
    <row r="214" ht="15" customHeight="1">
      <c r="B214" s="351"/>
      <c r="C214" s="319"/>
      <c r="D214" s="319"/>
      <c r="E214" s="319"/>
      <c r="F214" s="312">
        <v>3</v>
      </c>
      <c r="G214" s="297"/>
      <c r="H214" s="338" t="s">
        <v>750</v>
      </c>
      <c r="I214" s="338"/>
      <c r="J214" s="338"/>
      <c r="K214" s="352"/>
    </row>
    <row r="215" ht="15" customHeight="1">
      <c r="B215" s="351"/>
      <c r="C215" s="319"/>
      <c r="D215" s="319"/>
      <c r="E215" s="319"/>
      <c r="F215" s="312">
        <v>4</v>
      </c>
      <c r="G215" s="297"/>
      <c r="H215" s="338" t="s">
        <v>751</v>
      </c>
      <c r="I215" s="338"/>
      <c r="J215" s="338"/>
      <c r="K215" s="352"/>
    </row>
    <row r="216" ht="12.75" customHeight="1">
      <c r="B216" s="355"/>
      <c r="C216" s="356"/>
      <c r="D216" s="356"/>
      <c r="E216" s="356"/>
      <c r="F216" s="356"/>
      <c r="G216" s="356"/>
      <c r="H216" s="356"/>
      <c r="I216" s="356"/>
      <c r="J216" s="356"/>
      <c r="K216" s="357"/>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Antonín Beránek</dc:creator>
  <cp:lastModifiedBy>Antonín Beránek</cp:lastModifiedBy>
  <dcterms:created xsi:type="dcterms:W3CDTF">2018-05-02T05:16:36Z</dcterms:created>
  <dcterms:modified xsi:type="dcterms:W3CDTF">2018-05-02T05:16:39Z</dcterms:modified>
</cp:coreProperties>
</file>