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JERA1834 - Výměna umakart..." sheetId="2" r:id="rId2"/>
    <sheet name="D.1.1. - Architektonicko ..." sheetId="3" r:id="rId3"/>
    <sheet name="D.1.4.1 - Technika prostř..." sheetId="4" r:id="rId4"/>
    <sheet name="D.1.4.2 - Technika prostř..." sheetId="5" r:id="rId5"/>
    <sheet name="D.1.4.3 - Technika prostř..." sheetId="6" r:id="rId6"/>
    <sheet name="D.1.4.4 - Technika prostř..." sheetId="7" r:id="rId7"/>
    <sheet name="SO 02 - Plynovodní přípojka " sheetId="8" r:id="rId8"/>
    <sheet name="Pokyny pro vyplnění" sheetId="9" r:id="rId9"/>
  </sheets>
  <definedNames>
    <definedName name="_xlnm._FilterDatabase" localSheetId="2" hidden="1">'D.1.1. - Architektonicko ...'!$C$95:$K$306</definedName>
    <definedName name="_xlnm._FilterDatabase" localSheetId="3" hidden="1">'D.1.4.1 - Technika prostř...'!$C$86:$K$156</definedName>
    <definedName name="_xlnm._FilterDatabase" localSheetId="4" hidden="1">'D.1.4.2 - Technika prostř...'!$C$88:$K$137</definedName>
    <definedName name="_xlnm._FilterDatabase" localSheetId="5" hidden="1">'D.1.4.3 - Technika prostř...'!$C$83:$K$122</definedName>
    <definedName name="_xlnm._FilterDatabase" localSheetId="6" hidden="1">'D.1.4.4 - Technika prostř...'!$C$81:$K$127</definedName>
    <definedName name="_xlnm._FilterDatabase" localSheetId="1" hidden="1">'JERA1834 - Výměna umakart...'!$C$77:$K$88</definedName>
    <definedName name="_xlnm._FilterDatabase" localSheetId="7" hidden="1">'SO 02 - Plynovodní přípojka '!$C$85:$K$142</definedName>
    <definedName name="_xlnm.Print_Area" localSheetId="2">'D.1.1. - Architektonicko ...'!$C$4:$J$39,'D.1.1. - Architektonicko ...'!$C$45:$J$77,'D.1.1. - Architektonicko ...'!$C$83:$K$306</definedName>
    <definedName name="_xlnm.Print_Area" localSheetId="3">'D.1.4.1 - Technika prostř...'!$C$4:$J$39,'D.1.4.1 - Technika prostř...'!$C$45:$J$68,'D.1.4.1 - Technika prostř...'!$C$74:$K$156</definedName>
    <definedName name="_xlnm.Print_Area" localSheetId="4">'D.1.4.2 - Technika prostř...'!$C$4:$J$39,'D.1.4.2 - Technika prostř...'!$C$45:$J$70,'D.1.4.2 - Technika prostř...'!$C$76:$K$137</definedName>
    <definedName name="_xlnm.Print_Area" localSheetId="5">'D.1.4.3 - Technika prostř...'!$C$4:$J$39,'D.1.4.3 - Technika prostř...'!$C$45:$J$65,'D.1.4.3 - Technika prostř...'!$C$71:$K$122</definedName>
    <definedName name="_xlnm.Print_Area" localSheetId="6">'D.1.4.4 - Technika prostř...'!$C$4:$J$39,'D.1.4.4 - Technika prostř...'!$C$45:$J$63,'D.1.4.4 - Technika prostř...'!$C$69:$K$127</definedName>
    <definedName name="_xlnm.Print_Area" localSheetId="1">'JERA1834 - Výměna umakart...'!$C$4:$J$37,'JERA1834 - Výměna umakart...'!$C$43:$J$61,'JERA1834 - Výměna umakart...'!$C$67:$K$88</definedName>
    <definedName name="_xlnm.Print_Area" localSheetId="8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stavby'!$C$42:$AQ$62</definedName>
    <definedName name="_xlnm.Print_Area" localSheetId="7">'SO 02 - Plynovodní přípojka '!$C$4:$J$39,'SO 02 - Plynovodní přípojka '!$C$45:$J$67,'SO 02 - Plynovodní přípojka '!$C$73:$K$142</definedName>
    <definedName name="_xlnm.Print_Titles" localSheetId="0">'Rekapitulace stavby'!$52:$52</definedName>
    <definedName name="_xlnm.Print_Titles" localSheetId="1">'JERA1834 - Výměna umakart...'!$77:$77</definedName>
    <definedName name="_xlnm.Print_Titles" localSheetId="2">'D.1.1. - Architektonicko ...'!$95:$95</definedName>
    <definedName name="_xlnm.Print_Titles" localSheetId="3">'D.1.4.1 - Technika prostř...'!$86:$86</definedName>
    <definedName name="_xlnm.Print_Titles" localSheetId="4">'D.1.4.2 - Technika prostř...'!$88:$88</definedName>
    <definedName name="_xlnm.Print_Titles" localSheetId="5">'D.1.4.3 - Technika prostř...'!$83:$83</definedName>
    <definedName name="_xlnm.Print_Titles" localSheetId="6">'D.1.4.4 - Technika prostř...'!$81:$81</definedName>
    <definedName name="_xlnm.Print_Titles" localSheetId="7">'SO 02 - Plynovodní přípojka '!$85:$85</definedName>
  </definedNames>
  <calcPr calcId="162913"/>
</workbook>
</file>

<file path=xl/sharedStrings.xml><?xml version="1.0" encoding="utf-8"?>
<sst xmlns="http://schemas.openxmlformats.org/spreadsheetml/2006/main" count="7329" uniqueCount="1464">
  <si>
    <t>Export Komplet</t>
  </si>
  <si>
    <t>VZ</t>
  </si>
  <si>
    <t>2.0</t>
  </si>
  <si>
    <t>ZAMOK</t>
  </si>
  <si>
    <t>False</t>
  </si>
  <si>
    <t>{050dd773-a6ec-4d56-814a-d3c6cb8b177e}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</si>
  <si>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</si>
  <si>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</si>
  <si>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</si>
  <si>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</si>
  <si>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</si>
  <si>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</si>
  <si>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</si>
  <si>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</si>
  <si>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JERA1834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</si>
  <si>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</si>
  <si>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</si>
  <si>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Výměna umakartových bytových jader v byt.domech Volgogradská 2372/159</t>
  </si>
  <si>
    <t>KSO:</t>
  </si>
  <si>
    <t>803</t>
  </si>
  <si>
    <t>CC-CZ:</t>
  </si>
  <si>
    <t>1</t>
  </si>
  <si>
    <t>Místo:</t>
  </si>
  <si>
    <t xml:space="preserve">Ostrava-Zábřeh </t>
  </si>
  <si>
    <t>Datum:</t>
  </si>
  <si>
    <t>1. 5. 2019</t>
  </si>
  <si>
    <t>CZ-CPV:</t>
  </si>
  <si>
    <t>45000000-7</t>
  </si>
  <si>
    <t>CZ-CPA:</t>
  </si>
  <si>
    <t>41</t>
  </si>
  <si>
    <t>Zadavatel:</t>
  </si>
  <si>
    <t>IČ:</t>
  </si>
  <si>
    <t/>
  </si>
  <si>
    <t xml:space="preserve">SMO,Městský obvod Ostrava-Jih </t>
  </si>
  <si>
    <t>DIČ:</t>
  </si>
  <si>
    <t>Uchazeč:</t>
  </si>
  <si>
    <t>Vyplň údaj</t>
  </si>
  <si>
    <t>Projektant:</t>
  </si>
  <si>
    <t>633 07 111</t>
  </si>
  <si>
    <t xml:space="preserve">Lenka Jerakasová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</si>
  <si>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</si>
  <si>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</si>
  <si>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</si>
  <si>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</si>
  <si>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</si>
  <si>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</si>
  <si>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</si>
  <si>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</si>
  <si>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</si>
  <si>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</si>
  <si>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</si>
  <si>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</si>
  <si>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</si>
  <si>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</si>
  <si>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</si>
  <si>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</si>
  <si>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</si>
  <si>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</si>
  <si>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</si>
  <si>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</si>
  <si>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</si>
  <si>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</si>
  <si>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</si>
  <si>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</si>
  <si>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</si>
  <si>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</si>
  <si>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</si>
  <si>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</si>
  <si>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</si>
  <si>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</si>
  <si>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</si>
  <si>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</si>
  <si>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</si>
  <si>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</si>
  <si>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</si>
  <si>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</si>
  <si>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</si>
  <si>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</si>
  <si>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</si>
  <si>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</si>
  <si>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</si>
  <si>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</si>
  <si>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</si>
  <si>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</si>
  <si>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D.1.1.</t>
  </si>
  <si>
    <t xml:space="preserve">Architektonicko stavební řešení </t>
  </si>
  <si>
    <t>{e085c6da-aac8-415e-b7d4-1642c13e33c3}</t>
  </si>
  <si>
    <t>D.1.4.1</t>
  </si>
  <si>
    <t xml:space="preserve">Technika prostředí staveb - Zdravotechnické instalace </t>
  </si>
  <si>
    <t>{e33db117-00b5-4491-bf27-4f14241a698d}</t>
  </si>
  <si>
    <t>D.1.4.2</t>
  </si>
  <si>
    <t xml:space="preserve">Technika prostředí staveb - Plynoinstalace </t>
  </si>
  <si>
    <t>{10d51629-ee8d-4dcc-9f82-6ecca89a0878}</t>
  </si>
  <si>
    <t>D.1.4.3</t>
  </si>
  <si>
    <t xml:space="preserve">Technika prostředí staveb - Vzduchotechnika </t>
  </si>
  <si>
    <t>{5caedc13-944d-4a2d-a9b3-a95b6d3ea339}</t>
  </si>
  <si>
    <t>D.1.4.4</t>
  </si>
  <si>
    <t xml:space="preserve">Technika prostředí staveb - Silnoproudá elektrotechnika - úpravy pro koupelnu a WC </t>
  </si>
  <si>
    <t>{83fa008c-bd7d-4a3b-878f-dd66a2a1b732}</t>
  </si>
  <si>
    <t>SO 02</t>
  </si>
  <si>
    <t xml:space="preserve">Plynovodní přípojka </t>
  </si>
  <si>
    <t>{9eeed793-8b43-433c-ad19-851ce88d16d5}</t>
  </si>
  <si>
    <t>KRYCÍ LIST SOUPISU PRACÍ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</si>
  <si>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</si>
  <si>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</si>
  <si>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</si>
  <si>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</si>
  <si>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</si>
  <si>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</si>
  <si>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</si>
  <si>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</si>
  <si>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</si>
  <si>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</si>
  <si>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</si>
  <si>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</si>
  <si>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</si>
  <si>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</si>
  <si>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</si>
  <si>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</si>
  <si>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</si>
  <si>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</si>
  <si>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</si>
  <si>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</si>
  <si>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</si>
  <si>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</si>
  <si>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</si>
  <si>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</si>
  <si>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</si>
  <si>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</si>
  <si>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</si>
  <si>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</si>
  <si>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</si>
  <si>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030001000</t>
  </si>
  <si>
    <t>kus</t>
  </si>
  <si>
    <t>1024</t>
  </si>
  <si>
    <t>2</t>
  </si>
  <si>
    <t>1926448948</t>
  </si>
  <si>
    <t>VRN4</t>
  </si>
  <si>
    <t>Inženýrská činnost</t>
  </si>
  <si>
    <t>045002000</t>
  </si>
  <si>
    <t>Kompletační a koordinační činnost</t>
  </si>
  <si>
    <t>hod</t>
  </si>
  <si>
    <t>2106673314</t>
  </si>
  <si>
    <t>VRN6</t>
  </si>
  <si>
    <t>Územní vlivy</t>
  </si>
  <si>
    <t>064203000</t>
  </si>
  <si>
    <t>Práce se škodlivými materiály - odstranění osinkocementového VZT potrubí</t>
  </si>
  <si>
    <t>CS ÚRS 2018 02</t>
  </si>
  <si>
    <t>-451127538</t>
  </si>
  <si>
    <t>VRN7</t>
  </si>
  <si>
    <t>Provozní vlivy</t>
  </si>
  <si>
    <t>3</t>
  </si>
  <si>
    <t>071103000</t>
  </si>
  <si>
    <t>Provoz investora</t>
  </si>
  <si>
    <t>-1368460466</t>
  </si>
  <si>
    <t>4</t>
  </si>
  <si>
    <t>079002000</t>
  </si>
  <si>
    <t>Ostatní provozní vlivy</t>
  </si>
  <si>
    <t>-1492224131</t>
  </si>
  <si>
    <t>Objekt:</t>
  </si>
  <si>
    <t xml:space="preserve">D.1.1. - Architektonicko stavební řešení 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</si>
  <si>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</si>
  <si>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</si>
  <si>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</si>
  <si>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</si>
  <si>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</si>
  <si>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</si>
  <si>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</si>
  <si>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</si>
  <si>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</si>
  <si>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</si>
  <si>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</si>
  <si>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</si>
  <si>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</si>
  <si>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</si>
  <si>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</si>
  <si>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</si>
  <si>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</si>
  <si>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</si>
  <si>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</si>
  <si>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Vodorovné konstrukce</t>
  </si>
  <si>
    <t>411386621</t>
  </si>
  <si>
    <t>Zabetonování prostupů v instalačních šachtách ve stropech železobetonových ze suchých směsí, včetně bednění, odbednění, výztuže a zajištění potrubí skelnou vatou s folií (materiál v ceně), plochy přes 0,09 do 0,25 m2</t>
  </si>
  <si>
    <t>-477372197</t>
  </si>
  <si>
    <t>6</t>
  </si>
  <si>
    <t>Úpravy povrchů, podlahy a osazování výplní</t>
  </si>
  <si>
    <t>612142001</t>
  </si>
  <si>
    <t>Potažení vnitřních ploch pletivem v ploše nebo pruzích, na plném podkladu sklovláknitým vtlačením do tmelu stěn</t>
  </si>
  <si>
    <t>m2</t>
  </si>
  <si>
    <t>-2130845210</t>
  </si>
  <si>
    <t>612321141</t>
  </si>
  <si>
    <t>Omítka vápenocementová vnitřních ploch nanášená ručně dvouvrstvá, tloušťky jádrové omítky do 10 mm a tloušťky štuku do 3 mm štuková svislých konstrukcí stěn</t>
  </si>
  <si>
    <t>557354737</t>
  </si>
  <si>
    <t>VV</t>
  </si>
  <si>
    <t>5,69*2,7*8</t>
  </si>
  <si>
    <t>5,42*2,7*4</t>
  </si>
  <si>
    <t>-0,8*2*12</t>
  </si>
  <si>
    <t>2,54*2,7*12</t>
  </si>
  <si>
    <t>-0,7*2*2*12</t>
  </si>
  <si>
    <t>2,54*0,7*12</t>
  </si>
  <si>
    <t>3,4*2,7*12</t>
  </si>
  <si>
    <t>-0,8*2,0*8</t>
  </si>
  <si>
    <t>1,74*2,7*4</t>
  </si>
  <si>
    <t>1,95*2,7*4</t>
  </si>
  <si>
    <t>0,6*2,7*12</t>
  </si>
  <si>
    <t>1,5*1,1*12</t>
  </si>
  <si>
    <t>Součet</t>
  </si>
  <si>
    <t>642942111</t>
  </si>
  <si>
    <t>Osazování zárubní nebo rámů kovových dveřních lisovaných nebo z úhelníků bez dveřních křídel na cementovou maltu, plochy otvoru do 2,5 m2</t>
  </si>
  <si>
    <t>-1089349784</t>
  </si>
  <si>
    <t>M</t>
  </si>
  <si>
    <t>55331335</t>
  </si>
  <si>
    <t>zárubeň ocelová pro panel  80 700 L/P</t>
  </si>
  <si>
    <t>8</t>
  </si>
  <si>
    <t>1804509844</t>
  </si>
  <si>
    <t>9</t>
  </si>
  <si>
    <t>Ostatní konstrukce a práce, bourání</t>
  </si>
  <si>
    <t>952902021</t>
  </si>
  <si>
    <t>Čištění budov při provádění oprav a udržovacích prací podlah hladkých zametením</t>
  </si>
  <si>
    <t>-61560933</t>
  </si>
  <si>
    <t>5,42*3,4*4</t>
  </si>
  <si>
    <t>5,69*3,4*8</t>
  </si>
  <si>
    <t>3,4*5,1*4</t>
  </si>
  <si>
    <t>7</t>
  </si>
  <si>
    <t>952902031</t>
  </si>
  <si>
    <t>Čištění budov při provádění oprav a udržovacích prací podlah hladkých omytím</t>
  </si>
  <si>
    <t>-1650711754</t>
  </si>
  <si>
    <t>971052621</t>
  </si>
  <si>
    <t xml:space="preserve">Vybourání a prorážení otvorů v železobetonových příčkách a zdech základových nebo nadzákladových, plochy do 4 m2, tl. do 100 mm-úprava otvoru ve stávajícím panelu pro osazení nových dveří </t>
  </si>
  <si>
    <t>16</t>
  </si>
  <si>
    <t>1254362027</t>
  </si>
  <si>
    <t>1,576*24</t>
  </si>
  <si>
    <t>997</t>
  </si>
  <si>
    <t>Přesun sutě</t>
  </si>
  <si>
    <t>997013211</t>
  </si>
  <si>
    <t>Vnitrostaveništní doprava suti a vybouraných hmot vodorovně do 50 m svisle ručně (nošením po schodech) pro budovy a haly výšky do 6 m</t>
  </si>
  <si>
    <t>t</t>
  </si>
  <si>
    <t>103826416</t>
  </si>
  <si>
    <t>10</t>
  </si>
  <si>
    <t>997013501</t>
  </si>
  <si>
    <t>Odvoz suti a vybouraných hmot na skládku nebo meziskládku se složením, na vzdálenost do 1 km</t>
  </si>
  <si>
    <t>-1247438894</t>
  </si>
  <si>
    <t>11</t>
  </si>
  <si>
    <t>997013509</t>
  </si>
  <si>
    <t>Odvoz suti a vybouraných hmot na skládku nebo meziskládku se složením, na vzdálenost Příplatek k ceně za každý další i započatý 1 km přes 1 km</t>
  </si>
  <si>
    <t>563301033</t>
  </si>
  <si>
    <t>16,45*19 "Přepočtené koeficientem množství</t>
  </si>
  <si>
    <t>12</t>
  </si>
  <si>
    <t>997013831</t>
  </si>
  <si>
    <t>Poplatek za uložení stavebního odpadu na skládce (skládkovné) směsného</t>
  </si>
  <si>
    <t>-976855824</t>
  </si>
  <si>
    <t>998</t>
  </si>
  <si>
    <t>Přesun hmot</t>
  </si>
  <si>
    <t>13</t>
  </si>
  <si>
    <t>998011002</t>
  </si>
  <si>
    <t>Přesun hmot pro budovy občanské výstavby, bydlení, výrobu a služby s nosnou svislou konstrukcí zděnou z cihel, tvárnic nebo kamene vodorovná dopravní vzdálenost do 100 m pro budovy výšky přes 6 do 12 m</t>
  </si>
  <si>
    <t>796192458</t>
  </si>
  <si>
    <t>PSV</t>
  </si>
  <si>
    <t>Práce a dodávky PSV</t>
  </si>
  <si>
    <t>711</t>
  </si>
  <si>
    <t>Izolace proti vodě, vlhkosti a plynům</t>
  </si>
  <si>
    <t>14</t>
  </si>
  <si>
    <t>711411001</t>
  </si>
  <si>
    <t>Provedení izolace proti povrchové a podpovrchové tlakové vodě natěradly a tmely za studena na ploše vodorovné V nátěrem penetračním</t>
  </si>
  <si>
    <t>1575591303</t>
  </si>
  <si>
    <t>2,14*12</t>
  </si>
  <si>
    <t>24551040</t>
  </si>
  <si>
    <t>systém hydroizolační práškový interiérový</t>
  </si>
  <si>
    <t>kg</t>
  </si>
  <si>
    <t>32</t>
  </si>
  <si>
    <t>548935272</t>
  </si>
  <si>
    <t>25,68*0,35 'Přepočtené koeficientem množství</t>
  </si>
  <si>
    <t>711412001</t>
  </si>
  <si>
    <t>Provedení izolace proti povrchové a podpovrchové tlakové vodě natěradly a tmely za studena na ploše svislé S nátěrem penetračním</t>
  </si>
  <si>
    <t>-1006185843</t>
  </si>
  <si>
    <t>1,42*2,2*12</t>
  </si>
  <si>
    <t>1,51*2,2*12</t>
  </si>
  <si>
    <t>17</t>
  </si>
  <si>
    <t>522267944</t>
  </si>
  <si>
    <t>77,352*0,35 'Přepočtené koeficientem množství</t>
  </si>
  <si>
    <t>18</t>
  </si>
  <si>
    <t>998711102</t>
  </si>
  <si>
    <t>Přesun hmot pro izolace proti vodě, vlhkosti a plynům stanovený z hmotnosti přesunovaného materiálu vodorovná dopravní vzdálenost do 50 m v objektech výšky přes 6 do 12 m</t>
  </si>
  <si>
    <t>-1632868902</t>
  </si>
  <si>
    <t>751</t>
  </si>
  <si>
    <t>Vzduchotechnika</t>
  </si>
  <si>
    <t>19</t>
  </si>
  <si>
    <t>751398021</t>
  </si>
  <si>
    <t>Montáž ostatních zařízení větrací mřížky stěnové, průřezu do 0,040 m2</t>
  </si>
  <si>
    <t>1259717227</t>
  </si>
  <si>
    <t>20</t>
  </si>
  <si>
    <t>751398821</t>
  </si>
  <si>
    <t>Demontáž ostatních zařízení větrací mřížky stěnové, průřezu do 0,040 m2</t>
  </si>
  <si>
    <t>-1711933078</t>
  </si>
  <si>
    <t>55341410</t>
  </si>
  <si>
    <t>průvětrník mřížový s klapkami 15x15cm</t>
  </si>
  <si>
    <t>-225702715</t>
  </si>
  <si>
    <t>763</t>
  </si>
  <si>
    <t>Konstrukce suché výstavby</t>
  </si>
  <si>
    <t>22</t>
  </si>
  <si>
    <t>763111331</t>
  </si>
  <si>
    <t>Příčka ze sádrokartonových desek s nosnou konstrukcí z jednoduchých ocelových profilů UW, CW jednoduše opláštěná deskou impregnovanou H2 tl. 12,5 mm, příčka tl. 75 mm, profil 50 TI tl. 50 mm, EI 30, Rw 41 dB</t>
  </si>
  <si>
    <t>2025811133</t>
  </si>
  <si>
    <t>0,87*2,75*12</t>
  </si>
  <si>
    <t>23</t>
  </si>
  <si>
    <t>763111431</t>
  </si>
  <si>
    <t>Příčka ze sádrokartonových desek s nosnou konstrukcí z jednoduchých ocelových profilů UW, CW dvojitě opláštěná deskami impregnovanými H2 tl. 2 x 12,5 mm, EI 60, příčka tl. 80 mm, profil 50 TI tl. 50 mm, Rw 50 dB</t>
  </si>
  <si>
    <t>-1514129903</t>
  </si>
  <si>
    <t>2,535*2,75*12</t>
  </si>
  <si>
    <t>1,42*2,75*12</t>
  </si>
  <si>
    <t>24</t>
  </si>
  <si>
    <t>7631114311</t>
  </si>
  <si>
    <t>Příčka ze sádrokartonových desek s nosnou konstrukcí z jednoduchých ocelových profilů UW, CW dvojitě opláštěná deskami impregnovanými H2 tl. 2 x 12,5 mm, EI 60, příčka tl.75 mm, profil 50 TI tl. 50 mm, Rw 50 dB</t>
  </si>
  <si>
    <t>2055891878</t>
  </si>
  <si>
    <t>25</t>
  </si>
  <si>
    <t>763111712</t>
  </si>
  <si>
    <t>Příčka ze sádrokartonových desek ostatní konstrukce a práce na příčkách ze sádrokartonových desek kluzné napojení příčky ke stropu</t>
  </si>
  <si>
    <t>m</t>
  </si>
  <si>
    <t>1792964794</t>
  </si>
  <si>
    <t>2,535*12+1,42*2*12+0,87*12</t>
  </si>
  <si>
    <t>26</t>
  </si>
  <si>
    <t>763111717</t>
  </si>
  <si>
    <t>Příčka ze sádrokartonových desek ostatní konstrukce a práce na příčkách ze sádrokartonových desek základní penetrační nátěr</t>
  </si>
  <si>
    <t>1696434231</t>
  </si>
  <si>
    <t>28,71*2+130,515*2+46,86*2</t>
  </si>
  <si>
    <t>27</t>
  </si>
  <si>
    <t>763111722</t>
  </si>
  <si>
    <t>Příčka ze sádrokartonových desek ostatní konstrukce a práce na příčkách ze sádrokartonových desek ochrana rohů úhelníky pozinkované</t>
  </si>
  <si>
    <t>2051497633</t>
  </si>
  <si>
    <t>2,75*12</t>
  </si>
  <si>
    <t>28</t>
  </si>
  <si>
    <t>763111761</t>
  </si>
  <si>
    <t>Příčka ze sádrokartonových desek Příplatek k cenám za zahuštění profilů u příček s nosnou konstrukcí z jednoduchých profilů na vzdálenost 31 cm</t>
  </si>
  <si>
    <t>577924413</t>
  </si>
  <si>
    <t>29</t>
  </si>
  <si>
    <t>7631118111</t>
  </si>
  <si>
    <t xml:space="preserve">Demontáž příček umakartových bytových jader, včetně rámu </t>
  </si>
  <si>
    <t>660341659</t>
  </si>
  <si>
    <t>2,5*2,75*12+1,42*2*2,75*12+0,86*2,75*12</t>
  </si>
  <si>
    <t>30</t>
  </si>
  <si>
    <t>763131411</t>
  </si>
  <si>
    <t>Podhled ze sádrokartonových desek dvouvrstvá zavěšená spodní konstrukce z ocelových profilů CD, UD jednoduše opláštěná deskou standardní A, tl. 12,5 mm, bez TI</t>
  </si>
  <si>
    <t>208395238</t>
  </si>
  <si>
    <t>8,06+0,91+7,34</t>
  </si>
  <si>
    <t>31</t>
  </si>
  <si>
    <t>763131713</t>
  </si>
  <si>
    <t>Podhled ze sádrokartonových desek ostatní práce a konstrukce na podhledech ze sádrokartonových desek napojení na obvodové konstrukce profilem</t>
  </si>
  <si>
    <t>-686323263</t>
  </si>
  <si>
    <t>5,69+3,4+1,95+2,535*2+1,58+2,16+3,4</t>
  </si>
  <si>
    <t>763131714</t>
  </si>
  <si>
    <t>Podhled ze sádrokartonových desek ostatní práce a konstrukce na podhledech ze sádrokartonových desek základní penetrační nátěr</t>
  </si>
  <si>
    <t>812861085</t>
  </si>
  <si>
    <t>33</t>
  </si>
  <si>
    <t>763131831</t>
  </si>
  <si>
    <t>Demontáž podhledu nebo samostatného požárního předělu ze sádrokartonových desek s nosnou konstrukcí jednovrstvou z ocelových profilů, opláštění jednoduché</t>
  </si>
  <si>
    <t>-1941120890</t>
  </si>
  <si>
    <t>766</t>
  </si>
  <si>
    <t>Konstrukce truhlářské</t>
  </si>
  <si>
    <t>34</t>
  </si>
  <si>
    <t>766495100</t>
  </si>
  <si>
    <t>Ostatní práce zhotovení otvorů pro instalační dvířka, plochy přes 0,25 do 0,90 m2</t>
  </si>
  <si>
    <t>-1145392927</t>
  </si>
  <si>
    <t>35</t>
  </si>
  <si>
    <t>59030714</t>
  </si>
  <si>
    <t>dvířka revizní pro instal.šachtu  600x900mm z lamina ,včetně úchytů</t>
  </si>
  <si>
    <t>-1895718461</t>
  </si>
  <si>
    <t>36</t>
  </si>
  <si>
    <t>766660001</t>
  </si>
  <si>
    <t>Montáž dveřních křídel dřevěných nebo plastových otevíravých do ocelové zárubně povrchově upravených jednokřídlových, šířky do 800 mm</t>
  </si>
  <si>
    <t>-1174002190</t>
  </si>
  <si>
    <t>37</t>
  </si>
  <si>
    <t>61162854</t>
  </si>
  <si>
    <t>dveře vnitřní foliované plné 1křídlové 70x197 cm,včetně kování kovového ,dekor dřevo</t>
  </si>
  <si>
    <t>-352649560</t>
  </si>
  <si>
    <t>38</t>
  </si>
  <si>
    <t>766691914</t>
  </si>
  <si>
    <t>Ostatní práce vyvěšení nebo zavěšení křídel s případným uložením a opětovným zavěšením po provedení stavebních změn dřevěných dveřních, plochy do 2 m2</t>
  </si>
  <si>
    <t>-878442593</t>
  </si>
  <si>
    <t>39</t>
  </si>
  <si>
    <t>766811112</t>
  </si>
  <si>
    <t>Montáž kuchyňských linek korpusu spodních skříněk šroubovaných na stěnu, šířky jednoho dílu přes 600 do 1200 mm</t>
  </si>
  <si>
    <t>1406337158</t>
  </si>
  <si>
    <t>40</t>
  </si>
  <si>
    <t>766811116</t>
  </si>
  <si>
    <t>Montáž kuchyňských linek korpusu spodních skříněk na nožičky (včetně vyrovnání), šířky jednoho dílu přes 600 do 1200 mm</t>
  </si>
  <si>
    <t>-977924987</t>
  </si>
  <si>
    <t>766811144</t>
  </si>
  <si>
    <t>Montáž kuchyňských linek korpusu horních skříněk Příplatek k ceně za usazení vestavěných spotřebičů digestoře</t>
  </si>
  <si>
    <t>-1162259190</t>
  </si>
  <si>
    <t>42</t>
  </si>
  <si>
    <t>766811151</t>
  </si>
  <si>
    <t>Montáž kuchyňských linek korpusu horních skříněk šroubovaných na stěnu, šířky jednoho dílu do 600 mm</t>
  </si>
  <si>
    <t>-529769775</t>
  </si>
  <si>
    <t>43</t>
  </si>
  <si>
    <t>766811152</t>
  </si>
  <si>
    <t>Montáž kuchyňských linek korpusu horních skříněk šroubovaných na stěnu, šířky jednoho dílu přes 600 do 1200 mm</t>
  </si>
  <si>
    <t>-133627202</t>
  </si>
  <si>
    <t>44</t>
  </si>
  <si>
    <t>766811212</t>
  </si>
  <si>
    <t>Montáž kuchyňských linek pracovní desky bez výřezu, délky jednoho dílu přes 1000 do 2000 mm</t>
  </si>
  <si>
    <t>-972922816</t>
  </si>
  <si>
    <t>45</t>
  </si>
  <si>
    <t>766811221</t>
  </si>
  <si>
    <t>Montáž kuchyňských linek pracovní desky Příplatek k ceně za vyřezání otvoru (včetně zaměření)</t>
  </si>
  <si>
    <t>160740755</t>
  </si>
  <si>
    <t>46</t>
  </si>
  <si>
    <t>766811223</t>
  </si>
  <si>
    <t>Montáž kuchyňských linek pracovní desky Příplatek k ceně za usazení dřezu (včetně silikonu)</t>
  </si>
  <si>
    <t>-660127728</t>
  </si>
  <si>
    <t>47</t>
  </si>
  <si>
    <t>766811311</t>
  </si>
  <si>
    <t>Montáž kuchyňských linek dvířek spodních skříněk plných</t>
  </si>
  <si>
    <t>-2054822909</t>
  </si>
  <si>
    <t>48</t>
  </si>
  <si>
    <t>766811351</t>
  </si>
  <si>
    <t>Montáž kuchyňských linek dvířek horních skříněk plných</t>
  </si>
  <si>
    <t>-1613561255</t>
  </si>
  <si>
    <t>49</t>
  </si>
  <si>
    <t>554125021</t>
  </si>
  <si>
    <t>Kuchyňská linka dl.1800,včetně pracovní desky a lišt</t>
  </si>
  <si>
    <t>-856335767</t>
  </si>
  <si>
    <t>50</t>
  </si>
  <si>
    <t>55231082</t>
  </si>
  <si>
    <t>dřez nerez s odkládací ploškou vestavný matný 560 x 480mm</t>
  </si>
  <si>
    <t>-848412540</t>
  </si>
  <si>
    <t>51</t>
  </si>
  <si>
    <t>766811421</t>
  </si>
  <si>
    <t>Montáž lišt plastových zaklapávacích na kuchyňských linkách</t>
  </si>
  <si>
    <t>ks</t>
  </si>
  <si>
    <t>-51654531</t>
  </si>
  <si>
    <t>52</t>
  </si>
  <si>
    <t>766811461</t>
  </si>
  <si>
    <t>Montáž kuchyňských linek zásuvek výsuvů</t>
  </si>
  <si>
    <t>-1920821807</t>
  </si>
  <si>
    <t>53</t>
  </si>
  <si>
    <t>766811462</t>
  </si>
  <si>
    <t>Montáž kuchyňských linek zásuvek tlumiče</t>
  </si>
  <si>
    <t>368968257</t>
  </si>
  <si>
    <t>54</t>
  </si>
  <si>
    <t>766812820</t>
  </si>
  <si>
    <t>Demontáž kuchyňských linek dřevěných nebo kovových včetně skříněk uchycených na stěně, délky do 1500 mm</t>
  </si>
  <si>
    <t>1169017961</t>
  </si>
  <si>
    <t>55</t>
  </si>
  <si>
    <t>766821111</t>
  </si>
  <si>
    <t>Montáž nábytku vestavěného korpusu skříně policové jednokřídlové</t>
  </si>
  <si>
    <t>-638428343</t>
  </si>
  <si>
    <t>56</t>
  </si>
  <si>
    <t>766821112</t>
  </si>
  <si>
    <t>Montáž nábytku vestavěného korpusu skříně dvoukřídlové</t>
  </si>
  <si>
    <t>-1298882461</t>
  </si>
  <si>
    <t>57</t>
  </si>
  <si>
    <t>766821131</t>
  </si>
  <si>
    <t>Montáž nábytku vestavěného dílu boku nebo mezistěny</t>
  </si>
  <si>
    <t>259966394</t>
  </si>
  <si>
    <t>58</t>
  </si>
  <si>
    <t>766821141</t>
  </si>
  <si>
    <t>Montáž nábytku vestavěného dveří otvíravých</t>
  </si>
  <si>
    <t>777479378</t>
  </si>
  <si>
    <t>59</t>
  </si>
  <si>
    <t>766821142</t>
  </si>
  <si>
    <t>Montáž nábytku vestavěného dveří posuvných</t>
  </si>
  <si>
    <t>1181499295</t>
  </si>
  <si>
    <t>60</t>
  </si>
  <si>
    <t>607222791</t>
  </si>
  <si>
    <t>Skříň vestavěná do předsíně 1100x600x2750mm</t>
  </si>
  <si>
    <t>799766864</t>
  </si>
  <si>
    <t>61</t>
  </si>
  <si>
    <t>60722281</t>
  </si>
  <si>
    <t>Skříň vestavěná spižní 600 x 600x2750 mm</t>
  </si>
  <si>
    <t>-176609388</t>
  </si>
  <si>
    <t>62</t>
  </si>
  <si>
    <t>766825821</t>
  </si>
  <si>
    <t>Demontáž nábytku vestavěného skříní dvoukřídlových</t>
  </si>
  <si>
    <t>-632397531</t>
  </si>
  <si>
    <t>63</t>
  </si>
  <si>
    <t>998766202</t>
  </si>
  <si>
    <t>Přesun hmot pro konstrukce truhlářské stanovený procentní sazbou (%) z ceny vodorovná dopravní vzdálenost do 50 m v objektech výšky přes 6 do 12 m</t>
  </si>
  <si>
    <t>%</t>
  </si>
  <si>
    <t>1605877329</t>
  </si>
  <si>
    <t>767</t>
  </si>
  <si>
    <t>Konstrukce zámečnické</t>
  </si>
  <si>
    <t>64</t>
  </si>
  <si>
    <t>767641800</t>
  </si>
  <si>
    <t>Demontáž dveřních zárubní odřezáním od upevnění, plochy dveří do 2,5 m2</t>
  </si>
  <si>
    <t>-931137753</t>
  </si>
  <si>
    <t>771</t>
  </si>
  <si>
    <t>Podlahy z dlaždic</t>
  </si>
  <si>
    <t>65</t>
  </si>
  <si>
    <t>771571810</t>
  </si>
  <si>
    <t>Demontáž podlah z dlaždic keramických kladených do malty</t>
  </si>
  <si>
    <t>-890384143</t>
  </si>
  <si>
    <t>1,3*4</t>
  </si>
  <si>
    <t>66</t>
  </si>
  <si>
    <t>771574131</t>
  </si>
  <si>
    <t>Montáž podlah z dlaždic keramických lepených flexibilním lepidlem režných nebo glazovaných protiskluzných nebo reliefovaných do 50 ks/ m2</t>
  </si>
  <si>
    <t>-1854996691</t>
  </si>
  <si>
    <t xml:space="preserve">koupelna </t>
  </si>
  <si>
    <t>1,51*0,85*12</t>
  </si>
  <si>
    <t>WC</t>
  </si>
  <si>
    <t>0,87*1,05*12</t>
  </si>
  <si>
    <t>67</t>
  </si>
  <si>
    <t>771579191</t>
  </si>
  <si>
    <t>Montáž podlah z dlaždic keramických Příplatek k cenám za plochu do 5 m2 jednotlivě</t>
  </si>
  <si>
    <t>783558256</t>
  </si>
  <si>
    <t>68</t>
  </si>
  <si>
    <t>59761504</t>
  </si>
  <si>
    <t>dlažba keramická protiskluzová  25 x 25 x 8 cm</t>
  </si>
  <si>
    <t>-1742029982</t>
  </si>
  <si>
    <t>26,37*1,1 'Přepočtené koeficientem množství</t>
  </si>
  <si>
    <t>69</t>
  </si>
  <si>
    <t>771579192</t>
  </si>
  <si>
    <t>Montáž podlah z dlaždic keramických Příplatek k cenám za podlahy v omezeném prostoru</t>
  </si>
  <si>
    <t>-639595749</t>
  </si>
  <si>
    <t>1,05*0,87*12</t>
  </si>
  <si>
    <t>70</t>
  </si>
  <si>
    <t>771579196.1</t>
  </si>
  <si>
    <t>Montáž podlah z dlaždic keramických Příplatek k cenám za dvousložkový spárovací tmel</t>
  </si>
  <si>
    <t>-68670160</t>
  </si>
  <si>
    <t>71</t>
  </si>
  <si>
    <t>771579197</t>
  </si>
  <si>
    <t>Montáž podlah z dlaždic keramických Příplatek k cenám za dvousložkové lepidlo</t>
  </si>
  <si>
    <t>-1994935888</t>
  </si>
  <si>
    <t>72</t>
  </si>
  <si>
    <t>771990111</t>
  </si>
  <si>
    <t>Vyrovnání podkladní vrstvy samonivelační stěrkou tl. 4 mm, min. pevnosti 15 MPa</t>
  </si>
  <si>
    <t>401290229</t>
  </si>
  <si>
    <t>26,37+180,88</t>
  </si>
  <si>
    <t>73</t>
  </si>
  <si>
    <t>998771102</t>
  </si>
  <si>
    <t>Přesun hmot pro podlahy z dlaždic stanovený z hmotnosti přesunovaného materiálu vodorovná dopravní vzdálenost do 50 m v objektech výšky přes 6 do 12 m</t>
  </si>
  <si>
    <t>1782868674</t>
  </si>
  <si>
    <t>776</t>
  </si>
  <si>
    <t>Podlahy povlakové</t>
  </si>
  <si>
    <t>74</t>
  </si>
  <si>
    <t>776201812</t>
  </si>
  <si>
    <t>Demontáž povlakových podlahovin lepených ručně s podložkou</t>
  </si>
  <si>
    <t>-501778594</t>
  </si>
  <si>
    <t>8,06*8+0,91*12+2,14*12+7,34*8+7,14*4+7,28*4</t>
  </si>
  <si>
    <t>75</t>
  </si>
  <si>
    <t>776231111</t>
  </si>
  <si>
    <t>Montáž podlahovin z vinylu lepením lamel nebo čtverců standardním lepidlem</t>
  </si>
  <si>
    <t>518458844</t>
  </si>
  <si>
    <t>8,06*8+7,34*8+7,14*4+7,28*4</t>
  </si>
  <si>
    <t>76</t>
  </si>
  <si>
    <t>28411052</t>
  </si>
  <si>
    <t>dílce vinylové tl3,0 mm,nášlap.vrstva 0,70 mm,úpr.PUR, tř.zátěže 23/34/43,otlak 0,05mm,R10,tř.otěru T,Bfl S1,bez ftalátů</t>
  </si>
  <si>
    <t>1798378209</t>
  </si>
  <si>
    <t>180,88*1,1 'Přepočtené koeficientem množství</t>
  </si>
  <si>
    <t>77</t>
  </si>
  <si>
    <t>776411111</t>
  </si>
  <si>
    <t>Montáž soklíků lepením obvodových, výšky do 80 mm</t>
  </si>
  <si>
    <t>-2122651252</t>
  </si>
  <si>
    <t>(4,6+2,7+0,6+0,7+1,5+2,54+1,58+1,14+0,4+2,6)*4</t>
  </si>
  <si>
    <t>(0,7+1,6+2,54+1,58+1,14+1,17+3,4+0,6+4,91+2,7)*8</t>
  </si>
  <si>
    <t>78</t>
  </si>
  <si>
    <t>28411007</t>
  </si>
  <si>
    <t>lišta soklová plast 15 x 50 mm</t>
  </si>
  <si>
    <t>-295487391</t>
  </si>
  <si>
    <t>236,16*1,02 'Přepočtené koeficientem množství</t>
  </si>
  <si>
    <t>80</t>
  </si>
  <si>
    <t>998776102</t>
  </si>
  <si>
    <t>Přesun hmot pro podlahy povlakové stanovený z hmotnosti přesunovaného materiálu vodorovná dopravní vzdálenost do 50 m v objektech výšky přes 6 do 12 m</t>
  </si>
  <si>
    <t>-1456021810</t>
  </si>
  <si>
    <t>781</t>
  </si>
  <si>
    <t>Dokončovací práce - obklady</t>
  </si>
  <si>
    <t>81</t>
  </si>
  <si>
    <t>781411810</t>
  </si>
  <si>
    <t>Demontáž obkladů z obkladaček pórovinových kladených do malty</t>
  </si>
  <si>
    <t>1471879663</t>
  </si>
  <si>
    <t>7,28*4</t>
  </si>
  <si>
    <t>82</t>
  </si>
  <si>
    <t>781474115</t>
  </si>
  <si>
    <t>Montáž obkladů vnitřních stěn z dlaždic keramických lepených flexibilním lepidlem režných nebo glazovaných hladkých přes 22 do 25 ks/m2</t>
  </si>
  <si>
    <t>2016811506</t>
  </si>
  <si>
    <t>koupelny</t>
  </si>
  <si>
    <t>0,71*2*12</t>
  </si>
  <si>
    <t>1,42*2*2*12</t>
  </si>
  <si>
    <t>1,51*2*12</t>
  </si>
  <si>
    <t>1,05*2*1,5*12</t>
  </si>
  <si>
    <t>0,87*1,5*12</t>
  </si>
  <si>
    <t>kuchyň</t>
  </si>
  <si>
    <t>2,1*1,6*12</t>
  </si>
  <si>
    <t>1,8*0,7*12</t>
  </si>
  <si>
    <t>83</t>
  </si>
  <si>
    <t>59761039</t>
  </si>
  <si>
    <t>obkládačky keramické  (bílé i barevné) přes 22 do 25 ks/m2</t>
  </si>
  <si>
    <t>400540758</t>
  </si>
  <si>
    <t>230,34*1,1 'Přepočtené koeficientem množství</t>
  </si>
  <si>
    <t>84</t>
  </si>
  <si>
    <t>781479192</t>
  </si>
  <si>
    <t>Montáž obkladů vnitřních stěn z dlaždic keramických Příplatek k cenám za obklady v omezeném prostoru</t>
  </si>
  <si>
    <t>1416827255</t>
  </si>
  <si>
    <t>4,46*12</t>
  </si>
  <si>
    <t>85</t>
  </si>
  <si>
    <t>781479196</t>
  </si>
  <si>
    <t>Montáž obkladů vnitřních stěn z dlaždic keramických Příplatek k cenám za dvousložkový spárovací tmel</t>
  </si>
  <si>
    <t>1675898741</t>
  </si>
  <si>
    <t>86</t>
  </si>
  <si>
    <t>781479197</t>
  </si>
  <si>
    <t>Montáž obkladů vnitřních stěn z dlaždic keramických Příplatek k cenám za dvousložkové lepidlo</t>
  </si>
  <si>
    <t>-128394830</t>
  </si>
  <si>
    <t>87</t>
  </si>
  <si>
    <t>998781102</t>
  </si>
  <si>
    <t>Přesun hmot pro obklady keramické stanovený z hmotnosti přesunovaného materiálu vodorovná dopravní vzdálenost do 50 m v objektech výšky přes 6 do 12 m</t>
  </si>
  <si>
    <t>-2028308946</t>
  </si>
  <si>
    <t>783</t>
  </si>
  <si>
    <t>Dokončovací práce - nátěry</t>
  </si>
  <si>
    <t>88</t>
  </si>
  <si>
    <t>783301313</t>
  </si>
  <si>
    <t>Příprava podkladu zámečnických konstrukcí před provedením nátěru odmaštění odmašťovačem ředidlovým</t>
  </si>
  <si>
    <t>1512884117</t>
  </si>
  <si>
    <t>0,9*24</t>
  </si>
  <si>
    <t>89</t>
  </si>
  <si>
    <t>783314203</t>
  </si>
  <si>
    <t>Základní antikorozní nátěr zámečnických konstrukcí jednonásobný syntetický samozákladující</t>
  </si>
  <si>
    <t>699393429</t>
  </si>
  <si>
    <t>90</t>
  </si>
  <si>
    <t>783317101</t>
  </si>
  <si>
    <t>Krycí nátěr (email) zámečnických konstrukcí jednonásobný syntetický standardní</t>
  </si>
  <si>
    <t>-431436972</t>
  </si>
  <si>
    <t>784</t>
  </si>
  <si>
    <t>Dokončovací práce - malby a tapety</t>
  </si>
  <si>
    <t>91</t>
  </si>
  <si>
    <t>784181101</t>
  </si>
  <si>
    <t>Penetrace podkladu jednonásobná základní akrylátová v místnostech výšky do 3,80 m</t>
  </si>
  <si>
    <t>-1223428727</t>
  </si>
  <si>
    <t>5,71*2,7*8</t>
  </si>
  <si>
    <t>1,58*2,7*12</t>
  </si>
  <si>
    <t>2,6*2,7*12</t>
  </si>
  <si>
    <t>5,63*0,7*12</t>
  </si>
  <si>
    <t>3,14*1,2*12</t>
  </si>
  <si>
    <t>1,2*2,7*12</t>
  </si>
  <si>
    <t>1,97*2,7*8</t>
  </si>
  <si>
    <t>5,86*0,7*12</t>
  </si>
  <si>
    <t>2,1*1,2*12</t>
  </si>
  <si>
    <t>0,87*0,7*2*12</t>
  </si>
  <si>
    <t>18,66*2,7*4</t>
  </si>
  <si>
    <t>-2*1,5*8</t>
  </si>
  <si>
    <t>-1,5*1,5*4</t>
  </si>
  <si>
    <t>-0,7*2*12</t>
  </si>
  <si>
    <t>92</t>
  </si>
  <si>
    <t>784211101</t>
  </si>
  <si>
    <t>Malby z malířských směsí otěruvzdorných za mokra dvojnásobné, bílé za mokra otěruvzdorné výborně v místnostech výšky do 3,80 m</t>
  </si>
  <si>
    <t>-1559930349</t>
  </si>
  <si>
    <t xml:space="preserve">D.1.4.1 - Technika prostředí staveb - Zdravotechnické instalace 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</si>
  <si>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</si>
  <si>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</si>
  <si>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</si>
  <si>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727 - Zdravotechnika - požární ochrana</t>
  </si>
  <si>
    <t>HZS - Hodinové zúčtovací sazby</t>
  </si>
  <si>
    <t>997013213</t>
  </si>
  <si>
    <t>Vnitrostaveništní doprava suti a vybouraných hmot vodorovně do 50 m svisle ručně (nošením po schodech) pro budovy a haly výšky přes 9 do 12 m</t>
  </si>
  <si>
    <t>-1689788792</t>
  </si>
  <si>
    <t>CS ÚRS 2017 02</t>
  </si>
  <si>
    <t>-670914953</t>
  </si>
  <si>
    <t>-1942319155</t>
  </si>
  <si>
    <t>1,866*19 'Přepočtené koeficientem množství</t>
  </si>
  <si>
    <t>-431907368</t>
  </si>
  <si>
    <t>721</t>
  </si>
  <si>
    <t>Zdravotechnika - vnitřní kanalizace</t>
  </si>
  <si>
    <t>721171803</t>
  </si>
  <si>
    <t>Demontáž potrubí z novodurových trub odpadních nebo připojovacích do D 75</t>
  </si>
  <si>
    <t>634284013</t>
  </si>
  <si>
    <t>721171808</t>
  </si>
  <si>
    <t>Demontáž potrubí z novodurových trub odpadních nebo připojovacích přes 75 do D 114</t>
  </si>
  <si>
    <t>886433256</t>
  </si>
  <si>
    <t>721171915</t>
  </si>
  <si>
    <t>Opravy odpadního potrubí plastového propojení dosavadního potrubí DN 110</t>
  </si>
  <si>
    <t>-1786404098</t>
  </si>
  <si>
    <t>721174025</t>
  </si>
  <si>
    <t>Potrubí z plastových trub polypropylenové odpadní (svislé) DN 110</t>
  </si>
  <si>
    <t>-1810235778</t>
  </si>
  <si>
    <t>721174042</t>
  </si>
  <si>
    <t>Potrubí z plastových trub polypropylenové připojovací DN 40</t>
  </si>
  <si>
    <t>605010505</t>
  </si>
  <si>
    <t>721174043</t>
  </si>
  <si>
    <t>Potrubí z plastových trub polypropylenové připojovací DN 50</t>
  </si>
  <si>
    <t>279317407</t>
  </si>
  <si>
    <t>721194104</t>
  </si>
  <si>
    <t>Vyměření přípojek na potrubí vyvedení a upevnění odpadních výpustek DN 40</t>
  </si>
  <si>
    <t>-1838940851</t>
  </si>
  <si>
    <t>721194105</t>
  </si>
  <si>
    <t>Vyměření přípojek na potrubí vyvedení a upevnění odpadních výpustek DN 50</t>
  </si>
  <si>
    <t>279548021</t>
  </si>
  <si>
    <t>721194109</t>
  </si>
  <si>
    <t>Vyměření přípojek na potrubí vyvedení a upevnění odpadních výpustek DN 100</t>
  </si>
  <si>
    <t>597210897</t>
  </si>
  <si>
    <t>721220801</t>
  </si>
  <si>
    <t>Demontáž zápachových uzávěrek do DN 70</t>
  </si>
  <si>
    <t>-2138217988</t>
  </si>
  <si>
    <t>721273153</t>
  </si>
  <si>
    <t>Ventilační hlavice z polypropylenu (PP) DN 110</t>
  </si>
  <si>
    <t>-185293695</t>
  </si>
  <si>
    <t>721290111</t>
  </si>
  <si>
    <t>Zkouška těsnosti kanalizace v objektech vodou do DN 125</t>
  </si>
  <si>
    <t>853962636</t>
  </si>
  <si>
    <t>721290822</t>
  </si>
  <si>
    <t>Vnitrostaveništní přemístění vybouraných (demontovaných) hmot vnitřní kanalizace vodorovně do 100 m v objektech výšky přes 6 do 12 m</t>
  </si>
  <si>
    <t>-773276790</t>
  </si>
  <si>
    <t>721300922</t>
  </si>
  <si>
    <t>Pročištění ležatých svodů do DN 300</t>
  </si>
  <si>
    <t>-58618021</t>
  </si>
  <si>
    <t>998721102</t>
  </si>
  <si>
    <t>Přesun hmot pro vnitřní kanalizace stanovený z hmotnosti přesunovaného materiálu vodorovná dopravní vzdálenost do 50 m v objektech výšky přes 6 do 12 m</t>
  </si>
  <si>
    <t>1766366914</t>
  </si>
  <si>
    <t>722</t>
  </si>
  <si>
    <t>Zdravotechnika - vnitřní vodovod</t>
  </si>
  <si>
    <t>722130801</t>
  </si>
  <si>
    <t>Demontáž potrubí z ocelových trubek pozinkovaných závitových do DN 25</t>
  </si>
  <si>
    <t>1071636522</t>
  </si>
  <si>
    <t>722171912</t>
  </si>
  <si>
    <t>Odříznutí trubky nebo tvarovky u rozvodů vody z plastů D přes 16 do 20 mm</t>
  </si>
  <si>
    <t>397886535</t>
  </si>
  <si>
    <t>722173912</t>
  </si>
  <si>
    <t>Spoje rozvodů vody z plastů svary polyfuzí D přes 16 do 20 mm</t>
  </si>
  <si>
    <t>-2097655644</t>
  </si>
  <si>
    <t>722174002</t>
  </si>
  <si>
    <t>Potrubí z plastových trubek z polypropylenu (PPR) svařovaných polyfuzně PN 16 (SDR 7,4) D 20 x 2,8</t>
  </si>
  <si>
    <t>1578124700</t>
  </si>
  <si>
    <t>722179192</t>
  </si>
  <si>
    <t>Příplatek k ceně rozvody vody z plastů za práce malého rozsahu na zakázce při průměru trubek do 32 mm, do 15 svarů</t>
  </si>
  <si>
    <t>soubor</t>
  </si>
  <si>
    <t>884721421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</si>
  <si>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</si>
  <si>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</si>
  <si>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457375090</t>
  </si>
  <si>
    <t>722181221</t>
  </si>
  <si>
    <t>Ochrana potrubí termoizolačními trubicemi z pěnového polyetylenu PE přilepenými v příčných a podélných spojích, tloušťky izolace přes 6 do 9 mm, vnitřního průměru izolace DN do 22 mm</t>
  </si>
  <si>
    <t>-799185828</t>
  </si>
  <si>
    <t>722190401</t>
  </si>
  <si>
    <t>Zřízení přípojek na potrubí vyvedení a upevnění výpustek do DN 25</t>
  </si>
  <si>
    <t>63855409</t>
  </si>
  <si>
    <t>722190901</t>
  </si>
  <si>
    <t>Opravy ostatní uzavření nebo otevření vodovodního potrubí při opravách včetně vypuštění a napuštění</t>
  </si>
  <si>
    <t>1483984730</t>
  </si>
  <si>
    <t>722220861</t>
  </si>
  <si>
    <t>Demontáž armatur závitových se dvěma závity do G 3/4</t>
  </si>
  <si>
    <t>1506544345</t>
  </si>
  <si>
    <t>722232122</t>
  </si>
  <si>
    <t>Armatury se dvěma závity kulové kohouty PN 42 do 185 °C plnoprůtokové vnitřní závit G 1/2</t>
  </si>
  <si>
    <t>1426861116</t>
  </si>
  <si>
    <t>722260811</t>
  </si>
  <si>
    <t>Demontáž vodoměrů závitových G 1/2</t>
  </si>
  <si>
    <t>1070744523</t>
  </si>
  <si>
    <t>722260921</t>
  </si>
  <si>
    <t>Oprava vodoměrů zpětná montáž vodoměrů závitových do potrubí z trubek ocelových G 1/2</t>
  </si>
  <si>
    <t>2000371511</t>
  </si>
  <si>
    <t>722290226</t>
  </si>
  <si>
    <t>Zkoušky, proplach a desinfekce vodovodního potrubí zkoušky těsnosti vodovodního potrubí závitového do DN 50</t>
  </si>
  <si>
    <t>1810820345</t>
  </si>
  <si>
    <t>722290234</t>
  </si>
  <si>
    <t>Zkoušky, proplach a desinfekce vodovodního potrubí proplach a desinfekce vodovodního potrubí do DN 80</t>
  </si>
  <si>
    <t>1152522281</t>
  </si>
  <si>
    <t>722290822</t>
  </si>
  <si>
    <t>Vnitrostaveništní přemístění vybouraných (demontovaných) hmot vnitřní vodovod vodorovně do 100 m v objektech výšky přes 6 do 12 m</t>
  </si>
  <si>
    <t>137869151</t>
  </si>
  <si>
    <t>998722102</t>
  </si>
  <si>
    <t>Přesun hmot pro vnitřní vodovod stanovený z hmotnosti přesunovaného materiálu vodorovná dopravní vzdálenost do 50 m v objektech výšky přes 6 do 12 m</t>
  </si>
  <si>
    <t>1049016926</t>
  </si>
  <si>
    <t>725</t>
  </si>
  <si>
    <t>Zdravotechnika - zařizovací předměty</t>
  </si>
  <si>
    <t>725110811</t>
  </si>
  <si>
    <t>Demontáž klozetů splachovacích s nádrží nebo tlakovým splachovačem</t>
  </si>
  <si>
    <t>-2127738988</t>
  </si>
  <si>
    <t>725112171</t>
  </si>
  <si>
    <t>Zařízení záchodů kombi klozety s hlubokým splachováním odpad vodorovný</t>
  </si>
  <si>
    <t>1851022353</t>
  </si>
  <si>
    <t>55167399</t>
  </si>
  <si>
    <t>sedátko klozetové duroplastové bílé</t>
  </si>
  <si>
    <t>-337460336</t>
  </si>
  <si>
    <t>725210821</t>
  </si>
  <si>
    <t>Demontáž umyvadel bez výtokových armatur umyvadel</t>
  </si>
  <si>
    <t>705535361</t>
  </si>
  <si>
    <t>725211601</t>
  </si>
  <si>
    <t>Umyvadla keramická bez výtokových armatur se zápachovou uzávěrkou připevněná na stěnu šrouby bílá bez sloupu nebo krytu na sifon 500 mm</t>
  </si>
  <si>
    <t>1897591763</t>
  </si>
  <si>
    <t>725220841</t>
  </si>
  <si>
    <t>Demontáž van ocelových rohových</t>
  </si>
  <si>
    <t>396433450</t>
  </si>
  <si>
    <t>725241121</t>
  </si>
  <si>
    <t>Sprchové vaničky akrylátové obdélníkové 900x750 mm</t>
  </si>
  <si>
    <t>-893794513</t>
  </si>
  <si>
    <t>725244653</t>
  </si>
  <si>
    <t>Sprchové dveře a zástěny zástěny sprchové rohové čtvercové/obdélníkové polorámové skleněné tl. 6 mm dveře otvíravé dvoukřídlové, vstup z rohu, na vaničku 900x750 mm</t>
  </si>
  <si>
    <t>-492953410</t>
  </si>
  <si>
    <t>725310823</t>
  </si>
  <si>
    <t>Demontáž dřezů jednodílných bez výtokových armatur vestavěných v kuchyňských sestavách</t>
  </si>
  <si>
    <t>591593111</t>
  </si>
  <si>
    <t>725590812</t>
  </si>
  <si>
    <t>Vnitrostaveništní přemístění vybouraných (demontovaných) hmot zařizovacích předmětů vodorovně do 100 m v objektech výšky přes 6 do 12 m</t>
  </si>
  <si>
    <t>-1925302741</t>
  </si>
  <si>
    <t>725813111</t>
  </si>
  <si>
    <t>Ventily rohové bez připojovací trubičky nebo flexi hadičky G 1/2</t>
  </si>
  <si>
    <t>-1761872245</t>
  </si>
  <si>
    <t>725813112</t>
  </si>
  <si>
    <t>Ventily rohové bez připojovací trubičky nebo flexi hadičky pračkové G 3/4</t>
  </si>
  <si>
    <t>589666404</t>
  </si>
  <si>
    <t>725821326</t>
  </si>
  <si>
    <t xml:space="preserve">Baterie dřezové stojánkové pákové s otáčivým ústím a délkou ramínka 265 mm,s vyměnitelnou kartuší,záruka 5 let,český výrobce </t>
  </si>
  <si>
    <t>66326</t>
  </si>
  <si>
    <t>725822611</t>
  </si>
  <si>
    <t>Baterie umyvadlové stojánkové pákové bez výpusti, s vyměnitelnou kartuší ,záruka 5 let,český výrobce</t>
  </si>
  <si>
    <t>-592451682</t>
  </si>
  <si>
    <t>725831315</t>
  </si>
  <si>
    <t xml:space="preserve">Baterie vanové nástěnné pákové s automatickým přepínačem a sprchou,s vyměnitelnou kartuší,záruka 5 let,český výrobce </t>
  </si>
  <si>
    <t>348033415</t>
  </si>
  <si>
    <t>725860811</t>
  </si>
  <si>
    <t>Demontáž zápachových uzávěrek pro zařizovací předměty jednoduchých</t>
  </si>
  <si>
    <t>814939105</t>
  </si>
  <si>
    <t>725861102</t>
  </si>
  <si>
    <t>Zápachové uzávěrky zařizovacích předmětů pro umyvadla DN 40</t>
  </si>
  <si>
    <t>-337145398</t>
  </si>
  <si>
    <t>725862103</t>
  </si>
  <si>
    <t>Zápachové uzávěrky zařizovacích předmětů pro dřezy DN 40/50</t>
  </si>
  <si>
    <t>588350958</t>
  </si>
  <si>
    <t>725864311</t>
  </si>
  <si>
    <t>Zápachové uzávěrky zařizovacích předmětů pro koupací vany s kulovým kloubem na odtoku DN 40/50</t>
  </si>
  <si>
    <t>-770387895</t>
  </si>
  <si>
    <t>725865502</t>
  </si>
  <si>
    <t>Zápachové uzávěrky zařizovacích předmětů odpadní soupravy se zápachovou uzávěrkou DN 40 s přívodem vody G 3/4</t>
  </si>
  <si>
    <t>2140626514</t>
  </si>
  <si>
    <t>998725102</t>
  </si>
  <si>
    <t>Přesun hmot pro zařizovací předměty stanovený z hmotnosti přesunovaného materiálu vodorovná dopravní vzdálenost do 50 m v objektech výšky přes 6 do 12 m</t>
  </si>
  <si>
    <t>-317802964</t>
  </si>
  <si>
    <t>727</t>
  </si>
  <si>
    <t>Zdravotechnika - požární ochrana</t>
  </si>
  <si>
    <t>727121102</t>
  </si>
  <si>
    <t>Protipožární ochranné manžety z jedné strany dělící konstrukce požární odolnost EI 90 D 40</t>
  </si>
  <si>
    <t>556765787</t>
  </si>
  <si>
    <t>727121107</t>
  </si>
  <si>
    <t>Protipožární ochranné manžety z jedné strany dělící konstrukce požární odolnost EI 90 D 110</t>
  </si>
  <si>
    <t>-1309934539</t>
  </si>
  <si>
    <t>HZS</t>
  </si>
  <si>
    <t>Hodinové zúčtovací sazby</t>
  </si>
  <si>
    <t>HZS4232</t>
  </si>
  <si>
    <t xml:space="preserve">Hodinové zúčtovací sazby ostatních profesí revizní a kontrolní činnost technik odborný - bakteriologické zkoušky </t>
  </si>
  <si>
    <t>512</t>
  </si>
  <si>
    <t>-1775700158</t>
  </si>
  <si>
    <t xml:space="preserve">D.1.4.2 - Technika prostředí staveb - Plynoinstalace </t>
  </si>
  <si>
    <t xml:space="preserve">    723 - Zdravotechnika - vnitřní plynovod</t>
  </si>
  <si>
    <t>M - Práce a dodávky M</t>
  </si>
  <si>
    <t xml:space="preserve">    23-M - Montáže potrubí</t>
  </si>
  <si>
    <t>971052231</t>
  </si>
  <si>
    <t>Vybourání a prorážení otvorů v železobetonových příčkách a zdech základových nebo nadzákladových, plochy do 0,0225 m2, tl. do 150 mm</t>
  </si>
  <si>
    <t>-993538287</t>
  </si>
  <si>
    <t>971052241</t>
  </si>
  <si>
    <t>Vybourání a prorážení otvorů v železobetonových příčkách a zdech základových nebo nadzákladových, plochy do 0,0225 m2, tl. do 300 mm</t>
  </si>
  <si>
    <t>114971195</t>
  </si>
  <si>
    <t>1419369076</t>
  </si>
  <si>
    <t>1048414732</t>
  </si>
  <si>
    <t>1939561642</t>
  </si>
  <si>
    <t>1,32*19 'Přepočtené koeficientem množství</t>
  </si>
  <si>
    <t>-229046028</t>
  </si>
  <si>
    <t>723</t>
  </si>
  <si>
    <t>Zdravotechnika - vnitřní plynovod</t>
  </si>
  <si>
    <t>723120804</t>
  </si>
  <si>
    <t>Demontáž potrubí svařovaného z ocelových trubek závitových do DN 25</t>
  </si>
  <si>
    <t>2090242514</t>
  </si>
  <si>
    <t>723120805</t>
  </si>
  <si>
    <t>Demontáž potrubí svařovaného z ocelových trubek závitových přes 25 do DN 50</t>
  </si>
  <si>
    <t>352713332</t>
  </si>
  <si>
    <t>723150366</t>
  </si>
  <si>
    <t>Potrubí z ocelových trubek hladkých chráničky Ø 44,5/2,6</t>
  </si>
  <si>
    <t>1039130158</t>
  </si>
  <si>
    <t>723150367</t>
  </si>
  <si>
    <t>Potrubí z ocelových trubek hladkých chráničky Ø 57/2,9</t>
  </si>
  <si>
    <t>-2040223982</t>
  </si>
  <si>
    <t>723160204</t>
  </si>
  <si>
    <t>Přípojky k plynoměrům spojované na závit bez ochozu G 1</t>
  </si>
  <si>
    <t>1043756935</t>
  </si>
  <si>
    <t>723160334</t>
  </si>
  <si>
    <t>Přípojky k plynoměrům rozpěrky přípojek G 1</t>
  </si>
  <si>
    <t>-708178717</t>
  </si>
  <si>
    <t>723160804</t>
  </si>
  <si>
    <t>Demontáž přípojek k plynoměrům spojovaných na závit bez ochozu G 1</t>
  </si>
  <si>
    <t>pár</t>
  </si>
  <si>
    <t>-1974558418</t>
  </si>
  <si>
    <t>723160831</t>
  </si>
  <si>
    <t>Demontáž přípojek k plynoměrům rozpěrek G 1</t>
  </si>
  <si>
    <t>-1271526787</t>
  </si>
  <si>
    <t>723181022</t>
  </si>
  <si>
    <t>Potrubí z měděných trubek tvrdých, spojovaných lisováním DN 15</t>
  </si>
  <si>
    <t>764564536</t>
  </si>
  <si>
    <t>723181023</t>
  </si>
  <si>
    <t>Potrubí z měděných trubek tvrdých, spojovaných lisováním DN 20</t>
  </si>
  <si>
    <t>1218549460</t>
  </si>
  <si>
    <t>723181024</t>
  </si>
  <si>
    <t>Potrubí z měděných trubek tvrdých, spojovaných lisováním DN 25</t>
  </si>
  <si>
    <t>-605792421</t>
  </si>
  <si>
    <t>723181025</t>
  </si>
  <si>
    <t>Potrubí z měděných trubek tvrdých, spojovaných lisováním DN 32</t>
  </si>
  <si>
    <t>823326811</t>
  </si>
  <si>
    <t>723181026</t>
  </si>
  <si>
    <t>Potrubí z měděných trubek tvrdých, spojovaných lisováním DN 40</t>
  </si>
  <si>
    <t>-349145664</t>
  </si>
  <si>
    <t>723190105</t>
  </si>
  <si>
    <t>Přípojky plynovodní ke spotřebičům z hadic nerezových vnitřní závit G 1/2 FF, délky 100 cm</t>
  </si>
  <si>
    <t>1767750885</t>
  </si>
  <si>
    <t>723190251</t>
  </si>
  <si>
    <t>Přípojky plynovodní ke strojům a zařízením z trubek vyvedení a upevnění plynovodních výpustek na potrubí DN 15</t>
  </si>
  <si>
    <t>-148140052</t>
  </si>
  <si>
    <t>723190901</t>
  </si>
  <si>
    <t>Opravy plynovodního potrubí uzavření nebo otevření potrubí</t>
  </si>
  <si>
    <t>-1572970114</t>
  </si>
  <si>
    <t>723190907</t>
  </si>
  <si>
    <t>Opravy plynovodního potrubí odvzdušnění a napuštění potrubí</t>
  </si>
  <si>
    <t>-1025895506</t>
  </si>
  <si>
    <t>723231162</t>
  </si>
  <si>
    <t>Armatury se dvěma závity kohouty kulové PN 42 do 185°C plnoprůtokové vnitřní závit těžká řada G 1/2</t>
  </si>
  <si>
    <t>-1606018902</t>
  </si>
  <si>
    <t>723231165</t>
  </si>
  <si>
    <t>Armatury se dvěma závity kohouty kulové PN 42 do 185°C plnoprůtokové vnitřní závit těžká řada G 1 1/4</t>
  </si>
  <si>
    <t>1533958486</t>
  </si>
  <si>
    <t>723231166</t>
  </si>
  <si>
    <t>Armatury se dvěma závity kohouty kulové PN 42 do 185°C plnoprůtokové vnitřní závit těžká řada G 1 1/2</t>
  </si>
  <si>
    <t>-120046687</t>
  </si>
  <si>
    <t>723260801</t>
  </si>
  <si>
    <t>Demontáž plynoměrů maximální průtok Q (m3/hod) do 16 m3/h</t>
  </si>
  <si>
    <t>-570530397</t>
  </si>
  <si>
    <t>723261912</t>
  </si>
  <si>
    <t>Montáž plynoměrů při rekonstrukci plynoinstalací s odvzdušněním a odzkoušením maximální průtok Q (m3/h) 6 m3/h</t>
  </si>
  <si>
    <t>-910104369</t>
  </si>
  <si>
    <t>723290822</t>
  </si>
  <si>
    <t>Vnitrostaveništní přemítění vybouraných (demontovaných) hmot vnitřní plynovod vodorovně do 100 m v objektech výšky přes 6 do 12 m</t>
  </si>
  <si>
    <t>-413386946</t>
  </si>
  <si>
    <t>998723102</t>
  </si>
  <si>
    <t>Přesun hmot pro vnitřní plynovod stanovený z hmotnosti přesunovaného materiálu vodorovná dopravní vzdálenost do 50 m v objektech výšky přes 6 do 12 m</t>
  </si>
  <si>
    <t>1509098602</t>
  </si>
  <si>
    <t>-357497393</t>
  </si>
  <si>
    <t>725610810</t>
  </si>
  <si>
    <t>Demontáž plynových sporáků normálních nebo kombinovaných</t>
  </si>
  <si>
    <t>-1861482313</t>
  </si>
  <si>
    <t>725619101</t>
  </si>
  <si>
    <t>Plynové sporáky a vařidlové desky bez regulátoru tlaku montáž sporáků na zemní plyn</t>
  </si>
  <si>
    <t>-1376344457</t>
  </si>
  <si>
    <t>703291990</t>
  </si>
  <si>
    <t>783617611</t>
  </si>
  <si>
    <t>Krycí nátěr (email) armatur a kovových potrubí potrubí do DN 50 mm dvojnásobný syntetický standardní</t>
  </si>
  <si>
    <t>-730834016</t>
  </si>
  <si>
    <t>Práce a dodávky M</t>
  </si>
  <si>
    <t>23-M</t>
  </si>
  <si>
    <t>Montáže potrubí</t>
  </si>
  <si>
    <t>230230016</t>
  </si>
  <si>
    <t>Tlakové zkoušky hlavní vzduchem 0,6 MPa DN 50</t>
  </si>
  <si>
    <t>1691392620</t>
  </si>
  <si>
    <t>HZS4212</t>
  </si>
  <si>
    <t xml:space="preserve">Hodinové zúčtovací sazby ostatních profesí revizní a kontrolní činnost revizní technik specialista- Revize plynoinstalace </t>
  </si>
  <si>
    <t>-633349179</t>
  </si>
  <si>
    <t xml:space="preserve">D.1.4.3 - Technika prostředí staveb - Vzduchotechnika </t>
  </si>
  <si>
    <t>CS ÚRS 2019 01</t>
  </si>
  <si>
    <t>1785770265</t>
  </si>
  <si>
    <t>1166553119</t>
  </si>
  <si>
    <t>356641930</t>
  </si>
  <si>
    <t>1,431*19 'Přepočtené koeficientem množství</t>
  </si>
  <si>
    <t>997013843</t>
  </si>
  <si>
    <t>Poplatek za uložení stavebního odpadu na skládce (skládkovné) odpadního materiálu po otryskávání s obsahem nebezpečných látek zatříděného do katalogu odpadů pod kódem 120 116</t>
  </si>
  <si>
    <t>-766461343</t>
  </si>
  <si>
    <t>751122011</t>
  </si>
  <si>
    <t>Montáž ventilátoru radiálního nízkotlakého nástěnného základního, průměru do 100 mm</t>
  </si>
  <si>
    <t>1997601044</t>
  </si>
  <si>
    <t>54233100</t>
  </si>
  <si>
    <t>ventilátor radiální malý plastový (např.EB 100 NT),100m3/h,příkon 28W/230V/50Hz/IP44, s nast.doběhem</t>
  </si>
  <si>
    <t>-540302697</t>
  </si>
  <si>
    <t>542331001</t>
  </si>
  <si>
    <t>ventilátor radiální malý plastový (např.EBB 175 T),155m3/h,příkon 26W/230V/50Hz/IP44,s nastavitelným doběhem</t>
  </si>
  <si>
    <t>-1091090990</t>
  </si>
  <si>
    <t>751377011</t>
  </si>
  <si>
    <t>Montáž odsávacích stropů, zákrytů odsávacího zákrytu (digestoř) bytového vestavěného</t>
  </si>
  <si>
    <t>-1909742591</t>
  </si>
  <si>
    <t>553810111</t>
  </si>
  <si>
    <t xml:space="preserve">Digestoř kuchyňská bytová vestavná 220m3/h,80W/230V ,rozměr 524x289mm ,se zpětnou klapkou na výtlaku </t>
  </si>
  <si>
    <t>958948290</t>
  </si>
  <si>
    <t>751510041</t>
  </si>
  <si>
    <t>Vzduchotechnické potrubí z pozinkovaného plechu kruhové, trouba spirálně vinutá bez příruby, průměru do 100 mm- montáž včetně tvarovek</t>
  </si>
  <si>
    <t>-1120256305</t>
  </si>
  <si>
    <t>751510042</t>
  </si>
  <si>
    <t>Vzduchotechnické potrubí z pozinkovaného plechu kruhové, trouba spirálně vinutá bez příruby, průměru přes 100 do 200 mm-montáž včetně tvarovek</t>
  </si>
  <si>
    <t>558192052</t>
  </si>
  <si>
    <t>42981010</t>
  </si>
  <si>
    <t>trouba VZT kruhová spirálně vinutá Pz tl 0,5mm D 100mm</t>
  </si>
  <si>
    <t>-1679389323</t>
  </si>
  <si>
    <t>429810151</t>
  </si>
  <si>
    <t>trouba VZT kruhová spirálně vinutá Pz tl 0,5mm D 125mm</t>
  </si>
  <si>
    <t>2092851302</t>
  </si>
  <si>
    <t>429810152</t>
  </si>
  <si>
    <t>trouba VZT kruhová spirálně vinutá Pz tl 0,5mm D 160mm</t>
  </si>
  <si>
    <t>1672805561</t>
  </si>
  <si>
    <t>42981015</t>
  </si>
  <si>
    <t>trouba VZT kruhová spirálně vinutá Pz tl 0,5mm D 180mm</t>
  </si>
  <si>
    <t>774592161</t>
  </si>
  <si>
    <t>751514478</t>
  </si>
  <si>
    <t>Montáž přechodu osového nebo pravoúhlého do plechového potrubí kruhového bez příruby, průměru přes 100 do 200 mm</t>
  </si>
  <si>
    <t>938960792</t>
  </si>
  <si>
    <t>429811101</t>
  </si>
  <si>
    <t>přechod osový VZT Pz D 100/125mm</t>
  </si>
  <si>
    <t>-128793155</t>
  </si>
  <si>
    <t>429811102</t>
  </si>
  <si>
    <t>přechod osový VZT Pz D 125/160mm</t>
  </si>
  <si>
    <t>1523703624</t>
  </si>
  <si>
    <t>429811103</t>
  </si>
  <si>
    <t>přechod osový VZT Pz D 160/180mm</t>
  </si>
  <si>
    <t>-992614490</t>
  </si>
  <si>
    <t>751514288</t>
  </si>
  <si>
    <t>Montáž kalhotového kusu nebo odbočky jednostranné do plechového potrubí kruhového bez příruby, průměru přes 100 do 200 mm</t>
  </si>
  <si>
    <t>-979302310</t>
  </si>
  <si>
    <t>429811511</t>
  </si>
  <si>
    <t>odbočka jednostranná VZT Pz 90° D 100/100/100mm</t>
  </si>
  <si>
    <t>2029792333</t>
  </si>
  <si>
    <t>429811602</t>
  </si>
  <si>
    <t>odbočka jednostranná VZT Pz 90° D 125/125/100mm</t>
  </si>
  <si>
    <t>-1400354417</t>
  </si>
  <si>
    <t>429811603</t>
  </si>
  <si>
    <t>odbočka jednostranná VZT Pz 90° D 160/160/100mm</t>
  </si>
  <si>
    <t>-1136775241</t>
  </si>
  <si>
    <t>4298116031</t>
  </si>
  <si>
    <t>odbočka jednostranná VZT Pz 90° D 160/160/125mm</t>
  </si>
  <si>
    <t>1391684905</t>
  </si>
  <si>
    <t>429811604</t>
  </si>
  <si>
    <t>odbočka jednostranná VZT Pz 90° D 180/180/100mm</t>
  </si>
  <si>
    <t>1085836923</t>
  </si>
  <si>
    <t>4298116041</t>
  </si>
  <si>
    <t>odbočka jednostranná VZT Pz 90° D 180/180/125mm</t>
  </si>
  <si>
    <t>-640835250</t>
  </si>
  <si>
    <t>751514776</t>
  </si>
  <si>
    <t>Montáž protidešťové stříšky nebo výfukové hlavice do plechového potrubí kruhové bez příruby, průměru přes 100 do 200 mm</t>
  </si>
  <si>
    <t>-1178625234</t>
  </si>
  <si>
    <t>429812671</t>
  </si>
  <si>
    <t>hlavice výfuková Pz VZT D 180mm</t>
  </si>
  <si>
    <t>-46796067</t>
  </si>
  <si>
    <t>7515108611</t>
  </si>
  <si>
    <t>Demontáž vzduchotechnického potrubí do suti čtyřhranného s přírubou, průřezu přes 0,03 do 0,13 m2</t>
  </si>
  <si>
    <t>861746997</t>
  </si>
  <si>
    <t>998751102</t>
  </si>
  <si>
    <t>Přesun hmot pro vzduchotechniku stanovený z hmotnosti přesunovaného materiálu vodorovná dopravní vzdálenost do 100 m v objektech výšky přes 12 do 24 m</t>
  </si>
  <si>
    <t>-16777842</t>
  </si>
  <si>
    <t>429810691</t>
  </si>
  <si>
    <t xml:space="preserve">spotřební materiál a uchycení potrubí </t>
  </si>
  <si>
    <t>1597361142</t>
  </si>
  <si>
    <t>HZS3212</t>
  </si>
  <si>
    <t xml:space="preserve">Hodinové zúčtovací sazby montáží technologických zařízení na stavebních objektech montér vzduchotechniky odborný-Komplexní vyzkoušení </t>
  </si>
  <si>
    <t>-1475093202</t>
  </si>
  <si>
    <t xml:space="preserve">D.1.4.4 - Technika prostředí staveb - Silnoproudá elektrotechnika - úpravy pro koupelnu a WC </t>
  </si>
  <si>
    <t xml:space="preserve">Marek Seifert </t>
  </si>
  <si>
    <t xml:space="preserve">    741 - Elektroinstalace - silnoproud</t>
  </si>
  <si>
    <t>741</t>
  </si>
  <si>
    <t>Elektroinstalace - silnoproud</t>
  </si>
  <si>
    <t>741110501</t>
  </si>
  <si>
    <t>Montáž lišt a kanálků elektroinstalačních se spojkami, ohyby a rohy a s nasunutím do krabic protahovacích, šířky do 60 mm</t>
  </si>
  <si>
    <t>1048129587</t>
  </si>
  <si>
    <t>34571005</t>
  </si>
  <si>
    <t>lišta elektroinstalační hranatá bílá 25 x 20</t>
  </si>
  <si>
    <t>-452689709</t>
  </si>
  <si>
    <t>741112061</t>
  </si>
  <si>
    <t>Montáž krabic elektroinstalačních bez napojení na trubky a lišty, demontáže a montáže víčka a přístroje přístrojových zapuštěných plastových kruhových</t>
  </si>
  <si>
    <t>1569978897</t>
  </si>
  <si>
    <t>34571532</t>
  </si>
  <si>
    <t>krabice přístrojová odbočná s víčkem z PH, 107x107 mm, hloubka 50 mm</t>
  </si>
  <si>
    <t>839923645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</si>
  <si>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</si>
  <si>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</si>
  <si>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-706907556</t>
  </si>
  <si>
    <t>34571521</t>
  </si>
  <si>
    <t>krabice univerzální rozvodná z PH s víčkem a svorkovnicí krabicovou šroubovací s vodiči 12x4mm2 D 73,5mm x 43mm</t>
  </si>
  <si>
    <t>591384349</t>
  </si>
  <si>
    <t>741120001</t>
  </si>
  <si>
    <t>Montáž vodičů izolovaných měděných bez ukončení uložených pod omítku plných a laněných (CY), průřezu žíly 0,35 až 6 mm2</t>
  </si>
  <si>
    <t>-260453036</t>
  </si>
  <si>
    <t>341110301</t>
  </si>
  <si>
    <t>kabel silový s Cu jádrem 1 kV 3x1,5mm2 (CYKY 3x1,5-O)</t>
  </si>
  <si>
    <t>1469243199</t>
  </si>
  <si>
    <t>34111030</t>
  </si>
  <si>
    <t>kabel silový s Cu jádrem 1 kV 3x1,5mm2 (CYKY 3x1,5 - J)</t>
  </si>
  <si>
    <t>691509532</t>
  </si>
  <si>
    <t>34111036</t>
  </si>
  <si>
    <t>kabel silový s Cu jádrem 1 kV 3x2,5mm2 (CYKY 3x2,5- J)</t>
  </si>
  <si>
    <t>191830593</t>
  </si>
  <si>
    <t>341110481</t>
  </si>
  <si>
    <t>kabel silový s Cu jádrem zelenožlutý -  1 kV 6mm2 (CYA 6 )</t>
  </si>
  <si>
    <t>-1757500697</t>
  </si>
  <si>
    <t>741130023</t>
  </si>
  <si>
    <t>Ukončení vodičů izolovaných s označením a zapojením na svorkovnici s otevřením a uzavřením krytu, průřezu žíly do 6 mm2</t>
  </si>
  <si>
    <t>1940551385</t>
  </si>
  <si>
    <t>341110482</t>
  </si>
  <si>
    <t>Svorky pro OP</t>
  </si>
  <si>
    <t>-763806158</t>
  </si>
  <si>
    <t>741210001</t>
  </si>
  <si>
    <t>Montáž rozvodnic oceloplechových nebo plastových bez zapojení vodičů běžných, hmotnosti do 20 kg</t>
  </si>
  <si>
    <t>-1739553903</t>
  </si>
  <si>
    <t>35713104</t>
  </si>
  <si>
    <t xml:space="preserve">rozvodnice nástěnná, neprůhledné dveře, šířka 14 modulárních jednotek  Rb1 "P" 14TE vč.příslušenství a usazení </t>
  </si>
  <si>
    <t>-813828023</t>
  </si>
  <si>
    <t>7413100111</t>
  </si>
  <si>
    <t>Montáž spínačů jedno nebo dvoupólových nástěnných se zapojením vodičů, pro prostředí normální ovladačů, řazení 1/0-tlačítkových zapínacích</t>
  </si>
  <si>
    <t>-560919678</t>
  </si>
  <si>
    <t>345357991</t>
  </si>
  <si>
    <t>ovladač zapínací tlačítkový 10A 3553-80289 velkoplošný</t>
  </si>
  <si>
    <t>525008570</t>
  </si>
  <si>
    <t>741310021</t>
  </si>
  <si>
    <t>Montáž spínačů jedno nebo dvoupólových nástěnných se zapojením vodičů, pro prostředí normální přepínačů, řazení 5-sériových</t>
  </si>
  <si>
    <t>-1945885557</t>
  </si>
  <si>
    <t>3453563311</t>
  </si>
  <si>
    <t>Sériový přepínač</t>
  </si>
  <si>
    <t>-1666437359</t>
  </si>
  <si>
    <t>741310201</t>
  </si>
  <si>
    <t>Montáž spínačů jedno nebo dvoupólových polozapuštěných nebo zapuštěných se zapojením vodičů šroubové připojení, pro prostředí normální vypínačů, řazení 1-jednopólových</t>
  </si>
  <si>
    <t>-57990666</t>
  </si>
  <si>
    <t>345356331</t>
  </si>
  <si>
    <t xml:space="preserve">Spínač jednopólový </t>
  </si>
  <si>
    <t>-584552824</t>
  </si>
  <si>
    <t>741311021</t>
  </si>
  <si>
    <t>Montáž spínačů speciálních se zapojením vodičů sporákových přípojek s doutnavkou</t>
  </si>
  <si>
    <t>-1151270431</t>
  </si>
  <si>
    <t>358110771</t>
  </si>
  <si>
    <t xml:space="preserve">sporáková přípojka </t>
  </si>
  <si>
    <t>1587905132</t>
  </si>
  <si>
    <t>741313002</t>
  </si>
  <si>
    <t>Montáž zásuvek domovních se zapojením vodičů bezšroubové připojení polozapuštěných nebo zapuštěných 10/16 A, provedení 2P + PE dvojí zapojení pro průběžnou montáž</t>
  </si>
  <si>
    <t>2011381445</t>
  </si>
  <si>
    <t>35811257</t>
  </si>
  <si>
    <t>zásuvka nástěnná 16 A, 250 V, 4pólová</t>
  </si>
  <si>
    <t>993433534</t>
  </si>
  <si>
    <t>741320103</t>
  </si>
  <si>
    <t>Montáž jističů se zapojením vodičů jednopólových nn do 25 A s krytem</t>
  </si>
  <si>
    <t>592518340</t>
  </si>
  <si>
    <t>358221091</t>
  </si>
  <si>
    <t>jistič s chráničem -charakteristika LS-FI B 10A/003</t>
  </si>
  <si>
    <t>661674619</t>
  </si>
  <si>
    <t>358224011</t>
  </si>
  <si>
    <t>jistič s chráničem charakteristika LS-FI B 16A/003</t>
  </si>
  <si>
    <t>855805142</t>
  </si>
  <si>
    <t>3582240111</t>
  </si>
  <si>
    <t>jistič s chráničem charakteristika B16/1</t>
  </si>
  <si>
    <t>846100495</t>
  </si>
  <si>
    <t>7413201031</t>
  </si>
  <si>
    <t xml:space="preserve">Montáž -úprava v místě napojení </t>
  </si>
  <si>
    <t>356902398</t>
  </si>
  <si>
    <t>741330731</t>
  </si>
  <si>
    <t>Montáž relé pomocných se zapojením vodičů ostatních ventilátorových</t>
  </si>
  <si>
    <t>-1737108737</t>
  </si>
  <si>
    <t>358351001</t>
  </si>
  <si>
    <t xml:space="preserve">relé ventilátorové  220 V 50Hz </t>
  </si>
  <si>
    <t>904058523</t>
  </si>
  <si>
    <t>741372051</t>
  </si>
  <si>
    <t>Montáž svítidel LED se zapojením vodičů bytových nebo společenských místností přisazených stropních reflektorových bez pohybového čidla</t>
  </si>
  <si>
    <t>292781689</t>
  </si>
  <si>
    <t>348237351</t>
  </si>
  <si>
    <t xml:space="preserve">svítidlo LED 1000lm,13,5W,IP54,včetně el.předřadníků,závěsů,zdrojů a popl.za likvidaci </t>
  </si>
  <si>
    <t>1410761449</t>
  </si>
  <si>
    <t>348237352</t>
  </si>
  <si>
    <t xml:space="preserve">svítidlo LED 450lm,5W,IP44,s vlastním vypínačem včetně el.předřadníků,závěsů,zdrojů a popl.za likvidaci </t>
  </si>
  <si>
    <t>-642909000</t>
  </si>
  <si>
    <t>7413780011</t>
  </si>
  <si>
    <t xml:space="preserve">Kompletační činnost </t>
  </si>
  <si>
    <t>1188131467</t>
  </si>
  <si>
    <t>74137800111</t>
  </si>
  <si>
    <t xml:space="preserve">Podružný materiál </t>
  </si>
  <si>
    <t>827869707</t>
  </si>
  <si>
    <t>74137800112</t>
  </si>
  <si>
    <t xml:space="preserve">Prořez </t>
  </si>
  <si>
    <t>709725328</t>
  </si>
  <si>
    <t>741810002</t>
  </si>
  <si>
    <t>Zkoušky a prohlídky elektrických rozvodů a zařízení celková prohlídka a vyhotovení revizní zprávy pro objem montážních prací přes 100 do 500 tis. Kč</t>
  </si>
  <si>
    <t>751729969</t>
  </si>
  <si>
    <t>998741202</t>
  </si>
  <si>
    <t>Přesun hmot pro silnoproud stanovený procentní sazbou (%) z ceny vodorovná dopravní vzdálenost do 50 m v objektech výšky přes 6 do 12 m</t>
  </si>
  <si>
    <t>1657789002</t>
  </si>
  <si>
    <t>HZS2221</t>
  </si>
  <si>
    <t>Hodinové zúčtovací sazby profesí PSV provádění stavebních instalací elektrikář-DEMONTÁŽ stávající elektroinstalace</t>
  </si>
  <si>
    <t>-1352359785</t>
  </si>
  <si>
    <t>HZS2491</t>
  </si>
  <si>
    <t>Hodinové zúčtovací sazby profesí PSV zednické výpomoci a pomocné práce PSV dělník zednických výpomocí</t>
  </si>
  <si>
    <t>1577754994</t>
  </si>
  <si>
    <t xml:space="preserve">SO 02 - Plynovodní přípojka </t>
  </si>
  <si>
    <t xml:space="preserve">    1 - Zemní práce</t>
  </si>
  <si>
    <t xml:space="preserve">    8 - Trubní vedení</t>
  </si>
  <si>
    <t>Zemní práce</t>
  </si>
  <si>
    <t>132232202</t>
  </si>
  <si>
    <t>Hloubení rýh šířky přes 600 do 2 000 mm při překopech inženýrských sítí ručně objemu do 10 m3 zapažených nebo nezapažených s urovnáním dna do předepsaného profilu a spádu v horninách tř. 3 nesoudržných</t>
  </si>
  <si>
    <t>m3</t>
  </si>
  <si>
    <t>-1791594832</t>
  </si>
  <si>
    <t>1,5*1,5*1,5</t>
  </si>
  <si>
    <t>5,3*0,8*1,35</t>
  </si>
  <si>
    <t>132232209</t>
  </si>
  <si>
    <t>Hloubení rýh šířky přes 600 do 2 000 mm při překopech inženýrských sítí ručně objemu do 10 m3 zapažených nebo nezapažených s urovnáním dna do předepsaného profilu a spádu v horninách tř. 3 Příplatek k cenám za lepivost horniny tř. 3</t>
  </si>
  <si>
    <t>CS ÚRS 2018 01</t>
  </si>
  <si>
    <t>-1183989205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</si>
  <si>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</si>
  <si>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</si>
  <si>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886979544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</si>
  <si>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</si>
  <si>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</si>
  <si>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1079631471</t>
  </si>
  <si>
    <t>1,5*1,5*0,5</t>
  </si>
  <si>
    <t>5,3*0,8*0,5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</si>
  <si>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</si>
  <si>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</si>
  <si>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-2016354496</t>
  </si>
  <si>
    <t>3,245*10 'Přepočtené koeficientem množství</t>
  </si>
  <si>
    <t>171201201</t>
  </si>
  <si>
    <t>Uložení sypaniny na skládky</t>
  </si>
  <si>
    <t>1651042933</t>
  </si>
  <si>
    <t>171201211</t>
  </si>
  <si>
    <t>Poplatek za uložení stavebního odpadu na skládce (skládkovné) zeminy a kameniva zatříděného do Katalogu odpadů pod kódem 170 504</t>
  </si>
  <si>
    <t>-849286429</t>
  </si>
  <si>
    <t>3,245</t>
  </si>
  <si>
    <t>3,245*1,7 'Přepočtené koeficientem množství</t>
  </si>
  <si>
    <t>174101101</t>
  </si>
  <si>
    <t>Zásyp sypaninou z jakékoliv horniny s uložením výkopku ve vrstvách se zhutněním jam, šachet, rýh nebo kolem objektů v těchto vykopávkách</t>
  </si>
  <si>
    <t>1147514501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</si>
  <si>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</si>
  <si>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</si>
  <si>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2083443774</t>
  </si>
  <si>
    <t>1,5*1,5*0,35</t>
  </si>
  <si>
    <t>5,3*0,8*0,35</t>
  </si>
  <si>
    <t>58331200</t>
  </si>
  <si>
    <t>štěrkopísek netříděný zásypový materiál</t>
  </si>
  <si>
    <t>-1062332513</t>
  </si>
  <si>
    <t>2,272*2 'Přepočtené koeficientem množství</t>
  </si>
  <si>
    <t>175111109</t>
  </si>
  <si>
    <t>Obsypání potrubí ručně sypaninou z vhodných hornin tř. 1 až 4 nebo materiálem připraveným podél výkopu ve vzdálenosti do 3 m od jeho kraje, pro jakoukoliv hloubku výkopu a míru zhutnění Příplatek k ceně za prohození sypaniny sítem</t>
  </si>
  <si>
    <t>1764941911</t>
  </si>
  <si>
    <t>181301101</t>
  </si>
  <si>
    <t>Rozprostření a urovnání ornice v rovině nebo ve svahu sklonu do 1:5 při souvislé ploše do 500 m2, tl. vrstvy do 100 mm</t>
  </si>
  <si>
    <t>-1287721263</t>
  </si>
  <si>
    <t>5,3*1</t>
  </si>
  <si>
    <t>2*2</t>
  </si>
  <si>
    <t>181411131</t>
  </si>
  <si>
    <t>Založení trávníku na půdě předem připravené plochy do 1000 m2 výsevem včetně utažení parkového v rovině nebo na svahu do 1:5</t>
  </si>
  <si>
    <t>1895733681</t>
  </si>
  <si>
    <t>00572410</t>
  </si>
  <si>
    <t>osivo směs travní parková</t>
  </si>
  <si>
    <t>1196923237</t>
  </si>
  <si>
    <t>9,3*0,015 'Přepočtené koeficientem množství</t>
  </si>
  <si>
    <t>451573111</t>
  </si>
  <si>
    <t>Lože pod potrubí, stoky a drobné objekty v otevřeném výkopu z písku a štěrkopísku do 63 mm</t>
  </si>
  <si>
    <t>580309768</t>
  </si>
  <si>
    <t>6*0,8*0,15</t>
  </si>
  <si>
    <t>Trubní vedení</t>
  </si>
  <si>
    <t>899721111</t>
  </si>
  <si>
    <t>Signalizační vodič na potrubí DN do 150 mm</t>
  </si>
  <si>
    <t>-1605295600</t>
  </si>
  <si>
    <t>899722112</t>
  </si>
  <si>
    <t>Krytí potrubí z plastů výstražnou fólií z PVC šířky 25 cm</t>
  </si>
  <si>
    <t>-1812605779</t>
  </si>
  <si>
    <t>230200116</t>
  </si>
  <si>
    <t>Nasunutí potrubní sekce do chráničky jmenovitá světlost nasouvaného potrubí DN 50</t>
  </si>
  <si>
    <t>-1007291664</t>
  </si>
  <si>
    <t>14011058</t>
  </si>
  <si>
    <t>trubka ocelová bezešvá hladká jakost 11 353 89x3,6mm</t>
  </si>
  <si>
    <t>128</t>
  </si>
  <si>
    <t>-779281774</t>
  </si>
  <si>
    <t>230201326</t>
  </si>
  <si>
    <t>Montáž elektrotvarovky PE průměru přes 110 mm Ø 225, tl. stěny 12,8 mm</t>
  </si>
  <si>
    <t>-701000331</t>
  </si>
  <si>
    <t>551345721</t>
  </si>
  <si>
    <t>Elektrotvarovka sedlová - T-kus navrtávací PE 100 SDR 11  D225/50</t>
  </si>
  <si>
    <t>-728074127</t>
  </si>
  <si>
    <t>230205035</t>
  </si>
  <si>
    <t>Montáž potrubí PE průměru do 110 mm návin nebo tyč, svařované na tupo nebo elektrospojkou Ø 50, tl. stěny 4,6 mm</t>
  </si>
  <si>
    <t>-1784815352</t>
  </si>
  <si>
    <t>28613482</t>
  </si>
  <si>
    <t>potrubí plynovodní PE100 SDR 11 návin se signalizační vrstvou 50x4,6mm</t>
  </si>
  <si>
    <t>1479195264</t>
  </si>
  <si>
    <t>230205235</t>
  </si>
  <si>
    <t>Montáž trubních dílů PE průměru do 110 mm elektrotvarovky nebo svařované na tupo Ø 50, tl. stěny 4,6 mm</t>
  </si>
  <si>
    <t>9522686</t>
  </si>
  <si>
    <t>5513457211</t>
  </si>
  <si>
    <t>Elektrotvarovka - spojka D50</t>
  </si>
  <si>
    <t>783802849</t>
  </si>
  <si>
    <t>5513457212</t>
  </si>
  <si>
    <t>Elektrotvarovka - přechodka závitová  D50/ 6/4"</t>
  </si>
  <si>
    <t>302223091</t>
  </si>
  <si>
    <t>5513457213</t>
  </si>
  <si>
    <t xml:space="preserve">Skříň pro HUP uzamykatelná 500x350x300 včetně soklu </t>
  </si>
  <si>
    <t>989782725</t>
  </si>
  <si>
    <t>-273782283</t>
  </si>
  <si>
    <t xml:space="preserve">Hodinové zúčtovací sazby ostatních profesí revizní a kontrolní činnost revizní technik specialista - Revize plynovodní přípojky </t>
  </si>
  <si>
    <t>1155687874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</si>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</sst>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54" t="s">
        <v>14</v>
      </c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23"/>
      <c r="AQ5" s="23"/>
      <c r="AR5" s="21"/>
      <c r="BE5" s="33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56" t="s">
        <v>17</v>
      </c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23"/>
      <c r="AQ6" s="23"/>
      <c r="AR6" s="21"/>
      <c r="BE6" s="33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34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34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2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2" t="s">
        <v>29</v>
      </c>
      <c r="AO9" s="23"/>
      <c r="AP9" s="23"/>
      <c r="AQ9" s="23"/>
      <c r="AR9" s="21"/>
      <c r="BE9" s="334"/>
      <c r="BS9" s="18" t="s">
        <v>6</v>
      </c>
    </row>
    <row r="10" spans="2:71" s="1" customFormat="1" ht="12" customHeight="1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34"/>
      <c r="BS10" s="18" t="s">
        <v>6</v>
      </c>
    </row>
    <row r="11" spans="2:71" s="1" customFormat="1" ht="18.4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34</v>
      </c>
      <c r="AL11" s="23"/>
      <c r="AM11" s="23"/>
      <c r="AN11" s="28" t="s">
        <v>32</v>
      </c>
      <c r="AO11" s="23"/>
      <c r="AP11" s="23"/>
      <c r="AQ11" s="23"/>
      <c r="AR11" s="21"/>
      <c r="BE11" s="33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34"/>
      <c r="BS12" s="18" t="s">
        <v>6</v>
      </c>
    </row>
    <row r="13" spans="2:71" s="1" customFormat="1" ht="12" customHeight="1">
      <c r="B13" s="22"/>
      <c r="C13" s="23"/>
      <c r="D13" s="30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3" t="s">
        <v>36</v>
      </c>
      <c r="AO13" s="23"/>
      <c r="AP13" s="23"/>
      <c r="AQ13" s="23"/>
      <c r="AR13" s="21"/>
      <c r="BE13" s="334"/>
      <c r="BS13" s="18" t="s">
        <v>6</v>
      </c>
    </row>
    <row r="14" spans="2:71" ht="12.75">
      <c r="B14" s="22"/>
      <c r="C14" s="23"/>
      <c r="D14" s="23"/>
      <c r="E14" s="357" t="s">
        <v>36</v>
      </c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0" t="s">
        <v>34</v>
      </c>
      <c r="AL14" s="23"/>
      <c r="AM14" s="23"/>
      <c r="AN14" s="33" t="s">
        <v>36</v>
      </c>
      <c r="AO14" s="23"/>
      <c r="AP14" s="23"/>
      <c r="AQ14" s="23"/>
      <c r="AR14" s="21"/>
      <c r="BE14" s="33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34"/>
      <c r="BS15" s="18" t="s">
        <v>4</v>
      </c>
    </row>
    <row r="16" spans="2:71" s="1" customFormat="1" ht="12" customHeight="1">
      <c r="B16" s="22"/>
      <c r="C16" s="23"/>
      <c r="D16" s="30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38</v>
      </c>
      <c r="AO16" s="23"/>
      <c r="AP16" s="23"/>
      <c r="AQ16" s="23"/>
      <c r="AR16" s="21"/>
      <c r="BE16" s="334"/>
      <c r="BS16" s="18" t="s">
        <v>4</v>
      </c>
    </row>
    <row r="17" spans="2:71" s="1" customFormat="1" ht="18.4" customHeight="1">
      <c r="B17" s="22"/>
      <c r="C17" s="23"/>
      <c r="D17" s="23"/>
      <c r="E17" s="28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34</v>
      </c>
      <c r="AL17" s="23"/>
      <c r="AM17" s="23"/>
      <c r="AN17" s="28" t="s">
        <v>32</v>
      </c>
      <c r="AO17" s="23"/>
      <c r="AP17" s="23"/>
      <c r="AQ17" s="23"/>
      <c r="AR17" s="21"/>
      <c r="BE17" s="334"/>
      <c r="BS17" s="18" t="s">
        <v>40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34"/>
      <c r="BS18" s="18" t="s">
        <v>6</v>
      </c>
    </row>
    <row r="19" spans="2:71" s="1" customFormat="1" ht="12" customHeight="1">
      <c r="B19" s="22"/>
      <c r="C19" s="23"/>
      <c r="D19" s="30" t="s">
        <v>41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38</v>
      </c>
      <c r="AO19" s="23"/>
      <c r="AP19" s="23"/>
      <c r="AQ19" s="23"/>
      <c r="AR19" s="21"/>
      <c r="BE19" s="334"/>
      <c r="BS19" s="18" t="s">
        <v>6</v>
      </c>
    </row>
    <row r="20" spans="2:71" s="1" customFormat="1" ht="18.4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34</v>
      </c>
      <c r="AL20" s="23"/>
      <c r="AM20" s="23"/>
      <c r="AN20" s="28" t="s">
        <v>32</v>
      </c>
      <c r="AO20" s="23"/>
      <c r="AP20" s="23"/>
      <c r="AQ20" s="23"/>
      <c r="AR20" s="21"/>
      <c r="BE20" s="334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34"/>
    </row>
    <row r="22" spans="2:57" s="1" customFormat="1" ht="12" customHeight="1">
      <c r="B22" s="22"/>
      <c r="C22" s="23"/>
      <c r="D22" s="30" t="s">
        <v>42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34"/>
    </row>
    <row r="23" spans="2:57" s="1" customFormat="1" ht="51" customHeight="1">
      <c r="B23" s="22"/>
      <c r="C23" s="23"/>
      <c r="D23" s="23"/>
      <c r="E23" s="359" t="s">
        <v>43</v>
      </c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23"/>
      <c r="AP23" s="23"/>
      <c r="AQ23" s="23"/>
      <c r="AR23" s="21"/>
      <c r="BE23" s="33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34"/>
    </row>
    <row r="25" spans="2:57" s="1" customFormat="1" ht="6.95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334"/>
    </row>
    <row r="26" spans="1:57" s="2" customFormat="1" ht="25.9" customHeight="1">
      <c r="A26" s="36"/>
      <c r="B26" s="37"/>
      <c r="C26" s="38"/>
      <c r="D26" s="39" t="s">
        <v>44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36">
        <f>ROUND(AG54,2)</f>
        <v>0</v>
      </c>
      <c r="AL26" s="337"/>
      <c r="AM26" s="337"/>
      <c r="AN26" s="337"/>
      <c r="AO26" s="337"/>
      <c r="AP26" s="38"/>
      <c r="AQ26" s="38"/>
      <c r="AR26" s="41"/>
      <c r="BE26" s="334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4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0" t="s">
        <v>45</v>
      </c>
      <c r="M28" s="360"/>
      <c r="N28" s="360"/>
      <c r="O28" s="360"/>
      <c r="P28" s="360"/>
      <c r="Q28" s="38"/>
      <c r="R28" s="38"/>
      <c r="S28" s="38"/>
      <c r="T28" s="38"/>
      <c r="U28" s="38"/>
      <c r="V28" s="38"/>
      <c r="W28" s="360" t="s">
        <v>46</v>
      </c>
      <c r="X28" s="360"/>
      <c r="Y28" s="360"/>
      <c r="Z28" s="360"/>
      <c r="AA28" s="360"/>
      <c r="AB28" s="360"/>
      <c r="AC28" s="360"/>
      <c r="AD28" s="360"/>
      <c r="AE28" s="360"/>
      <c r="AF28" s="38"/>
      <c r="AG28" s="38"/>
      <c r="AH28" s="38"/>
      <c r="AI28" s="38"/>
      <c r="AJ28" s="38"/>
      <c r="AK28" s="360" t="s">
        <v>47</v>
      </c>
      <c r="AL28" s="360"/>
      <c r="AM28" s="360"/>
      <c r="AN28" s="360"/>
      <c r="AO28" s="360"/>
      <c r="AP28" s="38"/>
      <c r="AQ28" s="38"/>
      <c r="AR28" s="41"/>
      <c r="BE28" s="334"/>
    </row>
    <row r="29" spans="2:57" s="3" customFormat="1" ht="14.45" customHeight="1">
      <c r="B29" s="42"/>
      <c r="C29" s="43"/>
      <c r="D29" s="30" t="s">
        <v>48</v>
      </c>
      <c r="E29" s="43"/>
      <c r="F29" s="30" t="s">
        <v>49</v>
      </c>
      <c r="G29" s="43"/>
      <c r="H29" s="43"/>
      <c r="I29" s="43"/>
      <c r="J29" s="43"/>
      <c r="K29" s="43"/>
      <c r="L29" s="361">
        <v>0.21</v>
      </c>
      <c r="M29" s="332"/>
      <c r="N29" s="332"/>
      <c r="O29" s="332"/>
      <c r="P29" s="332"/>
      <c r="Q29" s="43"/>
      <c r="R29" s="43"/>
      <c r="S29" s="43"/>
      <c r="T29" s="43"/>
      <c r="U29" s="43"/>
      <c r="V29" s="43"/>
      <c r="W29" s="331">
        <f>ROUND(AZ54,2)</f>
        <v>0</v>
      </c>
      <c r="X29" s="332"/>
      <c r="Y29" s="332"/>
      <c r="Z29" s="332"/>
      <c r="AA29" s="332"/>
      <c r="AB29" s="332"/>
      <c r="AC29" s="332"/>
      <c r="AD29" s="332"/>
      <c r="AE29" s="332"/>
      <c r="AF29" s="43"/>
      <c r="AG29" s="43"/>
      <c r="AH29" s="43"/>
      <c r="AI29" s="43"/>
      <c r="AJ29" s="43"/>
      <c r="AK29" s="331">
        <f>ROUND(AV54,2)</f>
        <v>0</v>
      </c>
      <c r="AL29" s="332"/>
      <c r="AM29" s="332"/>
      <c r="AN29" s="332"/>
      <c r="AO29" s="332"/>
      <c r="AP29" s="43"/>
      <c r="AQ29" s="43"/>
      <c r="AR29" s="44"/>
      <c r="BE29" s="335"/>
    </row>
    <row r="30" spans="2:57" s="3" customFormat="1" ht="14.45" customHeight="1">
      <c r="B30" s="42"/>
      <c r="C30" s="43"/>
      <c r="D30" s="43"/>
      <c r="E30" s="43"/>
      <c r="F30" s="30" t="s">
        <v>50</v>
      </c>
      <c r="G30" s="43"/>
      <c r="H30" s="43"/>
      <c r="I30" s="43"/>
      <c r="J30" s="43"/>
      <c r="K30" s="43"/>
      <c r="L30" s="361">
        <v>0.15</v>
      </c>
      <c r="M30" s="332"/>
      <c r="N30" s="332"/>
      <c r="O30" s="332"/>
      <c r="P30" s="332"/>
      <c r="Q30" s="43"/>
      <c r="R30" s="43"/>
      <c r="S30" s="43"/>
      <c r="T30" s="43"/>
      <c r="U30" s="43"/>
      <c r="V30" s="43"/>
      <c r="W30" s="331">
        <f>ROUND(BA54,2)</f>
        <v>0</v>
      </c>
      <c r="X30" s="332"/>
      <c r="Y30" s="332"/>
      <c r="Z30" s="332"/>
      <c r="AA30" s="332"/>
      <c r="AB30" s="332"/>
      <c r="AC30" s="332"/>
      <c r="AD30" s="332"/>
      <c r="AE30" s="332"/>
      <c r="AF30" s="43"/>
      <c r="AG30" s="43"/>
      <c r="AH30" s="43"/>
      <c r="AI30" s="43"/>
      <c r="AJ30" s="43"/>
      <c r="AK30" s="331">
        <f>ROUND(AW54,2)</f>
        <v>0</v>
      </c>
      <c r="AL30" s="332"/>
      <c r="AM30" s="332"/>
      <c r="AN30" s="332"/>
      <c r="AO30" s="332"/>
      <c r="AP30" s="43"/>
      <c r="AQ30" s="43"/>
      <c r="AR30" s="44"/>
      <c r="BE30" s="335"/>
    </row>
    <row r="31" spans="2:57" s="3" customFormat="1" ht="14.45" customHeight="1" hidden="1">
      <c r="B31" s="42"/>
      <c r="C31" s="43"/>
      <c r="D31" s="43"/>
      <c r="E31" s="43"/>
      <c r="F31" s="30" t="s">
        <v>51</v>
      </c>
      <c r="G31" s="43"/>
      <c r="H31" s="43"/>
      <c r="I31" s="43"/>
      <c r="J31" s="43"/>
      <c r="K31" s="43"/>
      <c r="L31" s="361">
        <v>0.21</v>
      </c>
      <c r="M31" s="332"/>
      <c r="N31" s="332"/>
      <c r="O31" s="332"/>
      <c r="P31" s="332"/>
      <c r="Q31" s="43"/>
      <c r="R31" s="43"/>
      <c r="S31" s="43"/>
      <c r="T31" s="43"/>
      <c r="U31" s="43"/>
      <c r="V31" s="43"/>
      <c r="W31" s="331">
        <f>ROUND(BB54,2)</f>
        <v>0</v>
      </c>
      <c r="X31" s="332"/>
      <c r="Y31" s="332"/>
      <c r="Z31" s="332"/>
      <c r="AA31" s="332"/>
      <c r="AB31" s="332"/>
      <c r="AC31" s="332"/>
      <c r="AD31" s="332"/>
      <c r="AE31" s="332"/>
      <c r="AF31" s="43"/>
      <c r="AG31" s="43"/>
      <c r="AH31" s="43"/>
      <c r="AI31" s="43"/>
      <c r="AJ31" s="43"/>
      <c r="AK31" s="331">
        <v>0</v>
      </c>
      <c r="AL31" s="332"/>
      <c r="AM31" s="332"/>
      <c r="AN31" s="332"/>
      <c r="AO31" s="332"/>
      <c r="AP31" s="43"/>
      <c r="AQ31" s="43"/>
      <c r="AR31" s="44"/>
      <c r="BE31" s="335"/>
    </row>
    <row r="32" spans="2:57" s="3" customFormat="1" ht="14.45" customHeight="1" hidden="1">
      <c r="B32" s="42"/>
      <c r="C32" s="43"/>
      <c r="D32" s="43"/>
      <c r="E32" s="43"/>
      <c r="F32" s="30" t="s">
        <v>52</v>
      </c>
      <c r="G32" s="43"/>
      <c r="H32" s="43"/>
      <c r="I32" s="43"/>
      <c r="J32" s="43"/>
      <c r="K32" s="43"/>
      <c r="L32" s="361">
        <v>0.15</v>
      </c>
      <c r="M32" s="332"/>
      <c r="N32" s="332"/>
      <c r="O32" s="332"/>
      <c r="P32" s="332"/>
      <c r="Q32" s="43"/>
      <c r="R32" s="43"/>
      <c r="S32" s="43"/>
      <c r="T32" s="43"/>
      <c r="U32" s="43"/>
      <c r="V32" s="43"/>
      <c r="W32" s="331">
        <f>ROUND(BC54,2)</f>
        <v>0</v>
      </c>
      <c r="X32" s="332"/>
      <c r="Y32" s="332"/>
      <c r="Z32" s="332"/>
      <c r="AA32" s="332"/>
      <c r="AB32" s="332"/>
      <c r="AC32" s="332"/>
      <c r="AD32" s="332"/>
      <c r="AE32" s="332"/>
      <c r="AF32" s="43"/>
      <c r="AG32" s="43"/>
      <c r="AH32" s="43"/>
      <c r="AI32" s="43"/>
      <c r="AJ32" s="43"/>
      <c r="AK32" s="331">
        <v>0</v>
      </c>
      <c r="AL32" s="332"/>
      <c r="AM32" s="332"/>
      <c r="AN32" s="332"/>
      <c r="AO32" s="332"/>
      <c r="AP32" s="43"/>
      <c r="AQ32" s="43"/>
      <c r="AR32" s="44"/>
      <c r="BE32" s="335"/>
    </row>
    <row r="33" spans="2:44" s="3" customFormat="1" ht="14.45" customHeight="1" hidden="1">
      <c r="B33" s="42"/>
      <c r="C33" s="43"/>
      <c r="D33" s="43"/>
      <c r="E33" s="43"/>
      <c r="F33" s="30" t="s">
        <v>53</v>
      </c>
      <c r="G33" s="43"/>
      <c r="H33" s="43"/>
      <c r="I33" s="43"/>
      <c r="J33" s="43"/>
      <c r="K33" s="43"/>
      <c r="L33" s="361">
        <v>0</v>
      </c>
      <c r="M33" s="332"/>
      <c r="N33" s="332"/>
      <c r="O33" s="332"/>
      <c r="P33" s="332"/>
      <c r="Q33" s="43"/>
      <c r="R33" s="43"/>
      <c r="S33" s="43"/>
      <c r="T33" s="43"/>
      <c r="U33" s="43"/>
      <c r="V33" s="43"/>
      <c r="W33" s="331">
        <f>ROUND(BD54,2)</f>
        <v>0</v>
      </c>
      <c r="X33" s="332"/>
      <c r="Y33" s="332"/>
      <c r="Z33" s="332"/>
      <c r="AA33" s="332"/>
      <c r="AB33" s="332"/>
      <c r="AC33" s="332"/>
      <c r="AD33" s="332"/>
      <c r="AE33" s="332"/>
      <c r="AF33" s="43"/>
      <c r="AG33" s="43"/>
      <c r="AH33" s="43"/>
      <c r="AI33" s="43"/>
      <c r="AJ33" s="43"/>
      <c r="AK33" s="331">
        <v>0</v>
      </c>
      <c r="AL33" s="332"/>
      <c r="AM33" s="332"/>
      <c r="AN33" s="332"/>
      <c r="AO33" s="332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54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55</v>
      </c>
      <c r="U35" s="47"/>
      <c r="V35" s="47"/>
      <c r="W35" s="47"/>
      <c r="X35" s="338" t="s">
        <v>56</v>
      </c>
      <c r="Y35" s="339"/>
      <c r="Z35" s="339"/>
      <c r="AA35" s="339"/>
      <c r="AB35" s="339"/>
      <c r="AC35" s="47"/>
      <c r="AD35" s="47"/>
      <c r="AE35" s="47"/>
      <c r="AF35" s="47"/>
      <c r="AG35" s="47"/>
      <c r="AH35" s="47"/>
      <c r="AI35" s="47"/>
      <c r="AJ35" s="47"/>
      <c r="AK35" s="340">
        <f>SUM(AK26:AK33)</f>
        <v>0</v>
      </c>
      <c r="AL35" s="339"/>
      <c r="AM35" s="339"/>
      <c r="AN35" s="339"/>
      <c r="AO35" s="341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4" t="s">
        <v>57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JERA1834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1" t="str">
        <f>K6</f>
        <v>Výměna umakartových bytových jader v byt.domech Volgogradská 2372/159</v>
      </c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Ostrava-Zábřeh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353" t="str">
        <f>IF(AN8="","",AN8)</f>
        <v>1. 5. 2019</v>
      </c>
      <c r="AN47" s="353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0" t="s">
        <v>30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 xml:space="preserve">SMO,Městský obvod Ostrava-Jih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37</v>
      </c>
      <c r="AJ49" s="38"/>
      <c r="AK49" s="38"/>
      <c r="AL49" s="38"/>
      <c r="AM49" s="349" t="str">
        <f>IF(E17="","",E17)</f>
        <v xml:space="preserve">Lenka Jerakasová </v>
      </c>
      <c r="AN49" s="350"/>
      <c r="AO49" s="350"/>
      <c r="AP49" s="350"/>
      <c r="AQ49" s="38"/>
      <c r="AR49" s="41"/>
      <c r="AS49" s="343" t="s">
        <v>58</v>
      </c>
      <c r="AT49" s="344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0" t="s">
        <v>35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41</v>
      </c>
      <c r="AJ50" s="38"/>
      <c r="AK50" s="38"/>
      <c r="AL50" s="38"/>
      <c r="AM50" s="349" t="str">
        <f>IF(E20="","",E20)</f>
        <v xml:space="preserve">Lenka Jerakasová </v>
      </c>
      <c r="AN50" s="350"/>
      <c r="AO50" s="350"/>
      <c r="AP50" s="350"/>
      <c r="AQ50" s="38"/>
      <c r="AR50" s="41"/>
      <c r="AS50" s="345"/>
      <c r="AT50" s="346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7"/>
      <c r="AT51" s="348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64" t="s">
        <v>59</v>
      </c>
      <c r="D52" s="365"/>
      <c r="E52" s="365"/>
      <c r="F52" s="365"/>
      <c r="G52" s="365"/>
      <c r="H52" s="68"/>
      <c r="I52" s="366" t="s">
        <v>60</v>
      </c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8" t="s">
        <v>61</v>
      </c>
      <c r="AH52" s="365"/>
      <c r="AI52" s="365"/>
      <c r="AJ52" s="365"/>
      <c r="AK52" s="365"/>
      <c r="AL52" s="365"/>
      <c r="AM52" s="365"/>
      <c r="AN52" s="366" t="s">
        <v>62</v>
      </c>
      <c r="AO52" s="365"/>
      <c r="AP52" s="365"/>
      <c r="AQ52" s="69" t="s">
        <v>63</v>
      </c>
      <c r="AR52" s="41"/>
      <c r="AS52" s="70" t="s">
        <v>64</v>
      </c>
      <c r="AT52" s="71" t="s">
        <v>65</v>
      </c>
      <c r="AU52" s="71" t="s">
        <v>66</v>
      </c>
      <c r="AV52" s="71" t="s">
        <v>67</v>
      </c>
      <c r="AW52" s="71" t="s">
        <v>68</v>
      </c>
      <c r="AX52" s="71" t="s">
        <v>69</v>
      </c>
      <c r="AY52" s="71" t="s">
        <v>70</v>
      </c>
      <c r="AZ52" s="71" t="s">
        <v>71</v>
      </c>
      <c r="BA52" s="71" t="s">
        <v>72</v>
      </c>
      <c r="BB52" s="71" t="s">
        <v>73</v>
      </c>
      <c r="BC52" s="71" t="s">
        <v>74</v>
      </c>
      <c r="BD52" s="72" t="s">
        <v>75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76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9">
        <f>ROUND(SUM(AG55:AG61),2)</f>
        <v>0</v>
      </c>
      <c r="AH54" s="369"/>
      <c r="AI54" s="369"/>
      <c r="AJ54" s="369"/>
      <c r="AK54" s="369"/>
      <c r="AL54" s="369"/>
      <c r="AM54" s="369"/>
      <c r="AN54" s="370">
        <f aca="true" t="shared" si="0" ref="AN54:AN61">SUM(AG54,AT54)</f>
        <v>0</v>
      </c>
      <c r="AO54" s="370"/>
      <c r="AP54" s="370"/>
      <c r="AQ54" s="80" t="s">
        <v>32</v>
      </c>
      <c r="AR54" s="81"/>
      <c r="AS54" s="82">
        <f>ROUND(SUM(AS55:AS61),2)</f>
        <v>0</v>
      </c>
      <c r="AT54" s="83">
        <f aca="true" t="shared" si="1" ref="AT54:AT61">ROUND(SUM(AV54:AW54),2)</f>
        <v>0</v>
      </c>
      <c r="AU54" s="84">
        <f>ROUND(SUM(AU55:AU61),5)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ROUND(SUM(AZ55:AZ61),2)</f>
        <v>0</v>
      </c>
      <c r="BA54" s="83">
        <f>ROUND(SUM(BA55:BA61),2)</f>
        <v>0</v>
      </c>
      <c r="BB54" s="83">
        <f>ROUND(SUM(BB55:BB61),2)</f>
        <v>0</v>
      </c>
      <c r="BC54" s="83">
        <f>ROUND(SUM(BC55:BC61),2)</f>
        <v>0</v>
      </c>
      <c r="BD54" s="85">
        <f>ROUND(SUM(BD55:BD61),2)</f>
        <v>0</v>
      </c>
      <c r="BS54" s="86" t="s">
        <v>77</v>
      </c>
      <c r="BT54" s="86" t="s">
        <v>78</v>
      </c>
      <c r="BV54" s="86" t="s">
        <v>79</v>
      </c>
      <c r="BW54" s="86" t="s">
        <v>5</v>
      </c>
      <c r="BX54" s="86" t="s">
        <v>80</v>
      </c>
      <c r="CL54" s="86" t="s">
        <v>19</v>
      </c>
    </row>
    <row r="55" spans="1:90" s="7" customFormat="1" ht="27" customHeight="1">
      <c r="A55" s="87" t="s">
        <v>81</v>
      </c>
      <c r="B55" s="88"/>
      <c r="C55" s="89"/>
      <c r="D55" s="367" t="s">
        <v>14</v>
      </c>
      <c r="E55" s="367"/>
      <c r="F55" s="367"/>
      <c r="G55" s="367"/>
      <c r="H55" s="367"/>
      <c r="I55" s="90"/>
      <c r="J55" s="367" t="s">
        <v>17</v>
      </c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2">
        <f>'JERA1834 - Výměna umakart...'!J28</f>
        <v>0</v>
      </c>
      <c r="AH55" s="363"/>
      <c r="AI55" s="363"/>
      <c r="AJ55" s="363"/>
      <c r="AK55" s="363"/>
      <c r="AL55" s="363"/>
      <c r="AM55" s="363"/>
      <c r="AN55" s="362">
        <f t="shared" si="0"/>
        <v>0</v>
      </c>
      <c r="AO55" s="363"/>
      <c r="AP55" s="363"/>
      <c r="AQ55" s="91" t="s">
        <v>82</v>
      </c>
      <c r="AR55" s="92"/>
      <c r="AS55" s="93">
        <v>0</v>
      </c>
      <c r="AT55" s="94">
        <f t="shared" si="1"/>
        <v>0</v>
      </c>
      <c r="AU55" s="95">
        <f>'JERA1834 - Výměna umakart...'!P78</f>
        <v>0</v>
      </c>
      <c r="AV55" s="94">
        <f>'JERA1834 - Výměna umakart...'!J31</f>
        <v>0</v>
      </c>
      <c r="AW55" s="94">
        <f>'JERA1834 - Výměna umakart...'!J32</f>
        <v>0</v>
      </c>
      <c r="AX55" s="94">
        <f>'JERA1834 - Výměna umakart...'!J33</f>
        <v>0</v>
      </c>
      <c r="AY55" s="94">
        <f>'JERA1834 - Výměna umakart...'!J34</f>
        <v>0</v>
      </c>
      <c r="AZ55" s="94">
        <f>'JERA1834 - Výměna umakart...'!F31</f>
        <v>0</v>
      </c>
      <c r="BA55" s="94">
        <f>'JERA1834 - Výměna umakart...'!F32</f>
        <v>0</v>
      </c>
      <c r="BB55" s="94">
        <f>'JERA1834 - Výměna umakart...'!F33</f>
        <v>0</v>
      </c>
      <c r="BC55" s="94">
        <f>'JERA1834 - Výměna umakart...'!F34</f>
        <v>0</v>
      </c>
      <c r="BD55" s="96">
        <f>'JERA1834 - Výměna umakart...'!F35</f>
        <v>0</v>
      </c>
      <c r="BT55" s="97" t="s">
        <v>21</v>
      </c>
      <c r="BU55" s="97" t="s">
        <v>83</v>
      </c>
      <c r="BV55" s="97" t="s">
        <v>79</v>
      </c>
      <c r="BW55" s="97" t="s">
        <v>5</v>
      </c>
      <c r="BX55" s="97" t="s">
        <v>80</v>
      </c>
      <c r="CL55" s="97" t="s">
        <v>19</v>
      </c>
    </row>
    <row r="56" spans="1:91" s="7" customFormat="1" ht="16.5" customHeight="1">
      <c r="A56" s="87" t="s">
        <v>81</v>
      </c>
      <c r="B56" s="88"/>
      <c r="C56" s="89"/>
      <c r="D56" s="367" t="s">
        <v>84</v>
      </c>
      <c r="E56" s="367"/>
      <c r="F56" s="367"/>
      <c r="G56" s="367"/>
      <c r="H56" s="367"/>
      <c r="I56" s="90"/>
      <c r="J56" s="367" t="s">
        <v>85</v>
      </c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2">
        <f>'D.1.1. - Architektonicko ...'!J30</f>
        <v>0</v>
      </c>
      <c r="AH56" s="363"/>
      <c r="AI56" s="363"/>
      <c r="AJ56" s="363"/>
      <c r="AK56" s="363"/>
      <c r="AL56" s="363"/>
      <c r="AM56" s="363"/>
      <c r="AN56" s="362">
        <f t="shared" si="0"/>
        <v>0</v>
      </c>
      <c r="AO56" s="363"/>
      <c r="AP56" s="363"/>
      <c r="AQ56" s="91" t="s">
        <v>82</v>
      </c>
      <c r="AR56" s="92"/>
      <c r="AS56" s="93">
        <v>0</v>
      </c>
      <c r="AT56" s="94">
        <f t="shared" si="1"/>
        <v>0</v>
      </c>
      <c r="AU56" s="95">
        <f>'D.1.1. - Architektonicko ...'!P96</f>
        <v>0</v>
      </c>
      <c r="AV56" s="94">
        <f>'D.1.1. - Architektonicko ...'!J33</f>
        <v>0</v>
      </c>
      <c r="AW56" s="94">
        <f>'D.1.1. - Architektonicko ...'!J34</f>
        <v>0</v>
      </c>
      <c r="AX56" s="94">
        <f>'D.1.1. - Architektonicko ...'!J35</f>
        <v>0</v>
      </c>
      <c r="AY56" s="94">
        <f>'D.1.1. - Architektonicko ...'!J36</f>
        <v>0</v>
      </c>
      <c r="AZ56" s="94">
        <f>'D.1.1. - Architektonicko ...'!F33</f>
        <v>0</v>
      </c>
      <c r="BA56" s="94">
        <f>'D.1.1. - Architektonicko ...'!F34</f>
        <v>0</v>
      </c>
      <c r="BB56" s="94">
        <f>'D.1.1. - Architektonicko ...'!F35</f>
        <v>0</v>
      </c>
      <c r="BC56" s="94">
        <f>'D.1.1. - Architektonicko ...'!F36</f>
        <v>0</v>
      </c>
      <c r="BD56" s="96">
        <f>'D.1.1. - Architektonicko ...'!F37</f>
        <v>0</v>
      </c>
      <c r="BT56" s="97" t="s">
        <v>21</v>
      </c>
      <c r="BV56" s="97" t="s">
        <v>79</v>
      </c>
      <c r="BW56" s="97" t="s">
        <v>86</v>
      </c>
      <c r="BX56" s="97" t="s">
        <v>5</v>
      </c>
      <c r="CL56" s="97" t="s">
        <v>19</v>
      </c>
      <c r="CM56" s="97" t="s">
        <v>21</v>
      </c>
    </row>
    <row r="57" spans="1:91" s="7" customFormat="1" ht="27" customHeight="1">
      <c r="A57" s="87" t="s">
        <v>81</v>
      </c>
      <c r="B57" s="88"/>
      <c r="C57" s="89"/>
      <c r="D57" s="367" t="s">
        <v>87</v>
      </c>
      <c r="E57" s="367"/>
      <c r="F57" s="367"/>
      <c r="G57" s="367"/>
      <c r="H57" s="367"/>
      <c r="I57" s="90"/>
      <c r="J57" s="367" t="s">
        <v>88</v>
      </c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2">
        <f>'D.1.4.1 - Technika prostř...'!J30</f>
        <v>0</v>
      </c>
      <c r="AH57" s="363"/>
      <c r="AI57" s="363"/>
      <c r="AJ57" s="363"/>
      <c r="AK57" s="363"/>
      <c r="AL57" s="363"/>
      <c r="AM57" s="363"/>
      <c r="AN57" s="362">
        <f t="shared" si="0"/>
        <v>0</v>
      </c>
      <c r="AO57" s="363"/>
      <c r="AP57" s="363"/>
      <c r="AQ57" s="91" t="s">
        <v>82</v>
      </c>
      <c r="AR57" s="92"/>
      <c r="AS57" s="93">
        <v>0</v>
      </c>
      <c r="AT57" s="94">
        <f t="shared" si="1"/>
        <v>0</v>
      </c>
      <c r="AU57" s="95">
        <f>'D.1.4.1 - Technika prostř...'!P87</f>
        <v>0</v>
      </c>
      <c r="AV57" s="94">
        <f>'D.1.4.1 - Technika prostř...'!J33</f>
        <v>0</v>
      </c>
      <c r="AW57" s="94">
        <f>'D.1.4.1 - Technika prostř...'!J34</f>
        <v>0</v>
      </c>
      <c r="AX57" s="94">
        <f>'D.1.4.1 - Technika prostř...'!J35</f>
        <v>0</v>
      </c>
      <c r="AY57" s="94">
        <f>'D.1.4.1 - Technika prostř...'!J36</f>
        <v>0</v>
      </c>
      <c r="AZ57" s="94">
        <f>'D.1.4.1 - Technika prostř...'!F33</f>
        <v>0</v>
      </c>
      <c r="BA57" s="94">
        <f>'D.1.4.1 - Technika prostř...'!F34</f>
        <v>0</v>
      </c>
      <c r="BB57" s="94">
        <f>'D.1.4.1 - Technika prostř...'!F35</f>
        <v>0</v>
      </c>
      <c r="BC57" s="94">
        <f>'D.1.4.1 - Technika prostř...'!F36</f>
        <v>0</v>
      </c>
      <c r="BD57" s="96">
        <f>'D.1.4.1 - Technika prostř...'!F37</f>
        <v>0</v>
      </c>
      <c r="BT57" s="97" t="s">
        <v>21</v>
      </c>
      <c r="BV57" s="97" t="s">
        <v>79</v>
      </c>
      <c r="BW57" s="97" t="s">
        <v>89</v>
      </c>
      <c r="BX57" s="97" t="s">
        <v>5</v>
      </c>
      <c r="CL57" s="97" t="s">
        <v>19</v>
      </c>
      <c r="CM57" s="97" t="s">
        <v>21</v>
      </c>
    </row>
    <row r="58" spans="1:91" s="7" customFormat="1" ht="27" customHeight="1">
      <c r="A58" s="87" t="s">
        <v>81</v>
      </c>
      <c r="B58" s="88"/>
      <c r="C58" s="89"/>
      <c r="D58" s="367" t="s">
        <v>90</v>
      </c>
      <c r="E58" s="367"/>
      <c r="F58" s="367"/>
      <c r="G58" s="367"/>
      <c r="H58" s="367"/>
      <c r="I58" s="90"/>
      <c r="J58" s="367" t="s">
        <v>91</v>
      </c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7"/>
      <c r="AG58" s="362">
        <f>'D.1.4.2 - Technika prostř...'!J30</f>
        <v>0</v>
      </c>
      <c r="AH58" s="363"/>
      <c r="AI58" s="363"/>
      <c r="AJ58" s="363"/>
      <c r="AK58" s="363"/>
      <c r="AL58" s="363"/>
      <c r="AM58" s="363"/>
      <c r="AN58" s="362">
        <f t="shared" si="0"/>
        <v>0</v>
      </c>
      <c r="AO58" s="363"/>
      <c r="AP58" s="363"/>
      <c r="AQ58" s="91" t="s">
        <v>82</v>
      </c>
      <c r="AR58" s="92"/>
      <c r="AS58" s="93">
        <v>0</v>
      </c>
      <c r="AT58" s="94">
        <f t="shared" si="1"/>
        <v>0</v>
      </c>
      <c r="AU58" s="95">
        <f>'D.1.4.2 - Technika prostř...'!P89</f>
        <v>0</v>
      </c>
      <c r="AV58" s="94">
        <f>'D.1.4.2 - Technika prostř...'!J33</f>
        <v>0</v>
      </c>
      <c r="AW58" s="94">
        <f>'D.1.4.2 - Technika prostř...'!J34</f>
        <v>0</v>
      </c>
      <c r="AX58" s="94">
        <f>'D.1.4.2 - Technika prostř...'!J35</f>
        <v>0</v>
      </c>
      <c r="AY58" s="94">
        <f>'D.1.4.2 - Technika prostř...'!J36</f>
        <v>0</v>
      </c>
      <c r="AZ58" s="94">
        <f>'D.1.4.2 - Technika prostř...'!F33</f>
        <v>0</v>
      </c>
      <c r="BA58" s="94">
        <f>'D.1.4.2 - Technika prostř...'!F34</f>
        <v>0</v>
      </c>
      <c r="BB58" s="94">
        <f>'D.1.4.2 - Technika prostř...'!F35</f>
        <v>0</v>
      </c>
      <c r="BC58" s="94">
        <f>'D.1.4.2 - Technika prostř...'!F36</f>
        <v>0</v>
      </c>
      <c r="BD58" s="96">
        <f>'D.1.4.2 - Technika prostř...'!F37</f>
        <v>0</v>
      </c>
      <c r="BT58" s="97" t="s">
        <v>21</v>
      </c>
      <c r="BV58" s="97" t="s">
        <v>79</v>
      </c>
      <c r="BW58" s="97" t="s">
        <v>92</v>
      </c>
      <c r="BX58" s="97" t="s">
        <v>5</v>
      </c>
      <c r="CL58" s="97" t="s">
        <v>19</v>
      </c>
      <c r="CM58" s="97" t="s">
        <v>21</v>
      </c>
    </row>
    <row r="59" spans="1:91" s="7" customFormat="1" ht="27" customHeight="1">
      <c r="A59" s="87" t="s">
        <v>81</v>
      </c>
      <c r="B59" s="88"/>
      <c r="C59" s="89"/>
      <c r="D59" s="367" t="s">
        <v>93</v>
      </c>
      <c r="E59" s="367"/>
      <c r="F59" s="367"/>
      <c r="G59" s="367"/>
      <c r="H59" s="367"/>
      <c r="I59" s="90"/>
      <c r="J59" s="367" t="s">
        <v>94</v>
      </c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2">
        <f>'D.1.4.3 - Technika prostř...'!J30</f>
        <v>0</v>
      </c>
      <c r="AH59" s="363"/>
      <c r="AI59" s="363"/>
      <c r="AJ59" s="363"/>
      <c r="AK59" s="363"/>
      <c r="AL59" s="363"/>
      <c r="AM59" s="363"/>
      <c r="AN59" s="362">
        <f t="shared" si="0"/>
        <v>0</v>
      </c>
      <c r="AO59" s="363"/>
      <c r="AP59" s="363"/>
      <c r="AQ59" s="91" t="s">
        <v>82</v>
      </c>
      <c r="AR59" s="92"/>
      <c r="AS59" s="93">
        <v>0</v>
      </c>
      <c r="AT59" s="94">
        <f t="shared" si="1"/>
        <v>0</v>
      </c>
      <c r="AU59" s="95">
        <f>'D.1.4.3 - Technika prostř...'!P84</f>
        <v>0</v>
      </c>
      <c r="AV59" s="94">
        <f>'D.1.4.3 - Technika prostř...'!J33</f>
        <v>0</v>
      </c>
      <c r="AW59" s="94">
        <f>'D.1.4.3 - Technika prostř...'!J34</f>
        <v>0</v>
      </c>
      <c r="AX59" s="94">
        <f>'D.1.4.3 - Technika prostř...'!J35</f>
        <v>0</v>
      </c>
      <c r="AY59" s="94">
        <f>'D.1.4.3 - Technika prostř...'!J36</f>
        <v>0</v>
      </c>
      <c r="AZ59" s="94">
        <f>'D.1.4.3 - Technika prostř...'!F33</f>
        <v>0</v>
      </c>
      <c r="BA59" s="94">
        <f>'D.1.4.3 - Technika prostř...'!F34</f>
        <v>0</v>
      </c>
      <c r="BB59" s="94">
        <f>'D.1.4.3 - Technika prostř...'!F35</f>
        <v>0</v>
      </c>
      <c r="BC59" s="94">
        <f>'D.1.4.3 - Technika prostř...'!F36</f>
        <v>0</v>
      </c>
      <c r="BD59" s="96">
        <f>'D.1.4.3 - Technika prostř...'!F37</f>
        <v>0</v>
      </c>
      <c r="BT59" s="97" t="s">
        <v>21</v>
      </c>
      <c r="BV59" s="97" t="s">
        <v>79</v>
      </c>
      <c r="BW59" s="97" t="s">
        <v>95</v>
      </c>
      <c r="BX59" s="97" t="s">
        <v>5</v>
      </c>
      <c r="CL59" s="97" t="s">
        <v>19</v>
      </c>
      <c r="CM59" s="97" t="s">
        <v>21</v>
      </c>
    </row>
    <row r="60" spans="1:91" s="7" customFormat="1" ht="40.5" customHeight="1">
      <c r="A60" s="87" t="s">
        <v>81</v>
      </c>
      <c r="B60" s="88"/>
      <c r="C60" s="89"/>
      <c r="D60" s="367" t="s">
        <v>96</v>
      </c>
      <c r="E60" s="367"/>
      <c r="F60" s="367"/>
      <c r="G60" s="367"/>
      <c r="H60" s="367"/>
      <c r="I60" s="90"/>
      <c r="J60" s="367" t="s">
        <v>97</v>
      </c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2">
        <f>'D.1.4.4 - Technika prostř...'!J30</f>
        <v>0</v>
      </c>
      <c r="AH60" s="363"/>
      <c r="AI60" s="363"/>
      <c r="AJ60" s="363"/>
      <c r="AK60" s="363"/>
      <c r="AL60" s="363"/>
      <c r="AM60" s="363"/>
      <c r="AN60" s="362">
        <f t="shared" si="0"/>
        <v>0</v>
      </c>
      <c r="AO60" s="363"/>
      <c r="AP60" s="363"/>
      <c r="AQ60" s="91" t="s">
        <v>82</v>
      </c>
      <c r="AR60" s="92"/>
      <c r="AS60" s="93">
        <v>0</v>
      </c>
      <c r="AT60" s="94">
        <f t="shared" si="1"/>
        <v>0</v>
      </c>
      <c r="AU60" s="95">
        <f>'D.1.4.4 - Technika prostř...'!P82</f>
        <v>0</v>
      </c>
      <c r="AV60" s="94">
        <f>'D.1.4.4 - Technika prostř...'!J33</f>
        <v>0</v>
      </c>
      <c r="AW60" s="94">
        <f>'D.1.4.4 - Technika prostř...'!J34</f>
        <v>0</v>
      </c>
      <c r="AX60" s="94">
        <f>'D.1.4.4 - Technika prostř...'!J35</f>
        <v>0</v>
      </c>
      <c r="AY60" s="94">
        <f>'D.1.4.4 - Technika prostř...'!J36</f>
        <v>0</v>
      </c>
      <c r="AZ60" s="94">
        <f>'D.1.4.4 - Technika prostř...'!F33</f>
        <v>0</v>
      </c>
      <c r="BA60" s="94">
        <f>'D.1.4.4 - Technika prostř...'!F34</f>
        <v>0</v>
      </c>
      <c r="BB60" s="94">
        <f>'D.1.4.4 - Technika prostř...'!F35</f>
        <v>0</v>
      </c>
      <c r="BC60" s="94">
        <f>'D.1.4.4 - Technika prostř...'!F36</f>
        <v>0</v>
      </c>
      <c r="BD60" s="96">
        <f>'D.1.4.4 - Technika prostř...'!F37</f>
        <v>0</v>
      </c>
      <c r="BT60" s="97" t="s">
        <v>21</v>
      </c>
      <c r="BV60" s="97" t="s">
        <v>79</v>
      </c>
      <c r="BW60" s="97" t="s">
        <v>98</v>
      </c>
      <c r="BX60" s="97" t="s">
        <v>5</v>
      </c>
      <c r="CL60" s="97" t="s">
        <v>19</v>
      </c>
      <c r="CM60" s="97" t="s">
        <v>21</v>
      </c>
    </row>
    <row r="61" spans="1:91" s="7" customFormat="1" ht="16.5" customHeight="1">
      <c r="A61" s="87" t="s">
        <v>81</v>
      </c>
      <c r="B61" s="88"/>
      <c r="C61" s="89"/>
      <c r="D61" s="367" t="s">
        <v>99</v>
      </c>
      <c r="E61" s="367"/>
      <c r="F61" s="367"/>
      <c r="G61" s="367"/>
      <c r="H61" s="367"/>
      <c r="I61" s="90"/>
      <c r="J61" s="367" t="s">
        <v>100</v>
      </c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67"/>
      <c r="AG61" s="362">
        <f>'SO 02 - Plynovodní přípojka '!J30</f>
        <v>0</v>
      </c>
      <c r="AH61" s="363"/>
      <c r="AI61" s="363"/>
      <c r="AJ61" s="363"/>
      <c r="AK61" s="363"/>
      <c r="AL61" s="363"/>
      <c r="AM61" s="363"/>
      <c r="AN61" s="362">
        <f t="shared" si="0"/>
        <v>0</v>
      </c>
      <c r="AO61" s="363"/>
      <c r="AP61" s="363"/>
      <c r="AQ61" s="91" t="s">
        <v>82</v>
      </c>
      <c r="AR61" s="92"/>
      <c r="AS61" s="98">
        <v>0</v>
      </c>
      <c r="AT61" s="99">
        <f t="shared" si="1"/>
        <v>0</v>
      </c>
      <c r="AU61" s="100">
        <f>'SO 02 - Plynovodní přípojka '!P86</f>
        <v>0</v>
      </c>
      <c r="AV61" s="99">
        <f>'SO 02 - Plynovodní přípojka '!J33</f>
        <v>0</v>
      </c>
      <c r="AW61" s="99">
        <f>'SO 02 - Plynovodní přípojka '!J34</f>
        <v>0</v>
      </c>
      <c r="AX61" s="99">
        <f>'SO 02 - Plynovodní přípojka '!J35</f>
        <v>0</v>
      </c>
      <c r="AY61" s="99">
        <f>'SO 02 - Plynovodní přípojka '!J36</f>
        <v>0</v>
      </c>
      <c r="AZ61" s="99">
        <f>'SO 02 - Plynovodní přípojka '!F33</f>
        <v>0</v>
      </c>
      <c r="BA61" s="99">
        <f>'SO 02 - Plynovodní přípojka '!F34</f>
        <v>0</v>
      </c>
      <c r="BB61" s="99">
        <f>'SO 02 - Plynovodní přípojka '!F35</f>
        <v>0</v>
      </c>
      <c r="BC61" s="99">
        <f>'SO 02 - Plynovodní přípojka '!F36</f>
        <v>0</v>
      </c>
      <c r="BD61" s="101">
        <f>'SO 02 - Plynovodní přípojka '!F37</f>
        <v>0</v>
      </c>
      <c r="BT61" s="97" t="s">
        <v>21</v>
      </c>
      <c r="BV61" s="97" t="s">
        <v>79</v>
      </c>
      <c r="BW61" s="97" t="s">
        <v>101</v>
      </c>
      <c r="BX61" s="97" t="s">
        <v>5</v>
      </c>
      <c r="CL61" s="97" t="s">
        <v>19</v>
      </c>
      <c r="CM61" s="97" t="s">
        <v>21</v>
      </c>
    </row>
    <row r="62" spans="1:57" s="2" customFormat="1" ht="30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41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41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</sheetData>
  <sheetProtection algorithmName="SHA-512" hashValue="qi1TkofJ+XldRI7O/LD4qHqG0Vd90bZleSSGRWL3n0wtoYbTJ29v5Z3M+5SYiW5HrRqLsBPiL8f4SfbTYmHYTw==" saltValue="UGCl6du/ioAWua5ACvZHlelgKHvPoYSJDvMsDu3W5E+BMHTKld1Uu1VbdYJ9ki/olQfj0bxLhBABDIz5g8ImYg==" spinCount="100000" sheet="1" objects="1" scenarios="1" formatColumns="0" formatRows="0"/>
  <mergeCells count="66">
    <mergeCell ref="D60:H60"/>
    <mergeCell ref="J60:AF60"/>
    <mergeCell ref="D61:H61"/>
    <mergeCell ref="J61:AF61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D57:H57"/>
    <mergeCell ref="J57:AF57"/>
    <mergeCell ref="D58:H58"/>
    <mergeCell ref="J58:AF58"/>
    <mergeCell ref="D59:H59"/>
    <mergeCell ref="J59:AF59"/>
    <mergeCell ref="C52:G52"/>
    <mergeCell ref="I52:AF52"/>
    <mergeCell ref="D55:H55"/>
    <mergeCell ref="J55:AF55"/>
    <mergeCell ref="D56:H56"/>
    <mergeCell ref="J56:AF56"/>
    <mergeCell ref="L33:P33"/>
    <mergeCell ref="AN61:AP61"/>
    <mergeCell ref="AN58:AP58"/>
    <mergeCell ref="AN59:AP59"/>
    <mergeCell ref="AN60:AP60"/>
    <mergeCell ref="AG54:AM54"/>
    <mergeCell ref="AN54:AP54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JERA1834 - Výměna umakart...'!C2" display="/"/>
    <hyperlink ref="A56" location="'D.1.1. - Architektonicko ...'!C2" display="/"/>
    <hyperlink ref="A57" location="'D.1.4.1 - Technika prostř...'!C2" display="/"/>
    <hyperlink ref="A58" location="'D.1.4.2 - Technika prostř...'!C2" display="/"/>
    <hyperlink ref="A59" location="'D.1.4.3 - Technika prostř...'!C2" display="/"/>
    <hyperlink ref="A60" location="'D.1.4.4 - Technika prostř...'!C2" display="/"/>
    <hyperlink ref="A61" location="'SO 02 - Plynovodní přípojka 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21</v>
      </c>
    </row>
    <row r="4" spans="2:46" s="1" customFormat="1" ht="24.95" customHeight="1">
      <c r="B4" s="21"/>
      <c r="D4" s="106" t="s">
        <v>102</v>
      </c>
      <c r="I4" s="102"/>
      <c r="L4" s="21"/>
      <c r="M4" s="107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1:31" s="2" customFormat="1" ht="12" customHeight="1">
      <c r="A6" s="36"/>
      <c r="B6" s="41"/>
      <c r="C6" s="36"/>
      <c r="D6" s="108" t="s">
        <v>16</v>
      </c>
      <c r="E6" s="36"/>
      <c r="F6" s="36"/>
      <c r="G6" s="36"/>
      <c r="H6" s="36"/>
      <c r="I6" s="109"/>
      <c r="J6" s="36"/>
      <c r="K6" s="36"/>
      <c r="L6" s="110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41"/>
      <c r="C7" s="36"/>
      <c r="D7" s="36"/>
      <c r="E7" s="371" t="s">
        <v>17</v>
      </c>
      <c r="F7" s="372"/>
      <c r="G7" s="372"/>
      <c r="H7" s="372"/>
      <c r="I7" s="109"/>
      <c r="J7" s="36"/>
      <c r="K7" s="36"/>
      <c r="L7" s="110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1.25">
      <c r="A8" s="36"/>
      <c r="B8" s="41"/>
      <c r="C8" s="36"/>
      <c r="D8" s="36"/>
      <c r="E8" s="36"/>
      <c r="F8" s="36"/>
      <c r="G8" s="36"/>
      <c r="H8" s="36"/>
      <c r="I8" s="109"/>
      <c r="J8" s="36"/>
      <c r="K8" s="36"/>
      <c r="L8" s="11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1"/>
      <c r="C9" s="36"/>
      <c r="D9" s="108" t="s">
        <v>18</v>
      </c>
      <c r="E9" s="36"/>
      <c r="F9" s="111" t="s">
        <v>19</v>
      </c>
      <c r="G9" s="36"/>
      <c r="H9" s="36"/>
      <c r="I9" s="112" t="s">
        <v>20</v>
      </c>
      <c r="J9" s="111" t="s">
        <v>21</v>
      </c>
      <c r="K9" s="36"/>
      <c r="L9" s="11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08" t="s">
        <v>22</v>
      </c>
      <c r="E10" s="36"/>
      <c r="F10" s="111" t="s">
        <v>23</v>
      </c>
      <c r="G10" s="36"/>
      <c r="H10" s="36"/>
      <c r="I10" s="112" t="s">
        <v>24</v>
      </c>
      <c r="J10" s="113" t="str">
        <f>'Rekapitulace stavby'!AN8</f>
        <v>1. 5. 2019</v>
      </c>
      <c r="K10" s="36"/>
      <c r="L10" s="11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21.75" customHeight="1">
      <c r="A11" s="36"/>
      <c r="B11" s="41"/>
      <c r="C11" s="36"/>
      <c r="D11" s="114" t="s">
        <v>26</v>
      </c>
      <c r="E11" s="36"/>
      <c r="F11" s="115" t="s">
        <v>27</v>
      </c>
      <c r="G11" s="36"/>
      <c r="H11" s="36"/>
      <c r="I11" s="116" t="s">
        <v>28</v>
      </c>
      <c r="J11" s="115" t="s">
        <v>29</v>
      </c>
      <c r="K11" s="36"/>
      <c r="L11" s="11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30</v>
      </c>
      <c r="E12" s="36"/>
      <c r="F12" s="36"/>
      <c r="G12" s="36"/>
      <c r="H12" s="36"/>
      <c r="I12" s="112" t="s">
        <v>31</v>
      </c>
      <c r="J12" s="111" t="s">
        <v>32</v>
      </c>
      <c r="K12" s="36"/>
      <c r="L12" s="11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1"/>
      <c r="C13" s="36"/>
      <c r="D13" s="36"/>
      <c r="E13" s="111" t="s">
        <v>33</v>
      </c>
      <c r="F13" s="36"/>
      <c r="G13" s="36"/>
      <c r="H13" s="36"/>
      <c r="I13" s="112" t="s">
        <v>34</v>
      </c>
      <c r="J13" s="111" t="s">
        <v>32</v>
      </c>
      <c r="K13" s="36"/>
      <c r="L13" s="11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1"/>
      <c r="C14" s="36"/>
      <c r="D14" s="36"/>
      <c r="E14" s="36"/>
      <c r="F14" s="36"/>
      <c r="G14" s="36"/>
      <c r="H14" s="36"/>
      <c r="I14" s="109"/>
      <c r="J14" s="36"/>
      <c r="K14" s="36"/>
      <c r="L14" s="11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08" t="s">
        <v>35</v>
      </c>
      <c r="E15" s="36"/>
      <c r="F15" s="36"/>
      <c r="G15" s="36"/>
      <c r="H15" s="36"/>
      <c r="I15" s="112" t="s">
        <v>31</v>
      </c>
      <c r="J15" s="31" t="str">
        <f>'Rekapitulace stavby'!AN13</f>
        <v>Vyplň údaj</v>
      </c>
      <c r="K15" s="36"/>
      <c r="L15" s="11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1"/>
      <c r="C16" s="36"/>
      <c r="D16" s="36"/>
      <c r="E16" s="373" t="str">
        <f>'Rekapitulace stavby'!E14</f>
        <v>Vyplň údaj</v>
      </c>
      <c r="F16" s="374"/>
      <c r="G16" s="374"/>
      <c r="H16" s="374"/>
      <c r="I16" s="112" t="s">
        <v>34</v>
      </c>
      <c r="J16" s="31" t="str">
        <f>'Rekapitulace stavby'!AN14</f>
        <v>Vyplň údaj</v>
      </c>
      <c r="K16" s="36"/>
      <c r="L16" s="11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1"/>
      <c r="C17" s="36"/>
      <c r="D17" s="36"/>
      <c r="E17" s="36"/>
      <c r="F17" s="36"/>
      <c r="G17" s="36"/>
      <c r="H17" s="36"/>
      <c r="I17" s="109"/>
      <c r="J17" s="36"/>
      <c r="K17" s="36"/>
      <c r="L17" s="11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08" t="s">
        <v>37</v>
      </c>
      <c r="E18" s="36"/>
      <c r="F18" s="36"/>
      <c r="G18" s="36"/>
      <c r="H18" s="36"/>
      <c r="I18" s="112" t="s">
        <v>31</v>
      </c>
      <c r="J18" s="111" t="s">
        <v>38</v>
      </c>
      <c r="K18" s="36"/>
      <c r="L18" s="11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11" t="s">
        <v>39</v>
      </c>
      <c r="F19" s="36"/>
      <c r="G19" s="36"/>
      <c r="H19" s="36"/>
      <c r="I19" s="112" t="s">
        <v>34</v>
      </c>
      <c r="J19" s="111" t="s">
        <v>32</v>
      </c>
      <c r="K19" s="36"/>
      <c r="L19" s="11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109"/>
      <c r="J20" s="36"/>
      <c r="K20" s="36"/>
      <c r="L20" s="11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08" t="s">
        <v>41</v>
      </c>
      <c r="E21" s="36"/>
      <c r="F21" s="36"/>
      <c r="G21" s="36"/>
      <c r="H21" s="36"/>
      <c r="I21" s="112" t="s">
        <v>31</v>
      </c>
      <c r="J21" s="111" t="s">
        <v>38</v>
      </c>
      <c r="K21" s="36"/>
      <c r="L21" s="11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111" t="s">
        <v>39</v>
      </c>
      <c r="F22" s="36"/>
      <c r="G22" s="36"/>
      <c r="H22" s="36"/>
      <c r="I22" s="112" t="s">
        <v>34</v>
      </c>
      <c r="J22" s="111" t="s">
        <v>32</v>
      </c>
      <c r="K22" s="36"/>
      <c r="L22" s="11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109"/>
      <c r="J23" s="36"/>
      <c r="K23" s="36"/>
      <c r="L23" s="11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08" t="s">
        <v>42</v>
      </c>
      <c r="E24" s="36"/>
      <c r="F24" s="36"/>
      <c r="G24" s="36"/>
      <c r="H24" s="36"/>
      <c r="I24" s="109"/>
      <c r="J24" s="36"/>
      <c r="K24" s="36"/>
      <c r="L24" s="11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51" customHeight="1">
      <c r="A25" s="117"/>
      <c r="B25" s="118"/>
      <c r="C25" s="117"/>
      <c r="D25" s="117"/>
      <c r="E25" s="375" t="s">
        <v>43</v>
      </c>
      <c r="F25" s="375"/>
      <c r="G25" s="375"/>
      <c r="H25" s="375"/>
      <c r="I25" s="119"/>
      <c r="J25" s="117"/>
      <c r="K25" s="117"/>
      <c r="L25" s="120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109"/>
      <c r="J26" s="36"/>
      <c r="K26" s="36"/>
      <c r="L26" s="11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121"/>
      <c r="E27" s="121"/>
      <c r="F27" s="121"/>
      <c r="G27" s="121"/>
      <c r="H27" s="121"/>
      <c r="I27" s="122"/>
      <c r="J27" s="121"/>
      <c r="K27" s="121"/>
      <c r="L27" s="11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35" customHeight="1">
      <c r="A28" s="36"/>
      <c r="B28" s="41"/>
      <c r="C28" s="36"/>
      <c r="D28" s="123" t="s">
        <v>44</v>
      </c>
      <c r="E28" s="36"/>
      <c r="F28" s="36"/>
      <c r="G28" s="36"/>
      <c r="H28" s="36"/>
      <c r="I28" s="109"/>
      <c r="J28" s="124">
        <f>ROUND(J78,2)</f>
        <v>0</v>
      </c>
      <c r="K28" s="36"/>
      <c r="L28" s="11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5" customHeight="1">
      <c r="A30" s="36"/>
      <c r="B30" s="41"/>
      <c r="C30" s="36"/>
      <c r="D30" s="36"/>
      <c r="E30" s="36"/>
      <c r="F30" s="125" t="s">
        <v>46</v>
      </c>
      <c r="G30" s="36"/>
      <c r="H30" s="36"/>
      <c r="I30" s="126" t="s">
        <v>45</v>
      </c>
      <c r="J30" s="125" t="s">
        <v>47</v>
      </c>
      <c r="K30" s="36"/>
      <c r="L30" s="11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5" customHeight="1">
      <c r="A31" s="36"/>
      <c r="B31" s="41"/>
      <c r="C31" s="36"/>
      <c r="D31" s="127" t="s">
        <v>48</v>
      </c>
      <c r="E31" s="108" t="s">
        <v>49</v>
      </c>
      <c r="F31" s="128">
        <f>ROUND((SUM(BE78:BE88)),2)</f>
        <v>0</v>
      </c>
      <c r="G31" s="36"/>
      <c r="H31" s="36"/>
      <c r="I31" s="129">
        <v>0.21</v>
      </c>
      <c r="J31" s="128">
        <f>ROUND(((SUM(BE78:BE88))*I31),2)</f>
        <v>0</v>
      </c>
      <c r="K31" s="36"/>
      <c r="L31" s="11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108" t="s">
        <v>50</v>
      </c>
      <c r="F32" s="128">
        <f>ROUND((SUM(BF78:BF88)),2)</f>
        <v>0</v>
      </c>
      <c r="G32" s="36"/>
      <c r="H32" s="36"/>
      <c r="I32" s="129">
        <v>0.15</v>
      </c>
      <c r="J32" s="128">
        <f>ROUND(((SUM(BF78:BF88))*I32),2)</f>
        <v>0</v>
      </c>
      <c r="K32" s="36"/>
      <c r="L32" s="11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 hidden="1">
      <c r="A33" s="36"/>
      <c r="B33" s="41"/>
      <c r="C33" s="36"/>
      <c r="D33" s="36"/>
      <c r="E33" s="108" t="s">
        <v>51</v>
      </c>
      <c r="F33" s="128">
        <f>ROUND((SUM(BG78:BG88)),2)</f>
        <v>0</v>
      </c>
      <c r="G33" s="36"/>
      <c r="H33" s="36"/>
      <c r="I33" s="129">
        <v>0.21</v>
      </c>
      <c r="J33" s="128">
        <f>0</f>
        <v>0</v>
      </c>
      <c r="K33" s="36"/>
      <c r="L33" s="11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hidden="1">
      <c r="A34" s="36"/>
      <c r="B34" s="41"/>
      <c r="C34" s="36"/>
      <c r="D34" s="36"/>
      <c r="E34" s="108" t="s">
        <v>52</v>
      </c>
      <c r="F34" s="128">
        <f>ROUND((SUM(BH78:BH88)),2)</f>
        <v>0</v>
      </c>
      <c r="G34" s="36"/>
      <c r="H34" s="36"/>
      <c r="I34" s="129">
        <v>0.15</v>
      </c>
      <c r="J34" s="128">
        <f>0</f>
        <v>0</v>
      </c>
      <c r="K34" s="36"/>
      <c r="L34" s="11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53</v>
      </c>
      <c r="F35" s="128">
        <f>ROUND((SUM(BI78:BI88)),2)</f>
        <v>0</v>
      </c>
      <c r="G35" s="36"/>
      <c r="H35" s="36"/>
      <c r="I35" s="129">
        <v>0</v>
      </c>
      <c r="J35" s="128">
        <f>0</f>
        <v>0</v>
      </c>
      <c r="K35" s="36"/>
      <c r="L35" s="11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41"/>
      <c r="C36" s="36"/>
      <c r="D36" s="36"/>
      <c r="E36" s="36"/>
      <c r="F36" s="36"/>
      <c r="G36" s="36"/>
      <c r="H36" s="36"/>
      <c r="I36" s="109"/>
      <c r="J36" s="36"/>
      <c r="K36" s="36"/>
      <c r="L36" s="11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35" customHeight="1">
      <c r="A37" s="36"/>
      <c r="B37" s="41"/>
      <c r="C37" s="130"/>
      <c r="D37" s="131" t="s">
        <v>54</v>
      </c>
      <c r="E37" s="132"/>
      <c r="F37" s="132"/>
      <c r="G37" s="133" t="s">
        <v>55</v>
      </c>
      <c r="H37" s="134" t="s">
        <v>56</v>
      </c>
      <c r="I37" s="135"/>
      <c r="J37" s="136">
        <f>SUM(J28:J35)</f>
        <v>0</v>
      </c>
      <c r="K37" s="137"/>
      <c r="L37" s="11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138"/>
      <c r="C38" s="139"/>
      <c r="D38" s="139"/>
      <c r="E38" s="139"/>
      <c r="F38" s="139"/>
      <c r="G38" s="139"/>
      <c r="H38" s="139"/>
      <c r="I38" s="140"/>
      <c r="J38" s="139"/>
      <c r="K38" s="139"/>
      <c r="L38" s="11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42" spans="1:31" s="2" customFormat="1" ht="6.95" customHeight="1">
      <c r="A42" s="36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4.95" customHeight="1">
      <c r="A43" s="36"/>
      <c r="B43" s="37"/>
      <c r="C43" s="24" t="s">
        <v>103</v>
      </c>
      <c r="D43" s="38"/>
      <c r="E43" s="38"/>
      <c r="F43" s="38"/>
      <c r="G43" s="38"/>
      <c r="H43" s="38"/>
      <c r="I43" s="109"/>
      <c r="J43" s="38"/>
      <c r="K43" s="38"/>
      <c r="L43" s="110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6.95" customHeight="1">
      <c r="A44" s="36"/>
      <c r="B44" s="37"/>
      <c r="C44" s="38"/>
      <c r="D44" s="38"/>
      <c r="E44" s="38"/>
      <c r="F44" s="38"/>
      <c r="G44" s="38"/>
      <c r="H44" s="38"/>
      <c r="I44" s="109"/>
      <c r="J44" s="38"/>
      <c r="K44" s="38"/>
      <c r="L44" s="11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12" customHeight="1">
      <c r="A45" s="36"/>
      <c r="B45" s="37"/>
      <c r="C45" s="30" t="s">
        <v>16</v>
      </c>
      <c r="D45" s="38"/>
      <c r="E45" s="38"/>
      <c r="F45" s="38"/>
      <c r="G45" s="38"/>
      <c r="H45" s="38"/>
      <c r="I45" s="109"/>
      <c r="J45" s="38"/>
      <c r="K45" s="38"/>
      <c r="L45" s="110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16.5" customHeight="1">
      <c r="A46" s="36"/>
      <c r="B46" s="37"/>
      <c r="C46" s="38"/>
      <c r="D46" s="38"/>
      <c r="E46" s="351" t="str">
        <f>E7</f>
        <v>Výměna umakartových bytových jader v byt.domech Volgogradská 2372/159</v>
      </c>
      <c r="F46" s="376"/>
      <c r="G46" s="376"/>
      <c r="H46" s="376"/>
      <c r="I46" s="109"/>
      <c r="J46" s="38"/>
      <c r="K46" s="38"/>
      <c r="L46" s="11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6.95" customHeight="1">
      <c r="A47" s="36"/>
      <c r="B47" s="37"/>
      <c r="C47" s="38"/>
      <c r="D47" s="38"/>
      <c r="E47" s="38"/>
      <c r="F47" s="38"/>
      <c r="G47" s="38"/>
      <c r="H47" s="38"/>
      <c r="I47" s="109"/>
      <c r="J47" s="38"/>
      <c r="K47" s="38"/>
      <c r="L47" s="11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2" customHeight="1">
      <c r="A48" s="36"/>
      <c r="B48" s="37"/>
      <c r="C48" s="30" t="s">
        <v>22</v>
      </c>
      <c r="D48" s="38"/>
      <c r="E48" s="38"/>
      <c r="F48" s="28" t="str">
        <f>F10</f>
        <v xml:space="preserve">Ostrava-Zábřeh </v>
      </c>
      <c r="G48" s="38"/>
      <c r="H48" s="38"/>
      <c r="I48" s="112" t="s">
        <v>24</v>
      </c>
      <c r="J48" s="61" t="str">
        <f>IF(J10="","",J10)</f>
        <v>1. 5. 2019</v>
      </c>
      <c r="K48" s="38"/>
      <c r="L48" s="11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6.95" customHeight="1">
      <c r="A49" s="36"/>
      <c r="B49" s="37"/>
      <c r="C49" s="38"/>
      <c r="D49" s="38"/>
      <c r="E49" s="38"/>
      <c r="F49" s="38"/>
      <c r="G49" s="38"/>
      <c r="H49" s="38"/>
      <c r="I49" s="109"/>
      <c r="J49" s="38"/>
      <c r="K49" s="38"/>
      <c r="L49" s="11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2" customHeight="1">
      <c r="A50" s="36"/>
      <c r="B50" s="37"/>
      <c r="C50" s="30" t="s">
        <v>30</v>
      </c>
      <c r="D50" s="38"/>
      <c r="E50" s="38"/>
      <c r="F50" s="28" t="str">
        <f>E13</f>
        <v xml:space="preserve">SMO,Městský obvod Ostrava-Jih </v>
      </c>
      <c r="G50" s="38"/>
      <c r="H50" s="38"/>
      <c r="I50" s="112" t="s">
        <v>37</v>
      </c>
      <c r="J50" s="34" t="str">
        <f>E19</f>
        <v xml:space="preserve">Lenka Jerakasová </v>
      </c>
      <c r="K50" s="38"/>
      <c r="L50" s="11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5.2" customHeight="1">
      <c r="A51" s="36"/>
      <c r="B51" s="37"/>
      <c r="C51" s="30" t="s">
        <v>35</v>
      </c>
      <c r="D51" s="38"/>
      <c r="E51" s="38"/>
      <c r="F51" s="28" t="str">
        <f>IF(E16="","",E16)</f>
        <v>Vyplň údaj</v>
      </c>
      <c r="G51" s="38"/>
      <c r="H51" s="38"/>
      <c r="I51" s="112" t="s">
        <v>41</v>
      </c>
      <c r="J51" s="34" t="str">
        <f>E22</f>
        <v xml:space="preserve">Lenka Jerakasová </v>
      </c>
      <c r="K51" s="38"/>
      <c r="L51" s="11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0.35" customHeight="1">
      <c r="A52" s="36"/>
      <c r="B52" s="37"/>
      <c r="C52" s="38"/>
      <c r="D52" s="38"/>
      <c r="E52" s="38"/>
      <c r="F52" s="38"/>
      <c r="G52" s="38"/>
      <c r="H52" s="38"/>
      <c r="I52" s="109"/>
      <c r="J52" s="38"/>
      <c r="K52" s="38"/>
      <c r="L52" s="11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29.25" customHeight="1">
      <c r="A53" s="36"/>
      <c r="B53" s="37"/>
      <c r="C53" s="144" t="s">
        <v>104</v>
      </c>
      <c r="D53" s="145"/>
      <c r="E53" s="145"/>
      <c r="F53" s="145"/>
      <c r="G53" s="145"/>
      <c r="H53" s="145"/>
      <c r="I53" s="146"/>
      <c r="J53" s="147" t="s">
        <v>105</v>
      </c>
      <c r="K53" s="145"/>
      <c r="L53" s="11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0.35" customHeight="1">
      <c r="A54" s="36"/>
      <c r="B54" s="37"/>
      <c r="C54" s="38"/>
      <c r="D54" s="38"/>
      <c r="E54" s="38"/>
      <c r="F54" s="38"/>
      <c r="G54" s="38"/>
      <c r="H54" s="38"/>
      <c r="I54" s="109"/>
      <c r="J54" s="38"/>
      <c r="K54" s="38"/>
      <c r="L54" s="11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2.9" customHeight="1">
      <c r="A55" s="36"/>
      <c r="B55" s="37"/>
      <c r="C55" s="148" t="s">
        <v>76</v>
      </c>
      <c r="D55" s="38"/>
      <c r="E55" s="38"/>
      <c r="F55" s="38"/>
      <c r="G55" s="38"/>
      <c r="H55" s="38"/>
      <c r="I55" s="109"/>
      <c r="J55" s="79">
        <f>J78</f>
        <v>0</v>
      </c>
      <c r="K55" s="38"/>
      <c r="L55" s="11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U55" s="18" t="s">
        <v>106</v>
      </c>
    </row>
    <row r="56" spans="2:12" s="9" customFormat="1" ht="24.95" customHeight="1">
      <c r="B56" s="149"/>
      <c r="C56" s="150"/>
      <c r="D56" s="151" t="s">
        <v>107</v>
      </c>
      <c r="E56" s="152"/>
      <c r="F56" s="152"/>
      <c r="G56" s="152"/>
      <c r="H56" s="152"/>
      <c r="I56" s="153"/>
      <c r="J56" s="154">
        <f>J79</f>
        <v>0</v>
      </c>
      <c r="K56" s="150"/>
      <c r="L56" s="155"/>
    </row>
    <row r="57" spans="2:12" s="10" customFormat="1" ht="19.9" customHeight="1">
      <c r="B57" s="156"/>
      <c r="C57" s="157"/>
      <c r="D57" s="158" t="s">
        <v>108</v>
      </c>
      <c r="E57" s="159"/>
      <c r="F57" s="159"/>
      <c r="G57" s="159"/>
      <c r="H57" s="159"/>
      <c r="I57" s="160"/>
      <c r="J57" s="161">
        <f>J80</f>
        <v>0</v>
      </c>
      <c r="K57" s="157"/>
      <c r="L57" s="162"/>
    </row>
    <row r="58" spans="2:12" s="10" customFormat="1" ht="19.9" customHeight="1">
      <c r="B58" s="156"/>
      <c r="C58" s="157"/>
      <c r="D58" s="158" t="s">
        <v>109</v>
      </c>
      <c r="E58" s="159"/>
      <c r="F58" s="159"/>
      <c r="G58" s="159"/>
      <c r="H58" s="159"/>
      <c r="I58" s="160"/>
      <c r="J58" s="161">
        <f>J82</f>
        <v>0</v>
      </c>
      <c r="K58" s="157"/>
      <c r="L58" s="162"/>
    </row>
    <row r="59" spans="2:12" s="10" customFormat="1" ht="19.9" customHeight="1">
      <c r="B59" s="156"/>
      <c r="C59" s="157"/>
      <c r="D59" s="158" t="s">
        <v>110</v>
      </c>
      <c r="E59" s="159"/>
      <c r="F59" s="159"/>
      <c r="G59" s="159"/>
      <c r="H59" s="159"/>
      <c r="I59" s="160"/>
      <c r="J59" s="161">
        <f>J84</f>
        <v>0</v>
      </c>
      <c r="K59" s="157"/>
      <c r="L59" s="162"/>
    </row>
    <row r="60" spans="2:12" s="10" customFormat="1" ht="19.9" customHeight="1">
      <c r="B60" s="156"/>
      <c r="C60" s="157"/>
      <c r="D60" s="158" t="s">
        <v>111</v>
      </c>
      <c r="E60" s="159"/>
      <c r="F60" s="159"/>
      <c r="G60" s="159"/>
      <c r="H60" s="159"/>
      <c r="I60" s="160"/>
      <c r="J60" s="161">
        <f>J86</f>
        <v>0</v>
      </c>
      <c r="K60" s="157"/>
      <c r="L60" s="162"/>
    </row>
    <row r="61" spans="1:31" s="2" customFormat="1" ht="21.75" customHeight="1">
      <c r="A61" s="36"/>
      <c r="B61" s="37"/>
      <c r="C61" s="38"/>
      <c r="D61" s="38"/>
      <c r="E61" s="38"/>
      <c r="F61" s="38"/>
      <c r="G61" s="38"/>
      <c r="H61" s="38"/>
      <c r="I61" s="109"/>
      <c r="J61" s="38"/>
      <c r="K61" s="38"/>
      <c r="L61" s="11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140"/>
      <c r="J62" s="50"/>
      <c r="K62" s="50"/>
      <c r="L62" s="11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51"/>
      <c r="C66" s="52"/>
      <c r="D66" s="52"/>
      <c r="E66" s="52"/>
      <c r="F66" s="52"/>
      <c r="G66" s="52"/>
      <c r="H66" s="52"/>
      <c r="I66" s="143"/>
      <c r="J66" s="52"/>
      <c r="K66" s="52"/>
      <c r="L66" s="110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4" t="s">
        <v>112</v>
      </c>
      <c r="D67" s="38"/>
      <c r="E67" s="38"/>
      <c r="F67" s="38"/>
      <c r="G67" s="38"/>
      <c r="H67" s="38"/>
      <c r="I67" s="109"/>
      <c r="J67" s="38"/>
      <c r="K67" s="38"/>
      <c r="L67" s="11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109"/>
      <c r="J68" s="38"/>
      <c r="K68" s="38"/>
      <c r="L68" s="110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0" t="s">
        <v>16</v>
      </c>
      <c r="D69" s="38"/>
      <c r="E69" s="38"/>
      <c r="F69" s="38"/>
      <c r="G69" s="38"/>
      <c r="H69" s="38"/>
      <c r="I69" s="109"/>
      <c r="J69" s="38"/>
      <c r="K69" s="38"/>
      <c r="L69" s="110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351" t="str">
        <f>E7</f>
        <v>Výměna umakartových bytových jader v byt.domech Volgogradská 2372/159</v>
      </c>
      <c r="F70" s="376"/>
      <c r="G70" s="376"/>
      <c r="H70" s="376"/>
      <c r="I70" s="109"/>
      <c r="J70" s="38"/>
      <c r="K70" s="38"/>
      <c r="L70" s="110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109"/>
      <c r="J71" s="38"/>
      <c r="K71" s="38"/>
      <c r="L71" s="110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22</v>
      </c>
      <c r="D72" s="38"/>
      <c r="E72" s="38"/>
      <c r="F72" s="28" t="str">
        <f>F10</f>
        <v xml:space="preserve">Ostrava-Zábřeh </v>
      </c>
      <c r="G72" s="38"/>
      <c r="H72" s="38"/>
      <c r="I72" s="112" t="s">
        <v>24</v>
      </c>
      <c r="J72" s="61" t="str">
        <f>IF(J10="","",J10)</f>
        <v>1. 5. 2019</v>
      </c>
      <c r="K72" s="38"/>
      <c r="L72" s="11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109"/>
      <c r="J73" s="38"/>
      <c r="K73" s="38"/>
      <c r="L73" s="11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5.2" customHeight="1">
      <c r="A74" s="36"/>
      <c r="B74" s="37"/>
      <c r="C74" s="30" t="s">
        <v>30</v>
      </c>
      <c r="D74" s="38"/>
      <c r="E74" s="38"/>
      <c r="F74" s="28" t="str">
        <f>E13</f>
        <v xml:space="preserve">SMO,Městský obvod Ostrava-Jih </v>
      </c>
      <c r="G74" s="38"/>
      <c r="H74" s="38"/>
      <c r="I74" s="112" t="s">
        <v>37</v>
      </c>
      <c r="J74" s="34" t="str">
        <f>E19</f>
        <v xml:space="preserve">Lenka Jerakasová </v>
      </c>
      <c r="K74" s="38"/>
      <c r="L74" s="11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5.2" customHeight="1">
      <c r="A75" s="36"/>
      <c r="B75" s="37"/>
      <c r="C75" s="30" t="s">
        <v>35</v>
      </c>
      <c r="D75" s="38"/>
      <c r="E75" s="38"/>
      <c r="F75" s="28" t="str">
        <f>IF(E16="","",E16)</f>
        <v>Vyplň údaj</v>
      </c>
      <c r="G75" s="38"/>
      <c r="H75" s="38"/>
      <c r="I75" s="112" t="s">
        <v>41</v>
      </c>
      <c r="J75" s="34" t="str">
        <f>E22</f>
        <v xml:space="preserve">Lenka Jerakasová </v>
      </c>
      <c r="K75" s="38"/>
      <c r="L75" s="11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0.35" customHeight="1">
      <c r="A76" s="36"/>
      <c r="B76" s="37"/>
      <c r="C76" s="38"/>
      <c r="D76" s="38"/>
      <c r="E76" s="38"/>
      <c r="F76" s="38"/>
      <c r="G76" s="38"/>
      <c r="H76" s="38"/>
      <c r="I76" s="109"/>
      <c r="J76" s="38"/>
      <c r="K76" s="38"/>
      <c r="L76" s="11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11" customFormat="1" ht="29.25" customHeight="1">
      <c r="A77" s="163"/>
      <c r="B77" s="164"/>
      <c r="C77" s="165" t="s">
        <v>113</v>
      </c>
      <c r="D77" s="166" t="s">
        <v>63</v>
      </c>
      <c r="E77" s="166" t="s">
        <v>59</v>
      </c>
      <c r="F77" s="166" t="s">
        <v>60</v>
      </c>
      <c r="G77" s="166" t="s">
        <v>114</v>
      </c>
      <c r="H77" s="166" t="s">
        <v>115</v>
      </c>
      <c r="I77" s="167" t="s">
        <v>116</v>
      </c>
      <c r="J77" s="166" t="s">
        <v>105</v>
      </c>
      <c r="K77" s="168" t="s">
        <v>117</v>
      </c>
      <c r="L77" s="169"/>
      <c r="M77" s="70" t="s">
        <v>32</v>
      </c>
      <c r="N77" s="71" t="s">
        <v>48</v>
      </c>
      <c r="O77" s="71" t="s">
        <v>118</v>
      </c>
      <c r="P77" s="71" t="s">
        <v>119</v>
      </c>
      <c r="Q77" s="71" t="s">
        <v>120</v>
      </c>
      <c r="R77" s="71" t="s">
        <v>121</v>
      </c>
      <c r="S77" s="71" t="s">
        <v>122</v>
      </c>
      <c r="T77" s="72" t="s">
        <v>123</v>
      </c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</row>
    <row r="78" spans="1:63" s="2" customFormat="1" ht="22.9" customHeight="1">
      <c r="A78" s="36"/>
      <c r="B78" s="37"/>
      <c r="C78" s="77" t="s">
        <v>124</v>
      </c>
      <c r="D78" s="38"/>
      <c r="E78" s="38"/>
      <c r="F78" s="38"/>
      <c r="G78" s="38"/>
      <c r="H78" s="38"/>
      <c r="I78" s="109"/>
      <c r="J78" s="170">
        <f>BK78</f>
        <v>0</v>
      </c>
      <c r="K78" s="38"/>
      <c r="L78" s="41"/>
      <c r="M78" s="73"/>
      <c r="N78" s="171"/>
      <c r="O78" s="74"/>
      <c r="P78" s="172">
        <f>P79</f>
        <v>0</v>
      </c>
      <c r="Q78" s="74"/>
      <c r="R78" s="172">
        <f>R79</f>
        <v>0</v>
      </c>
      <c r="S78" s="74"/>
      <c r="T78" s="173">
        <f>T79</f>
        <v>0</v>
      </c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T78" s="18" t="s">
        <v>77</v>
      </c>
      <c r="AU78" s="18" t="s">
        <v>106</v>
      </c>
      <c r="BK78" s="174">
        <f>BK79</f>
        <v>0</v>
      </c>
    </row>
    <row r="79" spans="2:63" s="12" customFormat="1" ht="25.9" customHeight="1">
      <c r="B79" s="175"/>
      <c r="C79" s="176"/>
      <c r="D79" s="177" t="s">
        <v>77</v>
      </c>
      <c r="E79" s="178" t="s">
        <v>125</v>
      </c>
      <c r="F79" s="178" t="s">
        <v>126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P80+P82+P84+P86</f>
        <v>0</v>
      </c>
      <c r="Q79" s="183"/>
      <c r="R79" s="184">
        <f>R80+R82+R84+R86</f>
        <v>0</v>
      </c>
      <c r="S79" s="183"/>
      <c r="T79" s="185">
        <f>T80+T82+T84+T86</f>
        <v>0</v>
      </c>
      <c r="AR79" s="186" t="s">
        <v>127</v>
      </c>
      <c r="AT79" s="187" t="s">
        <v>77</v>
      </c>
      <c r="AU79" s="187" t="s">
        <v>78</v>
      </c>
      <c r="AY79" s="186" t="s">
        <v>128</v>
      </c>
      <c r="BK79" s="188">
        <f>BK80+BK82+BK84+BK86</f>
        <v>0</v>
      </c>
    </row>
    <row r="80" spans="2:63" s="12" customFormat="1" ht="22.9" customHeight="1">
      <c r="B80" s="175"/>
      <c r="C80" s="176"/>
      <c r="D80" s="177" t="s">
        <v>77</v>
      </c>
      <c r="E80" s="189" t="s">
        <v>129</v>
      </c>
      <c r="F80" s="189" t="s">
        <v>130</v>
      </c>
      <c r="G80" s="176"/>
      <c r="H80" s="176"/>
      <c r="I80" s="179"/>
      <c r="J80" s="190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</v>
      </c>
      <c r="S80" s="183"/>
      <c r="T80" s="185">
        <f>T81</f>
        <v>0</v>
      </c>
      <c r="AR80" s="186" t="s">
        <v>127</v>
      </c>
      <c r="AT80" s="187" t="s">
        <v>77</v>
      </c>
      <c r="AU80" s="187" t="s">
        <v>21</v>
      </c>
      <c r="AY80" s="186" t="s">
        <v>128</v>
      </c>
      <c r="BK80" s="188">
        <f>BK81</f>
        <v>0</v>
      </c>
    </row>
    <row r="81" spans="1:65" s="2" customFormat="1" ht="16.5" customHeight="1">
      <c r="A81" s="36"/>
      <c r="B81" s="37"/>
      <c r="C81" s="191" t="s">
        <v>21</v>
      </c>
      <c r="D81" s="191" t="s">
        <v>131</v>
      </c>
      <c r="E81" s="192" t="s">
        <v>132</v>
      </c>
      <c r="F81" s="193" t="s">
        <v>130</v>
      </c>
      <c r="G81" s="194" t="s">
        <v>133</v>
      </c>
      <c r="H81" s="195">
        <v>1</v>
      </c>
      <c r="I81" s="196"/>
      <c r="J81" s="197">
        <f>ROUND(I81*H81,2)</f>
        <v>0</v>
      </c>
      <c r="K81" s="193" t="s">
        <v>32</v>
      </c>
      <c r="L81" s="41"/>
      <c r="M81" s="198" t="s">
        <v>32</v>
      </c>
      <c r="N81" s="199" t="s">
        <v>50</v>
      </c>
      <c r="O81" s="66"/>
      <c r="P81" s="200">
        <f>O81*H81</f>
        <v>0</v>
      </c>
      <c r="Q81" s="200">
        <v>0</v>
      </c>
      <c r="R81" s="200">
        <f>Q81*H81</f>
        <v>0</v>
      </c>
      <c r="S81" s="200">
        <v>0</v>
      </c>
      <c r="T81" s="201">
        <f>S81*H81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R81" s="202" t="s">
        <v>134</v>
      </c>
      <c r="AT81" s="202" t="s">
        <v>131</v>
      </c>
      <c r="AU81" s="202" t="s">
        <v>135</v>
      </c>
      <c r="AY81" s="18" t="s">
        <v>128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18" t="s">
        <v>135</v>
      </c>
      <c r="BK81" s="203">
        <f>ROUND(I81*H81,2)</f>
        <v>0</v>
      </c>
      <c r="BL81" s="18" t="s">
        <v>134</v>
      </c>
      <c r="BM81" s="202" t="s">
        <v>136</v>
      </c>
    </row>
    <row r="82" spans="2:63" s="12" customFormat="1" ht="22.9" customHeight="1">
      <c r="B82" s="175"/>
      <c r="C82" s="176"/>
      <c r="D82" s="177" t="s">
        <v>77</v>
      </c>
      <c r="E82" s="189" t="s">
        <v>137</v>
      </c>
      <c r="F82" s="189" t="s">
        <v>138</v>
      </c>
      <c r="G82" s="176"/>
      <c r="H82" s="176"/>
      <c r="I82" s="179"/>
      <c r="J82" s="190">
        <f>BK82</f>
        <v>0</v>
      </c>
      <c r="K82" s="176"/>
      <c r="L82" s="181"/>
      <c r="M82" s="182"/>
      <c r="N82" s="183"/>
      <c r="O82" s="183"/>
      <c r="P82" s="184">
        <f>P83</f>
        <v>0</v>
      </c>
      <c r="Q82" s="183"/>
      <c r="R82" s="184">
        <f>R83</f>
        <v>0</v>
      </c>
      <c r="S82" s="183"/>
      <c r="T82" s="185">
        <f>T83</f>
        <v>0</v>
      </c>
      <c r="AR82" s="186" t="s">
        <v>127</v>
      </c>
      <c r="AT82" s="187" t="s">
        <v>77</v>
      </c>
      <c r="AU82" s="187" t="s">
        <v>21</v>
      </c>
      <c r="AY82" s="186" t="s">
        <v>128</v>
      </c>
      <c r="BK82" s="188">
        <f>BK83</f>
        <v>0</v>
      </c>
    </row>
    <row r="83" spans="1:65" s="2" customFormat="1" ht="16.5" customHeight="1">
      <c r="A83" s="36"/>
      <c r="B83" s="37"/>
      <c r="C83" s="191" t="s">
        <v>135</v>
      </c>
      <c r="D83" s="191" t="s">
        <v>131</v>
      </c>
      <c r="E83" s="192" t="s">
        <v>139</v>
      </c>
      <c r="F83" s="193" t="s">
        <v>140</v>
      </c>
      <c r="G83" s="194" t="s">
        <v>141</v>
      </c>
      <c r="H83" s="195">
        <v>36</v>
      </c>
      <c r="I83" s="196"/>
      <c r="J83" s="197">
        <f>ROUND(I83*H83,2)</f>
        <v>0</v>
      </c>
      <c r="K83" s="193" t="s">
        <v>32</v>
      </c>
      <c r="L83" s="41"/>
      <c r="M83" s="198" t="s">
        <v>32</v>
      </c>
      <c r="N83" s="199" t="s">
        <v>50</v>
      </c>
      <c r="O83" s="66"/>
      <c r="P83" s="200">
        <f>O83*H83</f>
        <v>0</v>
      </c>
      <c r="Q83" s="200">
        <v>0</v>
      </c>
      <c r="R83" s="200">
        <f>Q83*H83</f>
        <v>0</v>
      </c>
      <c r="S83" s="200">
        <v>0</v>
      </c>
      <c r="T83" s="201">
        <f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202" t="s">
        <v>134</v>
      </c>
      <c r="AT83" s="202" t="s">
        <v>131</v>
      </c>
      <c r="AU83" s="202" t="s">
        <v>135</v>
      </c>
      <c r="AY83" s="18" t="s">
        <v>128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18" t="s">
        <v>135</v>
      </c>
      <c r="BK83" s="203">
        <f>ROUND(I83*H83,2)</f>
        <v>0</v>
      </c>
      <c r="BL83" s="18" t="s">
        <v>134</v>
      </c>
      <c r="BM83" s="202" t="s">
        <v>142</v>
      </c>
    </row>
    <row r="84" spans="2:63" s="12" customFormat="1" ht="22.9" customHeight="1">
      <c r="B84" s="175"/>
      <c r="C84" s="176"/>
      <c r="D84" s="177" t="s">
        <v>77</v>
      </c>
      <c r="E84" s="189" t="s">
        <v>143</v>
      </c>
      <c r="F84" s="189" t="s">
        <v>144</v>
      </c>
      <c r="G84" s="176"/>
      <c r="H84" s="176"/>
      <c r="I84" s="179"/>
      <c r="J84" s="190">
        <f>BK84</f>
        <v>0</v>
      </c>
      <c r="K84" s="176"/>
      <c r="L84" s="181"/>
      <c r="M84" s="182"/>
      <c r="N84" s="183"/>
      <c r="O84" s="183"/>
      <c r="P84" s="184">
        <f>P85</f>
        <v>0</v>
      </c>
      <c r="Q84" s="183"/>
      <c r="R84" s="184">
        <f>R85</f>
        <v>0</v>
      </c>
      <c r="S84" s="183"/>
      <c r="T84" s="185">
        <f>T85</f>
        <v>0</v>
      </c>
      <c r="AR84" s="186" t="s">
        <v>127</v>
      </c>
      <c r="AT84" s="187" t="s">
        <v>77</v>
      </c>
      <c r="AU84" s="187" t="s">
        <v>21</v>
      </c>
      <c r="AY84" s="186" t="s">
        <v>128</v>
      </c>
      <c r="BK84" s="188">
        <f>BK85</f>
        <v>0</v>
      </c>
    </row>
    <row r="85" spans="1:65" s="2" customFormat="1" ht="16.5" customHeight="1">
      <c r="A85" s="36"/>
      <c r="B85" s="37"/>
      <c r="C85" s="191" t="s">
        <v>127</v>
      </c>
      <c r="D85" s="191" t="s">
        <v>131</v>
      </c>
      <c r="E85" s="192" t="s">
        <v>145</v>
      </c>
      <c r="F85" s="193" t="s">
        <v>146</v>
      </c>
      <c r="G85" s="194" t="s">
        <v>141</v>
      </c>
      <c r="H85" s="195">
        <v>72</v>
      </c>
      <c r="I85" s="196"/>
      <c r="J85" s="197">
        <f>ROUND(I85*H85,2)</f>
        <v>0</v>
      </c>
      <c r="K85" s="193" t="s">
        <v>147</v>
      </c>
      <c r="L85" s="41"/>
      <c r="M85" s="198" t="s">
        <v>32</v>
      </c>
      <c r="N85" s="199" t="s">
        <v>50</v>
      </c>
      <c r="O85" s="66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2" t="s">
        <v>134</v>
      </c>
      <c r="AT85" s="202" t="s">
        <v>131</v>
      </c>
      <c r="AU85" s="202" t="s">
        <v>135</v>
      </c>
      <c r="AY85" s="18" t="s">
        <v>128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18" t="s">
        <v>135</v>
      </c>
      <c r="BK85" s="203">
        <f>ROUND(I85*H85,2)</f>
        <v>0</v>
      </c>
      <c r="BL85" s="18" t="s">
        <v>134</v>
      </c>
      <c r="BM85" s="202" t="s">
        <v>148</v>
      </c>
    </row>
    <row r="86" spans="2:63" s="12" customFormat="1" ht="22.9" customHeight="1">
      <c r="B86" s="175"/>
      <c r="C86" s="176"/>
      <c r="D86" s="177" t="s">
        <v>77</v>
      </c>
      <c r="E86" s="189" t="s">
        <v>149</v>
      </c>
      <c r="F86" s="189" t="s">
        <v>150</v>
      </c>
      <c r="G86" s="176"/>
      <c r="H86" s="176"/>
      <c r="I86" s="179"/>
      <c r="J86" s="190">
        <f>BK86</f>
        <v>0</v>
      </c>
      <c r="K86" s="176"/>
      <c r="L86" s="181"/>
      <c r="M86" s="182"/>
      <c r="N86" s="183"/>
      <c r="O86" s="183"/>
      <c r="P86" s="184">
        <f>SUM(P87:P88)</f>
        <v>0</v>
      </c>
      <c r="Q86" s="183"/>
      <c r="R86" s="184">
        <f>SUM(R87:R88)</f>
        <v>0</v>
      </c>
      <c r="S86" s="183"/>
      <c r="T86" s="185">
        <f>SUM(T87:T88)</f>
        <v>0</v>
      </c>
      <c r="AR86" s="186" t="s">
        <v>127</v>
      </c>
      <c r="AT86" s="187" t="s">
        <v>77</v>
      </c>
      <c r="AU86" s="187" t="s">
        <v>21</v>
      </c>
      <c r="AY86" s="186" t="s">
        <v>128</v>
      </c>
      <c r="BK86" s="188">
        <f>SUM(BK87:BK88)</f>
        <v>0</v>
      </c>
    </row>
    <row r="87" spans="1:65" s="2" customFormat="1" ht="16.5" customHeight="1">
      <c r="A87" s="36"/>
      <c r="B87" s="37"/>
      <c r="C87" s="191" t="s">
        <v>151</v>
      </c>
      <c r="D87" s="191" t="s">
        <v>131</v>
      </c>
      <c r="E87" s="192" t="s">
        <v>152</v>
      </c>
      <c r="F87" s="193" t="s">
        <v>153</v>
      </c>
      <c r="G87" s="194" t="s">
        <v>141</v>
      </c>
      <c r="H87" s="195">
        <v>24</v>
      </c>
      <c r="I87" s="196"/>
      <c r="J87" s="197">
        <f>ROUND(I87*H87,2)</f>
        <v>0</v>
      </c>
      <c r="K87" s="193" t="s">
        <v>32</v>
      </c>
      <c r="L87" s="41"/>
      <c r="M87" s="198" t="s">
        <v>32</v>
      </c>
      <c r="N87" s="199" t="s">
        <v>50</v>
      </c>
      <c r="O87" s="66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2" t="s">
        <v>134</v>
      </c>
      <c r="AT87" s="202" t="s">
        <v>131</v>
      </c>
      <c r="AU87" s="202" t="s">
        <v>135</v>
      </c>
      <c r="AY87" s="18" t="s">
        <v>128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18" t="s">
        <v>135</v>
      </c>
      <c r="BK87" s="203">
        <f>ROUND(I87*H87,2)</f>
        <v>0</v>
      </c>
      <c r="BL87" s="18" t="s">
        <v>134</v>
      </c>
      <c r="BM87" s="202" t="s">
        <v>154</v>
      </c>
    </row>
    <row r="88" spans="1:65" s="2" customFormat="1" ht="16.5" customHeight="1">
      <c r="A88" s="36"/>
      <c r="B88" s="37"/>
      <c r="C88" s="191" t="s">
        <v>155</v>
      </c>
      <c r="D88" s="191" t="s">
        <v>131</v>
      </c>
      <c r="E88" s="192" t="s">
        <v>156</v>
      </c>
      <c r="F88" s="193" t="s">
        <v>157</v>
      </c>
      <c r="G88" s="194" t="s">
        <v>141</v>
      </c>
      <c r="H88" s="195">
        <v>48</v>
      </c>
      <c r="I88" s="196"/>
      <c r="J88" s="197">
        <f>ROUND(I88*H88,2)</f>
        <v>0</v>
      </c>
      <c r="K88" s="193" t="s">
        <v>32</v>
      </c>
      <c r="L88" s="41"/>
      <c r="M88" s="204" t="s">
        <v>32</v>
      </c>
      <c r="N88" s="205" t="s">
        <v>50</v>
      </c>
      <c r="O88" s="206"/>
      <c r="P88" s="207">
        <f>O88*H88</f>
        <v>0</v>
      </c>
      <c r="Q88" s="207">
        <v>0</v>
      </c>
      <c r="R88" s="207">
        <f>Q88*H88</f>
        <v>0</v>
      </c>
      <c r="S88" s="207">
        <v>0</v>
      </c>
      <c r="T88" s="208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2" t="s">
        <v>134</v>
      </c>
      <c r="AT88" s="202" t="s">
        <v>131</v>
      </c>
      <c r="AU88" s="202" t="s">
        <v>135</v>
      </c>
      <c r="AY88" s="18" t="s">
        <v>128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18" t="s">
        <v>135</v>
      </c>
      <c r="BK88" s="203">
        <f>ROUND(I88*H88,2)</f>
        <v>0</v>
      </c>
      <c r="BL88" s="18" t="s">
        <v>134</v>
      </c>
      <c r="BM88" s="202" t="s">
        <v>158</v>
      </c>
    </row>
    <row r="89" spans="1:31" s="2" customFormat="1" ht="6.95" customHeight="1">
      <c r="A89" s="36"/>
      <c r="B89" s="49"/>
      <c r="C89" s="50"/>
      <c r="D89" s="50"/>
      <c r="E89" s="50"/>
      <c r="F89" s="50"/>
      <c r="G89" s="50"/>
      <c r="H89" s="50"/>
      <c r="I89" s="140"/>
      <c r="J89" s="50"/>
      <c r="K89" s="50"/>
      <c r="L89" s="41"/>
      <c r="M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</sheetData>
  <sheetProtection algorithmName="SHA-512" hashValue="59XIzgnb8m2wled9MAuH+sfUfgQygJ5QGkO5M/dW3g3YVo4vmBSskdwduhz1byV7fHFncuZH7wiBI3Kp8/DDyQ==" saltValue="spXU+Pyj+qVpgTy1UyV7Gxh0QHxz9EjRr0qvF3sYPDK7ZRSSYjsUNEc80Q+9pkvLFwaHjkg0cpON9U7gIjJaAQ==" spinCount="100000" sheet="1" objects="1" scenarios="1" formatColumns="0" formatRows="0" autoFilter="0"/>
  <autoFilter ref="C77:K88"/>
  <mergeCells count="6">
    <mergeCell ref="L2:V2"/>
    <mergeCell ref="E7:H7"/>
    <mergeCell ref="E16:H16"/>
    <mergeCell ref="E25:H25"/>
    <mergeCell ref="E46:H46"/>
    <mergeCell ref="E70:H7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86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21</v>
      </c>
    </row>
    <row r="4" spans="2:46" s="1" customFormat="1" ht="24.95" customHeight="1">
      <c r="B4" s="21"/>
      <c r="D4" s="106" t="s">
        <v>102</v>
      </c>
      <c r="I4" s="102"/>
      <c r="L4" s="21"/>
      <c r="M4" s="107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8" t="s">
        <v>16</v>
      </c>
      <c r="I6" s="102"/>
      <c r="L6" s="21"/>
    </row>
    <row r="7" spans="2:12" s="1" customFormat="1" ht="16.5" customHeight="1">
      <c r="B7" s="21"/>
      <c r="E7" s="377" t="str">
        <f>'Rekapitulace stavby'!K6</f>
        <v>Výměna umakartových bytových jader v byt.domech Volgogradská 2372/159</v>
      </c>
      <c r="F7" s="378"/>
      <c r="G7" s="378"/>
      <c r="H7" s="378"/>
      <c r="I7" s="102"/>
      <c r="L7" s="21"/>
    </row>
    <row r="8" spans="1:31" s="2" customFormat="1" ht="12" customHeight="1">
      <c r="A8" s="36"/>
      <c r="B8" s="41"/>
      <c r="C8" s="36"/>
      <c r="D8" s="108" t="s">
        <v>159</v>
      </c>
      <c r="E8" s="36"/>
      <c r="F8" s="36"/>
      <c r="G8" s="36"/>
      <c r="H8" s="36"/>
      <c r="I8" s="109"/>
      <c r="J8" s="36"/>
      <c r="K8" s="36"/>
      <c r="L8" s="11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1" t="s">
        <v>160</v>
      </c>
      <c r="F9" s="372"/>
      <c r="G9" s="372"/>
      <c r="H9" s="372"/>
      <c r="I9" s="109"/>
      <c r="J9" s="36"/>
      <c r="K9" s="36"/>
      <c r="L9" s="11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09"/>
      <c r="J10" s="36"/>
      <c r="K10" s="36"/>
      <c r="L10" s="11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1" t="s">
        <v>19</v>
      </c>
      <c r="G11" s="36"/>
      <c r="H11" s="36"/>
      <c r="I11" s="112" t="s">
        <v>20</v>
      </c>
      <c r="J11" s="111" t="s">
        <v>32</v>
      </c>
      <c r="K11" s="36"/>
      <c r="L11" s="11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1" t="s">
        <v>23</v>
      </c>
      <c r="G12" s="36"/>
      <c r="H12" s="36"/>
      <c r="I12" s="112" t="s">
        <v>24</v>
      </c>
      <c r="J12" s="113" t="str">
        <f>'Rekapitulace stavby'!AN8</f>
        <v>1. 5. 2019</v>
      </c>
      <c r="K12" s="36"/>
      <c r="L12" s="11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09"/>
      <c r="J13" s="36"/>
      <c r="K13" s="36"/>
      <c r="L13" s="11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30</v>
      </c>
      <c r="E14" s="36"/>
      <c r="F14" s="36"/>
      <c r="G14" s="36"/>
      <c r="H14" s="36"/>
      <c r="I14" s="112" t="s">
        <v>31</v>
      </c>
      <c r="J14" s="111" t="s">
        <v>32</v>
      </c>
      <c r="K14" s="36"/>
      <c r="L14" s="11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1" t="s">
        <v>33</v>
      </c>
      <c r="F15" s="36"/>
      <c r="G15" s="36"/>
      <c r="H15" s="36"/>
      <c r="I15" s="112" t="s">
        <v>34</v>
      </c>
      <c r="J15" s="111" t="s">
        <v>32</v>
      </c>
      <c r="K15" s="36"/>
      <c r="L15" s="11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09"/>
      <c r="J16" s="36"/>
      <c r="K16" s="36"/>
      <c r="L16" s="11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35</v>
      </c>
      <c r="E17" s="36"/>
      <c r="F17" s="36"/>
      <c r="G17" s="36"/>
      <c r="H17" s="36"/>
      <c r="I17" s="112" t="s">
        <v>31</v>
      </c>
      <c r="J17" s="31" t="str">
        <f>'Rekapitulace stavby'!AN13</f>
        <v>Vyplň údaj</v>
      </c>
      <c r="K17" s="36"/>
      <c r="L17" s="11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3" t="str">
        <f>'Rekapitulace stavby'!E14</f>
        <v>Vyplň údaj</v>
      </c>
      <c r="F18" s="374"/>
      <c r="G18" s="374"/>
      <c r="H18" s="374"/>
      <c r="I18" s="112" t="s">
        <v>34</v>
      </c>
      <c r="J18" s="31" t="str">
        <f>'Rekapitulace stavby'!AN14</f>
        <v>Vyplň údaj</v>
      </c>
      <c r="K18" s="36"/>
      <c r="L18" s="11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09"/>
      <c r="J19" s="36"/>
      <c r="K19" s="36"/>
      <c r="L19" s="11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37</v>
      </c>
      <c r="E20" s="36"/>
      <c r="F20" s="36"/>
      <c r="G20" s="36"/>
      <c r="H20" s="36"/>
      <c r="I20" s="112" t="s">
        <v>31</v>
      </c>
      <c r="J20" s="111" t="s">
        <v>38</v>
      </c>
      <c r="K20" s="36"/>
      <c r="L20" s="11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1" t="s">
        <v>39</v>
      </c>
      <c r="F21" s="36"/>
      <c r="G21" s="36"/>
      <c r="H21" s="36"/>
      <c r="I21" s="112" t="s">
        <v>34</v>
      </c>
      <c r="J21" s="111" t="s">
        <v>32</v>
      </c>
      <c r="K21" s="36"/>
      <c r="L21" s="11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09"/>
      <c r="J22" s="36"/>
      <c r="K22" s="36"/>
      <c r="L22" s="11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41</v>
      </c>
      <c r="E23" s="36"/>
      <c r="F23" s="36"/>
      <c r="G23" s="36"/>
      <c r="H23" s="36"/>
      <c r="I23" s="112" t="s">
        <v>31</v>
      </c>
      <c r="J23" s="111" t="s">
        <v>38</v>
      </c>
      <c r="K23" s="36"/>
      <c r="L23" s="11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1" t="s">
        <v>39</v>
      </c>
      <c r="F24" s="36"/>
      <c r="G24" s="36"/>
      <c r="H24" s="36"/>
      <c r="I24" s="112" t="s">
        <v>34</v>
      </c>
      <c r="J24" s="111" t="s">
        <v>32</v>
      </c>
      <c r="K24" s="36"/>
      <c r="L24" s="11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09"/>
      <c r="J25" s="36"/>
      <c r="K25" s="36"/>
      <c r="L25" s="11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42</v>
      </c>
      <c r="E26" s="36"/>
      <c r="F26" s="36"/>
      <c r="G26" s="36"/>
      <c r="H26" s="36"/>
      <c r="I26" s="109"/>
      <c r="J26" s="36"/>
      <c r="K26" s="36"/>
      <c r="L26" s="11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75" t="s">
        <v>32</v>
      </c>
      <c r="F27" s="375"/>
      <c r="G27" s="375"/>
      <c r="H27" s="375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09"/>
      <c r="J28" s="36"/>
      <c r="K28" s="36"/>
      <c r="L28" s="11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44</v>
      </c>
      <c r="E30" s="36"/>
      <c r="F30" s="36"/>
      <c r="G30" s="36"/>
      <c r="H30" s="36"/>
      <c r="I30" s="109"/>
      <c r="J30" s="124">
        <f>ROUND(J96,2)</f>
        <v>0</v>
      </c>
      <c r="K30" s="36"/>
      <c r="L30" s="11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46</v>
      </c>
      <c r="G32" s="36"/>
      <c r="H32" s="36"/>
      <c r="I32" s="126" t="s">
        <v>45</v>
      </c>
      <c r="J32" s="125" t="s">
        <v>47</v>
      </c>
      <c r="K32" s="36"/>
      <c r="L32" s="11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48</v>
      </c>
      <c r="E33" s="108" t="s">
        <v>49</v>
      </c>
      <c r="F33" s="128">
        <f>ROUND((SUM(BE96:BE306)),2)</f>
        <v>0</v>
      </c>
      <c r="G33" s="36"/>
      <c r="H33" s="36"/>
      <c r="I33" s="129">
        <v>0.21</v>
      </c>
      <c r="J33" s="128">
        <f>ROUND(((SUM(BE96:BE306))*I33),2)</f>
        <v>0</v>
      </c>
      <c r="K33" s="36"/>
      <c r="L33" s="11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50</v>
      </c>
      <c r="F34" s="128">
        <f>ROUND((SUM(BF96:BF306)),2)</f>
        <v>0</v>
      </c>
      <c r="G34" s="36"/>
      <c r="H34" s="36"/>
      <c r="I34" s="129">
        <v>0.15</v>
      </c>
      <c r="J34" s="128">
        <f>ROUND(((SUM(BF96:BF306))*I34),2)</f>
        <v>0</v>
      </c>
      <c r="K34" s="36"/>
      <c r="L34" s="11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51</v>
      </c>
      <c r="F35" s="128">
        <f>ROUND((SUM(BG96:BG306)),2)</f>
        <v>0</v>
      </c>
      <c r="G35" s="36"/>
      <c r="H35" s="36"/>
      <c r="I35" s="129">
        <v>0.21</v>
      </c>
      <c r="J35" s="128">
        <f>0</f>
        <v>0</v>
      </c>
      <c r="K35" s="36"/>
      <c r="L35" s="11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52</v>
      </c>
      <c r="F36" s="128">
        <f>ROUND((SUM(BH96:BH306)),2)</f>
        <v>0</v>
      </c>
      <c r="G36" s="36"/>
      <c r="H36" s="36"/>
      <c r="I36" s="129">
        <v>0.15</v>
      </c>
      <c r="J36" s="128">
        <f>0</f>
        <v>0</v>
      </c>
      <c r="K36" s="36"/>
      <c r="L36" s="11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53</v>
      </c>
      <c r="F37" s="128">
        <f>ROUND((SUM(BI96:BI306)),2)</f>
        <v>0</v>
      </c>
      <c r="G37" s="36"/>
      <c r="H37" s="36"/>
      <c r="I37" s="129">
        <v>0</v>
      </c>
      <c r="J37" s="128">
        <f>0</f>
        <v>0</v>
      </c>
      <c r="K37" s="36"/>
      <c r="L37" s="11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09"/>
      <c r="J38" s="36"/>
      <c r="K38" s="36"/>
      <c r="L38" s="11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54</v>
      </c>
      <c r="E39" s="132"/>
      <c r="F39" s="132"/>
      <c r="G39" s="133" t="s">
        <v>55</v>
      </c>
      <c r="H39" s="134" t="s">
        <v>56</v>
      </c>
      <c r="I39" s="135"/>
      <c r="J39" s="136">
        <f>SUM(J30:J37)</f>
        <v>0</v>
      </c>
      <c r="K39" s="137"/>
      <c r="L39" s="11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103</v>
      </c>
      <c r="D45" s="38"/>
      <c r="E45" s="38"/>
      <c r="F45" s="38"/>
      <c r="G45" s="38"/>
      <c r="H45" s="38"/>
      <c r="I45" s="109"/>
      <c r="J45" s="38"/>
      <c r="K45" s="38"/>
      <c r="L45" s="110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09"/>
      <c r="J46" s="38"/>
      <c r="K46" s="38"/>
      <c r="L46" s="11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09"/>
      <c r="J47" s="38"/>
      <c r="K47" s="38"/>
      <c r="L47" s="11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9" t="str">
        <f>E7</f>
        <v>Výměna umakartových bytových jader v byt.domech Volgogradská 2372/159</v>
      </c>
      <c r="F48" s="380"/>
      <c r="G48" s="380"/>
      <c r="H48" s="380"/>
      <c r="I48" s="109"/>
      <c r="J48" s="38"/>
      <c r="K48" s="38"/>
      <c r="L48" s="11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159</v>
      </c>
      <c r="D49" s="38"/>
      <c r="E49" s="38"/>
      <c r="F49" s="38"/>
      <c r="G49" s="38"/>
      <c r="H49" s="38"/>
      <c r="I49" s="109"/>
      <c r="J49" s="38"/>
      <c r="K49" s="38"/>
      <c r="L49" s="11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1" t="str">
        <f>E9</f>
        <v xml:space="preserve">D.1.1. - Architektonicko stavební řešení </v>
      </c>
      <c r="F50" s="376"/>
      <c r="G50" s="376"/>
      <c r="H50" s="376"/>
      <c r="I50" s="109"/>
      <c r="J50" s="38"/>
      <c r="K50" s="38"/>
      <c r="L50" s="11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09"/>
      <c r="J51" s="38"/>
      <c r="K51" s="38"/>
      <c r="L51" s="11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Ostrava-Zábřeh </v>
      </c>
      <c r="G52" s="38"/>
      <c r="H52" s="38"/>
      <c r="I52" s="112" t="s">
        <v>24</v>
      </c>
      <c r="J52" s="61" t="str">
        <f>IF(J12="","",J12)</f>
        <v>1. 5. 2019</v>
      </c>
      <c r="K52" s="38"/>
      <c r="L52" s="11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09"/>
      <c r="J53" s="38"/>
      <c r="K53" s="38"/>
      <c r="L53" s="11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SMO,Městský obvod Ostrava-Jih </v>
      </c>
      <c r="G54" s="38"/>
      <c r="H54" s="38"/>
      <c r="I54" s="112" t="s">
        <v>37</v>
      </c>
      <c r="J54" s="34" t="str">
        <f>E21</f>
        <v xml:space="preserve">Lenka Jerakasová </v>
      </c>
      <c r="K54" s="38"/>
      <c r="L54" s="11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112" t="s">
        <v>41</v>
      </c>
      <c r="J55" s="34" t="str">
        <f>E24</f>
        <v xml:space="preserve">Lenka Jerakasová </v>
      </c>
      <c r="K55" s="38"/>
      <c r="L55" s="11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09"/>
      <c r="J56" s="38"/>
      <c r="K56" s="38"/>
      <c r="L56" s="11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4" t="s">
        <v>104</v>
      </c>
      <c r="D57" s="145"/>
      <c r="E57" s="145"/>
      <c r="F57" s="145"/>
      <c r="G57" s="145"/>
      <c r="H57" s="145"/>
      <c r="I57" s="146"/>
      <c r="J57" s="147" t="s">
        <v>105</v>
      </c>
      <c r="K57" s="145"/>
      <c r="L57" s="11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09"/>
      <c r="J58" s="38"/>
      <c r="K58" s="38"/>
      <c r="L58" s="11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76</v>
      </c>
      <c r="D59" s="38"/>
      <c r="E59" s="38"/>
      <c r="F59" s="38"/>
      <c r="G59" s="38"/>
      <c r="H59" s="38"/>
      <c r="I59" s="109"/>
      <c r="J59" s="79">
        <f>J96</f>
        <v>0</v>
      </c>
      <c r="K59" s="38"/>
      <c r="L59" s="11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106</v>
      </c>
    </row>
    <row r="60" spans="2:12" s="9" customFormat="1" ht="24.95" customHeight="1">
      <c r="B60" s="149"/>
      <c r="C60" s="150"/>
      <c r="D60" s="151" t="s">
        <v>161</v>
      </c>
      <c r="E60" s="152"/>
      <c r="F60" s="152"/>
      <c r="G60" s="152"/>
      <c r="H60" s="152"/>
      <c r="I60" s="153"/>
      <c r="J60" s="154">
        <f>J97</f>
        <v>0</v>
      </c>
      <c r="K60" s="150"/>
      <c r="L60" s="155"/>
    </row>
    <row r="61" spans="2:12" s="10" customFormat="1" ht="19.9" customHeight="1">
      <c r="B61" s="156"/>
      <c r="C61" s="157"/>
      <c r="D61" s="158" t="s">
        <v>162</v>
      </c>
      <c r="E61" s="159"/>
      <c r="F61" s="159"/>
      <c r="G61" s="159"/>
      <c r="H61" s="159"/>
      <c r="I61" s="160"/>
      <c r="J61" s="161">
        <f>J98</f>
        <v>0</v>
      </c>
      <c r="K61" s="157"/>
      <c r="L61" s="162"/>
    </row>
    <row r="62" spans="2:12" s="10" customFormat="1" ht="19.9" customHeight="1">
      <c r="B62" s="156"/>
      <c r="C62" s="157"/>
      <c r="D62" s="158" t="s">
        <v>163</v>
      </c>
      <c r="E62" s="159"/>
      <c r="F62" s="159"/>
      <c r="G62" s="159"/>
      <c r="H62" s="159"/>
      <c r="I62" s="160"/>
      <c r="J62" s="161">
        <f>J100</f>
        <v>0</v>
      </c>
      <c r="K62" s="157"/>
      <c r="L62" s="162"/>
    </row>
    <row r="63" spans="2:12" s="10" customFormat="1" ht="19.9" customHeight="1">
      <c r="B63" s="156"/>
      <c r="C63" s="157"/>
      <c r="D63" s="158" t="s">
        <v>164</v>
      </c>
      <c r="E63" s="159"/>
      <c r="F63" s="159"/>
      <c r="G63" s="159"/>
      <c r="H63" s="159"/>
      <c r="I63" s="160"/>
      <c r="J63" s="161">
        <f>J118</f>
        <v>0</v>
      </c>
      <c r="K63" s="157"/>
      <c r="L63" s="162"/>
    </row>
    <row r="64" spans="2:12" s="10" customFormat="1" ht="19.9" customHeight="1">
      <c r="B64" s="156"/>
      <c r="C64" s="157"/>
      <c r="D64" s="158" t="s">
        <v>165</v>
      </c>
      <c r="E64" s="159"/>
      <c r="F64" s="159"/>
      <c r="G64" s="159"/>
      <c r="H64" s="159"/>
      <c r="I64" s="160"/>
      <c r="J64" s="161">
        <f>J127</f>
        <v>0</v>
      </c>
      <c r="K64" s="157"/>
      <c r="L64" s="162"/>
    </row>
    <row r="65" spans="2:12" s="10" customFormat="1" ht="19.9" customHeight="1">
      <c r="B65" s="156"/>
      <c r="C65" s="157"/>
      <c r="D65" s="158" t="s">
        <v>166</v>
      </c>
      <c r="E65" s="159"/>
      <c r="F65" s="159"/>
      <c r="G65" s="159"/>
      <c r="H65" s="159"/>
      <c r="I65" s="160"/>
      <c r="J65" s="161">
        <f>J133</f>
        <v>0</v>
      </c>
      <c r="K65" s="157"/>
      <c r="L65" s="162"/>
    </row>
    <row r="66" spans="2:12" s="9" customFormat="1" ht="24.95" customHeight="1">
      <c r="B66" s="149"/>
      <c r="C66" s="150"/>
      <c r="D66" s="151" t="s">
        <v>167</v>
      </c>
      <c r="E66" s="152"/>
      <c r="F66" s="152"/>
      <c r="G66" s="152"/>
      <c r="H66" s="152"/>
      <c r="I66" s="153"/>
      <c r="J66" s="154">
        <f>J135</f>
        <v>0</v>
      </c>
      <c r="K66" s="150"/>
      <c r="L66" s="155"/>
    </row>
    <row r="67" spans="2:12" s="10" customFormat="1" ht="19.9" customHeight="1">
      <c r="B67" s="156"/>
      <c r="C67" s="157"/>
      <c r="D67" s="158" t="s">
        <v>168</v>
      </c>
      <c r="E67" s="159"/>
      <c r="F67" s="159"/>
      <c r="G67" s="159"/>
      <c r="H67" s="159"/>
      <c r="I67" s="160"/>
      <c r="J67" s="161">
        <f>J136</f>
        <v>0</v>
      </c>
      <c r="K67" s="157"/>
      <c r="L67" s="162"/>
    </row>
    <row r="68" spans="2:12" s="10" customFormat="1" ht="19.9" customHeight="1">
      <c r="B68" s="156"/>
      <c r="C68" s="157"/>
      <c r="D68" s="158" t="s">
        <v>169</v>
      </c>
      <c r="E68" s="159"/>
      <c r="F68" s="159"/>
      <c r="G68" s="159"/>
      <c r="H68" s="159"/>
      <c r="I68" s="160"/>
      <c r="J68" s="161">
        <f>J148</f>
        <v>0</v>
      </c>
      <c r="K68" s="157"/>
      <c r="L68" s="162"/>
    </row>
    <row r="69" spans="2:12" s="10" customFormat="1" ht="19.9" customHeight="1">
      <c r="B69" s="156"/>
      <c r="C69" s="157"/>
      <c r="D69" s="158" t="s">
        <v>170</v>
      </c>
      <c r="E69" s="159"/>
      <c r="F69" s="159"/>
      <c r="G69" s="159"/>
      <c r="H69" s="159"/>
      <c r="I69" s="160"/>
      <c r="J69" s="161">
        <f>J152</f>
        <v>0</v>
      </c>
      <c r="K69" s="157"/>
      <c r="L69" s="162"/>
    </row>
    <row r="70" spans="2:12" s="10" customFormat="1" ht="19.9" customHeight="1">
      <c r="B70" s="156"/>
      <c r="C70" s="157"/>
      <c r="D70" s="158" t="s">
        <v>171</v>
      </c>
      <c r="E70" s="159"/>
      <c r="F70" s="159"/>
      <c r="G70" s="159"/>
      <c r="H70" s="159"/>
      <c r="I70" s="160"/>
      <c r="J70" s="161">
        <f>J184</f>
        <v>0</v>
      </c>
      <c r="K70" s="157"/>
      <c r="L70" s="162"/>
    </row>
    <row r="71" spans="2:12" s="10" customFormat="1" ht="19.9" customHeight="1">
      <c r="B71" s="156"/>
      <c r="C71" s="157"/>
      <c r="D71" s="158" t="s">
        <v>172</v>
      </c>
      <c r="E71" s="159"/>
      <c r="F71" s="159"/>
      <c r="G71" s="159"/>
      <c r="H71" s="159"/>
      <c r="I71" s="160"/>
      <c r="J71" s="161">
        <f>J215</f>
        <v>0</v>
      </c>
      <c r="K71" s="157"/>
      <c r="L71" s="162"/>
    </row>
    <row r="72" spans="2:12" s="10" customFormat="1" ht="19.9" customHeight="1">
      <c r="B72" s="156"/>
      <c r="C72" s="157"/>
      <c r="D72" s="158" t="s">
        <v>173</v>
      </c>
      <c r="E72" s="159"/>
      <c r="F72" s="159"/>
      <c r="G72" s="159"/>
      <c r="H72" s="159"/>
      <c r="I72" s="160"/>
      <c r="J72" s="161">
        <f>J217</f>
        <v>0</v>
      </c>
      <c r="K72" s="157"/>
      <c r="L72" s="162"/>
    </row>
    <row r="73" spans="2:12" s="10" customFormat="1" ht="19.9" customHeight="1">
      <c r="B73" s="156"/>
      <c r="C73" s="157"/>
      <c r="D73" s="158" t="s">
        <v>174</v>
      </c>
      <c r="E73" s="159"/>
      <c r="F73" s="159"/>
      <c r="G73" s="159"/>
      <c r="H73" s="159"/>
      <c r="I73" s="160"/>
      <c r="J73" s="161">
        <f>J238</f>
        <v>0</v>
      </c>
      <c r="K73" s="157"/>
      <c r="L73" s="162"/>
    </row>
    <row r="74" spans="2:12" s="10" customFormat="1" ht="19.9" customHeight="1">
      <c r="B74" s="156"/>
      <c r="C74" s="157"/>
      <c r="D74" s="158" t="s">
        <v>175</v>
      </c>
      <c r="E74" s="159"/>
      <c r="F74" s="159"/>
      <c r="G74" s="159"/>
      <c r="H74" s="159"/>
      <c r="I74" s="160"/>
      <c r="J74" s="161">
        <f>J254</f>
        <v>0</v>
      </c>
      <c r="K74" s="157"/>
      <c r="L74" s="162"/>
    </row>
    <row r="75" spans="2:12" s="10" customFormat="1" ht="19.9" customHeight="1">
      <c r="B75" s="156"/>
      <c r="C75" s="157"/>
      <c r="D75" s="158" t="s">
        <v>176</v>
      </c>
      <c r="E75" s="159"/>
      <c r="F75" s="159"/>
      <c r="G75" s="159"/>
      <c r="H75" s="159"/>
      <c r="I75" s="160"/>
      <c r="J75" s="161">
        <f>J278</f>
        <v>0</v>
      </c>
      <c r="K75" s="157"/>
      <c r="L75" s="162"/>
    </row>
    <row r="76" spans="2:12" s="10" customFormat="1" ht="19.9" customHeight="1">
      <c r="B76" s="156"/>
      <c r="C76" s="157"/>
      <c r="D76" s="158" t="s">
        <v>177</v>
      </c>
      <c r="E76" s="159"/>
      <c r="F76" s="159"/>
      <c r="G76" s="159"/>
      <c r="H76" s="159"/>
      <c r="I76" s="160"/>
      <c r="J76" s="161">
        <f>J284</f>
        <v>0</v>
      </c>
      <c r="K76" s="157"/>
      <c r="L76" s="162"/>
    </row>
    <row r="77" spans="1:31" s="2" customFormat="1" ht="21.75" customHeight="1">
      <c r="A77" s="36"/>
      <c r="B77" s="37"/>
      <c r="C77" s="38"/>
      <c r="D77" s="38"/>
      <c r="E77" s="38"/>
      <c r="F77" s="38"/>
      <c r="G77" s="38"/>
      <c r="H77" s="38"/>
      <c r="I77" s="109"/>
      <c r="J77" s="38"/>
      <c r="K77" s="38"/>
      <c r="L77" s="11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49"/>
      <c r="C78" s="50"/>
      <c r="D78" s="50"/>
      <c r="E78" s="50"/>
      <c r="F78" s="50"/>
      <c r="G78" s="50"/>
      <c r="H78" s="50"/>
      <c r="I78" s="140"/>
      <c r="J78" s="50"/>
      <c r="K78" s="50"/>
      <c r="L78" s="11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82" spans="1:31" s="2" customFormat="1" ht="6.95" customHeight="1">
      <c r="A82" s="36"/>
      <c r="B82" s="51"/>
      <c r="C82" s="52"/>
      <c r="D82" s="52"/>
      <c r="E82" s="52"/>
      <c r="F82" s="52"/>
      <c r="G82" s="52"/>
      <c r="H82" s="52"/>
      <c r="I82" s="143"/>
      <c r="J82" s="52"/>
      <c r="K82" s="52"/>
      <c r="L82" s="11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4.95" customHeight="1">
      <c r="A83" s="36"/>
      <c r="B83" s="37"/>
      <c r="C83" s="24" t="s">
        <v>112</v>
      </c>
      <c r="D83" s="38"/>
      <c r="E83" s="38"/>
      <c r="F83" s="38"/>
      <c r="G83" s="38"/>
      <c r="H83" s="38"/>
      <c r="I83" s="109"/>
      <c r="J83" s="38"/>
      <c r="K83" s="38"/>
      <c r="L83" s="11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109"/>
      <c r="J84" s="38"/>
      <c r="K84" s="38"/>
      <c r="L84" s="11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0" t="s">
        <v>16</v>
      </c>
      <c r="D85" s="38"/>
      <c r="E85" s="38"/>
      <c r="F85" s="38"/>
      <c r="G85" s="38"/>
      <c r="H85" s="38"/>
      <c r="I85" s="109"/>
      <c r="J85" s="38"/>
      <c r="K85" s="38"/>
      <c r="L85" s="11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79" t="str">
        <f>E7</f>
        <v>Výměna umakartových bytových jader v byt.domech Volgogradská 2372/159</v>
      </c>
      <c r="F86" s="380"/>
      <c r="G86" s="380"/>
      <c r="H86" s="380"/>
      <c r="I86" s="109"/>
      <c r="J86" s="38"/>
      <c r="K86" s="38"/>
      <c r="L86" s="11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159</v>
      </c>
      <c r="D87" s="38"/>
      <c r="E87" s="38"/>
      <c r="F87" s="38"/>
      <c r="G87" s="38"/>
      <c r="H87" s="38"/>
      <c r="I87" s="109"/>
      <c r="J87" s="38"/>
      <c r="K87" s="38"/>
      <c r="L87" s="11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51" t="str">
        <f>E9</f>
        <v xml:space="preserve">D.1.1. - Architektonicko stavební řešení </v>
      </c>
      <c r="F88" s="376"/>
      <c r="G88" s="376"/>
      <c r="H88" s="376"/>
      <c r="I88" s="109"/>
      <c r="J88" s="38"/>
      <c r="K88" s="38"/>
      <c r="L88" s="11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109"/>
      <c r="J89" s="38"/>
      <c r="K89" s="38"/>
      <c r="L89" s="11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0" t="s">
        <v>22</v>
      </c>
      <c r="D90" s="38"/>
      <c r="E90" s="38"/>
      <c r="F90" s="28" t="str">
        <f>F12</f>
        <v xml:space="preserve">Ostrava-Zábřeh </v>
      </c>
      <c r="G90" s="38"/>
      <c r="H90" s="38"/>
      <c r="I90" s="112" t="s">
        <v>24</v>
      </c>
      <c r="J90" s="61" t="str">
        <f>IF(J12="","",J12)</f>
        <v>1. 5. 2019</v>
      </c>
      <c r="K90" s="38"/>
      <c r="L90" s="11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109"/>
      <c r="J91" s="38"/>
      <c r="K91" s="38"/>
      <c r="L91" s="11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0" t="s">
        <v>30</v>
      </c>
      <c r="D92" s="38"/>
      <c r="E92" s="38"/>
      <c r="F92" s="28" t="str">
        <f>E15</f>
        <v xml:space="preserve">SMO,Městský obvod Ostrava-Jih </v>
      </c>
      <c r="G92" s="38"/>
      <c r="H92" s="38"/>
      <c r="I92" s="112" t="s">
        <v>37</v>
      </c>
      <c r="J92" s="34" t="str">
        <f>E21</f>
        <v xml:space="preserve">Lenka Jerakasová </v>
      </c>
      <c r="K92" s="38"/>
      <c r="L92" s="11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0" t="s">
        <v>35</v>
      </c>
      <c r="D93" s="38"/>
      <c r="E93" s="38"/>
      <c r="F93" s="28" t="str">
        <f>IF(E18="","",E18)</f>
        <v>Vyplň údaj</v>
      </c>
      <c r="G93" s="38"/>
      <c r="H93" s="38"/>
      <c r="I93" s="112" t="s">
        <v>41</v>
      </c>
      <c r="J93" s="34" t="str">
        <f>E24</f>
        <v xml:space="preserve">Lenka Jerakasová </v>
      </c>
      <c r="K93" s="38"/>
      <c r="L93" s="11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0.35" customHeight="1">
      <c r="A94" s="36"/>
      <c r="B94" s="37"/>
      <c r="C94" s="38"/>
      <c r="D94" s="38"/>
      <c r="E94" s="38"/>
      <c r="F94" s="38"/>
      <c r="G94" s="38"/>
      <c r="H94" s="38"/>
      <c r="I94" s="109"/>
      <c r="J94" s="38"/>
      <c r="K94" s="38"/>
      <c r="L94" s="110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11" customFormat="1" ht="29.25" customHeight="1">
      <c r="A95" s="163"/>
      <c r="B95" s="164"/>
      <c r="C95" s="165" t="s">
        <v>113</v>
      </c>
      <c r="D95" s="166" t="s">
        <v>63</v>
      </c>
      <c r="E95" s="166" t="s">
        <v>59</v>
      </c>
      <c r="F95" s="166" t="s">
        <v>60</v>
      </c>
      <c r="G95" s="166" t="s">
        <v>114</v>
      </c>
      <c r="H95" s="166" t="s">
        <v>115</v>
      </c>
      <c r="I95" s="167" t="s">
        <v>116</v>
      </c>
      <c r="J95" s="166" t="s">
        <v>105</v>
      </c>
      <c r="K95" s="168" t="s">
        <v>117</v>
      </c>
      <c r="L95" s="169"/>
      <c r="M95" s="70" t="s">
        <v>32</v>
      </c>
      <c r="N95" s="71" t="s">
        <v>48</v>
      </c>
      <c r="O95" s="71" t="s">
        <v>118</v>
      </c>
      <c r="P95" s="71" t="s">
        <v>119</v>
      </c>
      <c r="Q95" s="71" t="s">
        <v>120</v>
      </c>
      <c r="R95" s="71" t="s">
        <v>121</v>
      </c>
      <c r="S95" s="71" t="s">
        <v>122</v>
      </c>
      <c r="T95" s="72" t="s">
        <v>123</v>
      </c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</row>
    <row r="96" spans="1:63" s="2" customFormat="1" ht="22.9" customHeight="1">
      <c r="A96" s="36"/>
      <c r="B96" s="37"/>
      <c r="C96" s="77" t="s">
        <v>124</v>
      </c>
      <c r="D96" s="38"/>
      <c r="E96" s="38"/>
      <c r="F96" s="38"/>
      <c r="G96" s="38"/>
      <c r="H96" s="38"/>
      <c r="I96" s="109"/>
      <c r="J96" s="170">
        <f>BK96</f>
        <v>0</v>
      </c>
      <c r="K96" s="38"/>
      <c r="L96" s="41"/>
      <c r="M96" s="73"/>
      <c r="N96" s="171"/>
      <c r="O96" s="74"/>
      <c r="P96" s="172">
        <f>P97+P135</f>
        <v>0</v>
      </c>
      <c r="Q96" s="74"/>
      <c r="R96" s="172">
        <f>R97+R135</f>
        <v>31.712328290000002</v>
      </c>
      <c r="S96" s="74"/>
      <c r="T96" s="173">
        <f>T97+T135</f>
        <v>23.6553935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8" t="s">
        <v>77</v>
      </c>
      <c r="AU96" s="18" t="s">
        <v>106</v>
      </c>
      <c r="BK96" s="174">
        <f>BK97+BK135</f>
        <v>0</v>
      </c>
    </row>
    <row r="97" spans="2:63" s="12" customFormat="1" ht="25.9" customHeight="1">
      <c r="B97" s="175"/>
      <c r="C97" s="176"/>
      <c r="D97" s="177" t="s">
        <v>77</v>
      </c>
      <c r="E97" s="178" t="s">
        <v>178</v>
      </c>
      <c r="F97" s="178" t="s">
        <v>179</v>
      </c>
      <c r="G97" s="176"/>
      <c r="H97" s="176"/>
      <c r="I97" s="179"/>
      <c r="J97" s="180">
        <f>BK97</f>
        <v>0</v>
      </c>
      <c r="K97" s="176"/>
      <c r="L97" s="181"/>
      <c r="M97" s="182"/>
      <c r="N97" s="183"/>
      <c r="O97" s="183"/>
      <c r="P97" s="184">
        <f>P98+P100+P118+P127+P133</f>
        <v>0</v>
      </c>
      <c r="Q97" s="183"/>
      <c r="R97" s="184">
        <f>R98+R100+R118+R127+R133</f>
        <v>10.61446952</v>
      </c>
      <c r="S97" s="183"/>
      <c r="T97" s="185">
        <f>T98+T100+T118+T127+T133</f>
        <v>9.07776</v>
      </c>
      <c r="AR97" s="186" t="s">
        <v>21</v>
      </c>
      <c r="AT97" s="187" t="s">
        <v>77</v>
      </c>
      <c r="AU97" s="187" t="s">
        <v>78</v>
      </c>
      <c r="AY97" s="186" t="s">
        <v>128</v>
      </c>
      <c r="BK97" s="188">
        <f>BK98+BK100+BK118+BK127+BK133</f>
        <v>0</v>
      </c>
    </row>
    <row r="98" spans="2:63" s="12" customFormat="1" ht="22.9" customHeight="1">
      <c r="B98" s="175"/>
      <c r="C98" s="176"/>
      <c r="D98" s="177" t="s">
        <v>77</v>
      </c>
      <c r="E98" s="189" t="s">
        <v>155</v>
      </c>
      <c r="F98" s="189" t="s">
        <v>180</v>
      </c>
      <c r="G98" s="176"/>
      <c r="H98" s="176"/>
      <c r="I98" s="179"/>
      <c r="J98" s="190">
        <f>BK98</f>
        <v>0</v>
      </c>
      <c r="K98" s="176"/>
      <c r="L98" s="181"/>
      <c r="M98" s="182"/>
      <c r="N98" s="183"/>
      <c r="O98" s="183"/>
      <c r="P98" s="184">
        <f>P99</f>
        <v>0</v>
      </c>
      <c r="Q98" s="183"/>
      <c r="R98" s="184">
        <f>R99</f>
        <v>0.64212</v>
      </c>
      <c r="S98" s="183"/>
      <c r="T98" s="185">
        <f>T99</f>
        <v>0</v>
      </c>
      <c r="AR98" s="186" t="s">
        <v>21</v>
      </c>
      <c r="AT98" s="187" t="s">
        <v>77</v>
      </c>
      <c r="AU98" s="187" t="s">
        <v>21</v>
      </c>
      <c r="AY98" s="186" t="s">
        <v>128</v>
      </c>
      <c r="BK98" s="188">
        <f>BK99</f>
        <v>0</v>
      </c>
    </row>
    <row r="99" spans="1:65" s="2" customFormat="1" ht="36" customHeight="1">
      <c r="A99" s="36"/>
      <c r="B99" s="37"/>
      <c r="C99" s="191" t="s">
        <v>21</v>
      </c>
      <c r="D99" s="191" t="s">
        <v>131</v>
      </c>
      <c r="E99" s="192" t="s">
        <v>181</v>
      </c>
      <c r="F99" s="193" t="s">
        <v>182</v>
      </c>
      <c r="G99" s="194" t="s">
        <v>133</v>
      </c>
      <c r="H99" s="195">
        <v>12</v>
      </c>
      <c r="I99" s="196"/>
      <c r="J99" s="197">
        <f>ROUND(I99*H99,2)</f>
        <v>0</v>
      </c>
      <c r="K99" s="193" t="s">
        <v>147</v>
      </c>
      <c r="L99" s="41"/>
      <c r="M99" s="198" t="s">
        <v>32</v>
      </c>
      <c r="N99" s="199" t="s">
        <v>50</v>
      </c>
      <c r="O99" s="66"/>
      <c r="P99" s="200">
        <f>O99*H99</f>
        <v>0</v>
      </c>
      <c r="Q99" s="200">
        <v>0.05351</v>
      </c>
      <c r="R99" s="200">
        <f>Q99*H99</f>
        <v>0.64212</v>
      </c>
      <c r="S99" s="200">
        <v>0</v>
      </c>
      <c r="T99" s="201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2" t="s">
        <v>155</v>
      </c>
      <c r="AT99" s="202" t="s">
        <v>131</v>
      </c>
      <c r="AU99" s="202" t="s">
        <v>135</v>
      </c>
      <c r="AY99" s="18" t="s">
        <v>128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8" t="s">
        <v>135</v>
      </c>
      <c r="BK99" s="203">
        <f>ROUND(I99*H99,2)</f>
        <v>0</v>
      </c>
      <c r="BL99" s="18" t="s">
        <v>155</v>
      </c>
      <c r="BM99" s="202" t="s">
        <v>183</v>
      </c>
    </row>
    <row r="100" spans="2:63" s="12" customFormat="1" ht="22.9" customHeight="1">
      <c r="B100" s="175"/>
      <c r="C100" s="176"/>
      <c r="D100" s="177" t="s">
        <v>77</v>
      </c>
      <c r="E100" s="189" t="s">
        <v>184</v>
      </c>
      <c r="F100" s="189" t="s">
        <v>185</v>
      </c>
      <c r="G100" s="176"/>
      <c r="H100" s="176"/>
      <c r="I100" s="179"/>
      <c r="J100" s="190">
        <f>BK100</f>
        <v>0</v>
      </c>
      <c r="K100" s="176"/>
      <c r="L100" s="181"/>
      <c r="M100" s="182"/>
      <c r="N100" s="183"/>
      <c r="O100" s="183"/>
      <c r="P100" s="184">
        <f>SUM(P101:P117)</f>
        <v>0</v>
      </c>
      <c r="Q100" s="183"/>
      <c r="R100" s="184">
        <f>SUM(R101:R117)</f>
        <v>9.96937112</v>
      </c>
      <c r="S100" s="183"/>
      <c r="T100" s="185">
        <f>SUM(T101:T117)</f>
        <v>0</v>
      </c>
      <c r="AR100" s="186" t="s">
        <v>21</v>
      </c>
      <c r="AT100" s="187" t="s">
        <v>77</v>
      </c>
      <c r="AU100" s="187" t="s">
        <v>21</v>
      </c>
      <c r="AY100" s="186" t="s">
        <v>128</v>
      </c>
      <c r="BK100" s="188">
        <f>SUM(BK101:BK117)</f>
        <v>0</v>
      </c>
    </row>
    <row r="101" spans="1:65" s="2" customFormat="1" ht="24" customHeight="1">
      <c r="A101" s="36"/>
      <c r="B101" s="37"/>
      <c r="C101" s="191" t="s">
        <v>135</v>
      </c>
      <c r="D101" s="191" t="s">
        <v>131</v>
      </c>
      <c r="E101" s="192" t="s">
        <v>186</v>
      </c>
      <c r="F101" s="193" t="s">
        <v>187</v>
      </c>
      <c r="G101" s="194" t="s">
        <v>188</v>
      </c>
      <c r="H101" s="195">
        <v>408.8</v>
      </c>
      <c r="I101" s="196"/>
      <c r="J101" s="197">
        <f>ROUND(I101*H101,2)</f>
        <v>0</v>
      </c>
      <c r="K101" s="193" t="s">
        <v>147</v>
      </c>
      <c r="L101" s="41"/>
      <c r="M101" s="198" t="s">
        <v>32</v>
      </c>
      <c r="N101" s="199" t="s">
        <v>50</v>
      </c>
      <c r="O101" s="66"/>
      <c r="P101" s="200">
        <f>O101*H101</f>
        <v>0</v>
      </c>
      <c r="Q101" s="200">
        <v>0.00438</v>
      </c>
      <c r="R101" s="200">
        <f>Q101*H101</f>
        <v>1.7905440000000001</v>
      </c>
      <c r="S101" s="200">
        <v>0</v>
      </c>
      <c r="T101" s="201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2" t="s">
        <v>155</v>
      </c>
      <c r="AT101" s="202" t="s">
        <v>131</v>
      </c>
      <c r="AU101" s="202" t="s">
        <v>135</v>
      </c>
      <c r="AY101" s="18" t="s">
        <v>128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8" t="s">
        <v>135</v>
      </c>
      <c r="BK101" s="203">
        <f>ROUND(I101*H101,2)</f>
        <v>0</v>
      </c>
      <c r="BL101" s="18" t="s">
        <v>155</v>
      </c>
      <c r="BM101" s="202" t="s">
        <v>189</v>
      </c>
    </row>
    <row r="102" spans="1:65" s="2" customFormat="1" ht="24" customHeight="1">
      <c r="A102" s="36"/>
      <c r="B102" s="37"/>
      <c r="C102" s="191" t="s">
        <v>151</v>
      </c>
      <c r="D102" s="191" t="s">
        <v>131</v>
      </c>
      <c r="E102" s="192" t="s">
        <v>190</v>
      </c>
      <c r="F102" s="193" t="s">
        <v>191</v>
      </c>
      <c r="G102" s="194" t="s">
        <v>188</v>
      </c>
      <c r="H102" s="195">
        <v>408.724</v>
      </c>
      <c r="I102" s="196"/>
      <c r="J102" s="197">
        <f>ROUND(I102*H102,2)</f>
        <v>0</v>
      </c>
      <c r="K102" s="193" t="s">
        <v>32</v>
      </c>
      <c r="L102" s="41"/>
      <c r="M102" s="198" t="s">
        <v>32</v>
      </c>
      <c r="N102" s="199" t="s">
        <v>50</v>
      </c>
      <c r="O102" s="66"/>
      <c r="P102" s="200">
        <f>O102*H102</f>
        <v>0</v>
      </c>
      <c r="Q102" s="200">
        <v>0.01838</v>
      </c>
      <c r="R102" s="200">
        <f>Q102*H102</f>
        <v>7.51234712</v>
      </c>
      <c r="S102" s="200">
        <v>0</v>
      </c>
      <c r="T102" s="201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2" t="s">
        <v>155</v>
      </c>
      <c r="AT102" s="202" t="s">
        <v>131</v>
      </c>
      <c r="AU102" s="202" t="s">
        <v>135</v>
      </c>
      <c r="AY102" s="18" t="s">
        <v>128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18" t="s">
        <v>135</v>
      </c>
      <c r="BK102" s="203">
        <f>ROUND(I102*H102,2)</f>
        <v>0</v>
      </c>
      <c r="BL102" s="18" t="s">
        <v>155</v>
      </c>
      <c r="BM102" s="202" t="s">
        <v>192</v>
      </c>
    </row>
    <row r="103" spans="2:51" s="13" customFormat="1" ht="11.25">
      <c r="B103" s="209"/>
      <c r="C103" s="210"/>
      <c r="D103" s="211" t="s">
        <v>193</v>
      </c>
      <c r="E103" s="212" t="s">
        <v>32</v>
      </c>
      <c r="F103" s="213" t="s">
        <v>194</v>
      </c>
      <c r="G103" s="210"/>
      <c r="H103" s="214">
        <v>122.904</v>
      </c>
      <c r="I103" s="215"/>
      <c r="J103" s="210"/>
      <c r="K103" s="210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193</v>
      </c>
      <c r="AU103" s="220" t="s">
        <v>135</v>
      </c>
      <c r="AV103" s="13" t="s">
        <v>135</v>
      </c>
      <c r="AW103" s="13" t="s">
        <v>40</v>
      </c>
      <c r="AX103" s="13" t="s">
        <v>78</v>
      </c>
      <c r="AY103" s="220" t="s">
        <v>128</v>
      </c>
    </row>
    <row r="104" spans="2:51" s="13" customFormat="1" ht="11.25">
      <c r="B104" s="209"/>
      <c r="C104" s="210"/>
      <c r="D104" s="211" t="s">
        <v>193</v>
      </c>
      <c r="E104" s="212" t="s">
        <v>32</v>
      </c>
      <c r="F104" s="213" t="s">
        <v>195</v>
      </c>
      <c r="G104" s="210"/>
      <c r="H104" s="214">
        <v>58.536</v>
      </c>
      <c r="I104" s="215"/>
      <c r="J104" s="210"/>
      <c r="K104" s="210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193</v>
      </c>
      <c r="AU104" s="220" t="s">
        <v>135</v>
      </c>
      <c r="AV104" s="13" t="s">
        <v>135</v>
      </c>
      <c r="AW104" s="13" t="s">
        <v>40</v>
      </c>
      <c r="AX104" s="13" t="s">
        <v>78</v>
      </c>
      <c r="AY104" s="220" t="s">
        <v>128</v>
      </c>
    </row>
    <row r="105" spans="2:51" s="13" customFormat="1" ht="11.25">
      <c r="B105" s="209"/>
      <c r="C105" s="210"/>
      <c r="D105" s="211" t="s">
        <v>193</v>
      </c>
      <c r="E105" s="212" t="s">
        <v>32</v>
      </c>
      <c r="F105" s="213" t="s">
        <v>196</v>
      </c>
      <c r="G105" s="210"/>
      <c r="H105" s="214">
        <v>-19.2</v>
      </c>
      <c r="I105" s="215"/>
      <c r="J105" s="210"/>
      <c r="K105" s="210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193</v>
      </c>
      <c r="AU105" s="220" t="s">
        <v>135</v>
      </c>
      <c r="AV105" s="13" t="s">
        <v>135</v>
      </c>
      <c r="AW105" s="13" t="s">
        <v>40</v>
      </c>
      <c r="AX105" s="13" t="s">
        <v>78</v>
      </c>
      <c r="AY105" s="220" t="s">
        <v>128</v>
      </c>
    </row>
    <row r="106" spans="2:51" s="13" customFormat="1" ht="11.25">
      <c r="B106" s="209"/>
      <c r="C106" s="210"/>
      <c r="D106" s="211" t="s">
        <v>193</v>
      </c>
      <c r="E106" s="212" t="s">
        <v>32</v>
      </c>
      <c r="F106" s="213" t="s">
        <v>197</v>
      </c>
      <c r="G106" s="210"/>
      <c r="H106" s="214">
        <v>82.296</v>
      </c>
      <c r="I106" s="215"/>
      <c r="J106" s="210"/>
      <c r="K106" s="210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193</v>
      </c>
      <c r="AU106" s="220" t="s">
        <v>135</v>
      </c>
      <c r="AV106" s="13" t="s">
        <v>135</v>
      </c>
      <c r="AW106" s="13" t="s">
        <v>40</v>
      </c>
      <c r="AX106" s="13" t="s">
        <v>78</v>
      </c>
      <c r="AY106" s="220" t="s">
        <v>128</v>
      </c>
    </row>
    <row r="107" spans="2:51" s="13" customFormat="1" ht="11.25">
      <c r="B107" s="209"/>
      <c r="C107" s="210"/>
      <c r="D107" s="211" t="s">
        <v>193</v>
      </c>
      <c r="E107" s="212" t="s">
        <v>32</v>
      </c>
      <c r="F107" s="213" t="s">
        <v>198</v>
      </c>
      <c r="G107" s="210"/>
      <c r="H107" s="214">
        <v>-33.6</v>
      </c>
      <c r="I107" s="215"/>
      <c r="J107" s="210"/>
      <c r="K107" s="210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193</v>
      </c>
      <c r="AU107" s="220" t="s">
        <v>135</v>
      </c>
      <c r="AV107" s="13" t="s">
        <v>135</v>
      </c>
      <c r="AW107" s="13" t="s">
        <v>40</v>
      </c>
      <c r="AX107" s="13" t="s">
        <v>78</v>
      </c>
      <c r="AY107" s="220" t="s">
        <v>128</v>
      </c>
    </row>
    <row r="108" spans="2:51" s="13" customFormat="1" ht="11.25">
      <c r="B108" s="209"/>
      <c r="C108" s="210"/>
      <c r="D108" s="211" t="s">
        <v>193</v>
      </c>
      <c r="E108" s="212" t="s">
        <v>32</v>
      </c>
      <c r="F108" s="213" t="s">
        <v>199</v>
      </c>
      <c r="G108" s="210"/>
      <c r="H108" s="214">
        <v>21.336</v>
      </c>
      <c r="I108" s="215"/>
      <c r="J108" s="210"/>
      <c r="K108" s="210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193</v>
      </c>
      <c r="AU108" s="220" t="s">
        <v>135</v>
      </c>
      <c r="AV108" s="13" t="s">
        <v>135</v>
      </c>
      <c r="AW108" s="13" t="s">
        <v>40</v>
      </c>
      <c r="AX108" s="13" t="s">
        <v>78</v>
      </c>
      <c r="AY108" s="220" t="s">
        <v>128</v>
      </c>
    </row>
    <row r="109" spans="2:51" s="13" customFormat="1" ht="11.25">
      <c r="B109" s="209"/>
      <c r="C109" s="210"/>
      <c r="D109" s="211" t="s">
        <v>193</v>
      </c>
      <c r="E109" s="212" t="s">
        <v>32</v>
      </c>
      <c r="F109" s="213" t="s">
        <v>200</v>
      </c>
      <c r="G109" s="210"/>
      <c r="H109" s="214">
        <v>110.16</v>
      </c>
      <c r="I109" s="215"/>
      <c r="J109" s="210"/>
      <c r="K109" s="210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193</v>
      </c>
      <c r="AU109" s="220" t="s">
        <v>135</v>
      </c>
      <c r="AV109" s="13" t="s">
        <v>135</v>
      </c>
      <c r="AW109" s="13" t="s">
        <v>40</v>
      </c>
      <c r="AX109" s="13" t="s">
        <v>78</v>
      </c>
      <c r="AY109" s="220" t="s">
        <v>128</v>
      </c>
    </row>
    <row r="110" spans="2:51" s="13" customFormat="1" ht="11.25">
      <c r="B110" s="209"/>
      <c r="C110" s="210"/>
      <c r="D110" s="211" t="s">
        <v>193</v>
      </c>
      <c r="E110" s="212" t="s">
        <v>32</v>
      </c>
      <c r="F110" s="213" t="s">
        <v>201</v>
      </c>
      <c r="G110" s="210"/>
      <c r="H110" s="214">
        <v>-12.8</v>
      </c>
      <c r="I110" s="215"/>
      <c r="J110" s="210"/>
      <c r="K110" s="210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193</v>
      </c>
      <c r="AU110" s="220" t="s">
        <v>135</v>
      </c>
      <c r="AV110" s="13" t="s">
        <v>135</v>
      </c>
      <c r="AW110" s="13" t="s">
        <v>40</v>
      </c>
      <c r="AX110" s="13" t="s">
        <v>78</v>
      </c>
      <c r="AY110" s="220" t="s">
        <v>128</v>
      </c>
    </row>
    <row r="111" spans="2:51" s="13" customFormat="1" ht="11.25">
      <c r="B111" s="209"/>
      <c r="C111" s="210"/>
      <c r="D111" s="211" t="s">
        <v>193</v>
      </c>
      <c r="E111" s="212" t="s">
        <v>32</v>
      </c>
      <c r="F111" s="213" t="s">
        <v>202</v>
      </c>
      <c r="G111" s="210"/>
      <c r="H111" s="214">
        <v>18.792</v>
      </c>
      <c r="I111" s="215"/>
      <c r="J111" s="210"/>
      <c r="K111" s="210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193</v>
      </c>
      <c r="AU111" s="220" t="s">
        <v>135</v>
      </c>
      <c r="AV111" s="13" t="s">
        <v>135</v>
      </c>
      <c r="AW111" s="13" t="s">
        <v>40</v>
      </c>
      <c r="AX111" s="13" t="s">
        <v>78</v>
      </c>
      <c r="AY111" s="220" t="s">
        <v>128</v>
      </c>
    </row>
    <row r="112" spans="2:51" s="13" customFormat="1" ht="11.25">
      <c r="B112" s="209"/>
      <c r="C112" s="210"/>
      <c r="D112" s="211" t="s">
        <v>193</v>
      </c>
      <c r="E112" s="212" t="s">
        <v>32</v>
      </c>
      <c r="F112" s="213" t="s">
        <v>203</v>
      </c>
      <c r="G112" s="210"/>
      <c r="H112" s="214">
        <v>21.06</v>
      </c>
      <c r="I112" s="215"/>
      <c r="J112" s="210"/>
      <c r="K112" s="210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193</v>
      </c>
      <c r="AU112" s="220" t="s">
        <v>135</v>
      </c>
      <c r="AV112" s="13" t="s">
        <v>135</v>
      </c>
      <c r="AW112" s="13" t="s">
        <v>40</v>
      </c>
      <c r="AX112" s="13" t="s">
        <v>78</v>
      </c>
      <c r="AY112" s="220" t="s">
        <v>128</v>
      </c>
    </row>
    <row r="113" spans="2:51" s="13" customFormat="1" ht="11.25">
      <c r="B113" s="209"/>
      <c r="C113" s="210"/>
      <c r="D113" s="211" t="s">
        <v>193</v>
      </c>
      <c r="E113" s="212" t="s">
        <v>32</v>
      </c>
      <c r="F113" s="213" t="s">
        <v>204</v>
      </c>
      <c r="G113" s="210"/>
      <c r="H113" s="214">
        <v>19.44</v>
      </c>
      <c r="I113" s="215"/>
      <c r="J113" s="210"/>
      <c r="K113" s="210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193</v>
      </c>
      <c r="AU113" s="220" t="s">
        <v>135</v>
      </c>
      <c r="AV113" s="13" t="s">
        <v>135</v>
      </c>
      <c r="AW113" s="13" t="s">
        <v>40</v>
      </c>
      <c r="AX113" s="13" t="s">
        <v>78</v>
      </c>
      <c r="AY113" s="220" t="s">
        <v>128</v>
      </c>
    </row>
    <row r="114" spans="2:51" s="13" customFormat="1" ht="11.25">
      <c r="B114" s="209"/>
      <c r="C114" s="210"/>
      <c r="D114" s="211" t="s">
        <v>193</v>
      </c>
      <c r="E114" s="212" t="s">
        <v>32</v>
      </c>
      <c r="F114" s="213" t="s">
        <v>205</v>
      </c>
      <c r="G114" s="210"/>
      <c r="H114" s="214">
        <v>19.8</v>
      </c>
      <c r="I114" s="215"/>
      <c r="J114" s="210"/>
      <c r="K114" s="210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193</v>
      </c>
      <c r="AU114" s="220" t="s">
        <v>135</v>
      </c>
      <c r="AV114" s="13" t="s">
        <v>135</v>
      </c>
      <c r="AW114" s="13" t="s">
        <v>40</v>
      </c>
      <c r="AX114" s="13" t="s">
        <v>78</v>
      </c>
      <c r="AY114" s="220" t="s">
        <v>128</v>
      </c>
    </row>
    <row r="115" spans="2:51" s="14" customFormat="1" ht="11.25">
      <c r="B115" s="221"/>
      <c r="C115" s="222"/>
      <c r="D115" s="211" t="s">
        <v>193</v>
      </c>
      <c r="E115" s="223" t="s">
        <v>32</v>
      </c>
      <c r="F115" s="224" t="s">
        <v>206</v>
      </c>
      <c r="G115" s="222"/>
      <c r="H115" s="225">
        <v>408.724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193</v>
      </c>
      <c r="AU115" s="231" t="s">
        <v>135</v>
      </c>
      <c r="AV115" s="14" t="s">
        <v>155</v>
      </c>
      <c r="AW115" s="14" t="s">
        <v>40</v>
      </c>
      <c r="AX115" s="14" t="s">
        <v>21</v>
      </c>
      <c r="AY115" s="231" t="s">
        <v>128</v>
      </c>
    </row>
    <row r="116" spans="1:65" s="2" customFormat="1" ht="24" customHeight="1">
      <c r="A116" s="36"/>
      <c r="B116" s="37"/>
      <c r="C116" s="191" t="s">
        <v>155</v>
      </c>
      <c r="D116" s="191" t="s">
        <v>131</v>
      </c>
      <c r="E116" s="192" t="s">
        <v>207</v>
      </c>
      <c r="F116" s="193" t="s">
        <v>208</v>
      </c>
      <c r="G116" s="194" t="s">
        <v>133</v>
      </c>
      <c r="H116" s="195">
        <v>24</v>
      </c>
      <c r="I116" s="196"/>
      <c r="J116" s="197">
        <f>ROUND(I116*H116,2)</f>
        <v>0</v>
      </c>
      <c r="K116" s="193" t="s">
        <v>147</v>
      </c>
      <c r="L116" s="41"/>
      <c r="M116" s="198" t="s">
        <v>32</v>
      </c>
      <c r="N116" s="199" t="s">
        <v>50</v>
      </c>
      <c r="O116" s="66"/>
      <c r="P116" s="200">
        <f>O116*H116</f>
        <v>0</v>
      </c>
      <c r="Q116" s="200">
        <v>0.01698</v>
      </c>
      <c r="R116" s="200">
        <f>Q116*H116</f>
        <v>0.40752</v>
      </c>
      <c r="S116" s="200">
        <v>0</v>
      </c>
      <c r="T116" s="201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2" t="s">
        <v>155</v>
      </c>
      <c r="AT116" s="202" t="s">
        <v>131</v>
      </c>
      <c r="AU116" s="202" t="s">
        <v>135</v>
      </c>
      <c r="AY116" s="18" t="s">
        <v>128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8" t="s">
        <v>135</v>
      </c>
      <c r="BK116" s="203">
        <f>ROUND(I116*H116,2)</f>
        <v>0</v>
      </c>
      <c r="BL116" s="18" t="s">
        <v>155</v>
      </c>
      <c r="BM116" s="202" t="s">
        <v>209</v>
      </c>
    </row>
    <row r="117" spans="1:65" s="2" customFormat="1" ht="16.5" customHeight="1">
      <c r="A117" s="36"/>
      <c r="B117" s="37"/>
      <c r="C117" s="232" t="s">
        <v>127</v>
      </c>
      <c r="D117" s="232" t="s">
        <v>210</v>
      </c>
      <c r="E117" s="233" t="s">
        <v>211</v>
      </c>
      <c r="F117" s="234" t="s">
        <v>212</v>
      </c>
      <c r="G117" s="235" t="s">
        <v>133</v>
      </c>
      <c r="H117" s="236">
        <v>24</v>
      </c>
      <c r="I117" s="237"/>
      <c r="J117" s="238">
        <f>ROUND(I117*H117,2)</f>
        <v>0</v>
      </c>
      <c r="K117" s="234" t="s">
        <v>147</v>
      </c>
      <c r="L117" s="239"/>
      <c r="M117" s="240" t="s">
        <v>32</v>
      </c>
      <c r="N117" s="241" t="s">
        <v>50</v>
      </c>
      <c r="O117" s="66"/>
      <c r="P117" s="200">
        <f>O117*H117</f>
        <v>0</v>
      </c>
      <c r="Q117" s="200">
        <v>0.01079</v>
      </c>
      <c r="R117" s="200">
        <f>Q117*H117</f>
        <v>0.25895999999999997</v>
      </c>
      <c r="S117" s="200">
        <v>0</v>
      </c>
      <c r="T117" s="201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2" t="s">
        <v>213</v>
      </c>
      <c r="AT117" s="202" t="s">
        <v>210</v>
      </c>
      <c r="AU117" s="202" t="s">
        <v>135</v>
      </c>
      <c r="AY117" s="18" t="s">
        <v>128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8" t="s">
        <v>135</v>
      </c>
      <c r="BK117" s="203">
        <f>ROUND(I117*H117,2)</f>
        <v>0</v>
      </c>
      <c r="BL117" s="18" t="s">
        <v>155</v>
      </c>
      <c r="BM117" s="202" t="s">
        <v>214</v>
      </c>
    </row>
    <row r="118" spans="2:63" s="12" customFormat="1" ht="22.9" customHeight="1">
      <c r="B118" s="175"/>
      <c r="C118" s="176"/>
      <c r="D118" s="177" t="s">
        <v>77</v>
      </c>
      <c r="E118" s="189" t="s">
        <v>215</v>
      </c>
      <c r="F118" s="189" t="s">
        <v>216</v>
      </c>
      <c r="G118" s="176"/>
      <c r="H118" s="176"/>
      <c r="I118" s="179"/>
      <c r="J118" s="190">
        <f>BK118</f>
        <v>0</v>
      </c>
      <c r="K118" s="176"/>
      <c r="L118" s="181"/>
      <c r="M118" s="182"/>
      <c r="N118" s="183"/>
      <c r="O118" s="183"/>
      <c r="P118" s="184">
        <f>SUM(P119:P126)</f>
        <v>0</v>
      </c>
      <c r="Q118" s="183"/>
      <c r="R118" s="184">
        <f>SUM(R119:R126)</f>
        <v>0.0029784</v>
      </c>
      <c r="S118" s="183"/>
      <c r="T118" s="185">
        <f>SUM(T119:T126)</f>
        <v>9.07776</v>
      </c>
      <c r="AR118" s="186" t="s">
        <v>21</v>
      </c>
      <c r="AT118" s="187" t="s">
        <v>77</v>
      </c>
      <c r="AU118" s="187" t="s">
        <v>21</v>
      </c>
      <c r="AY118" s="186" t="s">
        <v>128</v>
      </c>
      <c r="BK118" s="188">
        <f>SUM(BK119:BK126)</f>
        <v>0</v>
      </c>
    </row>
    <row r="119" spans="1:65" s="2" customFormat="1" ht="16.5" customHeight="1">
      <c r="A119" s="36"/>
      <c r="B119" s="37"/>
      <c r="C119" s="191" t="s">
        <v>184</v>
      </c>
      <c r="D119" s="191" t="s">
        <v>131</v>
      </c>
      <c r="E119" s="192" t="s">
        <v>217</v>
      </c>
      <c r="F119" s="193" t="s">
        <v>218</v>
      </c>
      <c r="G119" s="194" t="s">
        <v>188</v>
      </c>
      <c r="H119" s="195">
        <v>297.84</v>
      </c>
      <c r="I119" s="196"/>
      <c r="J119" s="197">
        <f>ROUND(I119*H119,2)</f>
        <v>0</v>
      </c>
      <c r="K119" s="193" t="s">
        <v>32</v>
      </c>
      <c r="L119" s="41"/>
      <c r="M119" s="198" t="s">
        <v>32</v>
      </c>
      <c r="N119" s="199" t="s">
        <v>50</v>
      </c>
      <c r="O119" s="66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2" t="s">
        <v>155</v>
      </c>
      <c r="AT119" s="202" t="s">
        <v>131</v>
      </c>
      <c r="AU119" s="202" t="s">
        <v>135</v>
      </c>
      <c r="AY119" s="18" t="s">
        <v>128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8" t="s">
        <v>135</v>
      </c>
      <c r="BK119" s="203">
        <f>ROUND(I119*H119,2)</f>
        <v>0</v>
      </c>
      <c r="BL119" s="18" t="s">
        <v>155</v>
      </c>
      <c r="BM119" s="202" t="s">
        <v>219</v>
      </c>
    </row>
    <row r="120" spans="2:51" s="13" customFormat="1" ht="11.25">
      <c r="B120" s="209"/>
      <c r="C120" s="210"/>
      <c r="D120" s="211" t="s">
        <v>193</v>
      </c>
      <c r="E120" s="212" t="s">
        <v>32</v>
      </c>
      <c r="F120" s="213" t="s">
        <v>220</v>
      </c>
      <c r="G120" s="210"/>
      <c r="H120" s="214">
        <v>73.712</v>
      </c>
      <c r="I120" s="215"/>
      <c r="J120" s="210"/>
      <c r="K120" s="210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193</v>
      </c>
      <c r="AU120" s="220" t="s">
        <v>135</v>
      </c>
      <c r="AV120" s="13" t="s">
        <v>135</v>
      </c>
      <c r="AW120" s="13" t="s">
        <v>40</v>
      </c>
      <c r="AX120" s="13" t="s">
        <v>78</v>
      </c>
      <c r="AY120" s="220" t="s">
        <v>128</v>
      </c>
    </row>
    <row r="121" spans="2:51" s="13" customFormat="1" ht="11.25">
      <c r="B121" s="209"/>
      <c r="C121" s="210"/>
      <c r="D121" s="211" t="s">
        <v>193</v>
      </c>
      <c r="E121" s="212" t="s">
        <v>32</v>
      </c>
      <c r="F121" s="213" t="s">
        <v>221</v>
      </c>
      <c r="G121" s="210"/>
      <c r="H121" s="214">
        <v>154.768</v>
      </c>
      <c r="I121" s="215"/>
      <c r="J121" s="210"/>
      <c r="K121" s="210"/>
      <c r="L121" s="216"/>
      <c r="M121" s="217"/>
      <c r="N121" s="218"/>
      <c r="O121" s="218"/>
      <c r="P121" s="218"/>
      <c r="Q121" s="218"/>
      <c r="R121" s="218"/>
      <c r="S121" s="218"/>
      <c r="T121" s="219"/>
      <c r="AT121" s="220" t="s">
        <v>193</v>
      </c>
      <c r="AU121" s="220" t="s">
        <v>135</v>
      </c>
      <c r="AV121" s="13" t="s">
        <v>135</v>
      </c>
      <c r="AW121" s="13" t="s">
        <v>40</v>
      </c>
      <c r="AX121" s="13" t="s">
        <v>78</v>
      </c>
      <c r="AY121" s="220" t="s">
        <v>128</v>
      </c>
    </row>
    <row r="122" spans="2:51" s="13" customFormat="1" ht="11.25">
      <c r="B122" s="209"/>
      <c r="C122" s="210"/>
      <c r="D122" s="211" t="s">
        <v>193</v>
      </c>
      <c r="E122" s="212" t="s">
        <v>32</v>
      </c>
      <c r="F122" s="213" t="s">
        <v>222</v>
      </c>
      <c r="G122" s="210"/>
      <c r="H122" s="214">
        <v>69.36</v>
      </c>
      <c r="I122" s="215"/>
      <c r="J122" s="210"/>
      <c r="K122" s="210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193</v>
      </c>
      <c r="AU122" s="220" t="s">
        <v>135</v>
      </c>
      <c r="AV122" s="13" t="s">
        <v>135</v>
      </c>
      <c r="AW122" s="13" t="s">
        <v>40</v>
      </c>
      <c r="AX122" s="13" t="s">
        <v>78</v>
      </c>
      <c r="AY122" s="220" t="s">
        <v>128</v>
      </c>
    </row>
    <row r="123" spans="2:51" s="14" customFormat="1" ht="11.25">
      <c r="B123" s="221"/>
      <c r="C123" s="222"/>
      <c r="D123" s="211" t="s">
        <v>193</v>
      </c>
      <c r="E123" s="223" t="s">
        <v>32</v>
      </c>
      <c r="F123" s="224" t="s">
        <v>206</v>
      </c>
      <c r="G123" s="222"/>
      <c r="H123" s="225">
        <v>297.84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AT123" s="231" t="s">
        <v>193</v>
      </c>
      <c r="AU123" s="231" t="s">
        <v>135</v>
      </c>
      <c r="AV123" s="14" t="s">
        <v>155</v>
      </c>
      <c r="AW123" s="14" t="s">
        <v>40</v>
      </c>
      <c r="AX123" s="14" t="s">
        <v>21</v>
      </c>
      <c r="AY123" s="231" t="s">
        <v>128</v>
      </c>
    </row>
    <row r="124" spans="1:65" s="2" customFormat="1" ht="16.5" customHeight="1">
      <c r="A124" s="36"/>
      <c r="B124" s="37"/>
      <c r="C124" s="191" t="s">
        <v>223</v>
      </c>
      <c r="D124" s="191" t="s">
        <v>131</v>
      </c>
      <c r="E124" s="192" t="s">
        <v>224</v>
      </c>
      <c r="F124" s="193" t="s">
        <v>225</v>
      </c>
      <c r="G124" s="194" t="s">
        <v>188</v>
      </c>
      <c r="H124" s="195">
        <v>297.84</v>
      </c>
      <c r="I124" s="196"/>
      <c r="J124" s="197">
        <f>ROUND(I124*H124,2)</f>
        <v>0</v>
      </c>
      <c r="K124" s="193" t="s">
        <v>32</v>
      </c>
      <c r="L124" s="41"/>
      <c r="M124" s="198" t="s">
        <v>32</v>
      </c>
      <c r="N124" s="199" t="s">
        <v>50</v>
      </c>
      <c r="O124" s="66"/>
      <c r="P124" s="200">
        <f>O124*H124</f>
        <v>0</v>
      </c>
      <c r="Q124" s="200">
        <v>1E-05</v>
      </c>
      <c r="R124" s="200">
        <f>Q124*H124</f>
        <v>0.0029784</v>
      </c>
      <c r="S124" s="200">
        <v>0</v>
      </c>
      <c r="T124" s="201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2" t="s">
        <v>155</v>
      </c>
      <c r="AT124" s="202" t="s">
        <v>131</v>
      </c>
      <c r="AU124" s="202" t="s">
        <v>135</v>
      </c>
      <c r="AY124" s="18" t="s">
        <v>128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8" t="s">
        <v>135</v>
      </c>
      <c r="BK124" s="203">
        <f>ROUND(I124*H124,2)</f>
        <v>0</v>
      </c>
      <c r="BL124" s="18" t="s">
        <v>155</v>
      </c>
      <c r="BM124" s="202" t="s">
        <v>226</v>
      </c>
    </row>
    <row r="125" spans="1:65" s="2" customFormat="1" ht="24" customHeight="1">
      <c r="A125" s="36"/>
      <c r="B125" s="37"/>
      <c r="C125" s="191" t="s">
        <v>213</v>
      </c>
      <c r="D125" s="191" t="s">
        <v>131</v>
      </c>
      <c r="E125" s="192" t="s">
        <v>227</v>
      </c>
      <c r="F125" s="193" t="s">
        <v>228</v>
      </c>
      <c r="G125" s="194" t="s">
        <v>188</v>
      </c>
      <c r="H125" s="195">
        <v>37.824</v>
      </c>
      <c r="I125" s="196"/>
      <c r="J125" s="197">
        <f>ROUND(I125*H125,2)</f>
        <v>0</v>
      </c>
      <c r="K125" s="193" t="s">
        <v>147</v>
      </c>
      <c r="L125" s="41"/>
      <c r="M125" s="198" t="s">
        <v>32</v>
      </c>
      <c r="N125" s="199" t="s">
        <v>50</v>
      </c>
      <c r="O125" s="66"/>
      <c r="P125" s="200">
        <f>O125*H125</f>
        <v>0</v>
      </c>
      <c r="Q125" s="200">
        <v>0</v>
      </c>
      <c r="R125" s="200">
        <f>Q125*H125</f>
        <v>0</v>
      </c>
      <c r="S125" s="200">
        <v>0.24</v>
      </c>
      <c r="T125" s="201">
        <f>S125*H125</f>
        <v>9.07776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2" t="s">
        <v>229</v>
      </c>
      <c r="AT125" s="202" t="s">
        <v>131</v>
      </c>
      <c r="AU125" s="202" t="s">
        <v>135</v>
      </c>
      <c r="AY125" s="18" t="s">
        <v>128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8" t="s">
        <v>135</v>
      </c>
      <c r="BK125" s="203">
        <f>ROUND(I125*H125,2)</f>
        <v>0</v>
      </c>
      <c r="BL125" s="18" t="s">
        <v>229</v>
      </c>
      <c r="BM125" s="202" t="s">
        <v>230</v>
      </c>
    </row>
    <row r="126" spans="2:51" s="13" customFormat="1" ht="11.25">
      <c r="B126" s="209"/>
      <c r="C126" s="210"/>
      <c r="D126" s="211" t="s">
        <v>193</v>
      </c>
      <c r="E126" s="212" t="s">
        <v>32</v>
      </c>
      <c r="F126" s="213" t="s">
        <v>231</v>
      </c>
      <c r="G126" s="210"/>
      <c r="H126" s="214">
        <v>37.824</v>
      </c>
      <c r="I126" s="215"/>
      <c r="J126" s="210"/>
      <c r="K126" s="210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193</v>
      </c>
      <c r="AU126" s="220" t="s">
        <v>135</v>
      </c>
      <c r="AV126" s="13" t="s">
        <v>135</v>
      </c>
      <c r="AW126" s="13" t="s">
        <v>40</v>
      </c>
      <c r="AX126" s="13" t="s">
        <v>21</v>
      </c>
      <c r="AY126" s="220" t="s">
        <v>128</v>
      </c>
    </row>
    <row r="127" spans="2:63" s="12" customFormat="1" ht="22.9" customHeight="1">
      <c r="B127" s="175"/>
      <c r="C127" s="176"/>
      <c r="D127" s="177" t="s">
        <v>77</v>
      </c>
      <c r="E127" s="189" t="s">
        <v>232</v>
      </c>
      <c r="F127" s="189" t="s">
        <v>233</v>
      </c>
      <c r="G127" s="176"/>
      <c r="H127" s="176"/>
      <c r="I127" s="179"/>
      <c r="J127" s="190">
        <f>BK127</f>
        <v>0</v>
      </c>
      <c r="K127" s="176"/>
      <c r="L127" s="181"/>
      <c r="M127" s="182"/>
      <c r="N127" s="183"/>
      <c r="O127" s="183"/>
      <c r="P127" s="184">
        <f>SUM(P128:P132)</f>
        <v>0</v>
      </c>
      <c r="Q127" s="183"/>
      <c r="R127" s="184">
        <f>SUM(R128:R132)</f>
        <v>0</v>
      </c>
      <c r="S127" s="183"/>
      <c r="T127" s="185">
        <f>SUM(T128:T132)</f>
        <v>0</v>
      </c>
      <c r="AR127" s="186" t="s">
        <v>21</v>
      </c>
      <c r="AT127" s="187" t="s">
        <v>77</v>
      </c>
      <c r="AU127" s="187" t="s">
        <v>21</v>
      </c>
      <c r="AY127" s="186" t="s">
        <v>128</v>
      </c>
      <c r="BK127" s="188">
        <f>SUM(BK128:BK132)</f>
        <v>0</v>
      </c>
    </row>
    <row r="128" spans="1:65" s="2" customFormat="1" ht="24" customHeight="1">
      <c r="A128" s="36"/>
      <c r="B128" s="37"/>
      <c r="C128" s="191" t="s">
        <v>215</v>
      </c>
      <c r="D128" s="191" t="s">
        <v>131</v>
      </c>
      <c r="E128" s="192" t="s">
        <v>234</v>
      </c>
      <c r="F128" s="193" t="s">
        <v>235</v>
      </c>
      <c r="G128" s="194" t="s">
        <v>236</v>
      </c>
      <c r="H128" s="195">
        <v>16.45</v>
      </c>
      <c r="I128" s="196"/>
      <c r="J128" s="197">
        <f>ROUND(I128*H128,2)</f>
        <v>0</v>
      </c>
      <c r="K128" s="193" t="s">
        <v>32</v>
      </c>
      <c r="L128" s="41"/>
      <c r="M128" s="198" t="s">
        <v>32</v>
      </c>
      <c r="N128" s="199" t="s">
        <v>50</v>
      </c>
      <c r="O128" s="66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2" t="s">
        <v>155</v>
      </c>
      <c r="AT128" s="202" t="s">
        <v>131</v>
      </c>
      <c r="AU128" s="202" t="s">
        <v>135</v>
      </c>
      <c r="AY128" s="18" t="s">
        <v>128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8" t="s">
        <v>135</v>
      </c>
      <c r="BK128" s="203">
        <f>ROUND(I128*H128,2)</f>
        <v>0</v>
      </c>
      <c r="BL128" s="18" t="s">
        <v>155</v>
      </c>
      <c r="BM128" s="202" t="s">
        <v>237</v>
      </c>
    </row>
    <row r="129" spans="1:65" s="2" customFormat="1" ht="16.5" customHeight="1">
      <c r="A129" s="36"/>
      <c r="B129" s="37"/>
      <c r="C129" s="191" t="s">
        <v>238</v>
      </c>
      <c r="D129" s="191" t="s">
        <v>131</v>
      </c>
      <c r="E129" s="192" t="s">
        <v>239</v>
      </c>
      <c r="F129" s="193" t="s">
        <v>240</v>
      </c>
      <c r="G129" s="194" t="s">
        <v>236</v>
      </c>
      <c r="H129" s="195">
        <v>16.45</v>
      </c>
      <c r="I129" s="196"/>
      <c r="J129" s="197">
        <f>ROUND(I129*H129,2)</f>
        <v>0</v>
      </c>
      <c r="K129" s="193" t="s">
        <v>32</v>
      </c>
      <c r="L129" s="41"/>
      <c r="M129" s="198" t="s">
        <v>32</v>
      </c>
      <c r="N129" s="199" t="s">
        <v>50</v>
      </c>
      <c r="O129" s="66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2" t="s">
        <v>155</v>
      </c>
      <c r="AT129" s="202" t="s">
        <v>131</v>
      </c>
      <c r="AU129" s="202" t="s">
        <v>135</v>
      </c>
      <c r="AY129" s="18" t="s">
        <v>128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8" t="s">
        <v>135</v>
      </c>
      <c r="BK129" s="203">
        <f>ROUND(I129*H129,2)</f>
        <v>0</v>
      </c>
      <c r="BL129" s="18" t="s">
        <v>155</v>
      </c>
      <c r="BM129" s="202" t="s">
        <v>241</v>
      </c>
    </row>
    <row r="130" spans="1:65" s="2" customFormat="1" ht="24" customHeight="1">
      <c r="A130" s="36"/>
      <c r="B130" s="37"/>
      <c r="C130" s="191" t="s">
        <v>242</v>
      </c>
      <c r="D130" s="191" t="s">
        <v>131</v>
      </c>
      <c r="E130" s="192" t="s">
        <v>243</v>
      </c>
      <c r="F130" s="193" t="s">
        <v>244</v>
      </c>
      <c r="G130" s="194" t="s">
        <v>236</v>
      </c>
      <c r="H130" s="195">
        <v>312.55</v>
      </c>
      <c r="I130" s="196"/>
      <c r="J130" s="197">
        <f>ROUND(I130*H130,2)</f>
        <v>0</v>
      </c>
      <c r="K130" s="193" t="s">
        <v>32</v>
      </c>
      <c r="L130" s="41"/>
      <c r="M130" s="198" t="s">
        <v>32</v>
      </c>
      <c r="N130" s="199" t="s">
        <v>50</v>
      </c>
      <c r="O130" s="66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2" t="s">
        <v>155</v>
      </c>
      <c r="AT130" s="202" t="s">
        <v>131</v>
      </c>
      <c r="AU130" s="202" t="s">
        <v>135</v>
      </c>
      <c r="AY130" s="18" t="s">
        <v>128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8" t="s">
        <v>135</v>
      </c>
      <c r="BK130" s="203">
        <f>ROUND(I130*H130,2)</f>
        <v>0</v>
      </c>
      <c r="BL130" s="18" t="s">
        <v>155</v>
      </c>
      <c r="BM130" s="202" t="s">
        <v>245</v>
      </c>
    </row>
    <row r="131" spans="2:51" s="13" customFormat="1" ht="11.25">
      <c r="B131" s="209"/>
      <c r="C131" s="210"/>
      <c r="D131" s="211" t="s">
        <v>193</v>
      </c>
      <c r="E131" s="212" t="s">
        <v>32</v>
      </c>
      <c r="F131" s="213" t="s">
        <v>246</v>
      </c>
      <c r="G131" s="210"/>
      <c r="H131" s="214">
        <v>312.55</v>
      </c>
      <c r="I131" s="215"/>
      <c r="J131" s="210"/>
      <c r="K131" s="210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193</v>
      </c>
      <c r="AU131" s="220" t="s">
        <v>135</v>
      </c>
      <c r="AV131" s="13" t="s">
        <v>135</v>
      </c>
      <c r="AW131" s="13" t="s">
        <v>40</v>
      </c>
      <c r="AX131" s="13" t="s">
        <v>21</v>
      </c>
      <c r="AY131" s="220" t="s">
        <v>128</v>
      </c>
    </row>
    <row r="132" spans="1:65" s="2" customFormat="1" ht="16.5" customHeight="1">
      <c r="A132" s="36"/>
      <c r="B132" s="37"/>
      <c r="C132" s="191" t="s">
        <v>247</v>
      </c>
      <c r="D132" s="191" t="s">
        <v>131</v>
      </c>
      <c r="E132" s="192" t="s">
        <v>248</v>
      </c>
      <c r="F132" s="193" t="s">
        <v>249</v>
      </c>
      <c r="G132" s="194" t="s">
        <v>236</v>
      </c>
      <c r="H132" s="195">
        <v>16.45</v>
      </c>
      <c r="I132" s="196"/>
      <c r="J132" s="197">
        <f>ROUND(I132*H132,2)</f>
        <v>0</v>
      </c>
      <c r="K132" s="193" t="s">
        <v>32</v>
      </c>
      <c r="L132" s="41"/>
      <c r="M132" s="198" t="s">
        <v>32</v>
      </c>
      <c r="N132" s="199" t="s">
        <v>50</v>
      </c>
      <c r="O132" s="66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2" t="s">
        <v>155</v>
      </c>
      <c r="AT132" s="202" t="s">
        <v>131</v>
      </c>
      <c r="AU132" s="202" t="s">
        <v>135</v>
      </c>
      <c r="AY132" s="18" t="s">
        <v>128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8" t="s">
        <v>135</v>
      </c>
      <c r="BK132" s="203">
        <f>ROUND(I132*H132,2)</f>
        <v>0</v>
      </c>
      <c r="BL132" s="18" t="s">
        <v>155</v>
      </c>
      <c r="BM132" s="202" t="s">
        <v>250</v>
      </c>
    </row>
    <row r="133" spans="2:63" s="12" customFormat="1" ht="22.9" customHeight="1">
      <c r="B133" s="175"/>
      <c r="C133" s="176"/>
      <c r="D133" s="177" t="s">
        <v>77</v>
      </c>
      <c r="E133" s="189" t="s">
        <v>251</v>
      </c>
      <c r="F133" s="189" t="s">
        <v>252</v>
      </c>
      <c r="G133" s="176"/>
      <c r="H133" s="176"/>
      <c r="I133" s="179"/>
      <c r="J133" s="190">
        <f>BK133</f>
        <v>0</v>
      </c>
      <c r="K133" s="176"/>
      <c r="L133" s="181"/>
      <c r="M133" s="182"/>
      <c r="N133" s="183"/>
      <c r="O133" s="183"/>
      <c r="P133" s="184">
        <f>P134</f>
        <v>0</v>
      </c>
      <c r="Q133" s="183"/>
      <c r="R133" s="184">
        <f>R134</f>
        <v>0</v>
      </c>
      <c r="S133" s="183"/>
      <c r="T133" s="185">
        <f>T134</f>
        <v>0</v>
      </c>
      <c r="AR133" s="186" t="s">
        <v>21</v>
      </c>
      <c r="AT133" s="187" t="s">
        <v>77</v>
      </c>
      <c r="AU133" s="187" t="s">
        <v>21</v>
      </c>
      <c r="AY133" s="186" t="s">
        <v>128</v>
      </c>
      <c r="BK133" s="188">
        <f>BK134</f>
        <v>0</v>
      </c>
    </row>
    <row r="134" spans="1:65" s="2" customFormat="1" ht="24" customHeight="1">
      <c r="A134" s="36"/>
      <c r="B134" s="37"/>
      <c r="C134" s="191" t="s">
        <v>253</v>
      </c>
      <c r="D134" s="191" t="s">
        <v>131</v>
      </c>
      <c r="E134" s="192" t="s">
        <v>254</v>
      </c>
      <c r="F134" s="193" t="s">
        <v>255</v>
      </c>
      <c r="G134" s="194" t="s">
        <v>236</v>
      </c>
      <c r="H134" s="195">
        <v>9.906</v>
      </c>
      <c r="I134" s="196"/>
      <c r="J134" s="197">
        <f>ROUND(I134*H134,2)</f>
        <v>0</v>
      </c>
      <c r="K134" s="193" t="s">
        <v>32</v>
      </c>
      <c r="L134" s="41"/>
      <c r="M134" s="198" t="s">
        <v>32</v>
      </c>
      <c r="N134" s="199" t="s">
        <v>50</v>
      </c>
      <c r="O134" s="66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2" t="s">
        <v>155</v>
      </c>
      <c r="AT134" s="202" t="s">
        <v>131</v>
      </c>
      <c r="AU134" s="202" t="s">
        <v>135</v>
      </c>
      <c r="AY134" s="18" t="s">
        <v>128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8" t="s">
        <v>135</v>
      </c>
      <c r="BK134" s="203">
        <f>ROUND(I134*H134,2)</f>
        <v>0</v>
      </c>
      <c r="BL134" s="18" t="s">
        <v>155</v>
      </c>
      <c r="BM134" s="202" t="s">
        <v>256</v>
      </c>
    </row>
    <row r="135" spans="2:63" s="12" customFormat="1" ht="25.9" customHeight="1">
      <c r="B135" s="175"/>
      <c r="C135" s="176"/>
      <c r="D135" s="177" t="s">
        <v>77</v>
      </c>
      <c r="E135" s="178" t="s">
        <v>257</v>
      </c>
      <c r="F135" s="178" t="s">
        <v>258</v>
      </c>
      <c r="G135" s="176"/>
      <c r="H135" s="176"/>
      <c r="I135" s="179"/>
      <c r="J135" s="180">
        <f>BK135</f>
        <v>0</v>
      </c>
      <c r="K135" s="176"/>
      <c r="L135" s="181"/>
      <c r="M135" s="182"/>
      <c r="N135" s="183"/>
      <c r="O135" s="183"/>
      <c r="P135" s="184">
        <f>P136+P148+P152+P184+P215+P217+P238+P254+P278+P284</f>
        <v>0</v>
      </c>
      <c r="Q135" s="183"/>
      <c r="R135" s="184">
        <f>R136+R148+R152+R184+R215+R217+R238+R254+R278+R284</f>
        <v>21.097858770000002</v>
      </c>
      <c r="S135" s="183"/>
      <c r="T135" s="185">
        <f>T136+T148+T152+T184+T215+T217+T238+T254+T278+T284</f>
        <v>14.5776335</v>
      </c>
      <c r="AR135" s="186" t="s">
        <v>135</v>
      </c>
      <c r="AT135" s="187" t="s">
        <v>77</v>
      </c>
      <c r="AU135" s="187" t="s">
        <v>78</v>
      </c>
      <c r="AY135" s="186" t="s">
        <v>128</v>
      </c>
      <c r="BK135" s="188">
        <f>BK136+BK148+BK152+BK184+BK215+BK217+BK238+BK254+BK278+BK284</f>
        <v>0</v>
      </c>
    </row>
    <row r="136" spans="2:63" s="12" customFormat="1" ht="22.9" customHeight="1">
      <c r="B136" s="175"/>
      <c r="C136" s="176"/>
      <c r="D136" s="177" t="s">
        <v>77</v>
      </c>
      <c r="E136" s="189" t="s">
        <v>259</v>
      </c>
      <c r="F136" s="189" t="s">
        <v>260</v>
      </c>
      <c r="G136" s="176"/>
      <c r="H136" s="176"/>
      <c r="I136" s="179"/>
      <c r="J136" s="190">
        <f>BK136</f>
        <v>0</v>
      </c>
      <c r="K136" s="176"/>
      <c r="L136" s="181"/>
      <c r="M136" s="182"/>
      <c r="N136" s="183"/>
      <c r="O136" s="183"/>
      <c r="P136" s="184">
        <f>SUM(P137:P147)</f>
        <v>0</v>
      </c>
      <c r="Q136" s="183"/>
      <c r="R136" s="184">
        <f>SUM(R137:R147)</f>
        <v>0.036060999999999996</v>
      </c>
      <c r="S136" s="183"/>
      <c r="T136" s="185">
        <f>SUM(T137:T147)</f>
        <v>0</v>
      </c>
      <c r="AR136" s="186" t="s">
        <v>135</v>
      </c>
      <c r="AT136" s="187" t="s">
        <v>77</v>
      </c>
      <c r="AU136" s="187" t="s">
        <v>21</v>
      </c>
      <c r="AY136" s="186" t="s">
        <v>128</v>
      </c>
      <c r="BK136" s="188">
        <f>SUM(BK137:BK147)</f>
        <v>0</v>
      </c>
    </row>
    <row r="137" spans="1:65" s="2" customFormat="1" ht="24" customHeight="1">
      <c r="A137" s="36"/>
      <c r="B137" s="37"/>
      <c r="C137" s="191" t="s">
        <v>261</v>
      </c>
      <c r="D137" s="191" t="s">
        <v>131</v>
      </c>
      <c r="E137" s="192" t="s">
        <v>262</v>
      </c>
      <c r="F137" s="193" t="s">
        <v>263</v>
      </c>
      <c r="G137" s="194" t="s">
        <v>188</v>
      </c>
      <c r="H137" s="195">
        <v>25.68</v>
      </c>
      <c r="I137" s="196"/>
      <c r="J137" s="197">
        <f>ROUND(I137*H137,2)</f>
        <v>0</v>
      </c>
      <c r="K137" s="193" t="s">
        <v>147</v>
      </c>
      <c r="L137" s="41"/>
      <c r="M137" s="198" t="s">
        <v>32</v>
      </c>
      <c r="N137" s="199" t="s">
        <v>50</v>
      </c>
      <c r="O137" s="66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2" t="s">
        <v>229</v>
      </c>
      <c r="AT137" s="202" t="s">
        <v>131</v>
      </c>
      <c r="AU137" s="202" t="s">
        <v>135</v>
      </c>
      <c r="AY137" s="18" t="s">
        <v>128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8" t="s">
        <v>135</v>
      </c>
      <c r="BK137" s="203">
        <f>ROUND(I137*H137,2)</f>
        <v>0</v>
      </c>
      <c r="BL137" s="18" t="s">
        <v>229</v>
      </c>
      <c r="BM137" s="202" t="s">
        <v>264</v>
      </c>
    </row>
    <row r="138" spans="2:51" s="13" customFormat="1" ht="11.25">
      <c r="B138" s="209"/>
      <c r="C138" s="210"/>
      <c r="D138" s="211" t="s">
        <v>193</v>
      </c>
      <c r="E138" s="212" t="s">
        <v>32</v>
      </c>
      <c r="F138" s="213" t="s">
        <v>265</v>
      </c>
      <c r="G138" s="210"/>
      <c r="H138" s="214">
        <v>25.68</v>
      </c>
      <c r="I138" s="215"/>
      <c r="J138" s="210"/>
      <c r="K138" s="210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193</v>
      </c>
      <c r="AU138" s="220" t="s">
        <v>135</v>
      </c>
      <c r="AV138" s="13" t="s">
        <v>135</v>
      </c>
      <c r="AW138" s="13" t="s">
        <v>40</v>
      </c>
      <c r="AX138" s="13" t="s">
        <v>21</v>
      </c>
      <c r="AY138" s="220" t="s">
        <v>128</v>
      </c>
    </row>
    <row r="139" spans="1:65" s="2" customFormat="1" ht="16.5" customHeight="1">
      <c r="A139" s="36"/>
      <c r="B139" s="37"/>
      <c r="C139" s="232" t="s">
        <v>8</v>
      </c>
      <c r="D139" s="232" t="s">
        <v>210</v>
      </c>
      <c r="E139" s="233" t="s">
        <v>266</v>
      </c>
      <c r="F139" s="234" t="s">
        <v>267</v>
      </c>
      <c r="G139" s="235" t="s">
        <v>268</v>
      </c>
      <c r="H139" s="236">
        <v>8.988</v>
      </c>
      <c r="I139" s="237"/>
      <c r="J139" s="238">
        <f>ROUND(I139*H139,2)</f>
        <v>0</v>
      </c>
      <c r="K139" s="234" t="s">
        <v>147</v>
      </c>
      <c r="L139" s="239"/>
      <c r="M139" s="240" t="s">
        <v>32</v>
      </c>
      <c r="N139" s="241" t="s">
        <v>50</v>
      </c>
      <c r="O139" s="66"/>
      <c r="P139" s="200">
        <f>O139*H139</f>
        <v>0</v>
      </c>
      <c r="Q139" s="200">
        <v>0.001</v>
      </c>
      <c r="R139" s="200">
        <f>Q139*H139</f>
        <v>0.008988</v>
      </c>
      <c r="S139" s="200">
        <v>0</v>
      </c>
      <c r="T139" s="201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2" t="s">
        <v>269</v>
      </c>
      <c r="AT139" s="202" t="s">
        <v>210</v>
      </c>
      <c r="AU139" s="202" t="s">
        <v>135</v>
      </c>
      <c r="AY139" s="18" t="s">
        <v>128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8" t="s">
        <v>135</v>
      </c>
      <c r="BK139" s="203">
        <f>ROUND(I139*H139,2)</f>
        <v>0</v>
      </c>
      <c r="BL139" s="18" t="s">
        <v>229</v>
      </c>
      <c r="BM139" s="202" t="s">
        <v>270</v>
      </c>
    </row>
    <row r="140" spans="2:51" s="13" customFormat="1" ht="11.25">
      <c r="B140" s="209"/>
      <c r="C140" s="210"/>
      <c r="D140" s="211" t="s">
        <v>193</v>
      </c>
      <c r="E140" s="210"/>
      <c r="F140" s="213" t="s">
        <v>271</v>
      </c>
      <c r="G140" s="210"/>
      <c r="H140" s="214">
        <v>8.988</v>
      </c>
      <c r="I140" s="215"/>
      <c r="J140" s="210"/>
      <c r="K140" s="210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193</v>
      </c>
      <c r="AU140" s="220" t="s">
        <v>135</v>
      </c>
      <c r="AV140" s="13" t="s">
        <v>135</v>
      </c>
      <c r="AW140" s="13" t="s">
        <v>4</v>
      </c>
      <c r="AX140" s="13" t="s">
        <v>21</v>
      </c>
      <c r="AY140" s="220" t="s">
        <v>128</v>
      </c>
    </row>
    <row r="141" spans="1:65" s="2" customFormat="1" ht="24" customHeight="1">
      <c r="A141" s="36"/>
      <c r="B141" s="37"/>
      <c r="C141" s="191" t="s">
        <v>229</v>
      </c>
      <c r="D141" s="191" t="s">
        <v>131</v>
      </c>
      <c r="E141" s="192" t="s">
        <v>272</v>
      </c>
      <c r="F141" s="193" t="s">
        <v>273</v>
      </c>
      <c r="G141" s="194" t="s">
        <v>188</v>
      </c>
      <c r="H141" s="195">
        <v>77.352</v>
      </c>
      <c r="I141" s="196"/>
      <c r="J141" s="197">
        <f>ROUND(I141*H141,2)</f>
        <v>0</v>
      </c>
      <c r="K141" s="193" t="s">
        <v>147</v>
      </c>
      <c r="L141" s="41"/>
      <c r="M141" s="198" t="s">
        <v>32</v>
      </c>
      <c r="N141" s="199" t="s">
        <v>50</v>
      </c>
      <c r="O141" s="66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2" t="s">
        <v>229</v>
      </c>
      <c r="AT141" s="202" t="s">
        <v>131</v>
      </c>
      <c r="AU141" s="202" t="s">
        <v>135</v>
      </c>
      <c r="AY141" s="18" t="s">
        <v>128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8" t="s">
        <v>135</v>
      </c>
      <c r="BK141" s="203">
        <f>ROUND(I141*H141,2)</f>
        <v>0</v>
      </c>
      <c r="BL141" s="18" t="s">
        <v>229</v>
      </c>
      <c r="BM141" s="202" t="s">
        <v>274</v>
      </c>
    </row>
    <row r="142" spans="2:51" s="13" customFormat="1" ht="11.25">
      <c r="B142" s="209"/>
      <c r="C142" s="210"/>
      <c r="D142" s="211" t="s">
        <v>193</v>
      </c>
      <c r="E142" s="212" t="s">
        <v>32</v>
      </c>
      <c r="F142" s="213" t="s">
        <v>275</v>
      </c>
      <c r="G142" s="210"/>
      <c r="H142" s="214">
        <v>37.488</v>
      </c>
      <c r="I142" s="215"/>
      <c r="J142" s="210"/>
      <c r="K142" s="210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193</v>
      </c>
      <c r="AU142" s="220" t="s">
        <v>135</v>
      </c>
      <c r="AV142" s="13" t="s">
        <v>135</v>
      </c>
      <c r="AW142" s="13" t="s">
        <v>40</v>
      </c>
      <c r="AX142" s="13" t="s">
        <v>78</v>
      </c>
      <c r="AY142" s="220" t="s">
        <v>128</v>
      </c>
    </row>
    <row r="143" spans="2:51" s="13" customFormat="1" ht="11.25">
      <c r="B143" s="209"/>
      <c r="C143" s="210"/>
      <c r="D143" s="211" t="s">
        <v>193</v>
      </c>
      <c r="E143" s="212" t="s">
        <v>32</v>
      </c>
      <c r="F143" s="213" t="s">
        <v>276</v>
      </c>
      <c r="G143" s="210"/>
      <c r="H143" s="214">
        <v>39.864</v>
      </c>
      <c r="I143" s="215"/>
      <c r="J143" s="210"/>
      <c r="K143" s="210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193</v>
      </c>
      <c r="AU143" s="220" t="s">
        <v>135</v>
      </c>
      <c r="AV143" s="13" t="s">
        <v>135</v>
      </c>
      <c r="AW143" s="13" t="s">
        <v>40</v>
      </c>
      <c r="AX143" s="13" t="s">
        <v>78</v>
      </c>
      <c r="AY143" s="220" t="s">
        <v>128</v>
      </c>
    </row>
    <row r="144" spans="2:51" s="14" customFormat="1" ht="11.25">
      <c r="B144" s="221"/>
      <c r="C144" s="222"/>
      <c r="D144" s="211" t="s">
        <v>193</v>
      </c>
      <c r="E144" s="223" t="s">
        <v>32</v>
      </c>
      <c r="F144" s="224" t="s">
        <v>206</v>
      </c>
      <c r="G144" s="222"/>
      <c r="H144" s="225">
        <v>77.352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193</v>
      </c>
      <c r="AU144" s="231" t="s">
        <v>135</v>
      </c>
      <c r="AV144" s="14" t="s">
        <v>155</v>
      </c>
      <c r="AW144" s="14" t="s">
        <v>40</v>
      </c>
      <c r="AX144" s="14" t="s">
        <v>21</v>
      </c>
      <c r="AY144" s="231" t="s">
        <v>128</v>
      </c>
    </row>
    <row r="145" spans="1:65" s="2" customFormat="1" ht="16.5" customHeight="1">
      <c r="A145" s="36"/>
      <c r="B145" s="37"/>
      <c r="C145" s="232" t="s">
        <v>277</v>
      </c>
      <c r="D145" s="232" t="s">
        <v>210</v>
      </c>
      <c r="E145" s="233" t="s">
        <v>266</v>
      </c>
      <c r="F145" s="234" t="s">
        <v>267</v>
      </c>
      <c r="G145" s="235" t="s">
        <v>268</v>
      </c>
      <c r="H145" s="236">
        <v>27.073</v>
      </c>
      <c r="I145" s="237"/>
      <c r="J145" s="238">
        <f>ROUND(I145*H145,2)</f>
        <v>0</v>
      </c>
      <c r="K145" s="234" t="s">
        <v>147</v>
      </c>
      <c r="L145" s="239"/>
      <c r="M145" s="240" t="s">
        <v>32</v>
      </c>
      <c r="N145" s="241" t="s">
        <v>50</v>
      </c>
      <c r="O145" s="66"/>
      <c r="P145" s="200">
        <f>O145*H145</f>
        <v>0</v>
      </c>
      <c r="Q145" s="200">
        <v>0.001</v>
      </c>
      <c r="R145" s="200">
        <f>Q145*H145</f>
        <v>0.027073</v>
      </c>
      <c r="S145" s="200">
        <v>0</v>
      </c>
      <c r="T145" s="201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2" t="s">
        <v>269</v>
      </c>
      <c r="AT145" s="202" t="s">
        <v>210</v>
      </c>
      <c r="AU145" s="202" t="s">
        <v>135</v>
      </c>
      <c r="AY145" s="18" t="s">
        <v>128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8" t="s">
        <v>135</v>
      </c>
      <c r="BK145" s="203">
        <f>ROUND(I145*H145,2)</f>
        <v>0</v>
      </c>
      <c r="BL145" s="18" t="s">
        <v>229</v>
      </c>
      <c r="BM145" s="202" t="s">
        <v>278</v>
      </c>
    </row>
    <row r="146" spans="2:51" s="13" customFormat="1" ht="11.25">
      <c r="B146" s="209"/>
      <c r="C146" s="210"/>
      <c r="D146" s="211" t="s">
        <v>193</v>
      </c>
      <c r="E146" s="210"/>
      <c r="F146" s="213" t="s">
        <v>279</v>
      </c>
      <c r="G146" s="210"/>
      <c r="H146" s="214">
        <v>27.073</v>
      </c>
      <c r="I146" s="215"/>
      <c r="J146" s="210"/>
      <c r="K146" s="210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193</v>
      </c>
      <c r="AU146" s="220" t="s">
        <v>135</v>
      </c>
      <c r="AV146" s="13" t="s">
        <v>135</v>
      </c>
      <c r="AW146" s="13" t="s">
        <v>4</v>
      </c>
      <c r="AX146" s="13" t="s">
        <v>21</v>
      </c>
      <c r="AY146" s="220" t="s">
        <v>128</v>
      </c>
    </row>
    <row r="147" spans="1:65" s="2" customFormat="1" ht="24" customHeight="1">
      <c r="A147" s="36"/>
      <c r="B147" s="37"/>
      <c r="C147" s="191" t="s">
        <v>280</v>
      </c>
      <c r="D147" s="191" t="s">
        <v>131</v>
      </c>
      <c r="E147" s="192" t="s">
        <v>281</v>
      </c>
      <c r="F147" s="193" t="s">
        <v>282</v>
      </c>
      <c r="G147" s="194" t="s">
        <v>236</v>
      </c>
      <c r="H147" s="195">
        <v>0.036</v>
      </c>
      <c r="I147" s="196"/>
      <c r="J147" s="197">
        <f>ROUND(I147*H147,2)</f>
        <v>0</v>
      </c>
      <c r="K147" s="193" t="s">
        <v>147</v>
      </c>
      <c r="L147" s="41"/>
      <c r="M147" s="198" t="s">
        <v>32</v>
      </c>
      <c r="N147" s="199" t="s">
        <v>50</v>
      </c>
      <c r="O147" s="66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2" t="s">
        <v>229</v>
      </c>
      <c r="AT147" s="202" t="s">
        <v>131</v>
      </c>
      <c r="AU147" s="202" t="s">
        <v>135</v>
      </c>
      <c r="AY147" s="18" t="s">
        <v>128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8" t="s">
        <v>135</v>
      </c>
      <c r="BK147" s="203">
        <f>ROUND(I147*H147,2)</f>
        <v>0</v>
      </c>
      <c r="BL147" s="18" t="s">
        <v>229</v>
      </c>
      <c r="BM147" s="202" t="s">
        <v>283</v>
      </c>
    </row>
    <row r="148" spans="2:63" s="12" customFormat="1" ht="22.9" customHeight="1">
      <c r="B148" s="175"/>
      <c r="C148" s="176"/>
      <c r="D148" s="177" t="s">
        <v>77</v>
      </c>
      <c r="E148" s="189" t="s">
        <v>284</v>
      </c>
      <c r="F148" s="189" t="s">
        <v>285</v>
      </c>
      <c r="G148" s="176"/>
      <c r="H148" s="176"/>
      <c r="I148" s="179"/>
      <c r="J148" s="190">
        <f>BK148</f>
        <v>0</v>
      </c>
      <c r="K148" s="176"/>
      <c r="L148" s="181"/>
      <c r="M148" s="182"/>
      <c r="N148" s="183"/>
      <c r="O148" s="183"/>
      <c r="P148" s="184">
        <f>SUM(P149:P151)</f>
        <v>0</v>
      </c>
      <c r="Q148" s="183"/>
      <c r="R148" s="184">
        <f>SUM(R149:R151)</f>
        <v>0.0312</v>
      </c>
      <c r="S148" s="183"/>
      <c r="T148" s="185">
        <f>SUM(T149:T151)</f>
        <v>0.0012000000000000001</v>
      </c>
      <c r="AR148" s="186" t="s">
        <v>135</v>
      </c>
      <c r="AT148" s="187" t="s">
        <v>77</v>
      </c>
      <c r="AU148" s="187" t="s">
        <v>21</v>
      </c>
      <c r="AY148" s="186" t="s">
        <v>128</v>
      </c>
      <c r="BK148" s="188">
        <f>SUM(BK149:BK151)</f>
        <v>0</v>
      </c>
    </row>
    <row r="149" spans="1:65" s="2" customFormat="1" ht="16.5" customHeight="1">
      <c r="A149" s="36"/>
      <c r="B149" s="37"/>
      <c r="C149" s="191" t="s">
        <v>286</v>
      </c>
      <c r="D149" s="191" t="s">
        <v>131</v>
      </c>
      <c r="E149" s="192" t="s">
        <v>287</v>
      </c>
      <c r="F149" s="193" t="s">
        <v>288</v>
      </c>
      <c r="G149" s="194" t="s">
        <v>133</v>
      </c>
      <c r="H149" s="195">
        <v>24</v>
      </c>
      <c r="I149" s="196"/>
      <c r="J149" s="197">
        <f>ROUND(I149*H149,2)</f>
        <v>0</v>
      </c>
      <c r="K149" s="193" t="s">
        <v>147</v>
      </c>
      <c r="L149" s="41"/>
      <c r="M149" s="198" t="s">
        <v>32</v>
      </c>
      <c r="N149" s="199" t="s">
        <v>50</v>
      </c>
      <c r="O149" s="66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2" t="s">
        <v>229</v>
      </c>
      <c r="AT149" s="202" t="s">
        <v>131</v>
      </c>
      <c r="AU149" s="202" t="s">
        <v>135</v>
      </c>
      <c r="AY149" s="18" t="s">
        <v>128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8" t="s">
        <v>135</v>
      </c>
      <c r="BK149" s="203">
        <f>ROUND(I149*H149,2)</f>
        <v>0</v>
      </c>
      <c r="BL149" s="18" t="s">
        <v>229</v>
      </c>
      <c r="BM149" s="202" t="s">
        <v>289</v>
      </c>
    </row>
    <row r="150" spans="1:65" s="2" customFormat="1" ht="16.5" customHeight="1">
      <c r="A150" s="36"/>
      <c r="B150" s="37"/>
      <c r="C150" s="191" t="s">
        <v>290</v>
      </c>
      <c r="D150" s="191" t="s">
        <v>131</v>
      </c>
      <c r="E150" s="192" t="s">
        <v>291</v>
      </c>
      <c r="F150" s="193" t="s">
        <v>292</v>
      </c>
      <c r="G150" s="194" t="s">
        <v>133</v>
      </c>
      <c r="H150" s="195">
        <v>24</v>
      </c>
      <c r="I150" s="196"/>
      <c r="J150" s="197">
        <f>ROUND(I150*H150,2)</f>
        <v>0</v>
      </c>
      <c r="K150" s="193" t="s">
        <v>147</v>
      </c>
      <c r="L150" s="41"/>
      <c r="M150" s="198" t="s">
        <v>32</v>
      </c>
      <c r="N150" s="199" t="s">
        <v>50</v>
      </c>
      <c r="O150" s="66"/>
      <c r="P150" s="200">
        <f>O150*H150</f>
        <v>0</v>
      </c>
      <c r="Q150" s="200">
        <v>0</v>
      </c>
      <c r="R150" s="200">
        <f>Q150*H150</f>
        <v>0</v>
      </c>
      <c r="S150" s="200">
        <v>5E-05</v>
      </c>
      <c r="T150" s="201">
        <f>S150*H150</f>
        <v>0.0012000000000000001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2" t="s">
        <v>229</v>
      </c>
      <c r="AT150" s="202" t="s">
        <v>131</v>
      </c>
      <c r="AU150" s="202" t="s">
        <v>135</v>
      </c>
      <c r="AY150" s="18" t="s">
        <v>128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8" t="s">
        <v>135</v>
      </c>
      <c r="BK150" s="203">
        <f>ROUND(I150*H150,2)</f>
        <v>0</v>
      </c>
      <c r="BL150" s="18" t="s">
        <v>229</v>
      </c>
      <c r="BM150" s="202" t="s">
        <v>293</v>
      </c>
    </row>
    <row r="151" spans="1:65" s="2" customFormat="1" ht="16.5" customHeight="1">
      <c r="A151" s="36"/>
      <c r="B151" s="37"/>
      <c r="C151" s="232" t="s">
        <v>7</v>
      </c>
      <c r="D151" s="232" t="s">
        <v>210</v>
      </c>
      <c r="E151" s="233" t="s">
        <v>294</v>
      </c>
      <c r="F151" s="234" t="s">
        <v>295</v>
      </c>
      <c r="G151" s="235" t="s">
        <v>133</v>
      </c>
      <c r="H151" s="236">
        <v>24</v>
      </c>
      <c r="I151" s="237"/>
      <c r="J151" s="238">
        <f>ROUND(I151*H151,2)</f>
        <v>0</v>
      </c>
      <c r="K151" s="234" t="s">
        <v>147</v>
      </c>
      <c r="L151" s="239"/>
      <c r="M151" s="240" t="s">
        <v>32</v>
      </c>
      <c r="N151" s="241" t="s">
        <v>50</v>
      </c>
      <c r="O151" s="66"/>
      <c r="P151" s="200">
        <f>O151*H151</f>
        <v>0</v>
      </c>
      <c r="Q151" s="200">
        <v>0.0013</v>
      </c>
      <c r="R151" s="200">
        <f>Q151*H151</f>
        <v>0.0312</v>
      </c>
      <c r="S151" s="200">
        <v>0</v>
      </c>
      <c r="T151" s="201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2" t="s">
        <v>269</v>
      </c>
      <c r="AT151" s="202" t="s">
        <v>210</v>
      </c>
      <c r="AU151" s="202" t="s">
        <v>135</v>
      </c>
      <c r="AY151" s="18" t="s">
        <v>128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8" t="s">
        <v>135</v>
      </c>
      <c r="BK151" s="203">
        <f>ROUND(I151*H151,2)</f>
        <v>0</v>
      </c>
      <c r="BL151" s="18" t="s">
        <v>229</v>
      </c>
      <c r="BM151" s="202" t="s">
        <v>296</v>
      </c>
    </row>
    <row r="152" spans="2:63" s="12" customFormat="1" ht="22.9" customHeight="1">
      <c r="B152" s="175"/>
      <c r="C152" s="176"/>
      <c r="D152" s="177" t="s">
        <v>77</v>
      </c>
      <c r="E152" s="189" t="s">
        <v>297</v>
      </c>
      <c r="F152" s="189" t="s">
        <v>298</v>
      </c>
      <c r="G152" s="176"/>
      <c r="H152" s="176"/>
      <c r="I152" s="179"/>
      <c r="J152" s="190">
        <f>BK152</f>
        <v>0</v>
      </c>
      <c r="K152" s="176"/>
      <c r="L152" s="181"/>
      <c r="M152" s="182"/>
      <c r="N152" s="183"/>
      <c r="O152" s="183"/>
      <c r="P152" s="184">
        <f>SUM(P153:P183)</f>
        <v>0</v>
      </c>
      <c r="Q152" s="183"/>
      <c r="R152" s="184">
        <f>SUM(R153:R183)</f>
        <v>9.21139695</v>
      </c>
      <c r="S152" s="183"/>
      <c r="T152" s="185">
        <f>SUM(T153:T183)</f>
        <v>6.7773975</v>
      </c>
      <c r="AR152" s="186" t="s">
        <v>135</v>
      </c>
      <c r="AT152" s="187" t="s">
        <v>77</v>
      </c>
      <c r="AU152" s="187" t="s">
        <v>21</v>
      </c>
      <c r="AY152" s="186" t="s">
        <v>128</v>
      </c>
      <c r="BK152" s="188">
        <f>SUM(BK153:BK183)</f>
        <v>0</v>
      </c>
    </row>
    <row r="153" spans="1:65" s="2" customFormat="1" ht="24" customHeight="1">
      <c r="A153" s="36"/>
      <c r="B153" s="37"/>
      <c r="C153" s="191" t="s">
        <v>299</v>
      </c>
      <c r="D153" s="191" t="s">
        <v>131</v>
      </c>
      <c r="E153" s="192" t="s">
        <v>300</v>
      </c>
      <c r="F153" s="193" t="s">
        <v>301</v>
      </c>
      <c r="G153" s="194" t="s">
        <v>188</v>
      </c>
      <c r="H153" s="195">
        <v>28.71</v>
      </c>
      <c r="I153" s="196"/>
      <c r="J153" s="197">
        <f>ROUND(I153*H153,2)</f>
        <v>0</v>
      </c>
      <c r="K153" s="193" t="s">
        <v>147</v>
      </c>
      <c r="L153" s="41"/>
      <c r="M153" s="198" t="s">
        <v>32</v>
      </c>
      <c r="N153" s="199" t="s">
        <v>50</v>
      </c>
      <c r="O153" s="66"/>
      <c r="P153" s="200">
        <f>O153*H153</f>
        <v>0</v>
      </c>
      <c r="Q153" s="200">
        <v>0.02541</v>
      </c>
      <c r="R153" s="200">
        <f>Q153*H153</f>
        <v>0.7295211</v>
      </c>
      <c r="S153" s="200">
        <v>0</v>
      </c>
      <c r="T153" s="20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2" t="s">
        <v>229</v>
      </c>
      <c r="AT153" s="202" t="s">
        <v>131</v>
      </c>
      <c r="AU153" s="202" t="s">
        <v>135</v>
      </c>
      <c r="AY153" s="18" t="s">
        <v>128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8" t="s">
        <v>135</v>
      </c>
      <c r="BK153" s="203">
        <f>ROUND(I153*H153,2)</f>
        <v>0</v>
      </c>
      <c r="BL153" s="18" t="s">
        <v>229</v>
      </c>
      <c r="BM153" s="202" t="s">
        <v>302</v>
      </c>
    </row>
    <row r="154" spans="2:51" s="13" customFormat="1" ht="11.25">
      <c r="B154" s="209"/>
      <c r="C154" s="210"/>
      <c r="D154" s="211" t="s">
        <v>193</v>
      </c>
      <c r="E154" s="212" t="s">
        <v>32</v>
      </c>
      <c r="F154" s="213" t="s">
        <v>303</v>
      </c>
      <c r="G154" s="210"/>
      <c r="H154" s="214">
        <v>28.71</v>
      </c>
      <c r="I154" s="215"/>
      <c r="J154" s="210"/>
      <c r="K154" s="210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193</v>
      </c>
      <c r="AU154" s="220" t="s">
        <v>135</v>
      </c>
      <c r="AV154" s="13" t="s">
        <v>135</v>
      </c>
      <c r="AW154" s="13" t="s">
        <v>40</v>
      </c>
      <c r="AX154" s="13" t="s">
        <v>21</v>
      </c>
      <c r="AY154" s="220" t="s">
        <v>128</v>
      </c>
    </row>
    <row r="155" spans="1:65" s="2" customFormat="1" ht="36" customHeight="1">
      <c r="A155" s="36"/>
      <c r="B155" s="37"/>
      <c r="C155" s="191" t="s">
        <v>304</v>
      </c>
      <c r="D155" s="191" t="s">
        <v>131</v>
      </c>
      <c r="E155" s="192" t="s">
        <v>305</v>
      </c>
      <c r="F155" s="193" t="s">
        <v>306</v>
      </c>
      <c r="G155" s="194" t="s">
        <v>188</v>
      </c>
      <c r="H155" s="195">
        <v>130.515</v>
      </c>
      <c r="I155" s="196"/>
      <c r="J155" s="197">
        <f>ROUND(I155*H155,2)</f>
        <v>0</v>
      </c>
      <c r="K155" s="193" t="s">
        <v>147</v>
      </c>
      <c r="L155" s="41"/>
      <c r="M155" s="198" t="s">
        <v>32</v>
      </c>
      <c r="N155" s="199" t="s">
        <v>50</v>
      </c>
      <c r="O155" s="66"/>
      <c r="P155" s="200">
        <f>O155*H155</f>
        <v>0</v>
      </c>
      <c r="Q155" s="200">
        <v>0.04536</v>
      </c>
      <c r="R155" s="200">
        <f>Q155*H155</f>
        <v>5.920160399999999</v>
      </c>
      <c r="S155" s="200">
        <v>0</v>
      </c>
      <c r="T155" s="201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2" t="s">
        <v>229</v>
      </c>
      <c r="AT155" s="202" t="s">
        <v>131</v>
      </c>
      <c r="AU155" s="202" t="s">
        <v>135</v>
      </c>
      <c r="AY155" s="18" t="s">
        <v>128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8" t="s">
        <v>135</v>
      </c>
      <c r="BK155" s="203">
        <f>ROUND(I155*H155,2)</f>
        <v>0</v>
      </c>
      <c r="BL155" s="18" t="s">
        <v>229</v>
      </c>
      <c r="BM155" s="202" t="s">
        <v>307</v>
      </c>
    </row>
    <row r="156" spans="2:51" s="13" customFormat="1" ht="11.25">
      <c r="B156" s="209"/>
      <c r="C156" s="210"/>
      <c r="D156" s="211" t="s">
        <v>193</v>
      </c>
      <c r="E156" s="212" t="s">
        <v>32</v>
      </c>
      <c r="F156" s="213" t="s">
        <v>308</v>
      </c>
      <c r="G156" s="210"/>
      <c r="H156" s="214">
        <v>83.655</v>
      </c>
      <c r="I156" s="215"/>
      <c r="J156" s="210"/>
      <c r="K156" s="210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193</v>
      </c>
      <c r="AU156" s="220" t="s">
        <v>135</v>
      </c>
      <c r="AV156" s="13" t="s">
        <v>135</v>
      </c>
      <c r="AW156" s="13" t="s">
        <v>40</v>
      </c>
      <c r="AX156" s="13" t="s">
        <v>78</v>
      </c>
      <c r="AY156" s="220" t="s">
        <v>128</v>
      </c>
    </row>
    <row r="157" spans="2:51" s="13" customFormat="1" ht="11.25">
      <c r="B157" s="209"/>
      <c r="C157" s="210"/>
      <c r="D157" s="211" t="s">
        <v>193</v>
      </c>
      <c r="E157" s="212" t="s">
        <v>32</v>
      </c>
      <c r="F157" s="213" t="s">
        <v>309</v>
      </c>
      <c r="G157" s="210"/>
      <c r="H157" s="214">
        <v>46.86</v>
      </c>
      <c r="I157" s="215"/>
      <c r="J157" s="210"/>
      <c r="K157" s="210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193</v>
      </c>
      <c r="AU157" s="220" t="s">
        <v>135</v>
      </c>
      <c r="AV157" s="13" t="s">
        <v>135</v>
      </c>
      <c r="AW157" s="13" t="s">
        <v>40</v>
      </c>
      <c r="AX157" s="13" t="s">
        <v>78</v>
      </c>
      <c r="AY157" s="220" t="s">
        <v>128</v>
      </c>
    </row>
    <row r="158" spans="2:51" s="14" customFormat="1" ht="11.25">
      <c r="B158" s="221"/>
      <c r="C158" s="222"/>
      <c r="D158" s="211" t="s">
        <v>193</v>
      </c>
      <c r="E158" s="223" t="s">
        <v>32</v>
      </c>
      <c r="F158" s="224" t="s">
        <v>206</v>
      </c>
      <c r="G158" s="222"/>
      <c r="H158" s="225">
        <v>130.515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193</v>
      </c>
      <c r="AU158" s="231" t="s">
        <v>135</v>
      </c>
      <c r="AV158" s="14" t="s">
        <v>155</v>
      </c>
      <c r="AW158" s="14" t="s">
        <v>40</v>
      </c>
      <c r="AX158" s="14" t="s">
        <v>21</v>
      </c>
      <c r="AY158" s="231" t="s">
        <v>128</v>
      </c>
    </row>
    <row r="159" spans="1:65" s="2" customFormat="1" ht="36" customHeight="1">
      <c r="A159" s="36"/>
      <c r="B159" s="37"/>
      <c r="C159" s="191" t="s">
        <v>310</v>
      </c>
      <c r="D159" s="191" t="s">
        <v>131</v>
      </c>
      <c r="E159" s="192" t="s">
        <v>311</v>
      </c>
      <c r="F159" s="193" t="s">
        <v>312</v>
      </c>
      <c r="G159" s="194" t="s">
        <v>188</v>
      </c>
      <c r="H159" s="195">
        <v>46.86</v>
      </c>
      <c r="I159" s="196"/>
      <c r="J159" s="197">
        <f>ROUND(I159*H159,2)</f>
        <v>0</v>
      </c>
      <c r="K159" s="193" t="s">
        <v>147</v>
      </c>
      <c r="L159" s="41"/>
      <c r="M159" s="198" t="s">
        <v>32</v>
      </c>
      <c r="N159" s="199" t="s">
        <v>50</v>
      </c>
      <c r="O159" s="66"/>
      <c r="P159" s="200">
        <f>O159*H159</f>
        <v>0</v>
      </c>
      <c r="Q159" s="200">
        <v>0.04536</v>
      </c>
      <c r="R159" s="200">
        <f>Q159*H159</f>
        <v>2.1255696</v>
      </c>
      <c r="S159" s="200">
        <v>0</v>
      </c>
      <c r="T159" s="201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2" t="s">
        <v>229</v>
      </c>
      <c r="AT159" s="202" t="s">
        <v>131</v>
      </c>
      <c r="AU159" s="202" t="s">
        <v>135</v>
      </c>
      <c r="AY159" s="18" t="s">
        <v>128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8" t="s">
        <v>135</v>
      </c>
      <c r="BK159" s="203">
        <f>ROUND(I159*H159,2)</f>
        <v>0</v>
      </c>
      <c r="BL159" s="18" t="s">
        <v>229</v>
      </c>
      <c r="BM159" s="202" t="s">
        <v>313</v>
      </c>
    </row>
    <row r="160" spans="2:51" s="13" customFormat="1" ht="11.25">
      <c r="B160" s="209"/>
      <c r="C160" s="210"/>
      <c r="D160" s="211" t="s">
        <v>193</v>
      </c>
      <c r="E160" s="212" t="s">
        <v>32</v>
      </c>
      <c r="F160" s="213" t="s">
        <v>309</v>
      </c>
      <c r="G160" s="210"/>
      <c r="H160" s="214">
        <v>46.86</v>
      </c>
      <c r="I160" s="215"/>
      <c r="J160" s="210"/>
      <c r="K160" s="210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193</v>
      </c>
      <c r="AU160" s="220" t="s">
        <v>135</v>
      </c>
      <c r="AV160" s="13" t="s">
        <v>135</v>
      </c>
      <c r="AW160" s="13" t="s">
        <v>40</v>
      </c>
      <c r="AX160" s="13" t="s">
        <v>78</v>
      </c>
      <c r="AY160" s="220" t="s">
        <v>128</v>
      </c>
    </row>
    <row r="161" spans="2:51" s="14" customFormat="1" ht="11.25">
      <c r="B161" s="221"/>
      <c r="C161" s="222"/>
      <c r="D161" s="211" t="s">
        <v>193</v>
      </c>
      <c r="E161" s="223" t="s">
        <v>32</v>
      </c>
      <c r="F161" s="224" t="s">
        <v>206</v>
      </c>
      <c r="G161" s="222"/>
      <c r="H161" s="225">
        <v>46.86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193</v>
      </c>
      <c r="AU161" s="231" t="s">
        <v>135</v>
      </c>
      <c r="AV161" s="14" t="s">
        <v>155</v>
      </c>
      <c r="AW161" s="14" t="s">
        <v>40</v>
      </c>
      <c r="AX161" s="14" t="s">
        <v>21</v>
      </c>
      <c r="AY161" s="231" t="s">
        <v>128</v>
      </c>
    </row>
    <row r="162" spans="1:65" s="2" customFormat="1" ht="24" customHeight="1">
      <c r="A162" s="36"/>
      <c r="B162" s="37"/>
      <c r="C162" s="191" t="s">
        <v>314</v>
      </c>
      <c r="D162" s="191" t="s">
        <v>131</v>
      </c>
      <c r="E162" s="192" t="s">
        <v>315</v>
      </c>
      <c r="F162" s="193" t="s">
        <v>316</v>
      </c>
      <c r="G162" s="194" t="s">
        <v>317</v>
      </c>
      <c r="H162" s="195">
        <v>74.94</v>
      </c>
      <c r="I162" s="196"/>
      <c r="J162" s="197">
        <f>ROUND(I162*H162,2)</f>
        <v>0</v>
      </c>
      <c r="K162" s="193" t="s">
        <v>147</v>
      </c>
      <c r="L162" s="41"/>
      <c r="M162" s="198" t="s">
        <v>32</v>
      </c>
      <c r="N162" s="199" t="s">
        <v>50</v>
      </c>
      <c r="O162" s="66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2" t="s">
        <v>229</v>
      </c>
      <c r="AT162" s="202" t="s">
        <v>131</v>
      </c>
      <c r="AU162" s="202" t="s">
        <v>135</v>
      </c>
      <c r="AY162" s="18" t="s">
        <v>128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8" t="s">
        <v>135</v>
      </c>
      <c r="BK162" s="203">
        <f>ROUND(I162*H162,2)</f>
        <v>0</v>
      </c>
      <c r="BL162" s="18" t="s">
        <v>229</v>
      </c>
      <c r="BM162" s="202" t="s">
        <v>318</v>
      </c>
    </row>
    <row r="163" spans="2:51" s="13" customFormat="1" ht="11.25">
      <c r="B163" s="209"/>
      <c r="C163" s="210"/>
      <c r="D163" s="211" t="s">
        <v>193</v>
      </c>
      <c r="E163" s="212" t="s">
        <v>32</v>
      </c>
      <c r="F163" s="213" t="s">
        <v>319</v>
      </c>
      <c r="G163" s="210"/>
      <c r="H163" s="214">
        <v>74.94</v>
      </c>
      <c r="I163" s="215"/>
      <c r="J163" s="210"/>
      <c r="K163" s="210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193</v>
      </c>
      <c r="AU163" s="220" t="s">
        <v>135</v>
      </c>
      <c r="AV163" s="13" t="s">
        <v>135</v>
      </c>
      <c r="AW163" s="13" t="s">
        <v>40</v>
      </c>
      <c r="AX163" s="13" t="s">
        <v>78</v>
      </c>
      <c r="AY163" s="220" t="s">
        <v>128</v>
      </c>
    </row>
    <row r="164" spans="2:51" s="14" customFormat="1" ht="11.25">
      <c r="B164" s="221"/>
      <c r="C164" s="222"/>
      <c r="D164" s="211" t="s">
        <v>193</v>
      </c>
      <c r="E164" s="223" t="s">
        <v>32</v>
      </c>
      <c r="F164" s="224" t="s">
        <v>206</v>
      </c>
      <c r="G164" s="222"/>
      <c r="H164" s="225">
        <v>74.94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193</v>
      </c>
      <c r="AU164" s="231" t="s">
        <v>135</v>
      </c>
      <c r="AV164" s="14" t="s">
        <v>155</v>
      </c>
      <c r="AW164" s="14" t="s">
        <v>40</v>
      </c>
      <c r="AX164" s="14" t="s">
        <v>21</v>
      </c>
      <c r="AY164" s="231" t="s">
        <v>128</v>
      </c>
    </row>
    <row r="165" spans="1:65" s="2" customFormat="1" ht="24" customHeight="1">
      <c r="A165" s="36"/>
      <c r="B165" s="37"/>
      <c r="C165" s="191" t="s">
        <v>320</v>
      </c>
      <c r="D165" s="191" t="s">
        <v>131</v>
      </c>
      <c r="E165" s="192" t="s">
        <v>321</v>
      </c>
      <c r="F165" s="193" t="s">
        <v>322</v>
      </c>
      <c r="G165" s="194" t="s">
        <v>188</v>
      </c>
      <c r="H165" s="195">
        <v>412.17</v>
      </c>
      <c r="I165" s="196"/>
      <c r="J165" s="197">
        <f>ROUND(I165*H165,2)</f>
        <v>0</v>
      </c>
      <c r="K165" s="193" t="s">
        <v>147</v>
      </c>
      <c r="L165" s="41"/>
      <c r="M165" s="198" t="s">
        <v>32</v>
      </c>
      <c r="N165" s="199" t="s">
        <v>50</v>
      </c>
      <c r="O165" s="66"/>
      <c r="P165" s="200">
        <f>O165*H165</f>
        <v>0</v>
      </c>
      <c r="Q165" s="200">
        <v>0.0002</v>
      </c>
      <c r="R165" s="200">
        <f>Q165*H165</f>
        <v>0.08243400000000001</v>
      </c>
      <c r="S165" s="200">
        <v>0</v>
      </c>
      <c r="T165" s="201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2" t="s">
        <v>229</v>
      </c>
      <c r="AT165" s="202" t="s">
        <v>131</v>
      </c>
      <c r="AU165" s="202" t="s">
        <v>135</v>
      </c>
      <c r="AY165" s="18" t="s">
        <v>128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8" t="s">
        <v>135</v>
      </c>
      <c r="BK165" s="203">
        <f>ROUND(I165*H165,2)</f>
        <v>0</v>
      </c>
      <c r="BL165" s="18" t="s">
        <v>229</v>
      </c>
      <c r="BM165" s="202" t="s">
        <v>323</v>
      </c>
    </row>
    <row r="166" spans="2:51" s="13" customFormat="1" ht="11.25">
      <c r="B166" s="209"/>
      <c r="C166" s="210"/>
      <c r="D166" s="211" t="s">
        <v>193</v>
      </c>
      <c r="E166" s="212" t="s">
        <v>32</v>
      </c>
      <c r="F166" s="213" t="s">
        <v>324</v>
      </c>
      <c r="G166" s="210"/>
      <c r="H166" s="214">
        <v>412.17</v>
      </c>
      <c r="I166" s="215"/>
      <c r="J166" s="210"/>
      <c r="K166" s="210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193</v>
      </c>
      <c r="AU166" s="220" t="s">
        <v>135</v>
      </c>
      <c r="AV166" s="13" t="s">
        <v>135</v>
      </c>
      <c r="AW166" s="13" t="s">
        <v>40</v>
      </c>
      <c r="AX166" s="13" t="s">
        <v>78</v>
      </c>
      <c r="AY166" s="220" t="s">
        <v>128</v>
      </c>
    </row>
    <row r="167" spans="2:51" s="14" customFormat="1" ht="11.25">
      <c r="B167" s="221"/>
      <c r="C167" s="222"/>
      <c r="D167" s="211" t="s">
        <v>193</v>
      </c>
      <c r="E167" s="223" t="s">
        <v>32</v>
      </c>
      <c r="F167" s="224" t="s">
        <v>206</v>
      </c>
      <c r="G167" s="222"/>
      <c r="H167" s="225">
        <v>412.17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193</v>
      </c>
      <c r="AU167" s="231" t="s">
        <v>135</v>
      </c>
      <c r="AV167" s="14" t="s">
        <v>155</v>
      </c>
      <c r="AW167" s="14" t="s">
        <v>40</v>
      </c>
      <c r="AX167" s="14" t="s">
        <v>21</v>
      </c>
      <c r="AY167" s="231" t="s">
        <v>128</v>
      </c>
    </row>
    <row r="168" spans="1:65" s="2" customFormat="1" ht="24" customHeight="1">
      <c r="A168" s="36"/>
      <c r="B168" s="37"/>
      <c r="C168" s="191" t="s">
        <v>325</v>
      </c>
      <c r="D168" s="191" t="s">
        <v>131</v>
      </c>
      <c r="E168" s="192" t="s">
        <v>326</v>
      </c>
      <c r="F168" s="193" t="s">
        <v>327</v>
      </c>
      <c r="G168" s="194" t="s">
        <v>317</v>
      </c>
      <c r="H168" s="195">
        <v>33</v>
      </c>
      <c r="I168" s="196"/>
      <c r="J168" s="197">
        <f>ROUND(I168*H168,2)</f>
        <v>0</v>
      </c>
      <c r="K168" s="193" t="s">
        <v>147</v>
      </c>
      <c r="L168" s="41"/>
      <c r="M168" s="198" t="s">
        <v>32</v>
      </c>
      <c r="N168" s="199" t="s">
        <v>50</v>
      </c>
      <c r="O168" s="66"/>
      <c r="P168" s="200">
        <f>O168*H168</f>
        <v>0</v>
      </c>
      <c r="Q168" s="200">
        <v>0.00036</v>
      </c>
      <c r="R168" s="200">
        <f>Q168*H168</f>
        <v>0.01188</v>
      </c>
      <c r="S168" s="200">
        <v>0</v>
      </c>
      <c r="T168" s="20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2" t="s">
        <v>229</v>
      </c>
      <c r="AT168" s="202" t="s">
        <v>131</v>
      </c>
      <c r="AU168" s="202" t="s">
        <v>135</v>
      </c>
      <c r="AY168" s="18" t="s">
        <v>128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8" t="s">
        <v>135</v>
      </c>
      <c r="BK168" s="203">
        <f>ROUND(I168*H168,2)</f>
        <v>0</v>
      </c>
      <c r="BL168" s="18" t="s">
        <v>229</v>
      </c>
      <c r="BM168" s="202" t="s">
        <v>328</v>
      </c>
    </row>
    <row r="169" spans="2:51" s="13" customFormat="1" ht="11.25">
      <c r="B169" s="209"/>
      <c r="C169" s="210"/>
      <c r="D169" s="211" t="s">
        <v>193</v>
      </c>
      <c r="E169" s="212" t="s">
        <v>32</v>
      </c>
      <c r="F169" s="213" t="s">
        <v>329</v>
      </c>
      <c r="G169" s="210"/>
      <c r="H169" s="214">
        <v>33</v>
      </c>
      <c r="I169" s="215"/>
      <c r="J169" s="210"/>
      <c r="K169" s="210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193</v>
      </c>
      <c r="AU169" s="220" t="s">
        <v>135</v>
      </c>
      <c r="AV169" s="13" t="s">
        <v>135</v>
      </c>
      <c r="AW169" s="13" t="s">
        <v>40</v>
      </c>
      <c r="AX169" s="13" t="s">
        <v>78</v>
      </c>
      <c r="AY169" s="220" t="s">
        <v>128</v>
      </c>
    </row>
    <row r="170" spans="2:51" s="14" customFormat="1" ht="11.25">
      <c r="B170" s="221"/>
      <c r="C170" s="222"/>
      <c r="D170" s="211" t="s">
        <v>193</v>
      </c>
      <c r="E170" s="223" t="s">
        <v>32</v>
      </c>
      <c r="F170" s="224" t="s">
        <v>206</v>
      </c>
      <c r="G170" s="222"/>
      <c r="H170" s="225">
        <v>33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193</v>
      </c>
      <c r="AU170" s="231" t="s">
        <v>135</v>
      </c>
      <c r="AV170" s="14" t="s">
        <v>155</v>
      </c>
      <c r="AW170" s="14" t="s">
        <v>40</v>
      </c>
      <c r="AX170" s="14" t="s">
        <v>21</v>
      </c>
      <c r="AY170" s="231" t="s">
        <v>128</v>
      </c>
    </row>
    <row r="171" spans="1:65" s="2" customFormat="1" ht="24" customHeight="1">
      <c r="A171" s="36"/>
      <c r="B171" s="37"/>
      <c r="C171" s="191" t="s">
        <v>330</v>
      </c>
      <c r="D171" s="191" t="s">
        <v>131</v>
      </c>
      <c r="E171" s="192" t="s">
        <v>331</v>
      </c>
      <c r="F171" s="193" t="s">
        <v>332</v>
      </c>
      <c r="G171" s="194" t="s">
        <v>188</v>
      </c>
      <c r="H171" s="195">
        <v>83.655</v>
      </c>
      <c r="I171" s="196"/>
      <c r="J171" s="197">
        <f>ROUND(I171*H171,2)</f>
        <v>0</v>
      </c>
      <c r="K171" s="193" t="s">
        <v>147</v>
      </c>
      <c r="L171" s="41"/>
      <c r="M171" s="198" t="s">
        <v>32</v>
      </c>
      <c r="N171" s="199" t="s">
        <v>50</v>
      </c>
      <c r="O171" s="66"/>
      <c r="P171" s="200">
        <f>O171*H171</f>
        <v>0</v>
      </c>
      <c r="Q171" s="200">
        <v>0.00161</v>
      </c>
      <c r="R171" s="200">
        <f>Q171*H171</f>
        <v>0.13468455000000001</v>
      </c>
      <c r="S171" s="200">
        <v>0</v>
      </c>
      <c r="T171" s="20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2" t="s">
        <v>229</v>
      </c>
      <c r="AT171" s="202" t="s">
        <v>131</v>
      </c>
      <c r="AU171" s="202" t="s">
        <v>135</v>
      </c>
      <c r="AY171" s="18" t="s">
        <v>128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8" t="s">
        <v>135</v>
      </c>
      <c r="BK171" s="203">
        <f>ROUND(I171*H171,2)</f>
        <v>0</v>
      </c>
      <c r="BL171" s="18" t="s">
        <v>229</v>
      </c>
      <c r="BM171" s="202" t="s">
        <v>333</v>
      </c>
    </row>
    <row r="172" spans="2:51" s="13" customFormat="1" ht="11.25">
      <c r="B172" s="209"/>
      <c r="C172" s="210"/>
      <c r="D172" s="211" t="s">
        <v>193</v>
      </c>
      <c r="E172" s="212" t="s">
        <v>32</v>
      </c>
      <c r="F172" s="213" t="s">
        <v>308</v>
      </c>
      <c r="G172" s="210"/>
      <c r="H172" s="214">
        <v>83.655</v>
      </c>
      <c r="I172" s="215"/>
      <c r="J172" s="210"/>
      <c r="K172" s="210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193</v>
      </c>
      <c r="AU172" s="220" t="s">
        <v>135</v>
      </c>
      <c r="AV172" s="13" t="s">
        <v>135</v>
      </c>
      <c r="AW172" s="13" t="s">
        <v>40</v>
      </c>
      <c r="AX172" s="13" t="s">
        <v>78</v>
      </c>
      <c r="AY172" s="220" t="s">
        <v>128</v>
      </c>
    </row>
    <row r="173" spans="2:51" s="14" customFormat="1" ht="11.25">
      <c r="B173" s="221"/>
      <c r="C173" s="222"/>
      <c r="D173" s="211" t="s">
        <v>193</v>
      </c>
      <c r="E173" s="223" t="s">
        <v>32</v>
      </c>
      <c r="F173" s="224" t="s">
        <v>206</v>
      </c>
      <c r="G173" s="222"/>
      <c r="H173" s="225">
        <v>83.655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193</v>
      </c>
      <c r="AU173" s="231" t="s">
        <v>135</v>
      </c>
      <c r="AV173" s="14" t="s">
        <v>155</v>
      </c>
      <c r="AW173" s="14" t="s">
        <v>40</v>
      </c>
      <c r="AX173" s="14" t="s">
        <v>21</v>
      </c>
      <c r="AY173" s="231" t="s">
        <v>128</v>
      </c>
    </row>
    <row r="174" spans="1:65" s="2" customFormat="1" ht="16.5" customHeight="1">
      <c r="A174" s="36"/>
      <c r="B174" s="37"/>
      <c r="C174" s="191" t="s">
        <v>334</v>
      </c>
      <c r="D174" s="191" t="s">
        <v>131</v>
      </c>
      <c r="E174" s="192" t="s">
        <v>335</v>
      </c>
      <c r="F174" s="193" t="s">
        <v>336</v>
      </c>
      <c r="G174" s="194" t="s">
        <v>188</v>
      </c>
      <c r="H174" s="195">
        <v>204.6</v>
      </c>
      <c r="I174" s="196"/>
      <c r="J174" s="197">
        <f>ROUND(I174*H174,2)</f>
        <v>0</v>
      </c>
      <c r="K174" s="193" t="s">
        <v>147</v>
      </c>
      <c r="L174" s="41"/>
      <c r="M174" s="198" t="s">
        <v>32</v>
      </c>
      <c r="N174" s="199" t="s">
        <v>50</v>
      </c>
      <c r="O174" s="66"/>
      <c r="P174" s="200">
        <f>O174*H174</f>
        <v>0</v>
      </c>
      <c r="Q174" s="200">
        <v>0</v>
      </c>
      <c r="R174" s="200">
        <f>Q174*H174</f>
        <v>0</v>
      </c>
      <c r="S174" s="200">
        <v>0.03175</v>
      </c>
      <c r="T174" s="201">
        <f>S174*H174</f>
        <v>6.49605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2" t="s">
        <v>229</v>
      </c>
      <c r="AT174" s="202" t="s">
        <v>131</v>
      </c>
      <c r="AU174" s="202" t="s">
        <v>135</v>
      </c>
      <c r="AY174" s="18" t="s">
        <v>128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8" t="s">
        <v>135</v>
      </c>
      <c r="BK174" s="203">
        <f>ROUND(I174*H174,2)</f>
        <v>0</v>
      </c>
      <c r="BL174" s="18" t="s">
        <v>229</v>
      </c>
      <c r="BM174" s="202" t="s">
        <v>337</v>
      </c>
    </row>
    <row r="175" spans="2:51" s="13" customFormat="1" ht="11.25">
      <c r="B175" s="209"/>
      <c r="C175" s="210"/>
      <c r="D175" s="211" t="s">
        <v>193</v>
      </c>
      <c r="E175" s="212" t="s">
        <v>32</v>
      </c>
      <c r="F175" s="213" t="s">
        <v>338</v>
      </c>
      <c r="G175" s="210"/>
      <c r="H175" s="214">
        <v>204.6</v>
      </c>
      <c r="I175" s="215"/>
      <c r="J175" s="210"/>
      <c r="K175" s="210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193</v>
      </c>
      <c r="AU175" s="220" t="s">
        <v>135</v>
      </c>
      <c r="AV175" s="13" t="s">
        <v>135</v>
      </c>
      <c r="AW175" s="13" t="s">
        <v>40</v>
      </c>
      <c r="AX175" s="13" t="s">
        <v>21</v>
      </c>
      <c r="AY175" s="220" t="s">
        <v>128</v>
      </c>
    </row>
    <row r="176" spans="1:65" s="2" customFormat="1" ht="24" customHeight="1">
      <c r="A176" s="36"/>
      <c r="B176" s="37"/>
      <c r="C176" s="191" t="s">
        <v>339</v>
      </c>
      <c r="D176" s="191" t="s">
        <v>131</v>
      </c>
      <c r="E176" s="192" t="s">
        <v>340</v>
      </c>
      <c r="F176" s="193" t="s">
        <v>341</v>
      </c>
      <c r="G176" s="194" t="s">
        <v>188</v>
      </c>
      <c r="H176" s="195">
        <v>16.31</v>
      </c>
      <c r="I176" s="196"/>
      <c r="J176" s="197">
        <f>ROUND(I176*H176,2)</f>
        <v>0</v>
      </c>
      <c r="K176" s="193" t="s">
        <v>147</v>
      </c>
      <c r="L176" s="41"/>
      <c r="M176" s="198" t="s">
        <v>32</v>
      </c>
      <c r="N176" s="199" t="s">
        <v>50</v>
      </c>
      <c r="O176" s="66"/>
      <c r="P176" s="200">
        <f>O176*H176</f>
        <v>0</v>
      </c>
      <c r="Q176" s="200">
        <v>0.01223</v>
      </c>
      <c r="R176" s="200">
        <f>Q176*H176</f>
        <v>0.1994713</v>
      </c>
      <c r="S176" s="200">
        <v>0</v>
      </c>
      <c r="T176" s="20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2" t="s">
        <v>229</v>
      </c>
      <c r="AT176" s="202" t="s">
        <v>131</v>
      </c>
      <c r="AU176" s="202" t="s">
        <v>135</v>
      </c>
      <c r="AY176" s="18" t="s">
        <v>128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8" t="s">
        <v>135</v>
      </c>
      <c r="BK176" s="203">
        <f>ROUND(I176*H176,2)</f>
        <v>0</v>
      </c>
      <c r="BL176" s="18" t="s">
        <v>229</v>
      </c>
      <c r="BM176" s="202" t="s">
        <v>342</v>
      </c>
    </row>
    <row r="177" spans="2:51" s="13" customFormat="1" ht="11.25">
      <c r="B177" s="209"/>
      <c r="C177" s="210"/>
      <c r="D177" s="211" t="s">
        <v>193</v>
      </c>
      <c r="E177" s="212" t="s">
        <v>32</v>
      </c>
      <c r="F177" s="213" t="s">
        <v>343</v>
      </c>
      <c r="G177" s="210"/>
      <c r="H177" s="214">
        <v>16.31</v>
      </c>
      <c r="I177" s="215"/>
      <c r="J177" s="210"/>
      <c r="K177" s="210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193</v>
      </c>
      <c r="AU177" s="220" t="s">
        <v>135</v>
      </c>
      <c r="AV177" s="13" t="s">
        <v>135</v>
      </c>
      <c r="AW177" s="13" t="s">
        <v>40</v>
      </c>
      <c r="AX177" s="13" t="s">
        <v>78</v>
      </c>
      <c r="AY177" s="220" t="s">
        <v>128</v>
      </c>
    </row>
    <row r="178" spans="2:51" s="14" customFormat="1" ht="11.25">
      <c r="B178" s="221"/>
      <c r="C178" s="222"/>
      <c r="D178" s="211" t="s">
        <v>193</v>
      </c>
      <c r="E178" s="223" t="s">
        <v>32</v>
      </c>
      <c r="F178" s="224" t="s">
        <v>206</v>
      </c>
      <c r="G178" s="222"/>
      <c r="H178" s="225">
        <v>16.31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193</v>
      </c>
      <c r="AU178" s="231" t="s">
        <v>135</v>
      </c>
      <c r="AV178" s="14" t="s">
        <v>155</v>
      </c>
      <c r="AW178" s="14" t="s">
        <v>40</v>
      </c>
      <c r="AX178" s="14" t="s">
        <v>21</v>
      </c>
      <c r="AY178" s="231" t="s">
        <v>128</v>
      </c>
    </row>
    <row r="179" spans="1:65" s="2" customFormat="1" ht="24" customHeight="1">
      <c r="A179" s="36"/>
      <c r="B179" s="37"/>
      <c r="C179" s="191" t="s">
        <v>344</v>
      </c>
      <c r="D179" s="191" t="s">
        <v>131</v>
      </c>
      <c r="E179" s="192" t="s">
        <v>345</v>
      </c>
      <c r="F179" s="193" t="s">
        <v>346</v>
      </c>
      <c r="G179" s="194" t="s">
        <v>317</v>
      </c>
      <c r="H179" s="195">
        <v>23.25</v>
      </c>
      <c r="I179" s="196"/>
      <c r="J179" s="197">
        <f>ROUND(I179*H179,2)</f>
        <v>0</v>
      </c>
      <c r="K179" s="193" t="s">
        <v>147</v>
      </c>
      <c r="L179" s="41"/>
      <c r="M179" s="198" t="s">
        <v>32</v>
      </c>
      <c r="N179" s="199" t="s">
        <v>50</v>
      </c>
      <c r="O179" s="66"/>
      <c r="P179" s="200">
        <f>O179*H179</f>
        <v>0</v>
      </c>
      <c r="Q179" s="200">
        <v>0.00026</v>
      </c>
      <c r="R179" s="200">
        <f>Q179*H179</f>
        <v>0.006044999999999999</v>
      </c>
      <c r="S179" s="200">
        <v>0</v>
      </c>
      <c r="T179" s="201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2" t="s">
        <v>229</v>
      </c>
      <c r="AT179" s="202" t="s">
        <v>131</v>
      </c>
      <c r="AU179" s="202" t="s">
        <v>135</v>
      </c>
      <c r="AY179" s="18" t="s">
        <v>128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8" t="s">
        <v>135</v>
      </c>
      <c r="BK179" s="203">
        <f>ROUND(I179*H179,2)</f>
        <v>0</v>
      </c>
      <c r="BL179" s="18" t="s">
        <v>229</v>
      </c>
      <c r="BM179" s="202" t="s">
        <v>347</v>
      </c>
    </row>
    <row r="180" spans="2:51" s="13" customFormat="1" ht="11.25">
      <c r="B180" s="209"/>
      <c r="C180" s="210"/>
      <c r="D180" s="211" t="s">
        <v>193</v>
      </c>
      <c r="E180" s="212" t="s">
        <v>32</v>
      </c>
      <c r="F180" s="213" t="s">
        <v>348</v>
      </c>
      <c r="G180" s="210"/>
      <c r="H180" s="214">
        <v>23.25</v>
      </c>
      <c r="I180" s="215"/>
      <c r="J180" s="210"/>
      <c r="K180" s="210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193</v>
      </c>
      <c r="AU180" s="220" t="s">
        <v>135</v>
      </c>
      <c r="AV180" s="13" t="s">
        <v>135</v>
      </c>
      <c r="AW180" s="13" t="s">
        <v>40</v>
      </c>
      <c r="AX180" s="13" t="s">
        <v>78</v>
      </c>
      <c r="AY180" s="220" t="s">
        <v>128</v>
      </c>
    </row>
    <row r="181" spans="2:51" s="14" customFormat="1" ht="11.25">
      <c r="B181" s="221"/>
      <c r="C181" s="222"/>
      <c r="D181" s="211" t="s">
        <v>193</v>
      </c>
      <c r="E181" s="223" t="s">
        <v>32</v>
      </c>
      <c r="F181" s="224" t="s">
        <v>206</v>
      </c>
      <c r="G181" s="222"/>
      <c r="H181" s="225">
        <v>23.25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193</v>
      </c>
      <c r="AU181" s="231" t="s">
        <v>135</v>
      </c>
      <c r="AV181" s="14" t="s">
        <v>155</v>
      </c>
      <c r="AW181" s="14" t="s">
        <v>40</v>
      </c>
      <c r="AX181" s="14" t="s">
        <v>21</v>
      </c>
      <c r="AY181" s="231" t="s">
        <v>128</v>
      </c>
    </row>
    <row r="182" spans="1:65" s="2" customFormat="1" ht="24" customHeight="1">
      <c r="A182" s="36"/>
      <c r="B182" s="37"/>
      <c r="C182" s="191" t="s">
        <v>269</v>
      </c>
      <c r="D182" s="191" t="s">
        <v>131</v>
      </c>
      <c r="E182" s="192" t="s">
        <v>349</v>
      </c>
      <c r="F182" s="193" t="s">
        <v>350</v>
      </c>
      <c r="G182" s="194" t="s">
        <v>188</v>
      </c>
      <c r="H182" s="195">
        <v>16.31</v>
      </c>
      <c r="I182" s="196"/>
      <c r="J182" s="197">
        <f>ROUND(I182*H182,2)</f>
        <v>0</v>
      </c>
      <c r="K182" s="193" t="s">
        <v>147</v>
      </c>
      <c r="L182" s="41"/>
      <c r="M182" s="198" t="s">
        <v>32</v>
      </c>
      <c r="N182" s="199" t="s">
        <v>50</v>
      </c>
      <c r="O182" s="66"/>
      <c r="P182" s="200">
        <f>O182*H182</f>
        <v>0</v>
      </c>
      <c r="Q182" s="200">
        <v>0.0001</v>
      </c>
      <c r="R182" s="200">
        <f>Q182*H182</f>
        <v>0.0016309999999999999</v>
      </c>
      <c r="S182" s="200">
        <v>0</v>
      </c>
      <c r="T182" s="201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2" t="s">
        <v>229</v>
      </c>
      <c r="AT182" s="202" t="s">
        <v>131</v>
      </c>
      <c r="AU182" s="202" t="s">
        <v>135</v>
      </c>
      <c r="AY182" s="18" t="s">
        <v>128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8" t="s">
        <v>135</v>
      </c>
      <c r="BK182" s="203">
        <f>ROUND(I182*H182,2)</f>
        <v>0</v>
      </c>
      <c r="BL182" s="18" t="s">
        <v>229</v>
      </c>
      <c r="BM182" s="202" t="s">
        <v>351</v>
      </c>
    </row>
    <row r="183" spans="1:65" s="2" customFormat="1" ht="24" customHeight="1">
      <c r="A183" s="36"/>
      <c r="B183" s="37"/>
      <c r="C183" s="191" t="s">
        <v>352</v>
      </c>
      <c r="D183" s="191" t="s">
        <v>131</v>
      </c>
      <c r="E183" s="192" t="s">
        <v>353</v>
      </c>
      <c r="F183" s="193" t="s">
        <v>354</v>
      </c>
      <c r="G183" s="194" t="s">
        <v>188</v>
      </c>
      <c r="H183" s="195">
        <v>16.31</v>
      </c>
      <c r="I183" s="196"/>
      <c r="J183" s="197">
        <f>ROUND(I183*H183,2)</f>
        <v>0</v>
      </c>
      <c r="K183" s="193" t="s">
        <v>147</v>
      </c>
      <c r="L183" s="41"/>
      <c r="M183" s="198" t="s">
        <v>32</v>
      </c>
      <c r="N183" s="199" t="s">
        <v>50</v>
      </c>
      <c r="O183" s="66"/>
      <c r="P183" s="200">
        <f>O183*H183</f>
        <v>0</v>
      </c>
      <c r="Q183" s="200">
        <v>0</v>
      </c>
      <c r="R183" s="200">
        <f>Q183*H183</f>
        <v>0</v>
      </c>
      <c r="S183" s="200">
        <v>0.01725</v>
      </c>
      <c r="T183" s="201">
        <f>S183*H183</f>
        <v>0.28134750000000003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2" t="s">
        <v>229</v>
      </c>
      <c r="AT183" s="202" t="s">
        <v>131</v>
      </c>
      <c r="AU183" s="202" t="s">
        <v>135</v>
      </c>
      <c r="AY183" s="18" t="s">
        <v>128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8" t="s">
        <v>135</v>
      </c>
      <c r="BK183" s="203">
        <f>ROUND(I183*H183,2)</f>
        <v>0</v>
      </c>
      <c r="BL183" s="18" t="s">
        <v>229</v>
      </c>
      <c r="BM183" s="202" t="s">
        <v>355</v>
      </c>
    </row>
    <row r="184" spans="2:63" s="12" customFormat="1" ht="22.9" customHeight="1">
      <c r="B184" s="175"/>
      <c r="C184" s="176"/>
      <c r="D184" s="177" t="s">
        <v>77</v>
      </c>
      <c r="E184" s="189" t="s">
        <v>356</v>
      </c>
      <c r="F184" s="189" t="s">
        <v>357</v>
      </c>
      <c r="G184" s="176"/>
      <c r="H184" s="176"/>
      <c r="I184" s="179"/>
      <c r="J184" s="190">
        <f>BK184</f>
        <v>0</v>
      </c>
      <c r="K184" s="176"/>
      <c r="L184" s="181"/>
      <c r="M184" s="182"/>
      <c r="N184" s="183"/>
      <c r="O184" s="183"/>
      <c r="P184" s="184">
        <f>SUM(P185:P214)</f>
        <v>0</v>
      </c>
      <c r="Q184" s="183"/>
      <c r="R184" s="184">
        <f>SUM(R185:R214)</f>
        <v>1.2861600000000002</v>
      </c>
      <c r="S184" s="183"/>
      <c r="T184" s="185">
        <f>SUM(T185:T214)</f>
        <v>4.7976</v>
      </c>
      <c r="AR184" s="186" t="s">
        <v>135</v>
      </c>
      <c r="AT184" s="187" t="s">
        <v>77</v>
      </c>
      <c r="AU184" s="187" t="s">
        <v>21</v>
      </c>
      <c r="AY184" s="186" t="s">
        <v>128</v>
      </c>
      <c r="BK184" s="188">
        <f>SUM(BK185:BK214)</f>
        <v>0</v>
      </c>
    </row>
    <row r="185" spans="1:65" s="2" customFormat="1" ht="16.5" customHeight="1">
      <c r="A185" s="36"/>
      <c r="B185" s="37"/>
      <c r="C185" s="191" t="s">
        <v>358</v>
      </c>
      <c r="D185" s="191" t="s">
        <v>131</v>
      </c>
      <c r="E185" s="192" t="s">
        <v>359</v>
      </c>
      <c r="F185" s="193" t="s">
        <v>360</v>
      </c>
      <c r="G185" s="194" t="s">
        <v>188</v>
      </c>
      <c r="H185" s="195">
        <v>6.48</v>
      </c>
      <c r="I185" s="196"/>
      <c r="J185" s="197">
        <f aca="true" t="shared" si="0" ref="J185:J214">ROUND(I185*H185,2)</f>
        <v>0</v>
      </c>
      <c r="K185" s="193" t="s">
        <v>147</v>
      </c>
      <c r="L185" s="41"/>
      <c r="M185" s="198" t="s">
        <v>32</v>
      </c>
      <c r="N185" s="199" t="s">
        <v>50</v>
      </c>
      <c r="O185" s="66"/>
      <c r="P185" s="200">
        <f aca="true" t="shared" si="1" ref="P185:P214">O185*H185</f>
        <v>0</v>
      </c>
      <c r="Q185" s="200">
        <v>0</v>
      </c>
      <c r="R185" s="200">
        <f aca="true" t="shared" si="2" ref="R185:R214">Q185*H185</f>
        <v>0</v>
      </c>
      <c r="S185" s="200">
        <v>0</v>
      </c>
      <c r="T185" s="201">
        <f aca="true" t="shared" si="3" ref="T185:T214"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2" t="s">
        <v>229</v>
      </c>
      <c r="AT185" s="202" t="s">
        <v>131</v>
      </c>
      <c r="AU185" s="202" t="s">
        <v>135</v>
      </c>
      <c r="AY185" s="18" t="s">
        <v>128</v>
      </c>
      <c r="BE185" s="203">
        <f aca="true" t="shared" si="4" ref="BE185:BE214">IF(N185="základní",J185,0)</f>
        <v>0</v>
      </c>
      <c r="BF185" s="203">
        <f aca="true" t="shared" si="5" ref="BF185:BF214">IF(N185="snížená",J185,0)</f>
        <v>0</v>
      </c>
      <c r="BG185" s="203">
        <f aca="true" t="shared" si="6" ref="BG185:BG214">IF(N185="zákl. přenesená",J185,0)</f>
        <v>0</v>
      </c>
      <c r="BH185" s="203">
        <f aca="true" t="shared" si="7" ref="BH185:BH214">IF(N185="sníž. přenesená",J185,0)</f>
        <v>0</v>
      </c>
      <c r="BI185" s="203">
        <f aca="true" t="shared" si="8" ref="BI185:BI214">IF(N185="nulová",J185,0)</f>
        <v>0</v>
      </c>
      <c r="BJ185" s="18" t="s">
        <v>135</v>
      </c>
      <c r="BK185" s="203">
        <f aca="true" t="shared" si="9" ref="BK185:BK214">ROUND(I185*H185,2)</f>
        <v>0</v>
      </c>
      <c r="BL185" s="18" t="s">
        <v>229</v>
      </c>
      <c r="BM185" s="202" t="s">
        <v>361</v>
      </c>
    </row>
    <row r="186" spans="1:65" s="2" customFormat="1" ht="16.5" customHeight="1">
      <c r="A186" s="36"/>
      <c r="B186" s="37"/>
      <c r="C186" s="232" t="s">
        <v>362</v>
      </c>
      <c r="D186" s="232" t="s">
        <v>210</v>
      </c>
      <c r="E186" s="233" t="s">
        <v>363</v>
      </c>
      <c r="F186" s="234" t="s">
        <v>364</v>
      </c>
      <c r="G186" s="235" t="s">
        <v>133</v>
      </c>
      <c r="H186" s="236">
        <v>12</v>
      </c>
      <c r="I186" s="237"/>
      <c r="J186" s="238">
        <f t="shared" si="0"/>
        <v>0</v>
      </c>
      <c r="K186" s="234" t="s">
        <v>147</v>
      </c>
      <c r="L186" s="239"/>
      <c r="M186" s="240" t="s">
        <v>32</v>
      </c>
      <c r="N186" s="241" t="s">
        <v>50</v>
      </c>
      <c r="O186" s="66"/>
      <c r="P186" s="200">
        <f t="shared" si="1"/>
        <v>0</v>
      </c>
      <c r="Q186" s="200">
        <v>0.0011</v>
      </c>
      <c r="R186" s="200">
        <f t="shared" si="2"/>
        <v>0.0132</v>
      </c>
      <c r="S186" s="200">
        <v>0</v>
      </c>
      <c r="T186" s="201">
        <f t="shared" si="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2" t="s">
        <v>269</v>
      </c>
      <c r="AT186" s="202" t="s">
        <v>210</v>
      </c>
      <c r="AU186" s="202" t="s">
        <v>135</v>
      </c>
      <c r="AY186" s="18" t="s">
        <v>128</v>
      </c>
      <c r="BE186" s="203">
        <f t="shared" si="4"/>
        <v>0</v>
      </c>
      <c r="BF186" s="203">
        <f t="shared" si="5"/>
        <v>0</v>
      </c>
      <c r="BG186" s="203">
        <f t="shared" si="6"/>
        <v>0</v>
      </c>
      <c r="BH186" s="203">
        <f t="shared" si="7"/>
        <v>0</v>
      </c>
      <c r="BI186" s="203">
        <f t="shared" si="8"/>
        <v>0</v>
      </c>
      <c r="BJ186" s="18" t="s">
        <v>135</v>
      </c>
      <c r="BK186" s="203">
        <f t="shared" si="9"/>
        <v>0</v>
      </c>
      <c r="BL186" s="18" t="s">
        <v>229</v>
      </c>
      <c r="BM186" s="202" t="s">
        <v>365</v>
      </c>
    </row>
    <row r="187" spans="1:65" s="2" customFormat="1" ht="24" customHeight="1">
      <c r="A187" s="36"/>
      <c r="B187" s="37"/>
      <c r="C187" s="191" t="s">
        <v>366</v>
      </c>
      <c r="D187" s="191" t="s">
        <v>131</v>
      </c>
      <c r="E187" s="192" t="s">
        <v>367</v>
      </c>
      <c r="F187" s="193" t="s">
        <v>368</v>
      </c>
      <c r="G187" s="194" t="s">
        <v>133</v>
      </c>
      <c r="H187" s="195">
        <v>24</v>
      </c>
      <c r="I187" s="196"/>
      <c r="J187" s="197">
        <f t="shared" si="0"/>
        <v>0</v>
      </c>
      <c r="K187" s="193" t="s">
        <v>32</v>
      </c>
      <c r="L187" s="41"/>
      <c r="M187" s="198" t="s">
        <v>32</v>
      </c>
      <c r="N187" s="199" t="s">
        <v>50</v>
      </c>
      <c r="O187" s="66"/>
      <c r="P187" s="200">
        <f t="shared" si="1"/>
        <v>0</v>
      </c>
      <c r="Q187" s="200">
        <v>0</v>
      </c>
      <c r="R187" s="200">
        <f t="shared" si="2"/>
        <v>0</v>
      </c>
      <c r="S187" s="200">
        <v>0</v>
      </c>
      <c r="T187" s="201">
        <f t="shared" si="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2" t="s">
        <v>229</v>
      </c>
      <c r="AT187" s="202" t="s">
        <v>131</v>
      </c>
      <c r="AU187" s="202" t="s">
        <v>135</v>
      </c>
      <c r="AY187" s="18" t="s">
        <v>128</v>
      </c>
      <c r="BE187" s="203">
        <f t="shared" si="4"/>
        <v>0</v>
      </c>
      <c r="BF187" s="203">
        <f t="shared" si="5"/>
        <v>0</v>
      </c>
      <c r="BG187" s="203">
        <f t="shared" si="6"/>
        <v>0</v>
      </c>
      <c r="BH187" s="203">
        <f t="shared" si="7"/>
        <v>0</v>
      </c>
      <c r="BI187" s="203">
        <f t="shared" si="8"/>
        <v>0</v>
      </c>
      <c r="BJ187" s="18" t="s">
        <v>135</v>
      </c>
      <c r="BK187" s="203">
        <f t="shared" si="9"/>
        <v>0</v>
      </c>
      <c r="BL187" s="18" t="s">
        <v>229</v>
      </c>
      <c r="BM187" s="202" t="s">
        <v>369</v>
      </c>
    </row>
    <row r="188" spans="1:65" s="2" customFormat="1" ht="16.5" customHeight="1">
      <c r="A188" s="36"/>
      <c r="B188" s="37"/>
      <c r="C188" s="232" t="s">
        <v>370</v>
      </c>
      <c r="D188" s="232" t="s">
        <v>210</v>
      </c>
      <c r="E188" s="233" t="s">
        <v>371</v>
      </c>
      <c r="F188" s="234" t="s">
        <v>372</v>
      </c>
      <c r="G188" s="235" t="s">
        <v>133</v>
      </c>
      <c r="H188" s="236">
        <v>24</v>
      </c>
      <c r="I188" s="237"/>
      <c r="J188" s="238">
        <f t="shared" si="0"/>
        <v>0</v>
      </c>
      <c r="K188" s="234" t="s">
        <v>147</v>
      </c>
      <c r="L188" s="239"/>
      <c r="M188" s="240" t="s">
        <v>32</v>
      </c>
      <c r="N188" s="241" t="s">
        <v>50</v>
      </c>
      <c r="O188" s="66"/>
      <c r="P188" s="200">
        <f t="shared" si="1"/>
        <v>0</v>
      </c>
      <c r="Q188" s="200">
        <v>0.0155</v>
      </c>
      <c r="R188" s="200">
        <f t="shared" si="2"/>
        <v>0.372</v>
      </c>
      <c r="S188" s="200">
        <v>0</v>
      </c>
      <c r="T188" s="201">
        <f t="shared" si="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2" t="s">
        <v>269</v>
      </c>
      <c r="AT188" s="202" t="s">
        <v>210</v>
      </c>
      <c r="AU188" s="202" t="s">
        <v>135</v>
      </c>
      <c r="AY188" s="18" t="s">
        <v>128</v>
      </c>
      <c r="BE188" s="203">
        <f t="shared" si="4"/>
        <v>0</v>
      </c>
      <c r="BF188" s="203">
        <f t="shared" si="5"/>
        <v>0</v>
      </c>
      <c r="BG188" s="203">
        <f t="shared" si="6"/>
        <v>0</v>
      </c>
      <c r="BH188" s="203">
        <f t="shared" si="7"/>
        <v>0</v>
      </c>
      <c r="BI188" s="203">
        <f t="shared" si="8"/>
        <v>0</v>
      </c>
      <c r="BJ188" s="18" t="s">
        <v>135</v>
      </c>
      <c r="BK188" s="203">
        <f t="shared" si="9"/>
        <v>0</v>
      </c>
      <c r="BL188" s="18" t="s">
        <v>229</v>
      </c>
      <c r="BM188" s="202" t="s">
        <v>373</v>
      </c>
    </row>
    <row r="189" spans="1:65" s="2" customFormat="1" ht="24" customHeight="1">
      <c r="A189" s="36"/>
      <c r="B189" s="37"/>
      <c r="C189" s="191" t="s">
        <v>374</v>
      </c>
      <c r="D189" s="191" t="s">
        <v>131</v>
      </c>
      <c r="E189" s="192" t="s">
        <v>375</v>
      </c>
      <c r="F189" s="193" t="s">
        <v>376</v>
      </c>
      <c r="G189" s="194" t="s">
        <v>133</v>
      </c>
      <c r="H189" s="195">
        <v>24</v>
      </c>
      <c r="I189" s="196"/>
      <c r="J189" s="197">
        <f t="shared" si="0"/>
        <v>0</v>
      </c>
      <c r="K189" s="193" t="s">
        <v>147</v>
      </c>
      <c r="L189" s="41"/>
      <c r="M189" s="198" t="s">
        <v>32</v>
      </c>
      <c r="N189" s="199" t="s">
        <v>50</v>
      </c>
      <c r="O189" s="66"/>
      <c r="P189" s="200">
        <f t="shared" si="1"/>
        <v>0</v>
      </c>
      <c r="Q189" s="200">
        <v>0</v>
      </c>
      <c r="R189" s="200">
        <f t="shared" si="2"/>
        <v>0</v>
      </c>
      <c r="S189" s="200">
        <v>0.024</v>
      </c>
      <c r="T189" s="201">
        <f t="shared" si="3"/>
        <v>0.5760000000000001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2" t="s">
        <v>229</v>
      </c>
      <c r="AT189" s="202" t="s">
        <v>131</v>
      </c>
      <c r="AU189" s="202" t="s">
        <v>135</v>
      </c>
      <c r="AY189" s="18" t="s">
        <v>128</v>
      </c>
      <c r="BE189" s="203">
        <f t="shared" si="4"/>
        <v>0</v>
      </c>
      <c r="BF189" s="203">
        <f t="shared" si="5"/>
        <v>0</v>
      </c>
      <c r="BG189" s="203">
        <f t="shared" si="6"/>
        <v>0</v>
      </c>
      <c r="BH189" s="203">
        <f t="shared" si="7"/>
        <v>0</v>
      </c>
      <c r="BI189" s="203">
        <f t="shared" si="8"/>
        <v>0</v>
      </c>
      <c r="BJ189" s="18" t="s">
        <v>135</v>
      </c>
      <c r="BK189" s="203">
        <f t="shared" si="9"/>
        <v>0</v>
      </c>
      <c r="BL189" s="18" t="s">
        <v>229</v>
      </c>
      <c r="BM189" s="202" t="s">
        <v>377</v>
      </c>
    </row>
    <row r="190" spans="1:65" s="2" customFormat="1" ht="24" customHeight="1">
      <c r="A190" s="36"/>
      <c r="B190" s="37"/>
      <c r="C190" s="191" t="s">
        <v>378</v>
      </c>
      <c r="D190" s="191" t="s">
        <v>131</v>
      </c>
      <c r="E190" s="192" t="s">
        <v>379</v>
      </c>
      <c r="F190" s="193" t="s">
        <v>380</v>
      </c>
      <c r="G190" s="194" t="s">
        <v>133</v>
      </c>
      <c r="H190" s="195">
        <v>24</v>
      </c>
      <c r="I190" s="196"/>
      <c r="J190" s="197">
        <f t="shared" si="0"/>
        <v>0</v>
      </c>
      <c r="K190" s="193" t="s">
        <v>147</v>
      </c>
      <c r="L190" s="41"/>
      <c r="M190" s="198" t="s">
        <v>32</v>
      </c>
      <c r="N190" s="199" t="s">
        <v>50</v>
      </c>
      <c r="O190" s="66"/>
      <c r="P190" s="200">
        <f t="shared" si="1"/>
        <v>0</v>
      </c>
      <c r="Q190" s="200">
        <v>0</v>
      </c>
      <c r="R190" s="200">
        <f t="shared" si="2"/>
        <v>0</v>
      </c>
      <c r="S190" s="200">
        <v>0</v>
      </c>
      <c r="T190" s="201">
        <f t="shared" si="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2" t="s">
        <v>229</v>
      </c>
      <c r="AT190" s="202" t="s">
        <v>131</v>
      </c>
      <c r="AU190" s="202" t="s">
        <v>135</v>
      </c>
      <c r="AY190" s="18" t="s">
        <v>128</v>
      </c>
      <c r="BE190" s="203">
        <f t="shared" si="4"/>
        <v>0</v>
      </c>
      <c r="BF190" s="203">
        <f t="shared" si="5"/>
        <v>0</v>
      </c>
      <c r="BG190" s="203">
        <f t="shared" si="6"/>
        <v>0</v>
      </c>
      <c r="BH190" s="203">
        <f t="shared" si="7"/>
        <v>0</v>
      </c>
      <c r="BI190" s="203">
        <f t="shared" si="8"/>
        <v>0</v>
      </c>
      <c r="BJ190" s="18" t="s">
        <v>135</v>
      </c>
      <c r="BK190" s="203">
        <f t="shared" si="9"/>
        <v>0</v>
      </c>
      <c r="BL190" s="18" t="s">
        <v>229</v>
      </c>
      <c r="BM190" s="202" t="s">
        <v>381</v>
      </c>
    </row>
    <row r="191" spans="1:65" s="2" customFormat="1" ht="24" customHeight="1">
      <c r="A191" s="36"/>
      <c r="B191" s="37"/>
      <c r="C191" s="191" t="s">
        <v>382</v>
      </c>
      <c r="D191" s="191" t="s">
        <v>131</v>
      </c>
      <c r="E191" s="192" t="s">
        <v>383</v>
      </c>
      <c r="F191" s="193" t="s">
        <v>384</v>
      </c>
      <c r="G191" s="194" t="s">
        <v>133</v>
      </c>
      <c r="H191" s="195">
        <v>24</v>
      </c>
      <c r="I191" s="196"/>
      <c r="J191" s="197">
        <f t="shared" si="0"/>
        <v>0</v>
      </c>
      <c r="K191" s="193" t="s">
        <v>147</v>
      </c>
      <c r="L191" s="41"/>
      <c r="M191" s="198" t="s">
        <v>32</v>
      </c>
      <c r="N191" s="199" t="s">
        <v>50</v>
      </c>
      <c r="O191" s="66"/>
      <c r="P191" s="200">
        <f t="shared" si="1"/>
        <v>0</v>
      </c>
      <c r="Q191" s="200">
        <v>0</v>
      </c>
      <c r="R191" s="200">
        <f t="shared" si="2"/>
        <v>0</v>
      </c>
      <c r="S191" s="200">
        <v>0</v>
      </c>
      <c r="T191" s="201">
        <f t="shared" si="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2" t="s">
        <v>229</v>
      </c>
      <c r="AT191" s="202" t="s">
        <v>131</v>
      </c>
      <c r="AU191" s="202" t="s">
        <v>135</v>
      </c>
      <c r="AY191" s="18" t="s">
        <v>128</v>
      </c>
      <c r="BE191" s="203">
        <f t="shared" si="4"/>
        <v>0</v>
      </c>
      <c r="BF191" s="203">
        <f t="shared" si="5"/>
        <v>0</v>
      </c>
      <c r="BG191" s="203">
        <f t="shared" si="6"/>
        <v>0</v>
      </c>
      <c r="BH191" s="203">
        <f t="shared" si="7"/>
        <v>0</v>
      </c>
      <c r="BI191" s="203">
        <f t="shared" si="8"/>
        <v>0</v>
      </c>
      <c r="BJ191" s="18" t="s">
        <v>135</v>
      </c>
      <c r="BK191" s="203">
        <f t="shared" si="9"/>
        <v>0</v>
      </c>
      <c r="BL191" s="18" t="s">
        <v>229</v>
      </c>
      <c r="BM191" s="202" t="s">
        <v>385</v>
      </c>
    </row>
    <row r="192" spans="1:65" s="2" customFormat="1" ht="24" customHeight="1">
      <c r="A192" s="36"/>
      <c r="B192" s="37"/>
      <c r="C192" s="191" t="s">
        <v>29</v>
      </c>
      <c r="D192" s="191" t="s">
        <v>131</v>
      </c>
      <c r="E192" s="192" t="s">
        <v>386</v>
      </c>
      <c r="F192" s="193" t="s">
        <v>387</v>
      </c>
      <c r="G192" s="194" t="s">
        <v>133</v>
      </c>
      <c r="H192" s="195">
        <v>12</v>
      </c>
      <c r="I192" s="196"/>
      <c r="J192" s="197">
        <f t="shared" si="0"/>
        <v>0</v>
      </c>
      <c r="K192" s="193" t="s">
        <v>147</v>
      </c>
      <c r="L192" s="41"/>
      <c r="M192" s="198" t="s">
        <v>32</v>
      </c>
      <c r="N192" s="199" t="s">
        <v>50</v>
      </c>
      <c r="O192" s="66"/>
      <c r="P192" s="200">
        <f t="shared" si="1"/>
        <v>0</v>
      </c>
      <c r="Q192" s="200">
        <v>0</v>
      </c>
      <c r="R192" s="200">
        <f t="shared" si="2"/>
        <v>0</v>
      </c>
      <c r="S192" s="200">
        <v>0</v>
      </c>
      <c r="T192" s="201">
        <f t="shared" si="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2" t="s">
        <v>229</v>
      </c>
      <c r="AT192" s="202" t="s">
        <v>131</v>
      </c>
      <c r="AU192" s="202" t="s">
        <v>135</v>
      </c>
      <c r="AY192" s="18" t="s">
        <v>128</v>
      </c>
      <c r="BE192" s="203">
        <f t="shared" si="4"/>
        <v>0</v>
      </c>
      <c r="BF192" s="203">
        <f t="shared" si="5"/>
        <v>0</v>
      </c>
      <c r="BG192" s="203">
        <f t="shared" si="6"/>
        <v>0</v>
      </c>
      <c r="BH192" s="203">
        <f t="shared" si="7"/>
        <v>0</v>
      </c>
      <c r="BI192" s="203">
        <f t="shared" si="8"/>
        <v>0</v>
      </c>
      <c r="BJ192" s="18" t="s">
        <v>135</v>
      </c>
      <c r="BK192" s="203">
        <f t="shared" si="9"/>
        <v>0</v>
      </c>
      <c r="BL192" s="18" t="s">
        <v>229</v>
      </c>
      <c r="BM192" s="202" t="s">
        <v>388</v>
      </c>
    </row>
    <row r="193" spans="1:65" s="2" customFormat="1" ht="16.5" customHeight="1">
      <c r="A193" s="36"/>
      <c r="B193" s="37"/>
      <c r="C193" s="191" t="s">
        <v>389</v>
      </c>
      <c r="D193" s="191" t="s">
        <v>131</v>
      </c>
      <c r="E193" s="192" t="s">
        <v>390</v>
      </c>
      <c r="F193" s="193" t="s">
        <v>391</v>
      </c>
      <c r="G193" s="194" t="s">
        <v>133</v>
      </c>
      <c r="H193" s="195">
        <v>12</v>
      </c>
      <c r="I193" s="196"/>
      <c r="J193" s="197">
        <f t="shared" si="0"/>
        <v>0</v>
      </c>
      <c r="K193" s="193" t="s">
        <v>147</v>
      </c>
      <c r="L193" s="41"/>
      <c r="M193" s="198" t="s">
        <v>32</v>
      </c>
      <c r="N193" s="199" t="s">
        <v>50</v>
      </c>
      <c r="O193" s="66"/>
      <c r="P193" s="200">
        <f t="shared" si="1"/>
        <v>0</v>
      </c>
      <c r="Q193" s="200">
        <v>0</v>
      </c>
      <c r="R193" s="200">
        <f t="shared" si="2"/>
        <v>0</v>
      </c>
      <c r="S193" s="200">
        <v>0</v>
      </c>
      <c r="T193" s="201">
        <f t="shared" si="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2" t="s">
        <v>229</v>
      </c>
      <c r="AT193" s="202" t="s">
        <v>131</v>
      </c>
      <c r="AU193" s="202" t="s">
        <v>135</v>
      </c>
      <c r="AY193" s="18" t="s">
        <v>128</v>
      </c>
      <c r="BE193" s="203">
        <f t="shared" si="4"/>
        <v>0</v>
      </c>
      <c r="BF193" s="203">
        <f t="shared" si="5"/>
        <v>0</v>
      </c>
      <c r="BG193" s="203">
        <f t="shared" si="6"/>
        <v>0</v>
      </c>
      <c r="BH193" s="203">
        <f t="shared" si="7"/>
        <v>0</v>
      </c>
      <c r="BI193" s="203">
        <f t="shared" si="8"/>
        <v>0</v>
      </c>
      <c r="BJ193" s="18" t="s">
        <v>135</v>
      </c>
      <c r="BK193" s="203">
        <f t="shared" si="9"/>
        <v>0</v>
      </c>
      <c r="BL193" s="18" t="s">
        <v>229</v>
      </c>
      <c r="BM193" s="202" t="s">
        <v>392</v>
      </c>
    </row>
    <row r="194" spans="1:65" s="2" customFormat="1" ht="24" customHeight="1">
      <c r="A194" s="36"/>
      <c r="B194" s="37"/>
      <c r="C194" s="191" t="s">
        <v>393</v>
      </c>
      <c r="D194" s="191" t="s">
        <v>131</v>
      </c>
      <c r="E194" s="192" t="s">
        <v>394</v>
      </c>
      <c r="F194" s="193" t="s">
        <v>395</v>
      </c>
      <c r="G194" s="194" t="s">
        <v>133</v>
      </c>
      <c r="H194" s="195">
        <v>24</v>
      </c>
      <c r="I194" s="196"/>
      <c r="J194" s="197">
        <f t="shared" si="0"/>
        <v>0</v>
      </c>
      <c r="K194" s="193" t="s">
        <v>147</v>
      </c>
      <c r="L194" s="41"/>
      <c r="M194" s="198" t="s">
        <v>32</v>
      </c>
      <c r="N194" s="199" t="s">
        <v>50</v>
      </c>
      <c r="O194" s="66"/>
      <c r="P194" s="200">
        <f t="shared" si="1"/>
        <v>0</v>
      </c>
      <c r="Q194" s="200">
        <v>0</v>
      </c>
      <c r="R194" s="200">
        <f t="shared" si="2"/>
        <v>0</v>
      </c>
      <c r="S194" s="200">
        <v>0</v>
      </c>
      <c r="T194" s="201">
        <f t="shared" si="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2" t="s">
        <v>229</v>
      </c>
      <c r="AT194" s="202" t="s">
        <v>131</v>
      </c>
      <c r="AU194" s="202" t="s">
        <v>135</v>
      </c>
      <c r="AY194" s="18" t="s">
        <v>128</v>
      </c>
      <c r="BE194" s="203">
        <f t="shared" si="4"/>
        <v>0</v>
      </c>
      <c r="BF194" s="203">
        <f t="shared" si="5"/>
        <v>0</v>
      </c>
      <c r="BG194" s="203">
        <f t="shared" si="6"/>
        <v>0</v>
      </c>
      <c r="BH194" s="203">
        <f t="shared" si="7"/>
        <v>0</v>
      </c>
      <c r="BI194" s="203">
        <f t="shared" si="8"/>
        <v>0</v>
      </c>
      <c r="BJ194" s="18" t="s">
        <v>135</v>
      </c>
      <c r="BK194" s="203">
        <f t="shared" si="9"/>
        <v>0</v>
      </c>
      <c r="BL194" s="18" t="s">
        <v>229</v>
      </c>
      <c r="BM194" s="202" t="s">
        <v>396</v>
      </c>
    </row>
    <row r="195" spans="1:65" s="2" customFormat="1" ht="16.5" customHeight="1">
      <c r="A195" s="36"/>
      <c r="B195" s="37"/>
      <c r="C195" s="191" t="s">
        <v>397</v>
      </c>
      <c r="D195" s="191" t="s">
        <v>131</v>
      </c>
      <c r="E195" s="192" t="s">
        <v>398</v>
      </c>
      <c r="F195" s="193" t="s">
        <v>399</v>
      </c>
      <c r="G195" s="194" t="s">
        <v>133</v>
      </c>
      <c r="H195" s="195">
        <v>12</v>
      </c>
      <c r="I195" s="196"/>
      <c r="J195" s="197">
        <f t="shared" si="0"/>
        <v>0</v>
      </c>
      <c r="K195" s="193" t="s">
        <v>147</v>
      </c>
      <c r="L195" s="41"/>
      <c r="M195" s="198" t="s">
        <v>32</v>
      </c>
      <c r="N195" s="199" t="s">
        <v>50</v>
      </c>
      <c r="O195" s="66"/>
      <c r="P195" s="200">
        <f t="shared" si="1"/>
        <v>0</v>
      </c>
      <c r="Q195" s="200">
        <v>0</v>
      </c>
      <c r="R195" s="200">
        <f t="shared" si="2"/>
        <v>0</v>
      </c>
      <c r="S195" s="200">
        <v>0</v>
      </c>
      <c r="T195" s="201">
        <f t="shared" si="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2" t="s">
        <v>229</v>
      </c>
      <c r="AT195" s="202" t="s">
        <v>131</v>
      </c>
      <c r="AU195" s="202" t="s">
        <v>135</v>
      </c>
      <c r="AY195" s="18" t="s">
        <v>128</v>
      </c>
      <c r="BE195" s="203">
        <f t="shared" si="4"/>
        <v>0</v>
      </c>
      <c r="BF195" s="203">
        <f t="shared" si="5"/>
        <v>0</v>
      </c>
      <c r="BG195" s="203">
        <f t="shared" si="6"/>
        <v>0</v>
      </c>
      <c r="BH195" s="203">
        <f t="shared" si="7"/>
        <v>0</v>
      </c>
      <c r="BI195" s="203">
        <f t="shared" si="8"/>
        <v>0</v>
      </c>
      <c r="BJ195" s="18" t="s">
        <v>135</v>
      </c>
      <c r="BK195" s="203">
        <f t="shared" si="9"/>
        <v>0</v>
      </c>
      <c r="BL195" s="18" t="s">
        <v>229</v>
      </c>
      <c r="BM195" s="202" t="s">
        <v>400</v>
      </c>
    </row>
    <row r="196" spans="1:65" s="2" customFormat="1" ht="16.5" customHeight="1">
      <c r="A196" s="36"/>
      <c r="B196" s="37"/>
      <c r="C196" s="191" t="s">
        <v>401</v>
      </c>
      <c r="D196" s="191" t="s">
        <v>131</v>
      </c>
      <c r="E196" s="192" t="s">
        <v>402</v>
      </c>
      <c r="F196" s="193" t="s">
        <v>403</v>
      </c>
      <c r="G196" s="194" t="s">
        <v>133</v>
      </c>
      <c r="H196" s="195">
        <v>12</v>
      </c>
      <c r="I196" s="196"/>
      <c r="J196" s="197">
        <f t="shared" si="0"/>
        <v>0</v>
      </c>
      <c r="K196" s="193" t="s">
        <v>147</v>
      </c>
      <c r="L196" s="41"/>
      <c r="M196" s="198" t="s">
        <v>32</v>
      </c>
      <c r="N196" s="199" t="s">
        <v>50</v>
      </c>
      <c r="O196" s="66"/>
      <c r="P196" s="200">
        <f t="shared" si="1"/>
        <v>0</v>
      </c>
      <c r="Q196" s="200">
        <v>0</v>
      </c>
      <c r="R196" s="200">
        <f t="shared" si="2"/>
        <v>0</v>
      </c>
      <c r="S196" s="200">
        <v>0</v>
      </c>
      <c r="T196" s="201">
        <f t="shared" si="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2" t="s">
        <v>229</v>
      </c>
      <c r="AT196" s="202" t="s">
        <v>131</v>
      </c>
      <c r="AU196" s="202" t="s">
        <v>135</v>
      </c>
      <c r="AY196" s="18" t="s">
        <v>128</v>
      </c>
      <c r="BE196" s="203">
        <f t="shared" si="4"/>
        <v>0</v>
      </c>
      <c r="BF196" s="203">
        <f t="shared" si="5"/>
        <v>0</v>
      </c>
      <c r="BG196" s="203">
        <f t="shared" si="6"/>
        <v>0</v>
      </c>
      <c r="BH196" s="203">
        <f t="shared" si="7"/>
        <v>0</v>
      </c>
      <c r="BI196" s="203">
        <f t="shared" si="8"/>
        <v>0</v>
      </c>
      <c r="BJ196" s="18" t="s">
        <v>135</v>
      </c>
      <c r="BK196" s="203">
        <f t="shared" si="9"/>
        <v>0</v>
      </c>
      <c r="BL196" s="18" t="s">
        <v>229</v>
      </c>
      <c r="BM196" s="202" t="s">
        <v>404</v>
      </c>
    </row>
    <row r="197" spans="1:65" s="2" customFormat="1" ht="16.5" customHeight="1">
      <c r="A197" s="36"/>
      <c r="B197" s="37"/>
      <c r="C197" s="191" t="s">
        <v>405</v>
      </c>
      <c r="D197" s="191" t="s">
        <v>131</v>
      </c>
      <c r="E197" s="192" t="s">
        <v>406</v>
      </c>
      <c r="F197" s="193" t="s">
        <v>407</v>
      </c>
      <c r="G197" s="194" t="s">
        <v>133</v>
      </c>
      <c r="H197" s="195">
        <v>12</v>
      </c>
      <c r="I197" s="196"/>
      <c r="J197" s="197">
        <f t="shared" si="0"/>
        <v>0</v>
      </c>
      <c r="K197" s="193" t="s">
        <v>147</v>
      </c>
      <c r="L197" s="41"/>
      <c r="M197" s="198" t="s">
        <v>32</v>
      </c>
      <c r="N197" s="199" t="s">
        <v>50</v>
      </c>
      <c r="O197" s="66"/>
      <c r="P197" s="200">
        <f t="shared" si="1"/>
        <v>0</v>
      </c>
      <c r="Q197" s="200">
        <v>8E-05</v>
      </c>
      <c r="R197" s="200">
        <f t="shared" si="2"/>
        <v>0.0009600000000000001</v>
      </c>
      <c r="S197" s="200">
        <v>0</v>
      </c>
      <c r="T197" s="201">
        <f t="shared" si="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2" t="s">
        <v>229</v>
      </c>
      <c r="AT197" s="202" t="s">
        <v>131</v>
      </c>
      <c r="AU197" s="202" t="s">
        <v>135</v>
      </c>
      <c r="AY197" s="18" t="s">
        <v>128</v>
      </c>
      <c r="BE197" s="203">
        <f t="shared" si="4"/>
        <v>0</v>
      </c>
      <c r="BF197" s="203">
        <f t="shared" si="5"/>
        <v>0</v>
      </c>
      <c r="BG197" s="203">
        <f t="shared" si="6"/>
        <v>0</v>
      </c>
      <c r="BH197" s="203">
        <f t="shared" si="7"/>
        <v>0</v>
      </c>
      <c r="BI197" s="203">
        <f t="shared" si="8"/>
        <v>0</v>
      </c>
      <c r="BJ197" s="18" t="s">
        <v>135</v>
      </c>
      <c r="BK197" s="203">
        <f t="shared" si="9"/>
        <v>0</v>
      </c>
      <c r="BL197" s="18" t="s">
        <v>229</v>
      </c>
      <c r="BM197" s="202" t="s">
        <v>408</v>
      </c>
    </row>
    <row r="198" spans="1:65" s="2" customFormat="1" ht="16.5" customHeight="1">
      <c r="A198" s="36"/>
      <c r="B198" s="37"/>
      <c r="C198" s="191" t="s">
        <v>409</v>
      </c>
      <c r="D198" s="191" t="s">
        <v>131</v>
      </c>
      <c r="E198" s="192" t="s">
        <v>410</v>
      </c>
      <c r="F198" s="193" t="s">
        <v>411</v>
      </c>
      <c r="G198" s="194" t="s">
        <v>133</v>
      </c>
      <c r="H198" s="195">
        <v>60</v>
      </c>
      <c r="I198" s="196"/>
      <c r="J198" s="197">
        <f t="shared" si="0"/>
        <v>0</v>
      </c>
      <c r="K198" s="193" t="s">
        <v>147</v>
      </c>
      <c r="L198" s="41"/>
      <c r="M198" s="198" t="s">
        <v>32</v>
      </c>
      <c r="N198" s="199" t="s">
        <v>50</v>
      </c>
      <c r="O198" s="66"/>
      <c r="P198" s="200">
        <f t="shared" si="1"/>
        <v>0</v>
      </c>
      <c r="Q198" s="200">
        <v>0</v>
      </c>
      <c r="R198" s="200">
        <f t="shared" si="2"/>
        <v>0</v>
      </c>
      <c r="S198" s="200">
        <v>0</v>
      </c>
      <c r="T198" s="201">
        <f t="shared" si="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2" t="s">
        <v>229</v>
      </c>
      <c r="AT198" s="202" t="s">
        <v>131</v>
      </c>
      <c r="AU198" s="202" t="s">
        <v>135</v>
      </c>
      <c r="AY198" s="18" t="s">
        <v>128</v>
      </c>
      <c r="BE198" s="203">
        <f t="shared" si="4"/>
        <v>0</v>
      </c>
      <c r="BF198" s="203">
        <f t="shared" si="5"/>
        <v>0</v>
      </c>
      <c r="BG198" s="203">
        <f t="shared" si="6"/>
        <v>0</v>
      </c>
      <c r="BH198" s="203">
        <f t="shared" si="7"/>
        <v>0</v>
      </c>
      <c r="BI198" s="203">
        <f t="shared" si="8"/>
        <v>0</v>
      </c>
      <c r="BJ198" s="18" t="s">
        <v>135</v>
      </c>
      <c r="BK198" s="203">
        <f t="shared" si="9"/>
        <v>0</v>
      </c>
      <c r="BL198" s="18" t="s">
        <v>229</v>
      </c>
      <c r="BM198" s="202" t="s">
        <v>412</v>
      </c>
    </row>
    <row r="199" spans="1:65" s="2" customFormat="1" ht="16.5" customHeight="1">
      <c r="A199" s="36"/>
      <c r="B199" s="37"/>
      <c r="C199" s="191" t="s">
        <v>413</v>
      </c>
      <c r="D199" s="191" t="s">
        <v>131</v>
      </c>
      <c r="E199" s="192" t="s">
        <v>414</v>
      </c>
      <c r="F199" s="193" t="s">
        <v>415</v>
      </c>
      <c r="G199" s="194" t="s">
        <v>133</v>
      </c>
      <c r="H199" s="195">
        <v>72</v>
      </c>
      <c r="I199" s="196"/>
      <c r="J199" s="197">
        <f t="shared" si="0"/>
        <v>0</v>
      </c>
      <c r="K199" s="193" t="s">
        <v>147</v>
      </c>
      <c r="L199" s="41"/>
      <c r="M199" s="198" t="s">
        <v>32</v>
      </c>
      <c r="N199" s="199" t="s">
        <v>50</v>
      </c>
      <c r="O199" s="66"/>
      <c r="P199" s="200">
        <f t="shared" si="1"/>
        <v>0</v>
      </c>
      <c r="Q199" s="200">
        <v>0</v>
      </c>
      <c r="R199" s="200">
        <f t="shared" si="2"/>
        <v>0</v>
      </c>
      <c r="S199" s="200">
        <v>0</v>
      </c>
      <c r="T199" s="201">
        <f t="shared" si="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2" t="s">
        <v>229</v>
      </c>
      <c r="AT199" s="202" t="s">
        <v>131</v>
      </c>
      <c r="AU199" s="202" t="s">
        <v>135</v>
      </c>
      <c r="AY199" s="18" t="s">
        <v>128</v>
      </c>
      <c r="BE199" s="203">
        <f t="shared" si="4"/>
        <v>0</v>
      </c>
      <c r="BF199" s="203">
        <f t="shared" si="5"/>
        <v>0</v>
      </c>
      <c r="BG199" s="203">
        <f t="shared" si="6"/>
        <v>0</v>
      </c>
      <c r="BH199" s="203">
        <f t="shared" si="7"/>
        <v>0</v>
      </c>
      <c r="BI199" s="203">
        <f t="shared" si="8"/>
        <v>0</v>
      </c>
      <c r="BJ199" s="18" t="s">
        <v>135</v>
      </c>
      <c r="BK199" s="203">
        <f t="shared" si="9"/>
        <v>0</v>
      </c>
      <c r="BL199" s="18" t="s">
        <v>229</v>
      </c>
      <c r="BM199" s="202" t="s">
        <v>416</v>
      </c>
    </row>
    <row r="200" spans="1:65" s="2" customFormat="1" ht="16.5" customHeight="1">
      <c r="A200" s="36"/>
      <c r="B200" s="37"/>
      <c r="C200" s="232" t="s">
        <v>417</v>
      </c>
      <c r="D200" s="232" t="s">
        <v>210</v>
      </c>
      <c r="E200" s="233" t="s">
        <v>418</v>
      </c>
      <c r="F200" s="234" t="s">
        <v>419</v>
      </c>
      <c r="G200" s="235" t="s">
        <v>133</v>
      </c>
      <c r="H200" s="236">
        <v>12</v>
      </c>
      <c r="I200" s="237"/>
      <c r="J200" s="238">
        <f t="shared" si="0"/>
        <v>0</v>
      </c>
      <c r="K200" s="234" t="s">
        <v>32</v>
      </c>
      <c r="L200" s="239"/>
      <c r="M200" s="240" t="s">
        <v>32</v>
      </c>
      <c r="N200" s="241" t="s">
        <v>50</v>
      </c>
      <c r="O200" s="66"/>
      <c r="P200" s="200">
        <f t="shared" si="1"/>
        <v>0</v>
      </c>
      <c r="Q200" s="200">
        <v>0.027</v>
      </c>
      <c r="R200" s="200">
        <f t="shared" si="2"/>
        <v>0.324</v>
      </c>
      <c r="S200" s="200">
        <v>0</v>
      </c>
      <c r="T200" s="201">
        <f t="shared" si="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2" t="s">
        <v>269</v>
      </c>
      <c r="AT200" s="202" t="s">
        <v>210</v>
      </c>
      <c r="AU200" s="202" t="s">
        <v>135</v>
      </c>
      <c r="AY200" s="18" t="s">
        <v>128</v>
      </c>
      <c r="BE200" s="203">
        <f t="shared" si="4"/>
        <v>0</v>
      </c>
      <c r="BF200" s="203">
        <f t="shared" si="5"/>
        <v>0</v>
      </c>
      <c r="BG200" s="203">
        <f t="shared" si="6"/>
        <v>0</v>
      </c>
      <c r="BH200" s="203">
        <f t="shared" si="7"/>
        <v>0</v>
      </c>
      <c r="BI200" s="203">
        <f t="shared" si="8"/>
        <v>0</v>
      </c>
      <c r="BJ200" s="18" t="s">
        <v>135</v>
      </c>
      <c r="BK200" s="203">
        <f t="shared" si="9"/>
        <v>0</v>
      </c>
      <c r="BL200" s="18" t="s">
        <v>229</v>
      </c>
      <c r="BM200" s="202" t="s">
        <v>420</v>
      </c>
    </row>
    <row r="201" spans="1:65" s="2" customFormat="1" ht="16.5" customHeight="1">
      <c r="A201" s="36"/>
      <c r="B201" s="37"/>
      <c r="C201" s="232" t="s">
        <v>421</v>
      </c>
      <c r="D201" s="232" t="s">
        <v>210</v>
      </c>
      <c r="E201" s="233" t="s">
        <v>422</v>
      </c>
      <c r="F201" s="234" t="s">
        <v>423</v>
      </c>
      <c r="G201" s="235" t="s">
        <v>133</v>
      </c>
      <c r="H201" s="236">
        <v>12</v>
      </c>
      <c r="I201" s="237"/>
      <c r="J201" s="238">
        <f t="shared" si="0"/>
        <v>0</v>
      </c>
      <c r="K201" s="234" t="s">
        <v>147</v>
      </c>
      <c r="L201" s="239"/>
      <c r="M201" s="240" t="s">
        <v>32</v>
      </c>
      <c r="N201" s="241" t="s">
        <v>50</v>
      </c>
      <c r="O201" s="66"/>
      <c r="P201" s="200">
        <f t="shared" si="1"/>
        <v>0</v>
      </c>
      <c r="Q201" s="200">
        <v>0.0045</v>
      </c>
      <c r="R201" s="200">
        <f t="shared" si="2"/>
        <v>0.05399999999999999</v>
      </c>
      <c r="S201" s="200">
        <v>0</v>
      </c>
      <c r="T201" s="201">
        <f t="shared" si="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2" t="s">
        <v>269</v>
      </c>
      <c r="AT201" s="202" t="s">
        <v>210</v>
      </c>
      <c r="AU201" s="202" t="s">
        <v>135</v>
      </c>
      <c r="AY201" s="18" t="s">
        <v>128</v>
      </c>
      <c r="BE201" s="203">
        <f t="shared" si="4"/>
        <v>0</v>
      </c>
      <c r="BF201" s="203">
        <f t="shared" si="5"/>
        <v>0</v>
      </c>
      <c r="BG201" s="203">
        <f t="shared" si="6"/>
        <v>0</v>
      </c>
      <c r="BH201" s="203">
        <f t="shared" si="7"/>
        <v>0</v>
      </c>
      <c r="BI201" s="203">
        <f t="shared" si="8"/>
        <v>0</v>
      </c>
      <c r="BJ201" s="18" t="s">
        <v>135</v>
      </c>
      <c r="BK201" s="203">
        <f t="shared" si="9"/>
        <v>0</v>
      </c>
      <c r="BL201" s="18" t="s">
        <v>229</v>
      </c>
      <c r="BM201" s="202" t="s">
        <v>424</v>
      </c>
    </row>
    <row r="202" spans="1:65" s="2" customFormat="1" ht="16.5" customHeight="1">
      <c r="A202" s="36"/>
      <c r="B202" s="37"/>
      <c r="C202" s="191" t="s">
        <v>425</v>
      </c>
      <c r="D202" s="191" t="s">
        <v>131</v>
      </c>
      <c r="E202" s="192" t="s">
        <v>426</v>
      </c>
      <c r="F202" s="193" t="s">
        <v>427</v>
      </c>
      <c r="G202" s="194" t="s">
        <v>428</v>
      </c>
      <c r="H202" s="195">
        <v>21.6</v>
      </c>
      <c r="I202" s="196"/>
      <c r="J202" s="197">
        <f t="shared" si="0"/>
        <v>0</v>
      </c>
      <c r="K202" s="193" t="s">
        <v>147</v>
      </c>
      <c r="L202" s="41"/>
      <c r="M202" s="198" t="s">
        <v>32</v>
      </c>
      <c r="N202" s="199" t="s">
        <v>50</v>
      </c>
      <c r="O202" s="66"/>
      <c r="P202" s="200">
        <f t="shared" si="1"/>
        <v>0</v>
      </c>
      <c r="Q202" s="200">
        <v>0</v>
      </c>
      <c r="R202" s="200">
        <f t="shared" si="2"/>
        <v>0</v>
      </c>
      <c r="S202" s="200">
        <v>0</v>
      </c>
      <c r="T202" s="201">
        <f t="shared" si="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2" t="s">
        <v>229</v>
      </c>
      <c r="AT202" s="202" t="s">
        <v>131</v>
      </c>
      <c r="AU202" s="202" t="s">
        <v>135</v>
      </c>
      <c r="AY202" s="18" t="s">
        <v>128</v>
      </c>
      <c r="BE202" s="203">
        <f t="shared" si="4"/>
        <v>0</v>
      </c>
      <c r="BF202" s="203">
        <f t="shared" si="5"/>
        <v>0</v>
      </c>
      <c r="BG202" s="203">
        <f t="shared" si="6"/>
        <v>0</v>
      </c>
      <c r="BH202" s="203">
        <f t="shared" si="7"/>
        <v>0</v>
      </c>
      <c r="BI202" s="203">
        <f t="shared" si="8"/>
        <v>0</v>
      </c>
      <c r="BJ202" s="18" t="s">
        <v>135</v>
      </c>
      <c r="BK202" s="203">
        <f t="shared" si="9"/>
        <v>0</v>
      </c>
      <c r="BL202" s="18" t="s">
        <v>229</v>
      </c>
      <c r="BM202" s="202" t="s">
        <v>429</v>
      </c>
    </row>
    <row r="203" spans="1:65" s="2" customFormat="1" ht="16.5" customHeight="1">
      <c r="A203" s="36"/>
      <c r="B203" s="37"/>
      <c r="C203" s="191" t="s">
        <v>430</v>
      </c>
      <c r="D203" s="191" t="s">
        <v>131</v>
      </c>
      <c r="E203" s="192" t="s">
        <v>431</v>
      </c>
      <c r="F203" s="193" t="s">
        <v>432</v>
      </c>
      <c r="G203" s="194" t="s">
        <v>133</v>
      </c>
      <c r="H203" s="195">
        <v>96</v>
      </c>
      <c r="I203" s="196"/>
      <c r="J203" s="197">
        <f t="shared" si="0"/>
        <v>0</v>
      </c>
      <c r="K203" s="193" t="s">
        <v>147</v>
      </c>
      <c r="L203" s="41"/>
      <c r="M203" s="198" t="s">
        <v>32</v>
      </c>
      <c r="N203" s="199" t="s">
        <v>50</v>
      </c>
      <c r="O203" s="66"/>
      <c r="P203" s="200">
        <f t="shared" si="1"/>
        <v>0</v>
      </c>
      <c r="Q203" s="200">
        <v>0</v>
      </c>
      <c r="R203" s="200">
        <f t="shared" si="2"/>
        <v>0</v>
      </c>
      <c r="S203" s="200">
        <v>0</v>
      </c>
      <c r="T203" s="201">
        <f t="shared" si="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2" t="s">
        <v>229</v>
      </c>
      <c r="AT203" s="202" t="s">
        <v>131</v>
      </c>
      <c r="AU203" s="202" t="s">
        <v>135</v>
      </c>
      <c r="AY203" s="18" t="s">
        <v>128</v>
      </c>
      <c r="BE203" s="203">
        <f t="shared" si="4"/>
        <v>0</v>
      </c>
      <c r="BF203" s="203">
        <f t="shared" si="5"/>
        <v>0</v>
      </c>
      <c r="BG203" s="203">
        <f t="shared" si="6"/>
        <v>0</v>
      </c>
      <c r="BH203" s="203">
        <f t="shared" si="7"/>
        <v>0</v>
      </c>
      <c r="BI203" s="203">
        <f t="shared" si="8"/>
        <v>0</v>
      </c>
      <c r="BJ203" s="18" t="s">
        <v>135</v>
      </c>
      <c r="BK203" s="203">
        <f t="shared" si="9"/>
        <v>0</v>
      </c>
      <c r="BL203" s="18" t="s">
        <v>229</v>
      </c>
      <c r="BM203" s="202" t="s">
        <v>433</v>
      </c>
    </row>
    <row r="204" spans="1:65" s="2" customFormat="1" ht="16.5" customHeight="1">
      <c r="A204" s="36"/>
      <c r="B204" s="37"/>
      <c r="C204" s="191" t="s">
        <v>434</v>
      </c>
      <c r="D204" s="191" t="s">
        <v>131</v>
      </c>
      <c r="E204" s="192" t="s">
        <v>435</v>
      </c>
      <c r="F204" s="193" t="s">
        <v>436</v>
      </c>
      <c r="G204" s="194" t="s">
        <v>133</v>
      </c>
      <c r="H204" s="195">
        <v>96</v>
      </c>
      <c r="I204" s="196"/>
      <c r="J204" s="197">
        <f t="shared" si="0"/>
        <v>0</v>
      </c>
      <c r="K204" s="193" t="s">
        <v>147</v>
      </c>
      <c r="L204" s="41"/>
      <c r="M204" s="198" t="s">
        <v>32</v>
      </c>
      <c r="N204" s="199" t="s">
        <v>50</v>
      </c>
      <c r="O204" s="66"/>
      <c r="P204" s="200">
        <f t="shared" si="1"/>
        <v>0</v>
      </c>
      <c r="Q204" s="200">
        <v>0</v>
      </c>
      <c r="R204" s="200">
        <f t="shared" si="2"/>
        <v>0</v>
      </c>
      <c r="S204" s="200">
        <v>0</v>
      </c>
      <c r="T204" s="201">
        <f t="shared" si="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2" t="s">
        <v>229</v>
      </c>
      <c r="AT204" s="202" t="s">
        <v>131</v>
      </c>
      <c r="AU204" s="202" t="s">
        <v>135</v>
      </c>
      <c r="AY204" s="18" t="s">
        <v>128</v>
      </c>
      <c r="BE204" s="203">
        <f t="shared" si="4"/>
        <v>0</v>
      </c>
      <c r="BF204" s="203">
        <f t="shared" si="5"/>
        <v>0</v>
      </c>
      <c r="BG204" s="203">
        <f t="shared" si="6"/>
        <v>0</v>
      </c>
      <c r="BH204" s="203">
        <f t="shared" si="7"/>
        <v>0</v>
      </c>
      <c r="BI204" s="203">
        <f t="shared" si="8"/>
        <v>0</v>
      </c>
      <c r="BJ204" s="18" t="s">
        <v>135</v>
      </c>
      <c r="BK204" s="203">
        <f t="shared" si="9"/>
        <v>0</v>
      </c>
      <c r="BL204" s="18" t="s">
        <v>229</v>
      </c>
      <c r="BM204" s="202" t="s">
        <v>437</v>
      </c>
    </row>
    <row r="205" spans="1:65" s="2" customFormat="1" ht="24" customHeight="1">
      <c r="A205" s="36"/>
      <c r="B205" s="37"/>
      <c r="C205" s="191" t="s">
        <v>438</v>
      </c>
      <c r="D205" s="191" t="s">
        <v>131</v>
      </c>
      <c r="E205" s="192" t="s">
        <v>439</v>
      </c>
      <c r="F205" s="193" t="s">
        <v>440</v>
      </c>
      <c r="G205" s="194" t="s">
        <v>133</v>
      </c>
      <c r="H205" s="195">
        <v>12</v>
      </c>
      <c r="I205" s="196"/>
      <c r="J205" s="197">
        <f t="shared" si="0"/>
        <v>0</v>
      </c>
      <c r="K205" s="193" t="s">
        <v>147</v>
      </c>
      <c r="L205" s="41"/>
      <c r="M205" s="198" t="s">
        <v>32</v>
      </c>
      <c r="N205" s="199" t="s">
        <v>50</v>
      </c>
      <c r="O205" s="66"/>
      <c r="P205" s="200">
        <f t="shared" si="1"/>
        <v>0</v>
      </c>
      <c r="Q205" s="200">
        <v>0</v>
      </c>
      <c r="R205" s="200">
        <f t="shared" si="2"/>
        <v>0</v>
      </c>
      <c r="S205" s="200">
        <v>0.131</v>
      </c>
      <c r="T205" s="201">
        <f t="shared" si="3"/>
        <v>1.572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2" t="s">
        <v>229</v>
      </c>
      <c r="AT205" s="202" t="s">
        <v>131</v>
      </c>
      <c r="AU205" s="202" t="s">
        <v>135</v>
      </c>
      <c r="AY205" s="18" t="s">
        <v>128</v>
      </c>
      <c r="BE205" s="203">
        <f t="shared" si="4"/>
        <v>0</v>
      </c>
      <c r="BF205" s="203">
        <f t="shared" si="5"/>
        <v>0</v>
      </c>
      <c r="BG205" s="203">
        <f t="shared" si="6"/>
        <v>0</v>
      </c>
      <c r="BH205" s="203">
        <f t="shared" si="7"/>
        <v>0</v>
      </c>
      <c r="BI205" s="203">
        <f t="shared" si="8"/>
        <v>0</v>
      </c>
      <c r="BJ205" s="18" t="s">
        <v>135</v>
      </c>
      <c r="BK205" s="203">
        <f t="shared" si="9"/>
        <v>0</v>
      </c>
      <c r="BL205" s="18" t="s">
        <v>229</v>
      </c>
      <c r="BM205" s="202" t="s">
        <v>441</v>
      </c>
    </row>
    <row r="206" spans="1:65" s="2" customFormat="1" ht="16.5" customHeight="1">
      <c r="A206" s="36"/>
      <c r="B206" s="37"/>
      <c r="C206" s="191" t="s">
        <v>442</v>
      </c>
      <c r="D206" s="191" t="s">
        <v>131</v>
      </c>
      <c r="E206" s="192" t="s">
        <v>443</v>
      </c>
      <c r="F206" s="193" t="s">
        <v>444</v>
      </c>
      <c r="G206" s="194" t="s">
        <v>133</v>
      </c>
      <c r="H206" s="195">
        <v>12</v>
      </c>
      <c r="I206" s="196"/>
      <c r="J206" s="197">
        <f t="shared" si="0"/>
        <v>0</v>
      </c>
      <c r="K206" s="193" t="s">
        <v>147</v>
      </c>
      <c r="L206" s="41"/>
      <c r="M206" s="198" t="s">
        <v>32</v>
      </c>
      <c r="N206" s="199" t="s">
        <v>50</v>
      </c>
      <c r="O206" s="66"/>
      <c r="P206" s="200">
        <f t="shared" si="1"/>
        <v>0</v>
      </c>
      <c r="Q206" s="200">
        <v>0</v>
      </c>
      <c r="R206" s="200">
        <f t="shared" si="2"/>
        <v>0</v>
      </c>
      <c r="S206" s="200">
        <v>0</v>
      </c>
      <c r="T206" s="201">
        <f t="shared" si="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2" t="s">
        <v>229</v>
      </c>
      <c r="AT206" s="202" t="s">
        <v>131</v>
      </c>
      <c r="AU206" s="202" t="s">
        <v>135</v>
      </c>
      <c r="AY206" s="18" t="s">
        <v>128</v>
      </c>
      <c r="BE206" s="203">
        <f t="shared" si="4"/>
        <v>0</v>
      </c>
      <c r="BF206" s="203">
        <f t="shared" si="5"/>
        <v>0</v>
      </c>
      <c r="BG206" s="203">
        <f t="shared" si="6"/>
        <v>0</v>
      </c>
      <c r="BH206" s="203">
        <f t="shared" si="7"/>
        <v>0</v>
      </c>
      <c r="BI206" s="203">
        <f t="shared" si="8"/>
        <v>0</v>
      </c>
      <c r="BJ206" s="18" t="s">
        <v>135</v>
      </c>
      <c r="BK206" s="203">
        <f t="shared" si="9"/>
        <v>0</v>
      </c>
      <c r="BL206" s="18" t="s">
        <v>229</v>
      </c>
      <c r="BM206" s="202" t="s">
        <v>445</v>
      </c>
    </row>
    <row r="207" spans="1:65" s="2" customFormat="1" ht="16.5" customHeight="1">
      <c r="A207" s="36"/>
      <c r="B207" s="37"/>
      <c r="C207" s="191" t="s">
        <v>446</v>
      </c>
      <c r="D207" s="191" t="s">
        <v>131</v>
      </c>
      <c r="E207" s="192" t="s">
        <v>447</v>
      </c>
      <c r="F207" s="193" t="s">
        <v>448</v>
      </c>
      <c r="G207" s="194" t="s">
        <v>133</v>
      </c>
      <c r="H207" s="195">
        <v>24</v>
      </c>
      <c r="I207" s="196"/>
      <c r="J207" s="197">
        <f t="shared" si="0"/>
        <v>0</v>
      </c>
      <c r="K207" s="193" t="s">
        <v>147</v>
      </c>
      <c r="L207" s="41"/>
      <c r="M207" s="198" t="s">
        <v>32</v>
      </c>
      <c r="N207" s="199" t="s">
        <v>50</v>
      </c>
      <c r="O207" s="66"/>
      <c r="P207" s="200">
        <f t="shared" si="1"/>
        <v>0</v>
      </c>
      <c r="Q207" s="200">
        <v>0</v>
      </c>
      <c r="R207" s="200">
        <f t="shared" si="2"/>
        <v>0</v>
      </c>
      <c r="S207" s="200">
        <v>0</v>
      </c>
      <c r="T207" s="201">
        <f t="shared" si="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2" t="s">
        <v>229</v>
      </c>
      <c r="AT207" s="202" t="s">
        <v>131</v>
      </c>
      <c r="AU207" s="202" t="s">
        <v>135</v>
      </c>
      <c r="AY207" s="18" t="s">
        <v>128</v>
      </c>
      <c r="BE207" s="203">
        <f t="shared" si="4"/>
        <v>0</v>
      </c>
      <c r="BF207" s="203">
        <f t="shared" si="5"/>
        <v>0</v>
      </c>
      <c r="BG207" s="203">
        <f t="shared" si="6"/>
        <v>0</v>
      </c>
      <c r="BH207" s="203">
        <f t="shared" si="7"/>
        <v>0</v>
      </c>
      <c r="BI207" s="203">
        <f t="shared" si="8"/>
        <v>0</v>
      </c>
      <c r="BJ207" s="18" t="s">
        <v>135</v>
      </c>
      <c r="BK207" s="203">
        <f t="shared" si="9"/>
        <v>0</v>
      </c>
      <c r="BL207" s="18" t="s">
        <v>229</v>
      </c>
      <c r="BM207" s="202" t="s">
        <v>449</v>
      </c>
    </row>
    <row r="208" spans="1:65" s="2" customFormat="1" ht="16.5" customHeight="1">
      <c r="A208" s="36"/>
      <c r="B208" s="37"/>
      <c r="C208" s="191" t="s">
        <v>450</v>
      </c>
      <c r="D208" s="191" t="s">
        <v>131</v>
      </c>
      <c r="E208" s="192" t="s">
        <v>451</v>
      </c>
      <c r="F208" s="193" t="s">
        <v>452</v>
      </c>
      <c r="G208" s="194" t="s">
        <v>133</v>
      </c>
      <c r="H208" s="195">
        <v>12</v>
      </c>
      <c r="I208" s="196"/>
      <c r="J208" s="197">
        <f t="shared" si="0"/>
        <v>0</v>
      </c>
      <c r="K208" s="193" t="s">
        <v>147</v>
      </c>
      <c r="L208" s="41"/>
      <c r="M208" s="198" t="s">
        <v>32</v>
      </c>
      <c r="N208" s="199" t="s">
        <v>50</v>
      </c>
      <c r="O208" s="66"/>
      <c r="P208" s="200">
        <f t="shared" si="1"/>
        <v>0</v>
      </c>
      <c r="Q208" s="200">
        <v>0</v>
      </c>
      <c r="R208" s="200">
        <f t="shared" si="2"/>
        <v>0</v>
      </c>
      <c r="S208" s="200">
        <v>0</v>
      </c>
      <c r="T208" s="201">
        <f t="shared" si="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2" t="s">
        <v>229</v>
      </c>
      <c r="AT208" s="202" t="s">
        <v>131</v>
      </c>
      <c r="AU208" s="202" t="s">
        <v>135</v>
      </c>
      <c r="AY208" s="18" t="s">
        <v>128</v>
      </c>
      <c r="BE208" s="203">
        <f t="shared" si="4"/>
        <v>0</v>
      </c>
      <c r="BF208" s="203">
        <f t="shared" si="5"/>
        <v>0</v>
      </c>
      <c r="BG208" s="203">
        <f t="shared" si="6"/>
        <v>0</v>
      </c>
      <c r="BH208" s="203">
        <f t="shared" si="7"/>
        <v>0</v>
      </c>
      <c r="BI208" s="203">
        <f t="shared" si="8"/>
        <v>0</v>
      </c>
      <c r="BJ208" s="18" t="s">
        <v>135</v>
      </c>
      <c r="BK208" s="203">
        <f t="shared" si="9"/>
        <v>0</v>
      </c>
      <c r="BL208" s="18" t="s">
        <v>229</v>
      </c>
      <c r="BM208" s="202" t="s">
        <v>453</v>
      </c>
    </row>
    <row r="209" spans="1:65" s="2" customFormat="1" ht="16.5" customHeight="1">
      <c r="A209" s="36"/>
      <c r="B209" s="37"/>
      <c r="C209" s="191" t="s">
        <v>454</v>
      </c>
      <c r="D209" s="191" t="s">
        <v>131</v>
      </c>
      <c r="E209" s="192" t="s">
        <v>455</v>
      </c>
      <c r="F209" s="193" t="s">
        <v>456</v>
      </c>
      <c r="G209" s="194" t="s">
        <v>133</v>
      </c>
      <c r="H209" s="195">
        <v>12</v>
      </c>
      <c r="I209" s="196"/>
      <c r="J209" s="197">
        <f t="shared" si="0"/>
        <v>0</v>
      </c>
      <c r="K209" s="193" t="s">
        <v>147</v>
      </c>
      <c r="L209" s="41"/>
      <c r="M209" s="198" t="s">
        <v>32</v>
      </c>
      <c r="N209" s="199" t="s">
        <v>50</v>
      </c>
      <c r="O209" s="66"/>
      <c r="P209" s="200">
        <f t="shared" si="1"/>
        <v>0</v>
      </c>
      <c r="Q209" s="200">
        <v>0</v>
      </c>
      <c r="R209" s="200">
        <f t="shared" si="2"/>
        <v>0</v>
      </c>
      <c r="S209" s="200">
        <v>0</v>
      </c>
      <c r="T209" s="201">
        <f t="shared" si="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2" t="s">
        <v>229</v>
      </c>
      <c r="AT209" s="202" t="s">
        <v>131</v>
      </c>
      <c r="AU209" s="202" t="s">
        <v>135</v>
      </c>
      <c r="AY209" s="18" t="s">
        <v>128</v>
      </c>
      <c r="BE209" s="203">
        <f t="shared" si="4"/>
        <v>0</v>
      </c>
      <c r="BF209" s="203">
        <f t="shared" si="5"/>
        <v>0</v>
      </c>
      <c r="BG209" s="203">
        <f t="shared" si="6"/>
        <v>0</v>
      </c>
      <c r="BH209" s="203">
        <f t="shared" si="7"/>
        <v>0</v>
      </c>
      <c r="BI209" s="203">
        <f t="shared" si="8"/>
        <v>0</v>
      </c>
      <c r="BJ209" s="18" t="s">
        <v>135</v>
      </c>
      <c r="BK209" s="203">
        <f t="shared" si="9"/>
        <v>0</v>
      </c>
      <c r="BL209" s="18" t="s">
        <v>229</v>
      </c>
      <c r="BM209" s="202" t="s">
        <v>457</v>
      </c>
    </row>
    <row r="210" spans="1:65" s="2" customFormat="1" ht="16.5" customHeight="1">
      <c r="A210" s="36"/>
      <c r="B210" s="37"/>
      <c r="C210" s="191" t="s">
        <v>458</v>
      </c>
      <c r="D210" s="191" t="s">
        <v>131</v>
      </c>
      <c r="E210" s="192" t="s">
        <v>459</v>
      </c>
      <c r="F210" s="193" t="s">
        <v>460</v>
      </c>
      <c r="G210" s="194" t="s">
        <v>133</v>
      </c>
      <c r="H210" s="195">
        <v>24</v>
      </c>
      <c r="I210" s="196"/>
      <c r="J210" s="197">
        <f t="shared" si="0"/>
        <v>0</v>
      </c>
      <c r="K210" s="193" t="s">
        <v>147</v>
      </c>
      <c r="L210" s="41"/>
      <c r="M210" s="198" t="s">
        <v>32</v>
      </c>
      <c r="N210" s="199" t="s">
        <v>50</v>
      </c>
      <c r="O210" s="66"/>
      <c r="P210" s="200">
        <f t="shared" si="1"/>
        <v>0</v>
      </c>
      <c r="Q210" s="200">
        <v>0</v>
      </c>
      <c r="R210" s="200">
        <f t="shared" si="2"/>
        <v>0</v>
      </c>
      <c r="S210" s="200">
        <v>0</v>
      </c>
      <c r="T210" s="201">
        <f t="shared" si="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2" t="s">
        <v>229</v>
      </c>
      <c r="AT210" s="202" t="s">
        <v>131</v>
      </c>
      <c r="AU210" s="202" t="s">
        <v>135</v>
      </c>
      <c r="AY210" s="18" t="s">
        <v>128</v>
      </c>
      <c r="BE210" s="203">
        <f t="shared" si="4"/>
        <v>0</v>
      </c>
      <c r="BF210" s="203">
        <f t="shared" si="5"/>
        <v>0</v>
      </c>
      <c r="BG210" s="203">
        <f t="shared" si="6"/>
        <v>0</v>
      </c>
      <c r="BH210" s="203">
        <f t="shared" si="7"/>
        <v>0</v>
      </c>
      <c r="BI210" s="203">
        <f t="shared" si="8"/>
        <v>0</v>
      </c>
      <c r="BJ210" s="18" t="s">
        <v>135</v>
      </c>
      <c r="BK210" s="203">
        <f t="shared" si="9"/>
        <v>0</v>
      </c>
      <c r="BL210" s="18" t="s">
        <v>229</v>
      </c>
      <c r="BM210" s="202" t="s">
        <v>461</v>
      </c>
    </row>
    <row r="211" spans="1:65" s="2" customFormat="1" ht="16.5" customHeight="1">
      <c r="A211" s="36"/>
      <c r="B211" s="37"/>
      <c r="C211" s="232" t="s">
        <v>462</v>
      </c>
      <c r="D211" s="232" t="s">
        <v>210</v>
      </c>
      <c r="E211" s="233" t="s">
        <v>463</v>
      </c>
      <c r="F211" s="234" t="s">
        <v>464</v>
      </c>
      <c r="G211" s="235" t="s">
        <v>133</v>
      </c>
      <c r="H211" s="236">
        <v>24</v>
      </c>
      <c r="I211" s="237"/>
      <c r="J211" s="238">
        <f t="shared" si="0"/>
        <v>0</v>
      </c>
      <c r="K211" s="234" t="s">
        <v>32</v>
      </c>
      <c r="L211" s="239"/>
      <c r="M211" s="240" t="s">
        <v>32</v>
      </c>
      <c r="N211" s="241" t="s">
        <v>50</v>
      </c>
      <c r="O211" s="66"/>
      <c r="P211" s="200">
        <f t="shared" si="1"/>
        <v>0</v>
      </c>
      <c r="Q211" s="200">
        <v>0.0159</v>
      </c>
      <c r="R211" s="200">
        <f t="shared" si="2"/>
        <v>0.38160000000000005</v>
      </c>
      <c r="S211" s="200">
        <v>0</v>
      </c>
      <c r="T211" s="201">
        <f t="shared" si="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2" t="s">
        <v>269</v>
      </c>
      <c r="AT211" s="202" t="s">
        <v>210</v>
      </c>
      <c r="AU211" s="202" t="s">
        <v>135</v>
      </c>
      <c r="AY211" s="18" t="s">
        <v>128</v>
      </c>
      <c r="BE211" s="203">
        <f t="shared" si="4"/>
        <v>0</v>
      </c>
      <c r="BF211" s="203">
        <f t="shared" si="5"/>
        <v>0</v>
      </c>
      <c r="BG211" s="203">
        <f t="shared" si="6"/>
        <v>0</v>
      </c>
      <c r="BH211" s="203">
        <f t="shared" si="7"/>
        <v>0</v>
      </c>
      <c r="BI211" s="203">
        <f t="shared" si="8"/>
        <v>0</v>
      </c>
      <c r="BJ211" s="18" t="s">
        <v>135</v>
      </c>
      <c r="BK211" s="203">
        <f t="shared" si="9"/>
        <v>0</v>
      </c>
      <c r="BL211" s="18" t="s">
        <v>229</v>
      </c>
      <c r="BM211" s="202" t="s">
        <v>465</v>
      </c>
    </row>
    <row r="212" spans="1:65" s="2" customFormat="1" ht="16.5" customHeight="1">
      <c r="A212" s="36"/>
      <c r="B212" s="37"/>
      <c r="C212" s="232" t="s">
        <v>466</v>
      </c>
      <c r="D212" s="232" t="s">
        <v>210</v>
      </c>
      <c r="E212" s="233" t="s">
        <v>467</v>
      </c>
      <c r="F212" s="234" t="s">
        <v>468</v>
      </c>
      <c r="G212" s="235" t="s">
        <v>133</v>
      </c>
      <c r="H212" s="236">
        <v>12</v>
      </c>
      <c r="I212" s="237"/>
      <c r="J212" s="238">
        <f t="shared" si="0"/>
        <v>0</v>
      </c>
      <c r="K212" s="234" t="s">
        <v>147</v>
      </c>
      <c r="L212" s="239"/>
      <c r="M212" s="240" t="s">
        <v>32</v>
      </c>
      <c r="N212" s="241" t="s">
        <v>50</v>
      </c>
      <c r="O212" s="66"/>
      <c r="P212" s="200">
        <f t="shared" si="1"/>
        <v>0</v>
      </c>
      <c r="Q212" s="200">
        <v>0.0117</v>
      </c>
      <c r="R212" s="200">
        <f t="shared" si="2"/>
        <v>0.1404</v>
      </c>
      <c r="S212" s="200">
        <v>0</v>
      </c>
      <c r="T212" s="201">
        <f t="shared" si="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2" t="s">
        <v>269</v>
      </c>
      <c r="AT212" s="202" t="s">
        <v>210</v>
      </c>
      <c r="AU212" s="202" t="s">
        <v>135</v>
      </c>
      <c r="AY212" s="18" t="s">
        <v>128</v>
      </c>
      <c r="BE212" s="203">
        <f t="shared" si="4"/>
        <v>0</v>
      </c>
      <c r="BF212" s="203">
        <f t="shared" si="5"/>
        <v>0</v>
      </c>
      <c r="BG212" s="203">
        <f t="shared" si="6"/>
        <v>0</v>
      </c>
      <c r="BH212" s="203">
        <f t="shared" si="7"/>
        <v>0</v>
      </c>
      <c r="BI212" s="203">
        <f t="shared" si="8"/>
        <v>0</v>
      </c>
      <c r="BJ212" s="18" t="s">
        <v>135</v>
      </c>
      <c r="BK212" s="203">
        <f t="shared" si="9"/>
        <v>0</v>
      </c>
      <c r="BL212" s="18" t="s">
        <v>229</v>
      </c>
      <c r="BM212" s="202" t="s">
        <v>469</v>
      </c>
    </row>
    <row r="213" spans="1:65" s="2" customFormat="1" ht="16.5" customHeight="1">
      <c r="A213" s="36"/>
      <c r="B213" s="37"/>
      <c r="C213" s="191" t="s">
        <v>470</v>
      </c>
      <c r="D213" s="191" t="s">
        <v>131</v>
      </c>
      <c r="E213" s="192" t="s">
        <v>471</v>
      </c>
      <c r="F213" s="193" t="s">
        <v>472</v>
      </c>
      <c r="G213" s="194" t="s">
        <v>133</v>
      </c>
      <c r="H213" s="195">
        <v>24</v>
      </c>
      <c r="I213" s="196"/>
      <c r="J213" s="197">
        <f t="shared" si="0"/>
        <v>0</v>
      </c>
      <c r="K213" s="193" t="s">
        <v>147</v>
      </c>
      <c r="L213" s="41"/>
      <c r="M213" s="198" t="s">
        <v>32</v>
      </c>
      <c r="N213" s="199" t="s">
        <v>50</v>
      </c>
      <c r="O213" s="66"/>
      <c r="P213" s="200">
        <f t="shared" si="1"/>
        <v>0</v>
      </c>
      <c r="Q213" s="200">
        <v>0</v>
      </c>
      <c r="R213" s="200">
        <f t="shared" si="2"/>
        <v>0</v>
      </c>
      <c r="S213" s="200">
        <v>0.1104</v>
      </c>
      <c r="T213" s="201">
        <f t="shared" si="3"/>
        <v>2.6496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2" t="s">
        <v>229</v>
      </c>
      <c r="AT213" s="202" t="s">
        <v>131</v>
      </c>
      <c r="AU213" s="202" t="s">
        <v>135</v>
      </c>
      <c r="AY213" s="18" t="s">
        <v>128</v>
      </c>
      <c r="BE213" s="203">
        <f t="shared" si="4"/>
        <v>0</v>
      </c>
      <c r="BF213" s="203">
        <f t="shared" si="5"/>
        <v>0</v>
      </c>
      <c r="BG213" s="203">
        <f t="shared" si="6"/>
        <v>0</v>
      </c>
      <c r="BH213" s="203">
        <f t="shared" si="7"/>
        <v>0</v>
      </c>
      <c r="BI213" s="203">
        <f t="shared" si="8"/>
        <v>0</v>
      </c>
      <c r="BJ213" s="18" t="s">
        <v>135</v>
      </c>
      <c r="BK213" s="203">
        <f t="shared" si="9"/>
        <v>0</v>
      </c>
      <c r="BL213" s="18" t="s">
        <v>229</v>
      </c>
      <c r="BM213" s="202" t="s">
        <v>473</v>
      </c>
    </row>
    <row r="214" spans="1:65" s="2" customFormat="1" ht="24" customHeight="1">
      <c r="A214" s="36"/>
      <c r="B214" s="37"/>
      <c r="C214" s="191" t="s">
        <v>474</v>
      </c>
      <c r="D214" s="191" t="s">
        <v>131</v>
      </c>
      <c r="E214" s="192" t="s">
        <v>475</v>
      </c>
      <c r="F214" s="193" t="s">
        <v>476</v>
      </c>
      <c r="G214" s="194" t="s">
        <v>477</v>
      </c>
      <c r="H214" s="242"/>
      <c r="I214" s="196"/>
      <c r="J214" s="197">
        <f t="shared" si="0"/>
        <v>0</v>
      </c>
      <c r="K214" s="193" t="s">
        <v>147</v>
      </c>
      <c r="L214" s="41"/>
      <c r="M214" s="198" t="s">
        <v>32</v>
      </c>
      <c r="N214" s="199" t="s">
        <v>50</v>
      </c>
      <c r="O214" s="66"/>
      <c r="P214" s="200">
        <f t="shared" si="1"/>
        <v>0</v>
      </c>
      <c r="Q214" s="200">
        <v>0</v>
      </c>
      <c r="R214" s="200">
        <f t="shared" si="2"/>
        <v>0</v>
      </c>
      <c r="S214" s="200">
        <v>0</v>
      </c>
      <c r="T214" s="201">
        <f t="shared" si="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2" t="s">
        <v>229</v>
      </c>
      <c r="AT214" s="202" t="s">
        <v>131</v>
      </c>
      <c r="AU214" s="202" t="s">
        <v>135</v>
      </c>
      <c r="AY214" s="18" t="s">
        <v>128</v>
      </c>
      <c r="BE214" s="203">
        <f t="shared" si="4"/>
        <v>0</v>
      </c>
      <c r="BF214" s="203">
        <f t="shared" si="5"/>
        <v>0</v>
      </c>
      <c r="BG214" s="203">
        <f t="shared" si="6"/>
        <v>0</v>
      </c>
      <c r="BH214" s="203">
        <f t="shared" si="7"/>
        <v>0</v>
      </c>
      <c r="BI214" s="203">
        <f t="shared" si="8"/>
        <v>0</v>
      </c>
      <c r="BJ214" s="18" t="s">
        <v>135</v>
      </c>
      <c r="BK214" s="203">
        <f t="shared" si="9"/>
        <v>0</v>
      </c>
      <c r="BL214" s="18" t="s">
        <v>229</v>
      </c>
      <c r="BM214" s="202" t="s">
        <v>478</v>
      </c>
    </row>
    <row r="215" spans="2:63" s="12" customFormat="1" ht="22.9" customHeight="1">
      <c r="B215" s="175"/>
      <c r="C215" s="176"/>
      <c r="D215" s="177" t="s">
        <v>77</v>
      </c>
      <c r="E215" s="189" t="s">
        <v>479</v>
      </c>
      <c r="F215" s="189" t="s">
        <v>480</v>
      </c>
      <c r="G215" s="176"/>
      <c r="H215" s="176"/>
      <c r="I215" s="179"/>
      <c r="J215" s="190">
        <f>BK215</f>
        <v>0</v>
      </c>
      <c r="K215" s="176"/>
      <c r="L215" s="181"/>
      <c r="M215" s="182"/>
      <c r="N215" s="183"/>
      <c r="O215" s="183"/>
      <c r="P215" s="184">
        <f>P216</f>
        <v>0</v>
      </c>
      <c r="Q215" s="183"/>
      <c r="R215" s="184">
        <f>R216</f>
        <v>0</v>
      </c>
      <c r="S215" s="183"/>
      <c r="T215" s="185">
        <f>T216</f>
        <v>0.312</v>
      </c>
      <c r="AR215" s="186" t="s">
        <v>135</v>
      </c>
      <c r="AT215" s="187" t="s">
        <v>77</v>
      </c>
      <c r="AU215" s="187" t="s">
        <v>21</v>
      </c>
      <c r="AY215" s="186" t="s">
        <v>128</v>
      </c>
      <c r="BK215" s="188">
        <f>BK216</f>
        <v>0</v>
      </c>
    </row>
    <row r="216" spans="1:65" s="2" customFormat="1" ht="16.5" customHeight="1">
      <c r="A216" s="36"/>
      <c r="B216" s="37"/>
      <c r="C216" s="191" t="s">
        <v>481</v>
      </c>
      <c r="D216" s="191" t="s">
        <v>131</v>
      </c>
      <c r="E216" s="192" t="s">
        <v>482</v>
      </c>
      <c r="F216" s="193" t="s">
        <v>483</v>
      </c>
      <c r="G216" s="194" t="s">
        <v>133</v>
      </c>
      <c r="H216" s="195">
        <v>24</v>
      </c>
      <c r="I216" s="196"/>
      <c r="J216" s="197">
        <f>ROUND(I216*H216,2)</f>
        <v>0</v>
      </c>
      <c r="K216" s="193" t="s">
        <v>147</v>
      </c>
      <c r="L216" s="41"/>
      <c r="M216" s="198" t="s">
        <v>32</v>
      </c>
      <c r="N216" s="199" t="s">
        <v>50</v>
      </c>
      <c r="O216" s="66"/>
      <c r="P216" s="200">
        <f>O216*H216</f>
        <v>0</v>
      </c>
      <c r="Q216" s="200">
        <v>0</v>
      </c>
      <c r="R216" s="200">
        <f>Q216*H216</f>
        <v>0</v>
      </c>
      <c r="S216" s="200">
        <v>0.013</v>
      </c>
      <c r="T216" s="201">
        <f>S216*H216</f>
        <v>0.312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2" t="s">
        <v>229</v>
      </c>
      <c r="AT216" s="202" t="s">
        <v>131</v>
      </c>
      <c r="AU216" s="202" t="s">
        <v>135</v>
      </c>
      <c r="AY216" s="18" t="s">
        <v>128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8" t="s">
        <v>135</v>
      </c>
      <c r="BK216" s="203">
        <f>ROUND(I216*H216,2)</f>
        <v>0</v>
      </c>
      <c r="BL216" s="18" t="s">
        <v>229</v>
      </c>
      <c r="BM216" s="202" t="s">
        <v>484</v>
      </c>
    </row>
    <row r="217" spans="2:63" s="12" customFormat="1" ht="22.9" customHeight="1">
      <c r="B217" s="175"/>
      <c r="C217" s="176"/>
      <c r="D217" s="177" t="s">
        <v>77</v>
      </c>
      <c r="E217" s="189" t="s">
        <v>485</v>
      </c>
      <c r="F217" s="189" t="s">
        <v>486</v>
      </c>
      <c r="G217" s="176"/>
      <c r="H217" s="176"/>
      <c r="I217" s="179"/>
      <c r="J217" s="190">
        <f>BK217</f>
        <v>0</v>
      </c>
      <c r="K217" s="176"/>
      <c r="L217" s="181"/>
      <c r="M217" s="182"/>
      <c r="N217" s="183"/>
      <c r="O217" s="183"/>
      <c r="P217" s="184">
        <f>SUM(P218:P237)</f>
        <v>0</v>
      </c>
      <c r="Q217" s="183"/>
      <c r="R217" s="184">
        <f>SUM(R218:R237)</f>
        <v>5.18205238</v>
      </c>
      <c r="S217" s="183"/>
      <c r="T217" s="185">
        <f>SUM(T218:T237)</f>
        <v>0.432484</v>
      </c>
      <c r="AR217" s="186" t="s">
        <v>135</v>
      </c>
      <c r="AT217" s="187" t="s">
        <v>77</v>
      </c>
      <c r="AU217" s="187" t="s">
        <v>21</v>
      </c>
      <c r="AY217" s="186" t="s">
        <v>128</v>
      </c>
      <c r="BK217" s="188">
        <f>SUM(BK218:BK237)</f>
        <v>0</v>
      </c>
    </row>
    <row r="218" spans="1:65" s="2" customFormat="1" ht="16.5" customHeight="1">
      <c r="A218" s="36"/>
      <c r="B218" s="37"/>
      <c r="C218" s="191" t="s">
        <v>487</v>
      </c>
      <c r="D218" s="191" t="s">
        <v>131</v>
      </c>
      <c r="E218" s="192" t="s">
        <v>488</v>
      </c>
      <c r="F218" s="193" t="s">
        <v>489</v>
      </c>
      <c r="G218" s="194" t="s">
        <v>188</v>
      </c>
      <c r="H218" s="195">
        <v>5.2</v>
      </c>
      <c r="I218" s="196"/>
      <c r="J218" s="197">
        <f>ROUND(I218*H218,2)</f>
        <v>0</v>
      </c>
      <c r="K218" s="193" t="s">
        <v>147</v>
      </c>
      <c r="L218" s="41"/>
      <c r="M218" s="198" t="s">
        <v>32</v>
      </c>
      <c r="N218" s="199" t="s">
        <v>50</v>
      </c>
      <c r="O218" s="66"/>
      <c r="P218" s="200">
        <f>O218*H218</f>
        <v>0</v>
      </c>
      <c r="Q218" s="200">
        <v>0</v>
      </c>
      <c r="R218" s="200">
        <f>Q218*H218</f>
        <v>0</v>
      </c>
      <c r="S218" s="200">
        <v>0.08317</v>
      </c>
      <c r="T218" s="201">
        <f>S218*H218</f>
        <v>0.432484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2" t="s">
        <v>229</v>
      </c>
      <c r="AT218" s="202" t="s">
        <v>131</v>
      </c>
      <c r="AU218" s="202" t="s">
        <v>135</v>
      </c>
      <c r="AY218" s="18" t="s">
        <v>128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8" t="s">
        <v>135</v>
      </c>
      <c r="BK218" s="203">
        <f>ROUND(I218*H218,2)</f>
        <v>0</v>
      </c>
      <c r="BL218" s="18" t="s">
        <v>229</v>
      </c>
      <c r="BM218" s="202" t="s">
        <v>490</v>
      </c>
    </row>
    <row r="219" spans="2:51" s="13" customFormat="1" ht="11.25">
      <c r="B219" s="209"/>
      <c r="C219" s="210"/>
      <c r="D219" s="211" t="s">
        <v>193</v>
      </c>
      <c r="E219" s="212" t="s">
        <v>32</v>
      </c>
      <c r="F219" s="213" t="s">
        <v>491</v>
      </c>
      <c r="G219" s="210"/>
      <c r="H219" s="214">
        <v>5.2</v>
      </c>
      <c r="I219" s="215"/>
      <c r="J219" s="210"/>
      <c r="K219" s="210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193</v>
      </c>
      <c r="AU219" s="220" t="s">
        <v>135</v>
      </c>
      <c r="AV219" s="13" t="s">
        <v>135</v>
      </c>
      <c r="AW219" s="13" t="s">
        <v>40</v>
      </c>
      <c r="AX219" s="13" t="s">
        <v>21</v>
      </c>
      <c r="AY219" s="220" t="s">
        <v>128</v>
      </c>
    </row>
    <row r="220" spans="1:65" s="2" customFormat="1" ht="24" customHeight="1">
      <c r="A220" s="36"/>
      <c r="B220" s="37"/>
      <c r="C220" s="191" t="s">
        <v>492</v>
      </c>
      <c r="D220" s="191" t="s">
        <v>131</v>
      </c>
      <c r="E220" s="192" t="s">
        <v>493</v>
      </c>
      <c r="F220" s="193" t="s">
        <v>494</v>
      </c>
      <c r="G220" s="194" t="s">
        <v>188</v>
      </c>
      <c r="H220" s="195">
        <v>26.364</v>
      </c>
      <c r="I220" s="196"/>
      <c r="J220" s="197">
        <f>ROUND(I220*H220,2)</f>
        <v>0</v>
      </c>
      <c r="K220" s="193" t="s">
        <v>32</v>
      </c>
      <c r="L220" s="41"/>
      <c r="M220" s="198" t="s">
        <v>32</v>
      </c>
      <c r="N220" s="199" t="s">
        <v>50</v>
      </c>
      <c r="O220" s="66"/>
      <c r="P220" s="200">
        <f>O220*H220</f>
        <v>0</v>
      </c>
      <c r="Q220" s="200">
        <v>0.00392</v>
      </c>
      <c r="R220" s="200">
        <f>Q220*H220</f>
        <v>0.10334688</v>
      </c>
      <c r="S220" s="200">
        <v>0</v>
      </c>
      <c r="T220" s="201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2" t="s">
        <v>229</v>
      </c>
      <c r="AT220" s="202" t="s">
        <v>131</v>
      </c>
      <c r="AU220" s="202" t="s">
        <v>135</v>
      </c>
      <c r="AY220" s="18" t="s">
        <v>128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8" t="s">
        <v>135</v>
      </c>
      <c r="BK220" s="203">
        <f>ROUND(I220*H220,2)</f>
        <v>0</v>
      </c>
      <c r="BL220" s="18" t="s">
        <v>229</v>
      </c>
      <c r="BM220" s="202" t="s">
        <v>495</v>
      </c>
    </row>
    <row r="221" spans="2:51" s="15" customFormat="1" ht="11.25">
      <c r="B221" s="243"/>
      <c r="C221" s="244"/>
      <c r="D221" s="211" t="s">
        <v>193</v>
      </c>
      <c r="E221" s="245" t="s">
        <v>32</v>
      </c>
      <c r="F221" s="246" t="s">
        <v>496</v>
      </c>
      <c r="G221" s="244"/>
      <c r="H221" s="245" t="s">
        <v>32</v>
      </c>
      <c r="I221" s="247"/>
      <c r="J221" s="244"/>
      <c r="K221" s="244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193</v>
      </c>
      <c r="AU221" s="252" t="s">
        <v>135</v>
      </c>
      <c r="AV221" s="15" t="s">
        <v>21</v>
      </c>
      <c r="AW221" s="15" t="s">
        <v>40</v>
      </c>
      <c r="AX221" s="15" t="s">
        <v>78</v>
      </c>
      <c r="AY221" s="252" t="s">
        <v>128</v>
      </c>
    </row>
    <row r="222" spans="2:51" s="13" customFormat="1" ht="11.25">
      <c r="B222" s="209"/>
      <c r="C222" s="210"/>
      <c r="D222" s="211" t="s">
        <v>193</v>
      </c>
      <c r="E222" s="212" t="s">
        <v>32</v>
      </c>
      <c r="F222" s="213" t="s">
        <v>497</v>
      </c>
      <c r="G222" s="210"/>
      <c r="H222" s="214">
        <v>15.402</v>
      </c>
      <c r="I222" s="215"/>
      <c r="J222" s="210"/>
      <c r="K222" s="210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193</v>
      </c>
      <c r="AU222" s="220" t="s">
        <v>135</v>
      </c>
      <c r="AV222" s="13" t="s">
        <v>135</v>
      </c>
      <c r="AW222" s="13" t="s">
        <v>40</v>
      </c>
      <c r="AX222" s="13" t="s">
        <v>78</v>
      </c>
      <c r="AY222" s="220" t="s">
        <v>128</v>
      </c>
    </row>
    <row r="223" spans="2:51" s="15" customFormat="1" ht="11.25">
      <c r="B223" s="243"/>
      <c r="C223" s="244"/>
      <c r="D223" s="211" t="s">
        <v>193</v>
      </c>
      <c r="E223" s="245" t="s">
        <v>32</v>
      </c>
      <c r="F223" s="246" t="s">
        <v>498</v>
      </c>
      <c r="G223" s="244"/>
      <c r="H223" s="245" t="s">
        <v>32</v>
      </c>
      <c r="I223" s="247"/>
      <c r="J223" s="244"/>
      <c r="K223" s="244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193</v>
      </c>
      <c r="AU223" s="252" t="s">
        <v>135</v>
      </c>
      <c r="AV223" s="15" t="s">
        <v>21</v>
      </c>
      <c r="AW223" s="15" t="s">
        <v>40</v>
      </c>
      <c r="AX223" s="15" t="s">
        <v>78</v>
      </c>
      <c r="AY223" s="252" t="s">
        <v>128</v>
      </c>
    </row>
    <row r="224" spans="2:51" s="13" customFormat="1" ht="11.25">
      <c r="B224" s="209"/>
      <c r="C224" s="210"/>
      <c r="D224" s="211" t="s">
        <v>193</v>
      </c>
      <c r="E224" s="212" t="s">
        <v>32</v>
      </c>
      <c r="F224" s="213" t="s">
        <v>499</v>
      </c>
      <c r="G224" s="210"/>
      <c r="H224" s="214">
        <v>10.962</v>
      </c>
      <c r="I224" s="215"/>
      <c r="J224" s="210"/>
      <c r="K224" s="210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193</v>
      </c>
      <c r="AU224" s="220" t="s">
        <v>135</v>
      </c>
      <c r="AV224" s="13" t="s">
        <v>135</v>
      </c>
      <c r="AW224" s="13" t="s">
        <v>40</v>
      </c>
      <c r="AX224" s="13" t="s">
        <v>78</v>
      </c>
      <c r="AY224" s="220" t="s">
        <v>128</v>
      </c>
    </row>
    <row r="225" spans="2:51" s="14" customFormat="1" ht="11.25">
      <c r="B225" s="221"/>
      <c r="C225" s="222"/>
      <c r="D225" s="211" t="s">
        <v>193</v>
      </c>
      <c r="E225" s="223" t="s">
        <v>32</v>
      </c>
      <c r="F225" s="224" t="s">
        <v>206</v>
      </c>
      <c r="G225" s="222"/>
      <c r="H225" s="225">
        <v>26.364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193</v>
      </c>
      <c r="AU225" s="231" t="s">
        <v>135</v>
      </c>
      <c r="AV225" s="14" t="s">
        <v>155</v>
      </c>
      <c r="AW225" s="14" t="s">
        <v>40</v>
      </c>
      <c r="AX225" s="14" t="s">
        <v>21</v>
      </c>
      <c r="AY225" s="231" t="s">
        <v>128</v>
      </c>
    </row>
    <row r="226" spans="1:65" s="2" customFormat="1" ht="16.5" customHeight="1">
      <c r="A226" s="36"/>
      <c r="B226" s="37"/>
      <c r="C226" s="191" t="s">
        <v>500</v>
      </c>
      <c r="D226" s="191" t="s">
        <v>131</v>
      </c>
      <c r="E226" s="192" t="s">
        <v>501</v>
      </c>
      <c r="F226" s="193" t="s">
        <v>502</v>
      </c>
      <c r="G226" s="194" t="s">
        <v>188</v>
      </c>
      <c r="H226" s="195">
        <v>26.37</v>
      </c>
      <c r="I226" s="196"/>
      <c r="J226" s="197">
        <f>ROUND(I226*H226,2)</f>
        <v>0</v>
      </c>
      <c r="K226" s="193" t="s">
        <v>32</v>
      </c>
      <c r="L226" s="41"/>
      <c r="M226" s="198" t="s">
        <v>32</v>
      </c>
      <c r="N226" s="199" t="s">
        <v>50</v>
      </c>
      <c r="O226" s="66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2" t="s">
        <v>229</v>
      </c>
      <c r="AT226" s="202" t="s">
        <v>131</v>
      </c>
      <c r="AU226" s="202" t="s">
        <v>135</v>
      </c>
      <c r="AY226" s="18" t="s">
        <v>128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8" t="s">
        <v>135</v>
      </c>
      <c r="BK226" s="203">
        <f>ROUND(I226*H226,2)</f>
        <v>0</v>
      </c>
      <c r="BL226" s="18" t="s">
        <v>229</v>
      </c>
      <c r="BM226" s="202" t="s">
        <v>503</v>
      </c>
    </row>
    <row r="227" spans="1:65" s="2" customFormat="1" ht="16.5" customHeight="1">
      <c r="A227" s="36"/>
      <c r="B227" s="37"/>
      <c r="C227" s="232" t="s">
        <v>504</v>
      </c>
      <c r="D227" s="232" t="s">
        <v>210</v>
      </c>
      <c r="E227" s="233" t="s">
        <v>505</v>
      </c>
      <c r="F227" s="234" t="s">
        <v>506</v>
      </c>
      <c r="G227" s="235" t="s">
        <v>188</v>
      </c>
      <c r="H227" s="236">
        <v>29.007</v>
      </c>
      <c r="I227" s="237"/>
      <c r="J227" s="238">
        <f>ROUND(I227*H227,2)</f>
        <v>0</v>
      </c>
      <c r="K227" s="234" t="s">
        <v>32</v>
      </c>
      <c r="L227" s="239"/>
      <c r="M227" s="240" t="s">
        <v>32</v>
      </c>
      <c r="N227" s="241" t="s">
        <v>50</v>
      </c>
      <c r="O227" s="66"/>
      <c r="P227" s="200">
        <f>O227*H227</f>
        <v>0</v>
      </c>
      <c r="Q227" s="200">
        <v>0.124</v>
      </c>
      <c r="R227" s="200">
        <f>Q227*H227</f>
        <v>3.596868</v>
      </c>
      <c r="S227" s="200">
        <v>0</v>
      </c>
      <c r="T227" s="201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2" t="s">
        <v>269</v>
      </c>
      <c r="AT227" s="202" t="s">
        <v>210</v>
      </c>
      <c r="AU227" s="202" t="s">
        <v>135</v>
      </c>
      <c r="AY227" s="18" t="s">
        <v>128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8" t="s">
        <v>135</v>
      </c>
      <c r="BK227" s="203">
        <f>ROUND(I227*H227,2)</f>
        <v>0</v>
      </c>
      <c r="BL227" s="18" t="s">
        <v>229</v>
      </c>
      <c r="BM227" s="202" t="s">
        <v>507</v>
      </c>
    </row>
    <row r="228" spans="2:51" s="13" customFormat="1" ht="11.25">
      <c r="B228" s="209"/>
      <c r="C228" s="210"/>
      <c r="D228" s="211" t="s">
        <v>193</v>
      </c>
      <c r="E228" s="210"/>
      <c r="F228" s="213" t="s">
        <v>508</v>
      </c>
      <c r="G228" s="210"/>
      <c r="H228" s="214">
        <v>29.007</v>
      </c>
      <c r="I228" s="215"/>
      <c r="J228" s="210"/>
      <c r="K228" s="210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193</v>
      </c>
      <c r="AU228" s="220" t="s">
        <v>135</v>
      </c>
      <c r="AV228" s="13" t="s">
        <v>135</v>
      </c>
      <c r="AW228" s="13" t="s">
        <v>4</v>
      </c>
      <c r="AX228" s="13" t="s">
        <v>21</v>
      </c>
      <c r="AY228" s="220" t="s">
        <v>128</v>
      </c>
    </row>
    <row r="229" spans="1:65" s="2" customFormat="1" ht="16.5" customHeight="1">
      <c r="A229" s="36"/>
      <c r="B229" s="37"/>
      <c r="C229" s="191" t="s">
        <v>509</v>
      </c>
      <c r="D229" s="191" t="s">
        <v>131</v>
      </c>
      <c r="E229" s="192" t="s">
        <v>510</v>
      </c>
      <c r="F229" s="193" t="s">
        <v>511</v>
      </c>
      <c r="G229" s="194" t="s">
        <v>188</v>
      </c>
      <c r="H229" s="195">
        <v>10.962</v>
      </c>
      <c r="I229" s="196"/>
      <c r="J229" s="197">
        <f>ROUND(I229*H229,2)</f>
        <v>0</v>
      </c>
      <c r="K229" s="193" t="s">
        <v>32</v>
      </c>
      <c r="L229" s="41"/>
      <c r="M229" s="198" t="s">
        <v>32</v>
      </c>
      <c r="N229" s="199" t="s">
        <v>50</v>
      </c>
      <c r="O229" s="66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2" t="s">
        <v>229</v>
      </c>
      <c r="AT229" s="202" t="s">
        <v>131</v>
      </c>
      <c r="AU229" s="202" t="s">
        <v>135</v>
      </c>
      <c r="AY229" s="18" t="s">
        <v>128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8" t="s">
        <v>135</v>
      </c>
      <c r="BK229" s="203">
        <f>ROUND(I229*H229,2)</f>
        <v>0</v>
      </c>
      <c r="BL229" s="18" t="s">
        <v>229</v>
      </c>
      <c r="BM229" s="202" t="s">
        <v>512</v>
      </c>
    </row>
    <row r="230" spans="2:51" s="13" customFormat="1" ht="11.25">
      <c r="B230" s="209"/>
      <c r="C230" s="210"/>
      <c r="D230" s="211" t="s">
        <v>193</v>
      </c>
      <c r="E230" s="212" t="s">
        <v>32</v>
      </c>
      <c r="F230" s="213" t="s">
        <v>513</v>
      </c>
      <c r="G230" s="210"/>
      <c r="H230" s="214">
        <v>10.962</v>
      </c>
      <c r="I230" s="215"/>
      <c r="J230" s="210"/>
      <c r="K230" s="210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193</v>
      </c>
      <c r="AU230" s="220" t="s">
        <v>135</v>
      </c>
      <c r="AV230" s="13" t="s">
        <v>135</v>
      </c>
      <c r="AW230" s="13" t="s">
        <v>40</v>
      </c>
      <c r="AX230" s="13" t="s">
        <v>78</v>
      </c>
      <c r="AY230" s="220" t="s">
        <v>128</v>
      </c>
    </row>
    <row r="231" spans="2:51" s="14" customFormat="1" ht="11.25">
      <c r="B231" s="221"/>
      <c r="C231" s="222"/>
      <c r="D231" s="211" t="s">
        <v>193</v>
      </c>
      <c r="E231" s="223" t="s">
        <v>32</v>
      </c>
      <c r="F231" s="224" t="s">
        <v>206</v>
      </c>
      <c r="G231" s="222"/>
      <c r="H231" s="225">
        <v>10.962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193</v>
      </c>
      <c r="AU231" s="231" t="s">
        <v>135</v>
      </c>
      <c r="AV231" s="14" t="s">
        <v>155</v>
      </c>
      <c r="AW231" s="14" t="s">
        <v>40</v>
      </c>
      <c r="AX231" s="14" t="s">
        <v>21</v>
      </c>
      <c r="AY231" s="231" t="s">
        <v>128</v>
      </c>
    </row>
    <row r="232" spans="1:65" s="2" customFormat="1" ht="16.5" customHeight="1">
      <c r="A232" s="36"/>
      <c r="B232" s="37"/>
      <c r="C232" s="191" t="s">
        <v>514</v>
      </c>
      <c r="D232" s="191" t="s">
        <v>131</v>
      </c>
      <c r="E232" s="192" t="s">
        <v>515</v>
      </c>
      <c r="F232" s="193" t="s">
        <v>516</v>
      </c>
      <c r="G232" s="194" t="s">
        <v>188</v>
      </c>
      <c r="H232" s="195">
        <v>26.37</v>
      </c>
      <c r="I232" s="196"/>
      <c r="J232" s="197">
        <f>ROUND(I232*H232,2)</f>
        <v>0</v>
      </c>
      <c r="K232" s="193" t="s">
        <v>32</v>
      </c>
      <c r="L232" s="41"/>
      <c r="M232" s="198" t="s">
        <v>32</v>
      </c>
      <c r="N232" s="199" t="s">
        <v>50</v>
      </c>
      <c r="O232" s="66"/>
      <c r="P232" s="200">
        <f>O232*H232</f>
        <v>0</v>
      </c>
      <c r="Q232" s="200">
        <v>0</v>
      </c>
      <c r="R232" s="200">
        <f>Q232*H232</f>
        <v>0</v>
      </c>
      <c r="S232" s="200">
        <v>0</v>
      </c>
      <c r="T232" s="201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2" t="s">
        <v>229</v>
      </c>
      <c r="AT232" s="202" t="s">
        <v>131</v>
      </c>
      <c r="AU232" s="202" t="s">
        <v>135</v>
      </c>
      <c r="AY232" s="18" t="s">
        <v>128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8" t="s">
        <v>135</v>
      </c>
      <c r="BK232" s="203">
        <f>ROUND(I232*H232,2)</f>
        <v>0</v>
      </c>
      <c r="BL232" s="18" t="s">
        <v>229</v>
      </c>
      <c r="BM232" s="202" t="s">
        <v>517</v>
      </c>
    </row>
    <row r="233" spans="1:65" s="2" customFormat="1" ht="16.5" customHeight="1">
      <c r="A233" s="36"/>
      <c r="B233" s="37"/>
      <c r="C233" s="191" t="s">
        <v>518</v>
      </c>
      <c r="D233" s="191" t="s">
        <v>131</v>
      </c>
      <c r="E233" s="192" t="s">
        <v>519</v>
      </c>
      <c r="F233" s="193" t="s">
        <v>520</v>
      </c>
      <c r="G233" s="194" t="s">
        <v>188</v>
      </c>
      <c r="H233" s="195">
        <v>26.37</v>
      </c>
      <c r="I233" s="196"/>
      <c r="J233" s="197">
        <f>ROUND(I233*H233,2)</f>
        <v>0</v>
      </c>
      <c r="K233" s="193" t="s">
        <v>32</v>
      </c>
      <c r="L233" s="41"/>
      <c r="M233" s="198" t="s">
        <v>32</v>
      </c>
      <c r="N233" s="199" t="s">
        <v>50</v>
      </c>
      <c r="O233" s="66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2" t="s">
        <v>229</v>
      </c>
      <c r="AT233" s="202" t="s">
        <v>131</v>
      </c>
      <c r="AU233" s="202" t="s">
        <v>135</v>
      </c>
      <c r="AY233" s="18" t="s">
        <v>128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8" t="s">
        <v>135</v>
      </c>
      <c r="BK233" s="203">
        <f>ROUND(I233*H233,2)</f>
        <v>0</v>
      </c>
      <c r="BL233" s="18" t="s">
        <v>229</v>
      </c>
      <c r="BM233" s="202" t="s">
        <v>521</v>
      </c>
    </row>
    <row r="234" spans="1:65" s="2" customFormat="1" ht="16.5" customHeight="1">
      <c r="A234" s="36"/>
      <c r="B234" s="37"/>
      <c r="C234" s="191" t="s">
        <v>522</v>
      </c>
      <c r="D234" s="191" t="s">
        <v>131</v>
      </c>
      <c r="E234" s="192" t="s">
        <v>523</v>
      </c>
      <c r="F234" s="193" t="s">
        <v>524</v>
      </c>
      <c r="G234" s="194" t="s">
        <v>188</v>
      </c>
      <c r="H234" s="195">
        <v>207.25</v>
      </c>
      <c r="I234" s="196"/>
      <c r="J234" s="197">
        <f>ROUND(I234*H234,2)</f>
        <v>0</v>
      </c>
      <c r="K234" s="193" t="s">
        <v>32</v>
      </c>
      <c r="L234" s="41"/>
      <c r="M234" s="198" t="s">
        <v>32</v>
      </c>
      <c r="N234" s="199" t="s">
        <v>50</v>
      </c>
      <c r="O234" s="66"/>
      <c r="P234" s="200">
        <f>O234*H234</f>
        <v>0</v>
      </c>
      <c r="Q234" s="200">
        <v>0.00715</v>
      </c>
      <c r="R234" s="200">
        <f>Q234*H234</f>
        <v>1.4818375</v>
      </c>
      <c r="S234" s="200">
        <v>0</v>
      </c>
      <c r="T234" s="201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2" t="s">
        <v>229</v>
      </c>
      <c r="AT234" s="202" t="s">
        <v>131</v>
      </c>
      <c r="AU234" s="202" t="s">
        <v>135</v>
      </c>
      <c r="AY234" s="18" t="s">
        <v>128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8" t="s">
        <v>135</v>
      </c>
      <c r="BK234" s="203">
        <f>ROUND(I234*H234,2)</f>
        <v>0</v>
      </c>
      <c r="BL234" s="18" t="s">
        <v>229</v>
      </c>
      <c r="BM234" s="202" t="s">
        <v>525</v>
      </c>
    </row>
    <row r="235" spans="2:51" s="13" customFormat="1" ht="11.25">
      <c r="B235" s="209"/>
      <c r="C235" s="210"/>
      <c r="D235" s="211" t="s">
        <v>193</v>
      </c>
      <c r="E235" s="212" t="s">
        <v>32</v>
      </c>
      <c r="F235" s="213" t="s">
        <v>526</v>
      </c>
      <c r="G235" s="210"/>
      <c r="H235" s="214">
        <v>207.25</v>
      </c>
      <c r="I235" s="215"/>
      <c r="J235" s="210"/>
      <c r="K235" s="210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193</v>
      </c>
      <c r="AU235" s="220" t="s">
        <v>135</v>
      </c>
      <c r="AV235" s="13" t="s">
        <v>135</v>
      </c>
      <c r="AW235" s="13" t="s">
        <v>40</v>
      </c>
      <c r="AX235" s="13" t="s">
        <v>78</v>
      </c>
      <c r="AY235" s="220" t="s">
        <v>128</v>
      </c>
    </row>
    <row r="236" spans="2:51" s="14" customFormat="1" ht="11.25">
      <c r="B236" s="221"/>
      <c r="C236" s="222"/>
      <c r="D236" s="211" t="s">
        <v>193</v>
      </c>
      <c r="E236" s="223" t="s">
        <v>32</v>
      </c>
      <c r="F236" s="224" t="s">
        <v>206</v>
      </c>
      <c r="G236" s="222"/>
      <c r="H236" s="225">
        <v>207.25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193</v>
      </c>
      <c r="AU236" s="231" t="s">
        <v>135</v>
      </c>
      <c r="AV236" s="14" t="s">
        <v>155</v>
      </c>
      <c r="AW236" s="14" t="s">
        <v>40</v>
      </c>
      <c r="AX236" s="14" t="s">
        <v>21</v>
      </c>
      <c r="AY236" s="231" t="s">
        <v>128</v>
      </c>
    </row>
    <row r="237" spans="1:65" s="2" customFormat="1" ht="24" customHeight="1">
      <c r="A237" s="36"/>
      <c r="B237" s="37"/>
      <c r="C237" s="191" t="s">
        <v>527</v>
      </c>
      <c r="D237" s="191" t="s">
        <v>131</v>
      </c>
      <c r="E237" s="192" t="s">
        <v>528</v>
      </c>
      <c r="F237" s="193" t="s">
        <v>529</v>
      </c>
      <c r="G237" s="194" t="s">
        <v>236</v>
      </c>
      <c r="H237" s="195">
        <v>10.088</v>
      </c>
      <c r="I237" s="196"/>
      <c r="J237" s="197">
        <f>ROUND(I237*H237,2)</f>
        <v>0</v>
      </c>
      <c r="K237" s="193" t="s">
        <v>32</v>
      </c>
      <c r="L237" s="41"/>
      <c r="M237" s="198" t="s">
        <v>32</v>
      </c>
      <c r="N237" s="199" t="s">
        <v>50</v>
      </c>
      <c r="O237" s="66"/>
      <c r="P237" s="200">
        <f>O237*H237</f>
        <v>0</v>
      </c>
      <c r="Q237" s="200">
        <v>0</v>
      </c>
      <c r="R237" s="200">
        <f>Q237*H237</f>
        <v>0</v>
      </c>
      <c r="S237" s="200">
        <v>0</v>
      </c>
      <c r="T237" s="201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2" t="s">
        <v>229</v>
      </c>
      <c r="AT237" s="202" t="s">
        <v>131</v>
      </c>
      <c r="AU237" s="202" t="s">
        <v>135</v>
      </c>
      <c r="AY237" s="18" t="s">
        <v>128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8" t="s">
        <v>135</v>
      </c>
      <c r="BK237" s="203">
        <f>ROUND(I237*H237,2)</f>
        <v>0</v>
      </c>
      <c r="BL237" s="18" t="s">
        <v>229</v>
      </c>
      <c r="BM237" s="202" t="s">
        <v>530</v>
      </c>
    </row>
    <row r="238" spans="2:63" s="12" customFormat="1" ht="22.9" customHeight="1">
      <c r="B238" s="175"/>
      <c r="C238" s="176"/>
      <c r="D238" s="177" t="s">
        <v>77</v>
      </c>
      <c r="E238" s="189" t="s">
        <v>531</v>
      </c>
      <c r="F238" s="189" t="s">
        <v>532</v>
      </c>
      <c r="G238" s="176"/>
      <c r="H238" s="176"/>
      <c r="I238" s="179"/>
      <c r="J238" s="190">
        <f>BK238</f>
        <v>0</v>
      </c>
      <c r="K238" s="176"/>
      <c r="L238" s="181"/>
      <c r="M238" s="182"/>
      <c r="N238" s="183"/>
      <c r="O238" s="183"/>
      <c r="P238" s="184">
        <f>SUM(P239:P253)</f>
        <v>0</v>
      </c>
      <c r="Q238" s="183"/>
      <c r="R238" s="184">
        <f>SUM(R239:R253)</f>
        <v>1.13880964</v>
      </c>
      <c r="S238" s="183"/>
      <c r="T238" s="185">
        <f>SUM(T239:T253)</f>
        <v>0.65244</v>
      </c>
      <c r="AR238" s="186" t="s">
        <v>135</v>
      </c>
      <c r="AT238" s="187" t="s">
        <v>77</v>
      </c>
      <c r="AU238" s="187" t="s">
        <v>21</v>
      </c>
      <c r="AY238" s="186" t="s">
        <v>128</v>
      </c>
      <c r="BK238" s="188">
        <f>SUM(BK239:BK253)</f>
        <v>0</v>
      </c>
    </row>
    <row r="239" spans="1:65" s="2" customFormat="1" ht="16.5" customHeight="1">
      <c r="A239" s="36"/>
      <c r="B239" s="37"/>
      <c r="C239" s="191" t="s">
        <v>533</v>
      </c>
      <c r="D239" s="191" t="s">
        <v>131</v>
      </c>
      <c r="E239" s="192" t="s">
        <v>534</v>
      </c>
      <c r="F239" s="193" t="s">
        <v>535</v>
      </c>
      <c r="G239" s="194" t="s">
        <v>188</v>
      </c>
      <c r="H239" s="195">
        <v>217.48</v>
      </c>
      <c r="I239" s="196"/>
      <c r="J239" s="197">
        <f>ROUND(I239*H239,2)</f>
        <v>0</v>
      </c>
      <c r="K239" s="193" t="s">
        <v>147</v>
      </c>
      <c r="L239" s="41"/>
      <c r="M239" s="198" t="s">
        <v>32</v>
      </c>
      <c r="N239" s="199" t="s">
        <v>50</v>
      </c>
      <c r="O239" s="66"/>
      <c r="P239" s="200">
        <f>O239*H239</f>
        <v>0</v>
      </c>
      <c r="Q239" s="200">
        <v>0</v>
      </c>
      <c r="R239" s="200">
        <f>Q239*H239</f>
        <v>0</v>
      </c>
      <c r="S239" s="200">
        <v>0.003</v>
      </c>
      <c r="T239" s="201">
        <f>S239*H239</f>
        <v>0.65244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2" t="s">
        <v>229</v>
      </c>
      <c r="AT239" s="202" t="s">
        <v>131</v>
      </c>
      <c r="AU239" s="202" t="s">
        <v>135</v>
      </c>
      <c r="AY239" s="18" t="s">
        <v>128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8" t="s">
        <v>135</v>
      </c>
      <c r="BK239" s="203">
        <f>ROUND(I239*H239,2)</f>
        <v>0</v>
      </c>
      <c r="BL239" s="18" t="s">
        <v>229</v>
      </c>
      <c r="BM239" s="202" t="s">
        <v>536</v>
      </c>
    </row>
    <row r="240" spans="2:51" s="13" customFormat="1" ht="11.25">
      <c r="B240" s="209"/>
      <c r="C240" s="210"/>
      <c r="D240" s="211" t="s">
        <v>193</v>
      </c>
      <c r="E240" s="212" t="s">
        <v>32</v>
      </c>
      <c r="F240" s="213" t="s">
        <v>537</v>
      </c>
      <c r="G240" s="210"/>
      <c r="H240" s="214">
        <v>217.48</v>
      </c>
      <c r="I240" s="215"/>
      <c r="J240" s="210"/>
      <c r="K240" s="210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193</v>
      </c>
      <c r="AU240" s="220" t="s">
        <v>135</v>
      </c>
      <c r="AV240" s="13" t="s">
        <v>135</v>
      </c>
      <c r="AW240" s="13" t="s">
        <v>40</v>
      </c>
      <c r="AX240" s="13" t="s">
        <v>78</v>
      </c>
      <c r="AY240" s="220" t="s">
        <v>128</v>
      </c>
    </row>
    <row r="241" spans="2:51" s="14" customFormat="1" ht="11.25">
      <c r="B241" s="221"/>
      <c r="C241" s="222"/>
      <c r="D241" s="211" t="s">
        <v>193</v>
      </c>
      <c r="E241" s="223" t="s">
        <v>32</v>
      </c>
      <c r="F241" s="224" t="s">
        <v>206</v>
      </c>
      <c r="G241" s="222"/>
      <c r="H241" s="225">
        <v>217.48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AT241" s="231" t="s">
        <v>193</v>
      </c>
      <c r="AU241" s="231" t="s">
        <v>135</v>
      </c>
      <c r="AV241" s="14" t="s">
        <v>155</v>
      </c>
      <c r="AW241" s="14" t="s">
        <v>40</v>
      </c>
      <c r="AX241" s="14" t="s">
        <v>21</v>
      </c>
      <c r="AY241" s="231" t="s">
        <v>128</v>
      </c>
    </row>
    <row r="242" spans="1:65" s="2" customFormat="1" ht="16.5" customHeight="1">
      <c r="A242" s="36"/>
      <c r="B242" s="37"/>
      <c r="C242" s="191" t="s">
        <v>538</v>
      </c>
      <c r="D242" s="191" t="s">
        <v>131</v>
      </c>
      <c r="E242" s="192" t="s">
        <v>539</v>
      </c>
      <c r="F242" s="193" t="s">
        <v>540</v>
      </c>
      <c r="G242" s="194" t="s">
        <v>188</v>
      </c>
      <c r="H242" s="195">
        <v>180.88</v>
      </c>
      <c r="I242" s="196"/>
      <c r="J242" s="197">
        <f>ROUND(I242*H242,2)</f>
        <v>0</v>
      </c>
      <c r="K242" s="193" t="s">
        <v>147</v>
      </c>
      <c r="L242" s="41"/>
      <c r="M242" s="198" t="s">
        <v>32</v>
      </c>
      <c r="N242" s="199" t="s">
        <v>50</v>
      </c>
      <c r="O242" s="66"/>
      <c r="P242" s="200">
        <f>O242*H242</f>
        <v>0</v>
      </c>
      <c r="Q242" s="200">
        <v>0.0003</v>
      </c>
      <c r="R242" s="200">
        <f>Q242*H242</f>
        <v>0.05426399999999999</v>
      </c>
      <c r="S242" s="200">
        <v>0</v>
      </c>
      <c r="T242" s="201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2" t="s">
        <v>229</v>
      </c>
      <c r="AT242" s="202" t="s">
        <v>131</v>
      </c>
      <c r="AU242" s="202" t="s">
        <v>135</v>
      </c>
      <c r="AY242" s="18" t="s">
        <v>128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8" t="s">
        <v>135</v>
      </c>
      <c r="BK242" s="203">
        <f>ROUND(I242*H242,2)</f>
        <v>0</v>
      </c>
      <c r="BL242" s="18" t="s">
        <v>229</v>
      </c>
      <c r="BM242" s="202" t="s">
        <v>541</v>
      </c>
    </row>
    <row r="243" spans="2:51" s="13" customFormat="1" ht="11.25">
      <c r="B243" s="209"/>
      <c r="C243" s="210"/>
      <c r="D243" s="211" t="s">
        <v>193</v>
      </c>
      <c r="E243" s="212" t="s">
        <v>32</v>
      </c>
      <c r="F243" s="213" t="s">
        <v>542</v>
      </c>
      <c r="G243" s="210"/>
      <c r="H243" s="214">
        <v>180.88</v>
      </c>
      <c r="I243" s="215"/>
      <c r="J243" s="210"/>
      <c r="K243" s="210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193</v>
      </c>
      <c r="AU243" s="220" t="s">
        <v>135</v>
      </c>
      <c r="AV243" s="13" t="s">
        <v>135</v>
      </c>
      <c r="AW243" s="13" t="s">
        <v>40</v>
      </c>
      <c r="AX243" s="13" t="s">
        <v>78</v>
      </c>
      <c r="AY243" s="220" t="s">
        <v>128</v>
      </c>
    </row>
    <row r="244" spans="2:51" s="14" customFormat="1" ht="11.25">
      <c r="B244" s="221"/>
      <c r="C244" s="222"/>
      <c r="D244" s="211" t="s">
        <v>193</v>
      </c>
      <c r="E244" s="223" t="s">
        <v>32</v>
      </c>
      <c r="F244" s="224" t="s">
        <v>206</v>
      </c>
      <c r="G244" s="222"/>
      <c r="H244" s="225">
        <v>180.88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193</v>
      </c>
      <c r="AU244" s="231" t="s">
        <v>135</v>
      </c>
      <c r="AV244" s="14" t="s">
        <v>155</v>
      </c>
      <c r="AW244" s="14" t="s">
        <v>40</v>
      </c>
      <c r="AX244" s="14" t="s">
        <v>21</v>
      </c>
      <c r="AY244" s="231" t="s">
        <v>128</v>
      </c>
    </row>
    <row r="245" spans="1:65" s="2" customFormat="1" ht="24" customHeight="1">
      <c r="A245" s="36"/>
      <c r="B245" s="37"/>
      <c r="C245" s="232" t="s">
        <v>543</v>
      </c>
      <c r="D245" s="232" t="s">
        <v>210</v>
      </c>
      <c r="E245" s="233" t="s">
        <v>544</v>
      </c>
      <c r="F245" s="234" t="s">
        <v>545</v>
      </c>
      <c r="G245" s="235" t="s">
        <v>188</v>
      </c>
      <c r="H245" s="236">
        <v>198.968</v>
      </c>
      <c r="I245" s="237"/>
      <c r="J245" s="238">
        <f>ROUND(I245*H245,2)</f>
        <v>0</v>
      </c>
      <c r="K245" s="234" t="s">
        <v>147</v>
      </c>
      <c r="L245" s="239"/>
      <c r="M245" s="240" t="s">
        <v>32</v>
      </c>
      <c r="N245" s="241" t="s">
        <v>50</v>
      </c>
      <c r="O245" s="66"/>
      <c r="P245" s="200">
        <f>O245*H245</f>
        <v>0</v>
      </c>
      <c r="Q245" s="200">
        <v>0.0051</v>
      </c>
      <c r="R245" s="200">
        <f>Q245*H245</f>
        <v>1.0147368</v>
      </c>
      <c r="S245" s="200">
        <v>0</v>
      </c>
      <c r="T245" s="201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2" t="s">
        <v>269</v>
      </c>
      <c r="AT245" s="202" t="s">
        <v>210</v>
      </c>
      <c r="AU245" s="202" t="s">
        <v>135</v>
      </c>
      <c r="AY245" s="18" t="s">
        <v>128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8" t="s">
        <v>135</v>
      </c>
      <c r="BK245" s="203">
        <f>ROUND(I245*H245,2)</f>
        <v>0</v>
      </c>
      <c r="BL245" s="18" t="s">
        <v>229</v>
      </c>
      <c r="BM245" s="202" t="s">
        <v>546</v>
      </c>
    </row>
    <row r="246" spans="2:51" s="13" customFormat="1" ht="11.25">
      <c r="B246" s="209"/>
      <c r="C246" s="210"/>
      <c r="D246" s="211" t="s">
        <v>193</v>
      </c>
      <c r="E246" s="210"/>
      <c r="F246" s="213" t="s">
        <v>547</v>
      </c>
      <c r="G246" s="210"/>
      <c r="H246" s="214">
        <v>198.968</v>
      </c>
      <c r="I246" s="215"/>
      <c r="J246" s="210"/>
      <c r="K246" s="210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193</v>
      </c>
      <c r="AU246" s="220" t="s">
        <v>135</v>
      </c>
      <c r="AV246" s="13" t="s">
        <v>135</v>
      </c>
      <c r="AW246" s="13" t="s">
        <v>4</v>
      </c>
      <c r="AX246" s="13" t="s">
        <v>21</v>
      </c>
      <c r="AY246" s="220" t="s">
        <v>128</v>
      </c>
    </row>
    <row r="247" spans="1:65" s="2" customFormat="1" ht="16.5" customHeight="1">
      <c r="A247" s="36"/>
      <c r="B247" s="37"/>
      <c r="C247" s="191" t="s">
        <v>548</v>
      </c>
      <c r="D247" s="191" t="s">
        <v>131</v>
      </c>
      <c r="E247" s="192" t="s">
        <v>549</v>
      </c>
      <c r="F247" s="193" t="s">
        <v>550</v>
      </c>
      <c r="G247" s="194" t="s">
        <v>317</v>
      </c>
      <c r="H247" s="195">
        <v>236.16</v>
      </c>
      <c r="I247" s="196"/>
      <c r="J247" s="197">
        <f>ROUND(I247*H247,2)</f>
        <v>0</v>
      </c>
      <c r="K247" s="193" t="s">
        <v>147</v>
      </c>
      <c r="L247" s="41"/>
      <c r="M247" s="198" t="s">
        <v>32</v>
      </c>
      <c r="N247" s="199" t="s">
        <v>50</v>
      </c>
      <c r="O247" s="66"/>
      <c r="P247" s="200">
        <f>O247*H247</f>
        <v>0</v>
      </c>
      <c r="Q247" s="200">
        <v>1E-05</v>
      </c>
      <c r="R247" s="200">
        <f>Q247*H247</f>
        <v>0.0023616</v>
      </c>
      <c r="S247" s="200">
        <v>0</v>
      </c>
      <c r="T247" s="201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2" t="s">
        <v>229</v>
      </c>
      <c r="AT247" s="202" t="s">
        <v>131</v>
      </c>
      <c r="AU247" s="202" t="s">
        <v>135</v>
      </c>
      <c r="AY247" s="18" t="s">
        <v>128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8" t="s">
        <v>135</v>
      </c>
      <c r="BK247" s="203">
        <f>ROUND(I247*H247,2)</f>
        <v>0</v>
      </c>
      <c r="BL247" s="18" t="s">
        <v>229</v>
      </c>
      <c r="BM247" s="202" t="s">
        <v>551</v>
      </c>
    </row>
    <row r="248" spans="2:51" s="13" customFormat="1" ht="11.25">
      <c r="B248" s="209"/>
      <c r="C248" s="210"/>
      <c r="D248" s="211" t="s">
        <v>193</v>
      </c>
      <c r="E248" s="212" t="s">
        <v>32</v>
      </c>
      <c r="F248" s="213" t="s">
        <v>552</v>
      </c>
      <c r="G248" s="210"/>
      <c r="H248" s="214">
        <v>73.44</v>
      </c>
      <c r="I248" s="215"/>
      <c r="J248" s="210"/>
      <c r="K248" s="210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193</v>
      </c>
      <c r="AU248" s="220" t="s">
        <v>135</v>
      </c>
      <c r="AV248" s="13" t="s">
        <v>135</v>
      </c>
      <c r="AW248" s="13" t="s">
        <v>40</v>
      </c>
      <c r="AX248" s="13" t="s">
        <v>78</v>
      </c>
      <c r="AY248" s="220" t="s">
        <v>128</v>
      </c>
    </row>
    <row r="249" spans="2:51" s="13" customFormat="1" ht="11.25">
      <c r="B249" s="209"/>
      <c r="C249" s="210"/>
      <c r="D249" s="211" t="s">
        <v>193</v>
      </c>
      <c r="E249" s="212" t="s">
        <v>32</v>
      </c>
      <c r="F249" s="213" t="s">
        <v>553</v>
      </c>
      <c r="G249" s="210"/>
      <c r="H249" s="214">
        <v>162.72</v>
      </c>
      <c r="I249" s="215"/>
      <c r="J249" s="210"/>
      <c r="K249" s="210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193</v>
      </c>
      <c r="AU249" s="220" t="s">
        <v>135</v>
      </c>
      <c r="AV249" s="13" t="s">
        <v>135</v>
      </c>
      <c r="AW249" s="13" t="s">
        <v>40</v>
      </c>
      <c r="AX249" s="13" t="s">
        <v>78</v>
      </c>
      <c r="AY249" s="220" t="s">
        <v>128</v>
      </c>
    </row>
    <row r="250" spans="2:51" s="14" customFormat="1" ht="11.25">
      <c r="B250" s="221"/>
      <c r="C250" s="222"/>
      <c r="D250" s="211" t="s">
        <v>193</v>
      </c>
      <c r="E250" s="223" t="s">
        <v>32</v>
      </c>
      <c r="F250" s="224" t="s">
        <v>206</v>
      </c>
      <c r="G250" s="222"/>
      <c r="H250" s="225">
        <v>236.16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193</v>
      </c>
      <c r="AU250" s="231" t="s">
        <v>135</v>
      </c>
      <c r="AV250" s="14" t="s">
        <v>155</v>
      </c>
      <c r="AW250" s="14" t="s">
        <v>40</v>
      </c>
      <c r="AX250" s="14" t="s">
        <v>21</v>
      </c>
      <c r="AY250" s="231" t="s">
        <v>128</v>
      </c>
    </row>
    <row r="251" spans="1:65" s="2" customFormat="1" ht="16.5" customHeight="1">
      <c r="A251" s="36"/>
      <c r="B251" s="37"/>
      <c r="C251" s="232" t="s">
        <v>554</v>
      </c>
      <c r="D251" s="232" t="s">
        <v>210</v>
      </c>
      <c r="E251" s="233" t="s">
        <v>555</v>
      </c>
      <c r="F251" s="234" t="s">
        <v>556</v>
      </c>
      <c r="G251" s="235" t="s">
        <v>317</v>
      </c>
      <c r="H251" s="236">
        <v>240.883</v>
      </c>
      <c r="I251" s="237"/>
      <c r="J251" s="238">
        <f>ROUND(I251*H251,2)</f>
        <v>0</v>
      </c>
      <c r="K251" s="234" t="s">
        <v>147</v>
      </c>
      <c r="L251" s="239"/>
      <c r="M251" s="240" t="s">
        <v>32</v>
      </c>
      <c r="N251" s="241" t="s">
        <v>50</v>
      </c>
      <c r="O251" s="66"/>
      <c r="P251" s="200">
        <f>O251*H251</f>
        <v>0</v>
      </c>
      <c r="Q251" s="200">
        <v>0.00028</v>
      </c>
      <c r="R251" s="200">
        <f>Q251*H251</f>
        <v>0.06744723999999999</v>
      </c>
      <c r="S251" s="200">
        <v>0</v>
      </c>
      <c r="T251" s="201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2" t="s">
        <v>269</v>
      </c>
      <c r="AT251" s="202" t="s">
        <v>210</v>
      </c>
      <c r="AU251" s="202" t="s">
        <v>135</v>
      </c>
      <c r="AY251" s="18" t="s">
        <v>128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8" t="s">
        <v>135</v>
      </c>
      <c r="BK251" s="203">
        <f>ROUND(I251*H251,2)</f>
        <v>0</v>
      </c>
      <c r="BL251" s="18" t="s">
        <v>229</v>
      </c>
      <c r="BM251" s="202" t="s">
        <v>557</v>
      </c>
    </row>
    <row r="252" spans="2:51" s="13" customFormat="1" ht="11.25">
      <c r="B252" s="209"/>
      <c r="C252" s="210"/>
      <c r="D252" s="211" t="s">
        <v>193</v>
      </c>
      <c r="E252" s="210"/>
      <c r="F252" s="213" t="s">
        <v>558</v>
      </c>
      <c r="G252" s="210"/>
      <c r="H252" s="214">
        <v>240.883</v>
      </c>
      <c r="I252" s="215"/>
      <c r="J252" s="210"/>
      <c r="K252" s="210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193</v>
      </c>
      <c r="AU252" s="220" t="s">
        <v>135</v>
      </c>
      <c r="AV252" s="13" t="s">
        <v>135</v>
      </c>
      <c r="AW252" s="13" t="s">
        <v>4</v>
      </c>
      <c r="AX252" s="13" t="s">
        <v>21</v>
      </c>
      <c r="AY252" s="220" t="s">
        <v>128</v>
      </c>
    </row>
    <row r="253" spans="1:65" s="2" customFormat="1" ht="24" customHeight="1">
      <c r="A253" s="36"/>
      <c r="B253" s="37"/>
      <c r="C253" s="191" t="s">
        <v>559</v>
      </c>
      <c r="D253" s="191" t="s">
        <v>131</v>
      </c>
      <c r="E253" s="192" t="s">
        <v>560</v>
      </c>
      <c r="F253" s="193" t="s">
        <v>561</v>
      </c>
      <c r="G253" s="194" t="s">
        <v>236</v>
      </c>
      <c r="H253" s="195">
        <v>1.139</v>
      </c>
      <c r="I253" s="196"/>
      <c r="J253" s="197">
        <f>ROUND(I253*H253,2)</f>
        <v>0</v>
      </c>
      <c r="K253" s="193" t="s">
        <v>147</v>
      </c>
      <c r="L253" s="41"/>
      <c r="M253" s="198" t="s">
        <v>32</v>
      </c>
      <c r="N253" s="199" t="s">
        <v>50</v>
      </c>
      <c r="O253" s="66"/>
      <c r="P253" s="200">
        <f>O253*H253</f>
        <v>0</v>
      </c>
      <c r="Q253" s="200">
        <v>0</v>
      </c>
      <c r="R253" s="200">
        <f>Q253*H253</f>
        <v>0</v>
      </c>
      <c r="S253" s="200">
        <v>0</v>
      </c>
      <c r="T253" s="201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2" t="s">
        <v>229</v>
      </c>
      <c r="AT253" s="202" t="s">
        <v>131</v>
      </c>
      <c r="AU253" s="202" t="s">
        <v>135</v>
      </c>
      <c r="AY253" s="18" t="s">
        <v>128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8" t="s">
        <v>135</v>
      </c>
      <c r="BK253" s="203">
        <f>ROUND(I253*H253,2)</f>
        <v>0</v>
      </c>
      <c r="BL253" s="18" t="s">
        <v>229</v>
      </c>
      <c r="BM253" s="202" t="s">
        <v>562</v>
      </c>
    </row>
    <row r="254" spans="2:63" s="12" customFormat="1" ht="22.9" customHeight="1">
      <c r="B254" s="175"/>
      <c r="C254" s="176"/>
      <c r="D254" s="177" t="s">
        <v>77</v>
      </c>
      <c r="E254" s="189" t="s">
        <v>563</v>
      </c>
      <c r="F254" s="189" t="s">
        <v>564</v>
      </c>
      <c r="G254" s="176"/>
      <c r="H254" s="176"/>
      <c r="I254" s="179"/>
      <c r="J254" s="190">
        <f>BK254</f>
        <v>0</v>
      </c>
      <c r="K254" s="176"/>
      <c r="L254" s="181"/>
      <c r="M254" s="182"/>
      <c r="N254" s="183"/>
      <c r="O254" s="183"/>
      <c r="P254" s="184">
        <f>SUM(P255:P277)</f>
        <v>0</v>
      </c>
      <c r="Q254" s="183"/>
      <c r="R254" s="184">
        <f>SUM(R255:R277)</f>
        <v>3.8835324</v>
      </c>
      <c r="S254" s="183"/>
      <c r="T254" s="185">
        <f>SUM(T255:T277)</f>
        <v>1.6045120000000002</v>
      </c>
      <c r="AR254" s="186" t="s">
        <v>135</v>
      </c>
      <c r="AT254" s="187" t="s">
        <v>77</v>
      </c>
      <c r="AU254" s="187" t="s">
        <v>21</v>
      </c>
      <c r="AY254" s="186" t="s">
        <v>128</v>
      </c>
      <c r="BK254" s="188">
        <f>SUM(BK255:BK277)</f>
        <v>0</v>
      </c>
    </row>
    <row r="255" spans="1:65" s="2" customFormat="1" ht="16.5" customHeight="1">
      <c r="A255" s="36"/>
      <c r="B255" s="37"/>
      <c r="C255" s="191" t="s">
        <v>565</v>
      </c>
      <c r="D255" s="191" t="s">
        <v>131</v>
      </c>
      <c r="E255" s="192" t="s">
        <v>566</v>
      </c>
      <c r="F255" s="193" t="s">
        <v>567</v>
      </c>
      <c r="G255" s="194" t="s">
        <v>188</v>
      </c>
      <c r="H255" s="195">
        <v>29.12</v>
      </c>
      <c r="I255" s="196"/>
      <c r="J255" s="197">
        <f>ROUND(I255*H255,2)</f>
        <v>0</v>
      </c>
      <c r="K255" s="193" t="s">
        <v>32</v>
      </c>
      <c r="L255" s="41"/>
      <c r="M255" s="198" t="s">
        <v>32</v>
      </c>
      <c r="N255" s="199" t="s">
        <v>50</v>
      </c>
      <c r="O255" s="66"/>
      <c r="P255" s="200">
        <f>O255*H255</f>
        <v>0</v>
      </c>
      <c r="Q255" s="200">
        <v>0</v>
      </c>
      <c r="R255" s="200">
        <f>Q255*H255</f>
        <v>0</v>
      </c>
      <c r="S255" s="200">
        <v>0.0551</v>
      </c>
      <c r="T255" s="201">
        <f>S255*H255</f>
        <v>1.6045120000000002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2" t="s">
        <v>229</v>
      </c>
      <c r="AT255" s="202" t="s">
        <v>131</v>
      </c>
      <c r="AU255" s="202" t="s">
        <v>135</v>
      </c>
      <c r="AY255" s="18" t="s">
        <v>128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8" t="s">
        <v>135</v>
      </c>
      <c r="BK255" s="203">
        <f>ROUND(I255*H255,2)</f>
        <v>0</v>
      </c>
      <c r="BL255" s="18" t="s">
        <v>229</v>
      </c>
      <c r="BM255" s="202" t="s">
        <v>568</v>
      </c>
    </row>
    <row r="256" spans="2:51" s="13" customFormat="1" ht="11.25">
      <c r="B256" s="209"/>
      <c r="C256" s="210"/>
      <c r="D256" s="211" t="s">
        <v>193</v>
      </c>
      <c r="E256" s="212" t="s">
        <v>32</v>
      </c>
      <c r="F256" s="213" t="s">
        <v>569</v>
      </c>
      <c r="G256" s="210"/>
      <c r="H256" s="214">
        <v>29.12</v>
      </c>
      <c r="I256" s="215"/>
      <c r="J256" s="210"/>
      <c r="K256" s="210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193</v>
      </c>
      <c r="AU256" s="220" t="s">
        <v>135</v>
      </c>
      <c r="AV256" s="13" t="s">
        <v>135</v>
      </c>
      <c r="AW256" s="13" t="s">
        <v>40</v>
      </c>
      <c r="AX256" s="13" t="s">
        <v>78</v>
      </c>
      <c r="AY256" s="220" t="s">
        <v>128</v>
      </c>
    </row>
    <row r="257" spans="2:51" s="14" customFormat="1" ht="11.25">
      <c r="B257" s="221"/>
      <c r="C257" s="222"/>
      <c r="D257" s="211" t="s">
        <v>193</v>
      </c>
      <c r="E257" s="223" t="s">
        <v>32</v>
      </c>
      <c r="F257" s="224" t="s">
        <v>206</v>
      </c>
      <c r="G257" s="222"/>
      <c r="H257" s="225">
        <v>29.12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193</v>
      </c>
      <c r="AU257" s="231" t="s">
        <v>135</v>
      </c>
      <c r="AV257" s="14" t="s">
        <v>155</v>
      </c>
      <c r="AW257" s="14" t="s">
        <v>40</v>
      </c>
      <c r="AX257" s="14" t="s">
        <v>21</v>
      </c>
      <c r="AY257" s="231" t="s">
        <v>128</v>
      </c>
    </row>
    <row r="258" spans="1:65" s="2" customFormat="1" ht="24" customHeight="1">
      <c r="A258" s="36"/>
      <c r="B258" s="37"/>
      <c r="C258" s="191" t="s">
        <v>570</v>
      </c>
      <c r="D258" s="191" t="s">
        <v>131</v>
      </c>
      <c r="E258" s="192" t="s">
        <v>571</v>
      </c>
      <c r="F258" s="193" t="s">
        <v>572</v>
      </c>
      <c r="G258" s="194" t="s">
        <v>188</v>
      </c>
      <c r="H258" s="195">
        <v>230.34</v>
      </c>
      <c r="I258" s="196"/>
      <c r="J258" s="197">
        <f>ROUND(I258*H258,2)</f>
        <v>0</v>
      </c>
      <c r="K258" s="193" t="s">
        <v>32</v>
      </c>
      <c r="L258" s="41"/>
      <c r="M258" s="198" t="s">
        <v>32</v>
      </c>
      <c r="N258" s="199" t="s">
        <v>50</v>
      </c>
      <c r="O258" s="66"/>
      <c r="P258" s="200">
        <f>O258*H258</f>
        <v>0</v>
      </c>
      <c r="Q258" s="200">
        <v>0.003</v>
      </c>
      <c r="R258" s="200">
        <f>Q258*H258</f>
        <v>0.6910200000000001</v>
      </c>
      <c r="S258" s="200">
        <v>0</v>
      </c>
      <c r="T258" s="201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2" t="s">
        <v>229</v>
      </c>
      <c r="AT258" s="202" t="s">
        <v>131</v>
      </c>
      <c r="AU258" s="202" t="s">
        <v>135</v>
      </c>
      <c r="AY258" s="18" t="s">
        <v>128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8" t="s">
        <v>135</v>
      </c>
      <c r="BK258" s="203">
        <f>ROUND(I258*H258,2)</f>
        <v>0</v>
      </c>
      <c r="BL258" s="18" t="s">
        <v>229</v>
      </c>
      <c r="BM258" s="202" t="s">
        <v>573</v>
      </c>
    </row>
    <row r="259" spans="2:51" s="15" customFormat="1" ht="11.25">
      <c r="B259" s="243"/>
      <c r="C259" s="244"/>
      <c r="D259" s="211" t="s">
        <v>193</v>
      </c>
      <c r="E259" s="245" t="s">
        <v>32</v>
      </c>
      <c r="F259" s="246" t="s">
        <v>574</v>
      </c>
      <c r="G259" s="244"/>
      <c r="H259" s="245" t="s">
        <v>32</v>
      </c>
      <c r="I259" s="247"/>
      <c r="J259" s="244"/>
      <c r="K259" s="244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193</v>
      </c>
      <c r="AU259" s="252" t="s">
        <v>135</v>
      </c>
      <c r="AV259" s="15" t="s">
        <v>21</v>
      </c>
      <c r="AW259" s="15" t="s">
        <v>40</v>
      </c>
      <c r="AX259" s="15" t="s">
        <v>78</v>
      </c>
      <c r="AY259" s="252" t="s">
        <v>128</v>
      </c>
    </row>
    <row r="260" spans="2:51" s="13" customFormat="1" ht="11.25">
      <c r="B260" s="209"/>
      <c r="C260" s="210"/>
      <c r="D260" s="211" t="s">
        <v>193</v>
      </c>
      <c r="E260" s="212" t="s">
        <v>32</v>
      </c>
      <c r="F260" s="213" t="s">
        <v>575</v>
      </c>
      <c r="G260" s="210"/>
      <c r="H260" s="214">
        <v>17.04</v>
      </c>
      <c r="I260" s="215"/>
      <c r="J260" s="210"/>
      <c r="K260" s="210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193</v>
      </c>
      <c r="AU260" s="220" t="s">
        <v>135</v>
      </c>
      <c r="AV260" s="13" t="s">
        <v>135</v>
      </c>
      <c r="AW260" s="13" t="s">
        <v>40</v>
      </c>
      <c r="AX260" s="13" t="s">
        <v>78</v>
      </c>
      <c r="AY260" s="220" t="s">
        <v>128</v>
      </c>
    </row>
    <row r="261" spans="2:51" s="13" customFormat="1" ht="11.25">
      <c r="B261" s="209"/>
      <c r="C261" s="210"/>
      <c r="D261" s="211" t="s">
        <v>193</v>
      </c>
      <c r="E261" s="212" t="s">
        <v>32</v>
      </c>
      <c r="F261" s="213" t="s">
        <v>576</v>
      </c>
      <c r="G261" s="210"/>
      <c r="H261" s="214">
        <v>68.16</v>
      </c>
      <c r="I261" s="215"/>
      <c r="J261" s="210"/>
      <c r="K261" s="210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193</v>
      </c>
      <c r="AU261" s="220" t="s">
        <v>135</v>
      </c>
      <c r="AV261" s="13" t="s">
        <v>135</v>
      </c>
      <c r="AW261" s="13" t="s">
        <v>40</v>
      </c>
      <c r="AX261" s="13" t="s">
        <v>78</v>
      </c>
      <c r="AY261" s="220" t="s">
        <v>128</v>
      </c>
    </row>
    <row r="262" spans="2:51" s="13" customFormat="1" ht="11.25">
      <c r="B262" s="209"/>
      <c r="C262" s="210"/>
      <c r="D262" s="211" t="s">
        <v>193</v>
      </c>
      <c r="E262" s="212" t="s">
        <v>32</v>
      </c>
      <c r="F262" s="213" t="s">
        <v>577</v>
      </c>
      <c r="G262" s="210"/>
      <c r="H262" s="214">
        <v>36.24</v>
      </c>
      <c r="I262" s="215"/>
      <c r="J262" s="210"/>
      <c r="K262" s="210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193</v>
      </c>
      <c r="AU262" s="220" t="s">
        <v>135</v>
      </c>
      <c r="AV262" s="13" t="s">
        <v>135</v>
      </c>
      <c r="AW262" s="13" t="s">
        <v>40</v>
      </c>
      <c r="AX262" s="13" t="s">
        <v>78</v>
      </c>
      <c r="AY262" s="220" t="s">
        <v>128</v>
      </c>
    </row>
    <row r="263" spans="2:51" s="15" customFormat="1" ht="11.25">
      <c r="B263" s="243"/>
      <c r="C263" s="244"/>
      <c r="D263" s="211" t="s">
        <v>193</v>
      </c>
      <c r="E263" s="245" t="s">
        <v>32</v>
      </c>
      <c r="F263" s="246" t="s">
        <v>498</v>
      </c>
      <c r="G263" s="244"/>
      <c r="H263" s="245" t="s">
        <v>32</v>
      </c>
      <c r="I263" s="247"/>
      <c r="J263" s="244"/>
      <c r="K263" s="244"/>
      <c r="L263" s="248"/>
      <c r="M263" s="249"/>
      <c r="N263" s="250"/>
      <c r="O263" s="250"/>
      <c r="P263" s="250"/>
      <c r="Q263" s="250"/>
      <c r="R263" s="250"/>
      <c r="S263" s="250"/>
      <c r="T263" s="251"/>
      <c r="AT263" s="252" t="s">
        <v>193</v>
      </c>
      <c r="AU263" s="252" t="s">
        <v>135</v>
      </c>
      <c r="AV263" s="15" t="s">
        <v>21</v>
      </c>
      <c r="AW263" s="15" t="s">
        <v>40</v>
      </c>
      <c r="AX263" s="15" t="s">
        <v>78</v>
      </c>
      <c r="AY263" s="252" t="s">
        <v>128</v>
      </c>
    </row>
    <row r="264" spans="2:51" s="13" customFormat="1" ht="11.25">
      <c r="B264" s="209"/>
      <c r="C264" s="210"/>
      <c r="D264" s="211" t="s">
        <v>193</v>
      </c>
      <c r="E264" s="212" t="s">
        <v>32</v>
      </c>
      <c r="F264" s="213" t="s">
        <v>578</v>
      </c>
      <c r="G264" s="210"/>
      <c r="H264" s="214">
        <v>37.8</v>
      </c>
      <c r="I264" s="215"/>
      <c r="J264" s="210"/>
      <c r="K264" s="210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193</v>
      </c>
      <c r="AU264" s="220" t="s">
        <v>135</v>
      </c>
      <c r="AV264" s="13" t="s">
        <v>135</v>
      </c>
      <c r="AW264" s="13" t="s">
        <v>40</v>
      </c>
      <c r="AX264" s="13" t="s">
        <v>78</v>
      </c>
      <c r="AY264" s="220" t="s">
        <v>128</v>
      </c>
    </row>
    <row r="265" spans="2:51" s="13" customFormat="1" ht="11.25">
      <c r="B265" s="209"/>
      <c r="C265" s="210"/>
      <c r="D265" s="211" t="s">
        <v>193</v>
      </c>
      <c r="E265" s="212" t="s">
        <v>32</v>
      </c>
      <c r="F265" s="213" t="s">
        <v>579</v>
      </c>
      <c r="G265" s="210"/>
      <c r="H265" s="214">
        <v>15.66</v>
      </c>
      <c r="I265" s="215"/>
      <c r="J265" s="210"/>
      <c r="K265" s="210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193</v>
      </c>
      <c r="AU265" s="220" t="s">
        <v>135</v>
      </c>
      <c r="AV265" s="13" t="s">
        <v>135</v>
      </c>
      <c r="AW265" s="13" t="s">
        <v>40</v>
      </c>
      <c r="AX265" s="13" t="s">
        <v>78</v>
      </c>
      <c r="AY265" s="220" t="s">
        <v>128</v>
      </c>
    </row>
    <row r="266" spans="2:51" s="15" customFormat="1" ht="11.25">
      <c r="B266" s="243"/>
      <c r="C266" s="244"/>
      <c r="D266" s="211" t="s">
        <v>193</v>
      </c>
      <c r="E266" s="245" t="s">
        <v>32</v>
      </c>
      <c r="F266" s="246" t="s">
        <v>580</v>
      </c>
      <c r="G266" s="244"/>
      <c r="H266" s="245" t="s">
        <v>32</v>
      </c>
      <c r="I266" s="247"/>
      <c r="J266" s="244"/>
      <c r="K266" s="244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193</v>
      </c>
      <c r="AU266" s="252" t="s">
        <v>135</v>
      </c>
      <c r="AV266" s="15" t="s">
        <v>21</v>
      </c>
      <c r="AW266" s="15" t="s">
        <v>40</v>
      </c>
      <c r="AX266" s="15" t="s">
        <v>78</v>
      </c>
      <c r="AY266" s="252" t="s">
        <v>128</v>
      </c>
    </row>
    <row r="267" spans="2:51" s="13" customFormat="1" ht="11.25">
      <c r="B267" s="209"/>
      <c r="C267" s="210"/>
      <c r="D267" s="211" t="s">
        <v>193</v>
      </c>
      <c r="E267" s="212" t="s">
        <v>32</v>
      </c>
      <c r="F267" s="213" t="s">
        <v>581</v>
      </c>
      <c r="G267" s="210"/>
      <c r="H267" s="214">
        <v>40.32</v>
      </c>
      <c r="I267" s="215"/>
      <c r="J267" s="210"/>
      <c r="K267" s="210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193</v>
      </c>
      <c r="AU267" s="220" t="s">
        <v>135</v>
      </c>
      <c r="AV267" s="13" t="s">
        <v>135</v>
      </c>
      <c r="AW267" s="13" t="s">
        <v>40</v>
      </c>
      <c r="AX267" s="13" t="s">
        <v>78</v>
      </c>
      <c r="AY267" s="220" t="s">
        <v>128</v>
      </c>
    </row>
    <row r="268" spans="2:51" s="13" customFormat="1" ht="11.25">
      <c r="B268" s="209"/>
      <c r="C268" s="210"/>
      <c r="D268" s="211" t="s">
        <v>193</v>
      </c>
      <c r="E268" s="212" t="s">
        <v>32</v>
      </c>
      <c r="F268" s="213" t="s">
        <v>582</v>
      </c>
      <c r="G268" s="210"/>
      <c r="H268" s="214">
        <v>15.12</v>
      </c>
      <c r="I268" s="215"/>
      <c r="J268" s="210"/>
      <c r="K268" s="210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193</v>
      </c>
      <c r="AU268" s="220" t="s">
        <v>135</v>
      </c>
      <c r="AV268" s="13" t="s">
        <v>135</v>
      </c>
      <c r="AW268" s="13" t="s">
        <v>40</v>
      </c>
      <c r="AX268" s="13" t="s">
        <v>78</v>
      </c>
      <c r="AY268" s="220" t="s">
        <v>128</v>
      </c>
    </row>
    <row r="269" spans="2:51" s="14" customFormat="1" ht="11.25">
      <c r="B269" s="221"/>
      <c r="C269" s="222"/>
      <c r="D269" s="211" t="s">
        <v>193</v>
      </c>
      <c r="E269" s="223" t="s">
        <v>32</v>
      </c>
      <c r="F269" s="224" t="s">
        <v>206</v>
      </c>
      <c r="G269" s="222"/>
      <c r="H269" s="225">
        <v>230.34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193</v>
      </c>
      <c r="AU269" s="231" t="s">
        <v>135</v>
      </c>
      <c r="AV269" s="14" t="s">
        <v>155</v>
      </c>
      <c r="AW269" s="14" t="s">
        <v>40</v>
      </c>
      <c r="AX269" s="14" t="s">
        <v>21</v>
      </c>
      <c r="AY269" s="231" t="s">
        <v>128</v>
      </c>
    </row>
    <row r="270" spans="1:65" s="2" customFormat="1" ht="16.5" customHeight="1">
      <c r="A270" s="36"/>
      <c r="B270" s="37"/>
      <c r="C270" s="232" t="s">
        <v>583</v>
      </c>
      <c r="D270" s="232" t="s">
        <v>210</v>
      </c>
      <c r="E270" s="233" t="s">
        <v>584</v>
      </c>
      <c r="F270" s="234" t="s">
        <v>585</v>
      </c>
      <c r="G270" s="235" t="s">
        <v>188</v>
      </c>
      <c r="H270" s="236">
        <v>253.374</v>
      </c>
      <c r="I270" s="237"/>
      <c r="J270" s="238">
        <f>ROUND(I270*H270,2)</f>
        <v>0</v>
      </c>
      <c r="K270" s="234" t="s">
        <v>32</v>
      </c>
      <c r="L270" s="239"/>
      <c r="M270" s="240" t="s">
        <v>32</v>
      </c>
      <c r="N270" s="241" t="s">
        <v>50</v>
      </c>
      <c r="O270" s="66"/>
      <c r="P270" s="200">
        <f>O270*H270</f>
        <v>0</v>
      </c>
      <c r="Q270" s="200">
        <v>0.0126</v>
      </c>
      <c r="R270" s="200">
        <f>Q270*H270</f>
        <v>3.1925124</v>
      </c>
      <c r="S270" s="200">
        <v>0</v>
      </c>
      <c r="T270" s="201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2" t="s">
        <v>269</v>
      </c>
      <c r="AT270" s="202" t="s">
        <v>210</v>
      </c>
      <c r="AU270" s="202" t="s">
        <v>135</v>
      </c>
      <c r="AY270" s="18" t="s">
        <v>128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8" t="s">
        <v>135</v>
      </c>
      <c r="BK270" s="203">
        <f>ROUND(I270*H270,2)</f>
        <v>0</v>
      </c>
      <c r="BL270" s="18" t="s">
        <v>229</v>
      </c>
      <c r="BM270" s="202" t="s">
        <v>586</v>
      </c>
    </row>
    <row r="271" spans="2:51" s="13" customFormat="1" ht="11.25">
      <c r="B271" s="209"/>
      <c r="C271" s="210"/>
      <c r="D271" s="211" t="s">
        <v>193</v>
      </c>
      <c r="E271" s="210"/>
      <c r="F271" s="213" t="s">
        <v>587</v>
      </c>
      <c r="G271" s="210"/>
      <c r="H271" s="214">
        <v>253.374</v>
      </c>
      <c r="I271" s="215"/>
      <c r="J271" s="210"/>
      <c r="K271" s="210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193</v>
      </c>
      <c r="AU271" s="220" t="s">
        <v>135</v>
      </c>
      <c r="AV271" s="13" t="s">
        <v>135</v>
      </c>
      <c r="AW271" s="13" t="s">
        <v>4</v>
      </c>
      <c r="AX271" s="13" t="s">
        <v>21</v>
      </c>
      <c r="AY271" s="220" t="s">
        <v>128</v>
      </c>
    </row>
    <row r="272" spans="1:65" s="2" customFormat="1" ht="16.5" customHeight="1">
      <c r="A272" s="36"/>
      <c r="B272" s="37"/>
      <c r="C272" s="191" t="s">
        <v>588</v>
      </c>
      <c r="D272" s="191" t="s">
        <v>131</v>
      </c>
      <c r="E272" s="192" t="s">
        <v>589</v>
      </c>
      <c r="F272" s="193" t="s">
        <v>590</v>
      </c>
      <c r="G272" s="194" t="s">
        <v>188</v>
      </c>
      <c r="H272" s="195">
        <v>53.52</v>
      </c>
      <c r="I272" s="196"/>
      <c r="J272" s="197">
        <f>ROUND(I272*H272,2)</f>
        <v>0</v>
      </c>
      <c r="K272" s="193" t="s">
        <v>32</v>
      </c>
      <c r="L272" s="41"/>
      <c r="M272" s="198" t="s">
        <v>32</v>
      </c>
      <c r="N272" s="199" t="s">
        <v>50</v>
      </c>
      <c r="O272" s="66"/>
      <c r="P272" s="200">
        <f>O272*H272</f>
        <v>0</v>
      </c>
      <c r="Q272" s="200">
        <v>0</v>
      </c>
      <c r="R272" s="200">
        <f>Q272*H272</f>
        <v>0</v>
      </c>
      <c r="S272" s="200">
        <v>0</v>
      </c>
      <c r="T272" s="201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2" t="s">
        <v>229</v>
      </c>
      <c r="AT272" s="202" t="s">
        <v>131</v>
      </c>
      <c r="AU272" s="202" t="s">
        <v>135</v>
      </c>
      <c r="AY272" s="18" t="s">
        <v>128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8" t="s">
        <v>135</v>
      </c>
      <c r="BK272" s="203">
        <f>ROUND(I272*H272,2)</f>
        <v>0</v>
      </c>
      <c r="BL272" s="18" t="s">
        <v>229</v>
      </c>
      <c r="BM272" s="202" t="s">
        <v>591</v>
      </c>
    </row>
    <row r="273" spans="2:51" s="13" customFormat="1" ht="11.25">
      <c r="B273" s="209"/>
      <c r="C273" s="210"/>
      <c r="D273" s="211" t="s">
        <v>193</v>
      </c>
      <c r="E273" s="212" t="s">
        <v>32</v>
      </c>
      <c r="F273" s="213" t="s">
        <v>592</v>
      </c>
      <c r="G273" s="210"/>
      <c r="H273" s="214">
        <v>53.52</v>
      </c>
      <c r="I273" s="215"/>
      <c r="J273" s="210"/>
      <c r="K273" s="210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193</v>
      </c>
      <c r="AU273" s="220" t="s">
        <v>135</v>
      </c>
      <c r="AV273" s="13" t="s">
        <v>135</v>
      </c>
      <c r="AW273" s="13" t="s">
        <v>40</v>
      </c>
      <c r="AX273" s="13" t="s">
        <v>78</v>
      </c>
      <c r="AY273" s="220" t="s">
        <v>128</v>
      </c>
    </row>
    <row r="274" spans="2:51" s="14" customFormat="1" ht="11.25">
      <c r="B274" s="221"/>
      <c r="C274" s="222"/>
      <c r="D274" s="211" t="s">
        <v>193</v>
      </c>
      <c r="E274" s="223" t="s">
        <v>32</v>
      </c>
      <c r="F274" s="224" t="s">
        <v>206</v>
      </c>
      <c r="G274" s="222"/>
      <c r="H274" s="225">
        <v>53.52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193</v>
      </c>
      <c r="AU274" s="231" t="s">
        <v>135</v>
      </c>
      <c r="AV274" s="14" t="s">
        <v>155</v>
      </c>
      <c r="AW274" s="14" t="s">
        <v>40</v>
      </c>
      <c r="AX274" s="14" t="s">
        <v>21</v>
      </c>
      <c r="AY274" s="231" t="s">
        <v>128</v>
      </c>
    </row>
    <row r="275" spans="1:65" s="2" customFormat="1" ht="16.5" customHeight="1">
      <c r="A275" s="36"/>
      <c r="B275" s="37"/>
      <c r="C275" s="191" t="s">
        <v>593</v>
      </c>
      <c r="D275" s="191" t="s">
        <v>131</v>
      </c>
      <c r="E275" s="192" t="s">
        <v>594</v>
      </c>
      <c r="F275" s="193" t="s">
        <v>595</v>
      </c>
      <c r="G275" s="194" t="s">
        <v>188</v>
      </c>
      <c r="H275" s="195">
        <v>230.34</v>
      </c>
      <c r="I275" s="196"/>
      <c r="J275" s="197">
        <f>ROUND(I275*H275,2)</f>
        <v>0</v>
      </c>
      <c r="K275" s="193" t="s">
        <v>32</v>
      </c>
      <c r="L275" s="41"/>
      <c r="M275" s="198" t="s">
        <v>32</v>
      </c>
      <c r="N275" s="199" t="s">
        <v>50</v>
      </c>
      <c r="O275" s="66"/>
      <c r="P275" s="200">
        <f>O275*H275</f>
        <v>0</v>
      </c>
      <c r="Q275" s="200">
        <v>0</v>
      </c>
      <c r="R275" s="200">
        <f>Q275*H275</f>
        <v>0</v>
      </c>
      <c r="S275" s="200">
        <v>0</v>
      </c>
      <c r="T275" s="201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2" t="s">
        <v>229</v>
      </c>
      <c r="AT275" s="202" t="s">
        <v>131</v>
      </c>
      <c r="AU275" s="202" t="s">
        <v>135</v>
      </c>
      <c r="AY275" s="18" t="s">
        <v>128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8" t="s">
        <v>135</v>
      </c>
      <c r="BK275" s="203">
        <f>ROUND(I275*H275,2)</f>
        <v>0</v>
      </c>
      <c r="BL275" s="18" t="s">
        <v>229</v>
      </c>
      <c r="BM275" s="202" t="s">
        <v>596</v>
      </c>
    </row>
    <row r="276" spans="1:65" s="2" customFormat="1" ht="16.5" customHeight="1">
      <c r="A276" s="36"/>
      <c r="B276" s="37"/>
      <c r="C276" s="191" t="s">
        <v>597</v>
      </c>
      <c r="D276" s="191" t="s">
        <v>131</v>
      </c>
      <c r="E276" s="192" t="s">
        <v>598</v>
      </c>
      <c r="F276" s="193" t="s">
        <v>599</v>
      </c>
      <c r="G276" s="194" t="s">
        <v>188</v>
      </c>
      <c r="H276" s="195">
        <v>230.34</v>
      </c>
      <c r="I276" s="196"/>
      <c r="J276" s="197">
        <f>ROUND(I276*H276,2)</f>
        <v>0</v>
      </c>
      <c r="K276" s="193" t="s">
        <v>32</v>
      </c>
      <c r="L276" s="41"/>
      <c r="M276" s="198" t="s">
        <v>32</v>
      </c>
      <c r="N276" s="199" t="s">
        <v>50</v>
      </c>
      <c r="O276" s="66"/>
      <c r="P276" s="200">
        <f>O276*H276</f>
        <v>0</v>
      </c>
      <c r="Q276" s="200">
        <v>0</v>
      </c>
      <c r="R276" s="200">
        <f>Q276*H276</f>
        <v>0</v>
      </c>
      <c r="S276" s="200">
        <v>0</v>
      </c>
      <c r="T276" s="201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2" t="s">
        <v>229</v>
      </c>
      <c r="AT276" s="202" t="s">
        <v>131</v>
      </c>
      <c r="AU276" s="202" t="s">
        <v>135</v>
      </c>
      <c r="AY276" s="18" t="s">
        <v>128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8" t="s">
        <v>135</v>
      </c>
      <c r="BK276" s="203">
        <f>ROUND(I276*H276,2)</f>
        <v>0</v>
      </c>
      <c r="BL276" s="18" t="s">
        <v>229</v>
      </c>
      <c r="BM276" s="202" t="s">
        <v>600</v>
      </c>
    </row>
    <row r="277" spans="1:65" s="2" customFormat="1" ht="24" customHeight="1">
      <c r="A277" s="36"/>
      <c r="B277" s="37"/>
      <c r="C277" s="191" t="s">
        <v>601</v>
      </c>
      <c r="D277" s="191" t="s">
        <v>131</v>
      </c>
      <c r="E277" s="192" t="s">
        <v>602</v>
      </c>
      <c r="F277" s="193" t="s">
        <v>603</v>
      </c>
      <c r="G277" s="194" t="s">
        <v>236</v>
      </c>
      <c r="H277" s="195">
        <v>2.076</v>
      </c>
      <c r="I277" s="196"/>
      <c r="J277" s="197">
        <f>ROUND(I277*H277,2)</f>
        <v>0</v>
      </c>
      <c r="K277" s="193" t="s">
        <v>32</v>
      </c>
      <c r="L277" s="41"/>
      <c r="M277" s="198" t="s">
        <v>32</v>
      </c>
      <c r="N277" s="199" t="s">
        <v>50</v>
      </c>
      <c r="O277" s="66"/>
      <c r="P277" s="200">
        <f>O277*H277</f>
        <v>0</v>
      </c>
      <c r="Q277" s="200">
        <v>0</v>
      </c>
      <c r="R277" s="200">
        <f>Q277*H277</f>
        <v>0</v>
      </c>
      <c r="S277" s="200">
        <v>0</v>
      </c>
      <c r="T277" s="201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2" t="s">
        <v>229</v>
      </c>
      <c r="AT277" s="202" t="s">
        <v>131</v>
      </c>
      <c r="AU277" s="202" t="s">
        <v>135</v>
      </c>
      <c r="AY277" s="18" t="s">
        <v>128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8" t="s">
        <v>135</v>
      </c>
      <c r="BK277" s="203">
        <f>ROUND(I277*H277,2)</f>
        <v>0</v>
      </c>
      <c r="BL277" s="18" t="s">
        <v>229</v>
      </c>
      <c r="BM277" s="202" t="s">
        <v>604</v>
      </c>
    </row>
    <row r="278" spans="2:63" s="12" customFormat="1" ht="22.9" customHeight="1">
      <c r="B278" s="175"/>
      <c r="C278" s="176"/>
      <c r="D278" s="177" t="s">
        <v>77</v>
      </c>
      <c r="E278" s="189" t="s">
        <v>605</v>
      </c>
      <c r="F278" s="189" t="s">
        <v>606</v>
      </c>
      <c r="G278" s="176"/>
      <c r="H278" s="176"/>
      <c r="I278" s="179"/>
      <c r="J278" s="190">
        <f>BK278</f>
        <v>0</v>
      </c>
      <c r="K278" s="176"/>
      <c r="L278" s="181"/>
      <c r="M278" s="182"/>
      <c r="N278" s="183"/>
      <c r="O278" s="183"/>
      <c r="P278" s="184">
        <f>SUM(P279:P283)</f>
        <v>0</v>
      </c>
      <c r="Q278" s="183"/>
      <c r="R278" s="184">
        <f>SUM(R279:R283)</f>
        <v>0.007128000000000001</v>
      </c>
      <c r="S278" s="183"/>
      <c r="T278" s="185">
        <f>SUM(T279:T283)</f>
        <v>0</v>
      </c>
      <c r="AR278" s="186" t="s">
        <v>135</v>
      </c>
      <c r="AT278" s="187" t="s">
        <v>77</v>
      </c>
      <c r="AU278" s="187" t="s">
        <v>21</v>
      </c>
      <c r="AY278" s="186" t="s">
        <v>128</v>
      </c>
      <c r="BK278" s="188">
        <f>SUM(BK279:BK283)</f>
        <v>0</v>
      </c>
    </row>
    <row r="279" spans="1:65" s="2" customFormat="1" ht="16.5" customHeight="1">
      <c r="A279" s="36"/>
      <c r="B279" s="37"/>
      <c r="C279" s="191" t="s">
        <v>607</v>
      </c>
      <c r="D279" s="191" t="s">
        <v>131</v>
      </c>
      <c r="E279" s="192" t="s">
        <v>608</v>
      </c>
      <c r="F279" s="193" t="s">
        <v>609</v>
      </c>
      <c r="G279" s="194" t="s">
        <v>188</v>
      </c>
      <c r="H279" s="195">
        <v>21.6</v>
      </c>
      <c r="I279" s="196"/>
      <c r="J279" s="197">
        <f>ROUND(I279*H279,2)</f>
        <v>0</v>
      </c>
      <c r="K279" s="193" t="s">
        <v>147</v>
      </c>
      <c r="L279" s="41"/>
      <c r="M279" s="198" t="s">
        <v>32</v>
      </c>
      <c r="N279" s="199" t="s">
        <v>50</v>
      </c>
      <c r="O279" s="66"/>
      <c r="P279" s="200">
        <f>O279*H279</f>
        <v>0</v>
      </c>
      <c r="Q279" s="200">
        <v>7E-05</v>
      </c>
      <c r="R279" s="200">
        <f>Q279*H279</f>
        <v>0.0015119999999999999</v>
      </c>
      <c r="S279" s="200">
        <v>0</v>
      </c>
      <c r="T279" s="201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2" t="s">
        <v>229</v>
      </c>
      <c r="AT279" s="202" t="s">
        <v>131</v>
      </c>
      <c r="AU279" s="202" t="s">
        <v>135</v>
      </c>
      <c r="AY279" s="18" t="s">
        <v>128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18" t="s">
        <v>135</v>
      </c>
      <c r="BK279" s="203">
        <f>ROUND(I279*H279,2)</f>
        <v>0</v>
      </c>
      <c r="BL279" s="18" t="s">
        <v>229</v>
      </c>
      <c r="BM279" s="202" t="s">
        <v>610</v>
      </c>
    </row>
    <row r="280" spans="2:51" s="13" customFormat="1" ht="11.25">
      <c r="B280" s="209"/>
      <c r="C280" s="210"/>
      <c r="D280" s="211" t="s">
        <v>193</v>
      </c>
      <c r="E280" s="212" t="s">
        <v>32</v>
      </c>
      <c r="F280" s="213" t="s">
        <v>611</v>
      </c>
      <c r="G280" s="210"/>
      <c r="H280" s="214">
        <v>21.6</v>
      </c>
      <c r="I280" s="215"/>
      <c r="J280" s="210"/>
      <c r="K280" s="210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193</v>
      </c>
      <c r="AU280" s="220" t="s">
        <v>135</v>
      </c>
      <c r="AV280" s="13" t="s">
        <v>135</v>
      </c>
      <c r="AW280" s="13" t="s">
        <v>40</v>
      </c>
      <c r="AX280" s="13" t="s">
        <v>78</v>
      </c>
      <c r="AY280" s="220" t="s">
        <v>128</v>
      </c>
    </row>
    <row r="281" spans="2:51" s="14" customFormat="1" ht="11.25">
      <c r="B281" s="221"/>
      <c r="C281" s="222"/>
      <c r="D281" s="211" t="s">
        <v>193</v>
      </c>
      <c r="E281" s="223" t="s">
        <v>32</v>
      </c>
      <c r="F281" s="224" t="s">
        <v>206</v>
      </c>
      <c r="G281" s="222"/>
      <c r="H281" s="225">
        <v>21.6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AT281" s="231" t="s">
        <v>193</v>
      </c>
      <c r="AU281" s="231" t="s">
        <v>135</v>
      </c>
      <c r="AV281" s="14" t="s">
        <v>155</v>
      </c>
      <c r="AW281" s="14" t="s">
        <v>40</v>
      </c>
      <c r="AX281" s="14" t="s">
        <v>21</v>
      </c>
      <c r="AY281" s="231" t="s">
        <v>128</v>
      </c>
    </row>
    <row r="282" spans="1:65" s="2" customFormat="1" ht="16.5" customHeight="1">
      <c r="A282" s="36"/>
      <c r="B282" s="37"/>
      <c r="C282" s="191" t="s">
        <v>612</v>
      </c>
      <c r="D282" s="191" t="s">
        <v>131</v>
      </c>
      <c r="E282" s="192" t="s">
        <v>613</v>
      </c>
      <c r="F282" s="193" t="s">
        <v>614</v>
      </c>
      <c r="G282" s="194" t="s">
        <v>188</v>
      </c>
      <c r="H282" s="195">
        <v>21.6</v>
      </c>
      <c r="I282" s="196"/>
      <c r="J282" s="197">
        <f>ROUND(I282*H282,2)</f>
        <v>0</v>
      </c>
      <c r="K282" s="193" t="s">
        <v>147</v>
      </c>
      <c r="L282" s="41"/>
      <c r="M282" s="198" t="s">
        <v>32</v>
      </c>
      <c r="N282" s="199" t="s">
        <v>50</v>
      </c>
      <c r="O282" s="66"/>
      <c r="P282" s="200">
        <f>O282*H282</f>
        <v>0</v>
      </c>
      <c r="Q282" s="200">
        <v>0.00014</v>
      </c>
      <c r="R282" s="200">
        <f>Q282*H282</f>
        <v>0.0030239999999999998</v>
      </c>
      <c r="S282" s="200">
        <v>0</v>
      </c>
      <c r="T282" s="201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2" t="s">
        <v>229</v>
      </c>
      <c r="AT282" s="202" t="s">
        <v>131</v>
      </c>
      <c r="AU282" s="202" t="s">
        <v>135</v>
      </c>
      <c r="AY282" s="18" t="s">
        <v>128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8" t="s">
        <v>135</v>
      </c>
      <c r="BK282" s="203">
        <f>ROUND(I282*H282,2)</f>
        <v>0</v>
      </c>
      <c r="BL282" s="18" t="s">
        <v>229</v>
      </c>
      <c r="BM282" s="202" t="s">
        <v>615</v>
      </c>
    </row>
    <row r="283" spans="1:65" s="2" customFormat="1" ht="16.5" customHeight="1">
      <c r="A283" s="36"/>
      <c r="B283" s="37"/>
      <c r="C283" s="191" t="s">
        <v>616</v>
      </c>
      <c r="D283" s="191" t="s">
        <v>131</v>
      </c>
      <c r="E283" s="192" t="s">
        <v>617</v>
      </c>
      <c r="F283" s="193" t="s">
        <v>618</v>
      </c>
      <c r="G283" s="194" t="s">
        <v>188</v>
      </c>
      <c r="H283" s="195">
        <v>21.6</v>
      </c>
      <c r="I283" s="196"/>
      <c r="J283" s="197">
        <f>ROUND(I283*H283,2)</f>
        <v>0</v>
      </c>
      <c r="K283" s="193" t="s">
        <v>147</v>
      </c>
      <c r="L283" s="41"/>
      <c r="M283" s="198" t="s">
        <v>32</v>
      </c>
      <c r="N283" s="199" t="s">
        <v>50</v>
      </c>
      <c r="O283" s="66"/>
      <c r="P283" s="200">
        <f>O283*H283</f>
        <v>0</v>
      </c>
      <c r="Q283" s="200">
        <v>0.00012</v>
      </c>
      <c r="R283" s="200">
        <f>Q283*H283</f>
        <v>0.002592</v>
      </c>
      <c r="S283" s="200">
        <v>0</v>
      </c>
      <c r="T283" s="201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2" t="s">
        <v>229</v>
      </c>
      <c r="AT283" s="202" t="s">
        <v>131</v>
      </c>
      <c r="AU283" s="202" t="s">
        <v>135</v>
      </c>
      <c r="AY283" s="18" t="s">
        <v>128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8" t="s">
        <v>135</v>
      </c>
      <c r="BK283" s="203">
        <f>ROUND(I283*H283,2)</f>
        <v>0</v>
      </c>
      <c r="BL283" s="18" t="s">
        <v>229</v>
      </c>
      <c r="BM283" s="202" t="s">
        <v>619</v>
      </c>
    </row>
    <row r="284" spans="2:63" s="12" customFormat="1" ht="22.9" customHeight="1">
      <c r="B284" s="175"/>
      <c r="C284" s="176"/>
      <c r="D284" s="177" t="s">
        <v>77</v>
      </c>
      <c r="E284" s="189" t="s">
        <v>620</v>
      </c>
      <c r="F284" s="189" t="s">
        <v>621</v>
      </c>
      <c r="G284" s="176"/>
      <c r="H284" s="176"/>
      <c r="I284" s="179"/>
      <c r="J284" s="190">
        <f>BK284</f>
        <v>0</v>
      </c>
      <c r="K284" s="176"/>
      <c r="L284" s="181"/>
      <c r="M284" s="182"/>
      <c r="N284" s="183"/>
      <c r="O284" s="183"/>
      <c r="P284" s="184">
        <f>SUM(P285:P306)</f>
        <v>0</v>
      </c>
      <c r="Q284" s="183"/>
      <c r="R284" s="184">
        <f>SUM(R285:R306)</f>
        <v>0.3215184</v>
      </c>
      <c r="S284" s="183"/>
      <c r="T284" s="185">
        <f>SUM(T285:T306)</f>
        <v>0</v>
      </c>
      <c r="AR284" s="186" t="s">
        <v>135</v>
      </c>
      <c r="AT284" s="187" t="s">
        <v>77</v>
      </c>
      <c r="AU284" s="187" t="s">
        <v>21</v>
      </c>
      <c r="AY284" s="186" t="s">
        <v>128</v>
      </c>
      <c r="BK284" s="188">
        <f>SUM(BK285:BK306)</f>
        <v>0</v>
      </c>
    </row>
    <row r="285" spans="1:65" s="2" customFormat="1" ht="16.5" customHeight="1">
      <c r="A285" s="36"/>
      <c r="B285" s="37"/>
      <c r="C285" s="191" t="s">
        <v>622</v>
      </c>
      <c r="D285" s="191" t="s">
        <v>131</v>
      </c>
      <c r="E285" s="192" t="s">
        <v>623</v>
      </c>
      <c r="F285" s="193" t="s">
        <v>624</v>
      </c>
      <c r="G285" s="194" t="s">
        <v>188</v>
      </c>
      <c r="H285" s="195">
        <v>698.892</v>
      </c>
      <c r="I285" s="196"/>
      <c r="J285" s="197">
        <f>ROUND(I285*H285,2)</f>
        <v>0</v>
      </c>
      <c r="K285" s="193" t="s">
        <v>32</v>
      </c>
      <c r="L285" s="41"/>
      <c r="M285" s="198" t="s">
        <v>32</v>
      </c>
      <c r="N285" s="199" t="s">
        <v>50</v>
      </c>
      <c r="O285" s="66"/>
      <c r="P285" s="200">
        <f>O285*H285</f>
        <v>0</v>
      </c>
      <c r="Q285" s="200">
        <v>0.0002</v>
      </c>
      <c r="R285" s="200">
        <f>Q285*H285</f>
        <v>0.13977840000000002</v>
      </c>
      <c r="S285" s="200">
        <v>0</v>
      </c>
      <c r="T285" s="201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2" t="s">
        <v>229</v>
      </c>
      <c r="AT285" s="202" t="s">
        <v>131</v>
      </c>
      <c r="AU285" s="202" t="s">
        <v>135</v>
      </c>
      <c r="AY285" s="18" t="s">
        <v>128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8" t="s">
        <v>135</v>
      </c>
      <c r="BK285" s="203">
        <f>ROUND(I285*H285,2)</f>
        <v>0</v>
      </c>
      <c r="BL285" s="18" t="s">
        <v>229</v>
      </c>
      <c r="BM285" s="202" t="s">
        <v>625</v>
      </c>
    </row>
    <row r="286" spans="2:51" s="13" customFormat="1" ht="11.25">
      <c r="B286" s="209"/>
      <c r="C286" s="210"/>
      <c r="D286" s="211" t="s">
        <v>193</v>
      </c>
      <c r="E286" s="212" t="s">
        <v>32</v>
      </c>
      <c r="F286" s="213" t="s">
        <v>195</v>
      </c>
      <c r="G286" s="210"/>
      <c r="H286" s="214">
        <v>58.536</v>
      </c>
      <c r="I286" s="215"/>
      <c r="J286" s="210"/>
      <c r="K286" s="210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193</v>
      </c>
      <c r="AU286" s="220" t="s">
        <v>135</v>
      </c>
      <c r="AV286" s="13" t="s">
        <v>135</v>
      </c>
      <c r="AW286" s="13" t="s">
        <v>40</v>
      </c>
      <c r="AX286" s="13" t="s">
        <v>78</v>
      </c>
      <c r="AY286" s="220" t="s">
        <v>128</v>
      </c>
    </row>
    <row r="287" spans="2:51" s="13" customFormat="1" ht="11.25">
      <c r="B287" s="209"/>
      <c r="C287" s="210"/>
      <c r="D287" s="211" t="s">
        <v>193</v>
      </c>
      <c r="E287" s="212" t="s">
        <v>32</v>
      </c>
      <c r="F287" s="213" t="s">
        <v>626</v>
      </c>
      <c r="G287" s="210"/>
      <c r="H287" s="214">
        <v>123.336</v>
      </c>
      <c r="I287" s="215"/>
      <c r="J287" s="210"/>
      <c r="K287" s="210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193</v>
      </c>
      <c r="AU287" s="220" t="s">
        <v>135</v>
      </c>
      <c r="AV287" s="13" t="s">
        <v>135</v>
      </c>
      <c r="AW287" s="13" t="s">
        <v>40</v>
      </c>
      <c r="AX287" s="13" t="s">
        <v>78</v>
      </c>
      <c r="AY287" s="220" t="s">
        <v>128</v>
      </c>
    </row>
    <row r="288" spans="2:51" s="13" customFormat="1" ht="11.25">
      <c r="B288" s="209"/>
      <c r="C288" s="210"/>
      <c r="D288" s="211" t="s">
        <v>193</v>
      </c>
      <c r="E288" s="212" t="s">
        <v>32</v>
      </c>
      <c r="F288" s="213" t="s">
        <v>627</v>
      </c>
      <c r="G288" s="210"/>
      <c r="H288" s="214">
        <v>51.192</v>
      </c>
      <c r="I288" s="215"/>
      <c r="J288" s="210"/>
      <c r="K288" s="210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193</v>
      </c>
      <c r="AU288" s="220" t="s">
        <v>135</v>
      </c>
      <c r="AV288" s="13" t="s">
        <v>135</v>
      </c>
      <c r="AW288" s="13" t="s">
        <v>40</v>
      </c>
      <c r="AX288" s="13" t="s">
        <v>78</v>
      </c>
      <c r="AY288" s="220" t="s">
        <v>128</v>
      </c>
    </row>
    <row r="289" spans="2:51" s="13" customFormat="1" ht="11.25">
      <c r="B289" s="209"/>
      <c r="C289" s="210"/>
      <c r="D289" s="211" t="s">
        <v>193</v>
      </c>
      <c r="E289" s="212" t="s">
        <v>32</v>
      </c>
      <c r="F289" s="213" t="s">
        <v>628</v>
      </c>
      <c r="G289" s="210"/>
      <c r="H289" s="214">
        <v>84.24</v>
      </c>
      <c r="I289" s="215"/>
      <c r="J289" s="210"/>
      <c r="K289" s="210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193</v>
      </c>
      <c r="AU289" s="220" t="s">
        <v>135</v>
      </c>
      <c r="AV289" s="13" t="s">
        <v>135</v>
      </c>
      <c r="AW289" s="13" t="s">
        <v>40</v>
      </c>
      <c r="AX289" s="13" t="s">
        <v>78</v>
      </c>
      <c r="AY289" s="220" t="s">
        <v>128</v>
      </c>
    </row>
    <row r="290" spans="2:51" s="13" customFormat="1" ht="11.25">
      <c r="B290" s="209"/>
      <c r="C290" s="210"/>
      <c r="D290" s="211" t="s">
        <v>193</v>
      </c>
      <c r="E290" s="212" t="s">
        <v>32</v>
      </c>
      <c r="F290" s="213" t="s">
        <v>629</v>
      </c>
      <c r="G290" s="210"/>
      <c r="H290" s="214">
        <v>47.292</v>
      </c>
      <c r="I290" s="215"/>
      <c r="J290" s="210"/>
      <c r="K290" s="210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193</v>
      </c>
      <c r="AU290" s="220" t="s">
        <v>135</v>
      </c>
      <c r="AV290" s="13" t="s">
        <v>135</v>
      </c>
      <c r="AW290" s="13" t="s">
        <v>40</v>
      </c>
      <c r="AX290" s="13" t="s">
        <v>78</v>
      </c>
      <c r="AY290" s="220" t="s">
        <v>128</v>
      </c>
    </row>
    <row r="291" spans="2:51" s="13" customFormat="1" ht="11.25">
      <c r="B291" s="209"/>
      <c r="C291" s="210"/>
      <c r="D291" s="211" t="s">
        <v>193</v>
      </c>
      <c r="E291" s="212" t="s">
        <v>32</v>
      </c>
      <c r="F291" s="213" t="s">
        <v>630</v>
      </c>
      <c r="G291" s="210"/>
      <c r="H291" s="214">
        <v>45.216</v>
      </c>
      <c r="I291" s="215"/>
      <c r="J291" s="210"/>
      <c r="K291" s="210"/>
      <c r="L291" s="216"/>
      <c r="M291" s="217"/>
      <c r="N291" s="218"/>
      <c r="O291" s="218"/>
      <c r="P291" s="218"/>
      <c r="Q291" s="218"/>
      <c r="R291" s="218"/>
      <c r="S291" s="218"/>
      <c r="T291" s="219"/>
      <c r="AT291" s="220" t="s">
        <v>193</v>
      </c>
      <c r="AU291" s="220" t="s">
        <v>135</v>
      </c>
      <c r="AV291" s="13" t="s">
        <v>135</v>
      </c>
      <c r="AW291" s="13" t="s">
        <v>40</v>
      </c>
      <c r="AX291" s="13" t="s">
        <v>78</v>
      </c>
      <c r="AY291" s="220" t="s">
        <v>128</v>
      </c>
    </row>
    <row r="292" spans="2:51" s="13" customFormat="1" ht="11.25">
      <c r="B292" s="209"/>
      <c r="C292" s="210"/>
      <c r="D292" s="211" t="s">
        <v>193</v>
      </c>
      <c r="E292" s="212" t="s">
        <v>32</v>
      </c>
      <c r="F292" s="213" t="s">
        <v>631</v>
      </c>
      <c r="G292" s="210"/>
      <c r="H292" s="214">
        <v>38.88</v>
      </c>
      <c r="I292" s="215"/>
      <c r="J292" s="210"/>
      <c r="K292" s="210"/>
      <c r="L292" s="216"/>
      <c r="M292" s="217"/>
      <c r="N292" s="218"/>
      <c r="O292" s="218"/>
      <c r="P292" s="218"/>
      <c r="Q292" s="218"/>
      <c r="R292" s="218"/>
      <c r="S292" s="218"/>
      <c r="T292" s="219"/>
      <c r="AT292" s="220" t="s">
        <v>193</v>
      </c>
      <c r="AU292" s="220" t="s">
        <v>135</v>
      </c>
      <c r="AV292" s="13" t="s">
        <v>135</v>
      </c>
      <c r="AW292" s="13" t="s">
        <v>40</v>
      </c>
      <c r="AX292" s="13" t="s">
        <v>78</v>
      </c>
      <c r="AY292" s="220" t="s">
        <v>128</v>
      </c>
    </row>
    <row r="293" spans="2:51" s="13" customFormat="1" ht="11.25">
      <c r="B293" s="209"/>
      <c r="C293" s="210"/>
      <c r="D293" s="211" t="s">
        <v>193</v>
      </c>
      <c r="E293" s="212" t="s">
        <v>32</v>
      </c>
      <c r="F293" s="213" t="s">
        <v>632</v>
      </c>
      <c r="G293" s="210"/>
      <c r="H293" s="214">
        <v>42.552</v>
      </c>
      <c r="I293" s="215"/>
      <c r="J293" s="210"/>
      <c r="K293" s="210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193</v>
      </c>
      <c r="AU293" s="220" t="s">
        <v>135</v>
      </c>
      <c r="AV293" s="13" t="s">
        <v>135</v>
      </c>
      <c r="AW293" s="13" t="s">
        <v>40</v>
      </c>
      <c r="AX293" s="13" t="s">
        <v>78</v>
      </c>
      <c r="AY293" s="220" t="s">
        <v>128</v>
      </c>
    </row>
    <row r="294" spans="2:51" s="13" customFormat="1" ht="11.25">
      <c r="B294" s="209"/>
      <c r="C294" s="210"/>
      <c r="D294" s="211" t="s">
        <v>193</v>
      </c>
      <c r="E294" s="212" t="s">
        <v>32</v>
      </c>
      <c r="F294" s="213" t="s">
        <v>633</v>
      </c>
      <c r="G294" s="210"/>
      <c r="H294" s="214">
        <v>49.224</v>
      </c>
      <c r="I294" s="215"/>
      <c r="J294" s="210"/>
      <c r="K294" s="210"/>
      <c r="L294" s="216"/>
      <c r="M294" s="217"/>
      <c r="N294" s="218"/>
      <c r="O294" s="218"/>
      <c r="P294" s="218"/>
      <c r="Q294" s="218"/>
      <c r="R294" s="218"/>
      <c r="S294" s="218"/>
      <c r="T294" s="219"/>
      <c r="AT294" s="220" t="s">
        <v>193</v>
      </c>
      <c r="AU294" s="220" t="s">
        <v>135</v>
      </c>
      <c r="AV294" s="13" t="s">
        <v>135</v>
      </c>
      <c r="AW294" s="13" t="s">
        <v>40</v>
      </c>
      <c r="AX294" s="13" t="s">
        <v>78</v>
      </c>
      <c r="AY294" s="220" t="s">
        <v>128</v>
      </c>
    </row>
    <row r="295" spans="2:51" s="13" customFormat="1" ht="11.25">
      <c r="B295" s="209"/>
      <c r="C295" s="210"/>
      <c r="D295" s="211" t="s">
        <v>193</v>
      </c>
      <c r="E295" s="212" t="s">
        <v>32</v>
      </c>
      <c r="F295" s="213" t="s">
        <v>634</v>
      </c>
      <c r="G295" s="210"/>
      <c r="H295" s="214">
        <v>30.24</v>
      </c>
      <c r="I295" s="215"/>
      <c r="J295" s="210"/>
      <c r="K295" s="210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193</v>
      </c>
      <c r="AU295" s="220" t="s">
        <v>135</v>
      </c>
      <c r="AV295" s="13" t="s">
        <v>135</v>
      </c>
      <c r="AW295" s="13" t="s">
        <v>40</v>
      </c>
      <c r="AX295" s="13" t="s">
        <v>78</v>
      </c>
      <c r="AY295" s="220" t="s">
        <v>128</v>
      </c>
    </row>
    <row r="296" spans="2:51" s="13" customFormat="1" ht="11.25">
      <c r="B296" s="209"/>
      <c r="C296" s="210"/>
      <c r="D296" s="211" t="s">
        <v>193</v>
      </c>
      <c r="E296" s="212" t="s">
        <v>32</v>
      </c>
      <c r="F296" s="213" t="s">
        <v>635</v>
      </c>
      <c r="G296" s="210"/>
      <c r="H296" s="214">
        <v>14.616</v>
      </c>
      <c r="I296" s="215"/>
      <c r="J296" s="210"/>
      <c r="K296" s="210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193</v>
      </c>
      <c r="AU296" s="220" t="s">
        <v>135</v>
      </c>
      <c r="AV296" s="13" t="s">
        <v>135</v>
      </c>
      <c r="AW296" s="13" t="s">
        <v>40</v>
      </c>
      <c r="AX296" s="13" t="s">
        <v>78</v>
      </c>
      <c r="AY296" s="220" t="s">
        <v>128</v>
      </c>
    </row>
    <row r="297" spans="2:51" s="13" customFormat="1" ht="11.25">
      <c r="B297" s="209"/>
      <c r="C297" s="210"/>
      <c r="D297" s="211" t="s">
        <v>193</v>
      </c>
      <c r="E297" s="212" t="s">
        <v>32</v>
      </c>
      <c r="F297" s="213" t="s">
        <v>204</v>
      </c>
      <c r="G297" s="210"/>
      <c r="H297" s="214">
        <v>19.44</v>
      </c>
      <c r="I297" s="215"/>
      <c r="J297" s="210"/>
      <c r="K297" s="210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193</v>
      </c>
      <c r="AU297" s="220" t="s">
        <v>135</v>
      </c>
      <c r="AV297" s="13" t="s">
        <v>135</v>
      </c>
      <c r="AW297" s="13" t="s">
        <v>40</v>
      </c>
      <c r="AX297" s="13" t="s">
        <v>78</v>
      </c>
      <c r="AY297" s="220" t="s">
        <v>128</v>
      </c>
    </row>
    <row r="298" spans="2:51" s="13" customFormat="1" ht="11.25">
      <c r="B298" s="209"/>
      <c r="C298" s="210"/>
      <c r="D298" s="211" t="s">
        <v>193</v>
      </c>
      <c r="E298" s="212" t="s">
        <v>32</v>
      </c>
      <c r="F298" s="213" t="s">
        <v>636</v>
      </c>
      <c r="G298" s="210"/>
      <c r="H298" s="214">
        <v>201.528</v>
      </c>
      <c r="I298" s="215"/>
      <c r="J298" s="210"/>
      <c r="K298" s="210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193</v>
      </c>
      <c r="AU298" s="220" t="s">
        <v>135</v>
      </c>
      <c r="AV298" s="13" t="s">
        <v>135</v>
      </c>
      <c r="AW298" s="13" t="s">
        <v>40</v>
      </c>
      <c r="AX298" s="13" t="s">
        <v>78</v>
      </c>
      <c r="AY298" s="220" t="s">
        <v>128</v>
      </c>
    </row>
    <row r="299" spans="2:51" s="13" customFormat="1" ht="11.25">
      <c r="B299" s="209"/>
      <c r="C299" s="210"/>
      <c r="D299" s="211" t="s">
        <v>193</v>
      </c>
      <c r="E299" s="212" t="s">
        <v>32</v>
      </c>
      <c r="F299" s="213" t="s">
        <v>196</v>
      </c>
      <c r="G299" s="210"/>
      <c r="H299" s="214">
        <v>-19.2</v>
      </c>
      <c r="I299" s="215"/>
      <c r="J299" s="210"/>
      <c r="K299" s="210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193</v>
      </c>
      <c r="AU299" s="220" t="s">
        <v>135</v>
      </c>
      <c r="AV299" s="13" t="s">
        <v>135</v>
      </c>
      <c r="AW299" s="13" t="s">
        <v>40</v>
      </c>
      <c r="AX299" s="13" t="s">
        <v>78</v>
      </c>
      <c r="AY299" s="220" t="s">
        <v>128</v>
      </c>
    </row>
    <row r="300" spans="2:51" s="13" customFormat="1" ht="11.25">
      <c r="B300" s="209"/>
      <c r="C300" s="210"/>
      <c r="D300" s="211" t="s">
        <v>193</v>
      </c>
      <c r="E300" s="212" t="s">
        <v>32</v>
      </c>
      <c r="F300" s="213" t="s">
        <v>637</v>
      </c>
      <c r="G300" s="210"/>
      <c r="H300" s="214">
        <v>-24</v>
      </c>
      <c r="I300" s="215"/>
      <c r="J300" s="210"/>
      <c r="K300" s="210"/>
      <c r="L300" s="216"/>
      <c r="M300" s="217"/>
      <c r="N300" s="218"/>
      <c r="O300" s="218"/>
      <c r="P300" s="218"/>
      <c r="Q300" s="218"/>
      <c r="R300" s="218"/>
      <c r="S300" s="218"/>
      <c r="T300" s="219"/>
      <c r="AT300" s="220" t="s">
        <v>193</v>
      </c>
      <c r="AU300" s="220" t="s">
        <v>135</v>
      </c>
      <c r="AV300" s="13" t="s">
        <v>135</v>
      </c>
      <c r="AW300" s="13" t="s">
        <v>40</v>
      </c>
      <c r="AX300" s="13" t="s">
        <v>78</v>
      </c>
      <c r="AY300" s="220" t="s">
        <v>128</v>
      </c>
    </row>
    <row r="301" spans="2:51" s="13" customFormat="1" ht="11.25">
      <c r="B301" s="209"/>
      <c r="C301" s="210"/>
      <c r="D301" s="211" t="s">
        <v>193</v>
      </c>
      <c r="E301" s="212" t="s">
        <v>32</v>
      </c>
      <c r="F301" s="213" t="s">
        <v>638</v>
      </c>
      <c r="G301" s="210"/>
      <c r="H301" s="214">
        <v>-9</v>
      </c>
      <c r="I301" s="215"/>
      <c r="J301" s="210"/>
      <c r="K301" s="210"/>
      <c r="L301" s="216"/>
      <c r="M301" s="217"/>
      <c r="N301" s="218"/>
      <c r="O301" s="218"/>
      <c r="P301" s="218"/>
      <c r="Q301" s="218"/>
      <c r="R301" s="218"/>
      <c r="S301" s="218"/>
      <c r="T301" s="219"/>
      <c r="AT301" s="220" t="s">
        <v>193</v>
      </c>
      <c r="AU301" s="220" t="s">
        <v>135</v>
      </c>
      <c r="AV301" s="13" t="s">
        <v>135</v>
      </c>
      <c r="AW301" s="13" t="s">
        <v>40</v>
      </c>
      <c r="AX301" s="13" t="s">
        <v>78</v>
      </c>
      <c r="AY301" s="220" t="s">
        <v>128</v>
      </c>
    </row>
    <row r="302" spans="2:51" s="13" customFormat="1" ht="11.25">
      <c r="B302" s="209"/>
      <c r="C302" s="210"/>
      <c r="D302" s="211" t="s">
        <v>193</v>
      </c>
      <c r="E302" s="212" t="s">
        <v>32</v>
      </c>
      <c r="F302" s="213" t="s">
        <v>639</v>
      </c>
      <c r="G302" s="210"/>
      <c r="H302" s="214">
        <v>-16.8</v>
      </c>
      <c r="I302" s="215"/>
      <c r="J302" s="210"/>
      <c r="K302" s="210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193</v>
      </c>
      <c r="AU302" s="220" t="s">
        <v>135</v>
      </c>
      <c r="AV302" s="13" t="s">
        <v>135</v>
      </c>
      <c r="AW302" s="13" t="s">
        <v>40</v>
      </c>
      <c r="AX302" s="13" t="s">
        <v>78</v>
      </c>
      <c r="AY302" s="220" t="s">
        <v>128</v>
      </c>
    </row>
    <row r="303" spans="2:51" s="13" customFormat="1" ht="11.25">
      <c r="B303" s="209"/>
      <c r="C303" s="210"/>
      <c r="D303" s="211" t="s">
        <v>193</v>
      </c>
      <c r="E303" s="212" t="s">
        <v>32</v>
      </c>
      <c r="F303" s="213" t="s">
        <v>196</v>
      </c>
      <c r="G303" s="210"/>
      <c r="H303" s="214">
        <v>-19.2</v>
      </c>
      <c r="I303" s="215"/>
      <c r="J303" s="210"/>
      <c r="K303" s="210"/>
      <c r="L303" s="216"/>
      <c r="M303" s="217"/>
      <c r="N303" s="218"/>
      <c r="O303" s="218"/>
      <c r="P303" s="218"/>
      <c r="Q303" s="218"/>
      <c r="R303" s="218"/>
      <c r="S303" s="218"/>
      <c r="T303" s="219"/>
      <c r="AT303" s="220" t="s">
        <v>193</v>
      </c>
      <c r="AU303" s="220" t="s">
        <v>135</v>
      </c>
      <c r="AV303" s="13" t="s">
        <v>135</v>
      </c>
      <c r="AW303" s="13" t="s">
        <v>40</v>
      </c>
      <c r="AX303" s="13" t="s">
        <v>78</v>
      </c>
      <c r="AY303" s="220" t="s">
        <v>128</v>
      </c>
    </row>
    <row r="304" spans="2:51" s="13" customFormat="1" ht="11.25">
      <c r="B304" s="209"/>
      <c r="C304" s="210"/>
      <c r="D304" s="211" t="s">
        <v>193</v>
      </c>
      <c r="E304" s="212" t="s">
        <v>32</v>
      </c>
      <c r="F304" s="213" t="s">
        <v>196</v>
      </c>
      <c r="G304" s="210"/>
      <c r="H304" s="214">
        <v>-19.2</v>
      </c>
      <c r="I304" s="215"/>
      <c r="J304" s="210"/>
      <c r="K304" s="210"/>
      <c r="L304" s="216"/>
      <c r="M304" s="217"/>
      <c r="N304" s="218"/>
      <c r="O304" s="218"/>
      <c r="P304" s="218"/>
      <c r="Q304" s="218"/>
      <c r="R304" s="218"/>
      <c r="S304" s="218"/>
      <c r="T304" s="219"/>
      <c r="AT304" s="220" t="s">
        <v>193</v>
      </c>
      <c r="AU304" s="220" t="s">
        <v>135</v>
      </c>
      <c r="AV304" s="13" t="s">
        <v>135</v>
      </c>
      <c r="AW304" s="13" t="s">
        <v>40</v>
      </c>
      <c r="AX304" s="13" t="s">
        <v>78</v>
      </c>
      <c r="AY304" s="220" t="s">
        <v>128</v>
      </c>
    </row>
    <row r="305" spans="2:51" s="14" customFormat="1" ht="11.25">
      <c r="B305" s="221"/>
      <c r="C305" s="222"/>
      <c r="D305" s="211" t="s">
        <v>193</v>
      </c>
      <c r="E305" s="223" t="s">
        <v>32</v>
      </c>
      <c r="F305" s="224" t="s">
        <v>206</v>
      </c>
      <c r="G305" s="222"/>
      <c r="H305" s="225">
        <v>698.892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193</v>
      </c>
      <c r="AU305" s="231" t="s">
        <v>135</v>
      </c>
      <c r="AV305" s="14" t="s">
        <v>155</v>
      </c>
      <c r="AW305" s="14" t="s">
        <v>40</v>
      </c>
      <c r="AX305" s="14" t="s">
        <v>21</v>
      </c>
      <c r="AY305" s="231" t="s">
        <v>128</v>
      </c>
    </row>
    <row r="306" spans="1:65" s="2" customFormat="1" ht="24" customHeight="1">
      <c r="A306" s="36"/>
      <c r="B306" s="37"/>
      <c r="C306" s="191" t="s">
        <v>640</v>
      </c>
      <c r="D306" s="191" t="s">
        <v>131</v>
      </c>
      <c r="E306" s="192" t="s">
        <v>641</v>
      </c>
      <c r="F306" s="193" t="s">
        <v>642</v>
      </c>
      <c r="G306" s="194" t="s">
        <v>188</v>
      </c>
      <c r="H306" s="195">
        <v>699</v>
      </c>
      <c r="I306" s="196"/>
      <c r="J306" s="197">
        <f>ROUND(I306*H306,2)</f>
        <v>0</v>
      </c>
      <c r="K306" s="193" t="s">
        <v>32</v>
      </c>
      <c r="L306" s="41"/>
      <c r="M306" s="204" t="s">
        <v>32</v>
      </c>
      <c r="N306" s="205" t="s">
        <v>50</v>
      </c>
      <c r="O306" s="206"/>
      <c r="P306" s="207">
        <f>O306*H306</f>
        <v>0</v>
      </c>
      <c r="Q306" s="207">
        <v>0.00026</v>
      </c>
      <c r="R306" s="207">
        <f>Q306*H306</f>
        <v>0.18173999999999998</v>
      </c>
      <c r="S306" s="207">
        <v>0</v>
      </c>
      <c r="T306" s="208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2" t="s">
        <v>229</v>
      </c>
      <c r="AT306" s="202" t="s">
        <v>131</v>
      </c>
      <c r="AU306" s="202" t="s">
        <v>135</v>
      </c>
      <c r="AY306" s="18" t="s">
        <v>128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18" t="s">
        <v>135</v>
      </c>
      <c r="BK306" s="203">
        <f>ROUND(I306*H306,2)</f>
        <v>0</v>
      </c>
      <c r="BL306" s="18" t="s">
        <v>229</v>
      </c>
      <c r="BM306" s="202" t="s">
        <v>643</v>
      </c>
    </row>
    <row r="307" spans="1:31" s="2" customFormat="1" ht="6.95" customHeight="1">
      <c r="A307" s="36"/>
      <c r="B307" s="49"/>
      <c r="C307" s="50"/>
      <c r="D307" s="50"/>
      <c r="E307" s="50"/>
      <c r="F307" s="50"/>
      <c r="G307" s="50"/>
      <c r="H307" s="50"/>
      <c r="I307" s="140"/>
      <c r="J307" s="50"/>
      <c r="K307" s="50"/>
      <c r="L307" s="41"/>
      <c r="M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</row>
  </sheetData>
  <sheetProtection algorithmName="SHA-512" hashValue="d9MwAoTl7Pozv7vo1oSbCbmxCg1wht+BqqZ068NVzMW7e/Ua56vj/wFnf4X0W2AZnjIBMkV6OGX2t8RYH9Kvkg==" saltValue="D2D3bX9X4lRmJg7OgnUFiu/OwbPg7RZP52/sLcG5yMStwIk+7odRV3tpRDwfJDJpGtLsu98YL0HZxHA3KESk3A==" spinCount="100000" sheet="1" objects="1" scenarios="1" formatColumns="0" formatRows="0" autoFilter="0"/>
  <autoFilter ref="C95:K306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89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21</v>
      </c>
    </row>
    <row r="4" spans="2:46" s="1" customFormat="1" ht="24.95" customHeight="1">
      <c r="B4" s="21"/>
      <c r="D4" s="106" t="s">
        <v>102</v>
      </c>
      <c r="I4" s="102"/>
      <c r="L4" s="21"/>
      <c r="M4" s="107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8" t="s">
        <v>16</v>
      </c>
      <c r="I6" s="102"/>
      <c r="L6" s="21"/>
    </row>
    <row r="7" spans="2:12" s="1" customFormat="1" ht="16.5" customHeight="1">
      <c r="B7" s="21"/>
      <c r="E7" s="377" t="str">
        <f>'Rekapitulace stavby'!K6</f>
        <v>Výměna umakartových bytových jader v byt.domech Volgogradská 2372/159</v>
      </c>
      <c r="F7" s="378"/>
      <c r="G7" s="378"/>
      <c r="H7" s="378"/>
      <c r="I7" s="102"/>
      <c r="L7" s="21"/>
    </row>
    <row r="8" spans="1:31" s="2" customFormat="1" ht="12" customHeight="1">
      <c r="A8" s="36"/>
      <c r="B8" s="41"/>
      <c r="C8" s="36"/>
      <c r="D8" s="108" t="s">
        <v>159</v>
      </c>
      <c r="E8" s="36"/>
      <c r="F8" s="36"/>
      <c r="G8" s="36"/>
      <c r="H8" s="36"/>
      <c r="I8" s="109"/>
      <c r="J8" s="36"/>
      <c r="K8" s="36"/>
      <c r="L8" s="11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1" t="s">
        <v>644</v>
      </c>
      <c r="F9" s="372"/>
      <c r="G9" s="372"/>
      <c r="H9" s="372"/>
      <c r="I9" s="109"/>
      <c r="J9" s="36"/>
      <c r="K9" s="36"/>
      <c r="L9" s="11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09"/>
      <c r="J10" s="36"/>
      <c r="K10" s="36"/>
      <c r="L10" s="11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1" t="s">
        <v>19</v>
      </c>
      <c r="G11" s="36"/>
      <c r="H11" s="36"/>
      <c r="I11" s="112" t="s">
        <v>20</v>
      </c>
      <c r="J11" s="111" t="s">
        <v>32</v>
      </c>
      <c r="K11" s="36"/>
      <c r="L11" s="11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1" t="s">
        <v>23</v>
      </c>
      <c r="G12" s="36"/>
      <c r="H12" s="36"/>
      <c r="I12" s="112" t="s">
        <v>24</v>
      </c>
      <c r="J12" s="113" t="str">
        <f>'Rekapitulace stavby'!AN8</f>
        <v>1. 5. 2019</v>
      </c>
      <c r="K12" s="36"/>
      <c r="L12" s="11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09"/>
      <c r="J13" s="36"/>
      <c r="K13" s="36"/>
      <c r="L13" s="11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30</v>
      </c>
      <c r="E14" s="36"/>
      <c r="F14" s="36"/>
      <c r="G14" s="36"/>
      <c r="H14" s="36"/>
      <c r="I14" s="112" t="s">
        <v>31</v>
      </c>
      <c r="J14" s="111" t="s">
        <v>32</v>
      </c>
      <c r="K14" s="36"/>
      <c r="L14" s="11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1" t="s">
        <v>33</v>
      </c>
      <c r="F15" s="36"/>
      <c r="G15" s="36"/>
      <c r="H15" s="36"/>
      <c r="I15" s="112" t="s">
        <v>34</v>
      </c>
      <c r="J15" s="111" t="s">
        <v>32</v>
      </c>
      <c r="K15" s="36"/>
      <c r="L15" s="11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09"/>
      <c r="J16" s="36"/>
      <c r="K16" s="36"/>
      <c r="L16" s="11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35</v>
      </c>
      <c r="E17" s="36"/>
      <c r="F17" s="36"/>
      <c r="G17" s="36"/>
      <c r="H17" s="36"/>
      <c r="I17" s="112" t="s">
        <v>31</v>
      </c>
      <c r="J17" s="31" t="str">
        <f>'Rekapitulace stavby'!AN13</f>
        <v>Vyplň údaj</v>
      </c>
      <c r="K17" s="36"/>
      <c r="L17" s="11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3" t="str">
        <f>'Rekapitulace stavby'!E14</f>
        <v>Vyplň údaj</v>
      </c>
      <c r="F18" s="374"/>
      <c r="G18" s="374"/>
      <c r="H18" s="374"/>
      <c r="I18" s="112" t="s">
        <v>34</v>
      </c>
      <c r="J18" s="31" t="str">
        <f>'Rekapitulace stavby'!AN14</f>
        <v>Vyplň údaj</v>
      </c>
      <c r="K18" s="36"/>
      <c r="L18" s="11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09"/>
      <c r="J19" s="36"/>
      <c r="K19" s="36"/>
      <c r="L19" s="11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37</v>
      </c>
      <c r="E20" s="36"/>
      <c r="F20" s="36"/>
      <c r="G20" s="36"/>
      <c r="H20" s="36"/>
      <c r="I20" s="112" t="s">
        <v>31</v>
      </c>
      <c r="J20" s="111" t="s">
        <v>38</v>
      </c>
      <c r="K20" s="36"/>
      <c r="L20" s="11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1" t="s">
        <v>39</v>
      </c>
      <c r="F21" s="36"/>
      <c r="G21" s="36"/>
      <c r="H21" s="36"/>
      <c r="I21" s="112" t="s">
        <v>34</v>
      </c>
      <c r="J21" s="111" t="s">
        <v>32</v>
      </c>
      <c r="K21" s="36"/>
      <c r="L21" s="11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09"/>
      <c r="J22" s="36"/>
      <c r="K22" s="36"/>
      <c r="L22" s="11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41</v>
      </c>
      <c r="E23" s="36"/>
      <c r="F23" s="36"/>
      <c r="G23" s="36"/>
      <c r="H23" s="36"/>
      <c r="I23" s="112" t="s">
        <v>31</v>
      </c>
      <c r="J23" s="111" t="s">
        <v>38</v>
      </c>
      <c r="K23" s="36"/>
      <c r="L23" s="11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1" t="s">
        <v>39</v>
      </c>
      <c r="F24" s="36"/>
      <c r="G24" s="36"/>
      <c r="H24" s="36"/>
      <c r="I24" s="112" t="s">
        <v>34</v>
      </c>
      <c r="J24" s="111" t="s">
        <v>32</v>
      </c>
      <c r="K24" s="36"/>
      <c r="L24" s="11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09"/>
      <c r="J25" s="36"/>
      <c r="K25" s="36"/>
      <c r="L25" s="11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42</v>
      </c>
      <c r="E26" s="36"/>
      <c r="F26" s="36"/>
      <c r="G26" s="36"/>
      <c r="H26" s="36"/>
      <c r="I26" s="109"/>
      <c r="J26" s="36"/>
      <c r="K26" s="36"/>
      <c r="L26" s="11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75" t="s">
        <v>32</v>
      </c>
      <c r="F27" s="375"/>
      <c r="G27" s="375"/>
      <c r="H27" s="375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09"/>
      <c r="J28" s="36"/>
      <c r="K28" s="36"/>
      <c r="L28" s="11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44</v>
      </c>
      <c r="E30" s="36"/>
      <c r="F30" s="36"/>
      <c r="G30" s="36"/>
      <c r="H30" s="36"/>
      <c r="I30" s="109"/>
      <c r="J30" s="124">
        <f>ROUND(J87,2)</f>
        <v>0</v>
      </c>
      <c r="K30" s="36"/>
      <c r="L30" s="11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46</v>
      </c>
      <c r="G32" s="36"/>
      <c r="H32" s="36"/>
      <c r="I32" s="126" t="s">
        <v>45</v>
      </c>
      <c r="J32" s="125" t="s">
        <v>47</v>
      </c>
      <c r="K32" s="36"/>
      <c r="L32" s="11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48</v>
      </c>
      <c r="E33" s="108" t="s">
        <v>49</v>
      </c>
      <c r="F33" s="128">
        <f>ROUND((SUM(BE87:BE156)),2)</f>
        <v>0</v>
      </c>
      <c r="G33" s="36"/>
      <c r="H33" s="36"/>
      <c r="I33" s="129">
        <v>0.21</v>
      </c>
      <c r="J33" s="128">
        <f>ROUND(((SUM(BE87:BE156))*I33),2)</f>
        <v>0</v>
      </c>
      <c r="K33" s="36"/>
      <c r="L33" s="11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50</v>
      </c>
      <c r="F34" s="128">
        <f>ROUND((SUM(BF87:BF156)),2)</f>
        <v>0</v>
      </c>
      <c r="G34" s="36"/>
      <c r="H34" s="36"/>
      <c r="I34" s="129">
        <v>0.15</v>
      </c>
      <c r="J34" s="128">
        <f>ROUND(((SUM(BF87:BF156))*I34),2)</f>
        <v>0</v>
      </c>
      <c r="K34" s="36"/>
      <c r="L34" s="11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51</v>
      </c>
      <c r="F35" s="128">
        <f>ROUND((SUM(BG87:BG156)),2)</f>
        <v>0</v>
      </c>
      <c r="G35" s="36"/>
      <c r="H35" s="36"/>
      <c r="I35" s="129">
        <v>0.21</v>
      </c>
      <c r="J35" s="128">
        <f>0</f>
        <v>0</v>
      </c>
      <c r="K35" s="36"/>
      <c r="L35" s="11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52</v>
      </c>
      <c r="F36" s="128">
        <f>ROUND((SUM(BH87:BH156)),2)</f>
        <v>0</v>
      </c>
      <c r="G36" s="36"/>
      <c r="H36" s="36"/>
      <c r="I36" s="129">
        <v>0.15</v>
      </c>
      <c r="J36" s="128">
        <f>0</f>
        <v>0</v>
      </c>
      <c r="K36" s="36"/>
      <c r="L36" s="11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53</v>
      </c>
      <c r="F37" s="128">
        <f>ROUND((SUM(BI87:BI156)),2)</f>
        <v>0</v>
      </c>
      <c r="G37" s="36"/>
      <c r="H37" s="36"/>
      <c r="I37" s="129">
        <v>0</v>
      </c>
      <c r="J37" s="128">
        <f>0</f>
        <v>0</v>
      </c>
      <c r="K37" s="36"/>
      <c r="L37" s="11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09"/>
      <c r="J38" s="36"/>
      <c r="K38" s="36"/>
      <c r="L38" s="11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54</v>
      </c>
      <c r="E39" s="132"/>
      <c r="F39" s="132"/>
      <c r="G39" s="133" t="s">
        <v>55</v>
      </c>
      <c r="H39" s="134" t="s">
        <v>56</v>
      </c>
      <c r="I39" s="135"/>
      <c r="J39" s="136">
        <f>SUM(J30:J37)</f>
        <v>0</v>
      </c>
      <c r="K39" s="137"/>
      <c r="L39" s="11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103</v>
      </c>
      <c r="D45" s="38"/>
      <c r="E45" s="38"/>
      <c r="F45" s="38"/>
      <c r="G45" s="38"/>
      <c r="H45" s="38"/>
      <c r="I45" s="109"/>
      <c r="J45" s="38"/>
      <c r="K45" s="38"/>
      <c r="L45" s="110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09"/>
      <c r="J46" s="38"/>
      <c r="K46" s="38"/>
      <c r="L46" s="11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09"/>
      <c r="J47" s="38"/>
      <c r="K47" s="38"/>
      <c r="L47" s="11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9" t="str">
        <f>E7</f>
        <v>Výměna umakartových bytových jader v byt.domech Volgogradská 2372/159</v>
      </c>
      <c r="F48" s="380"/>
      <c r="G48" s="380"/>
      <c r="H48" s="380"/>
      <c r="I48" s="109"/>
      <c r="J48" s="38"/>
      <c r="K48" s="38"/>
      <c r="L48" s="11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159</v>
      </c>
      <c r="D49" s="38"/>
      <c r="E49" s="38"/>
      <c r="F49" s="38"/>
      <c r="G49" s="38"/>
      <c r="H49" s="38"/>
      <c r="I49" s="109"/>
      <c r="J49" s="38"/>
      <c r="K49" s="38"/>
      <c r="L49" s="11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1" t="str">
        <f>E9</f>
        <v xml:space="preserve">D.1.4.1 - Technika prostředí staveb - Zdravotechnické instalace </v>
      </c>
      <c r="F50" s="376"/>
      <c r="G50" s="376"/>
      <c r="H50" s="376"/>
      <c r="I50" s="109"/>
      <c r="J50" s="38"/>
      <c r="K50" s="38"/>
      <c r="L50" s="11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09"/>
      <c r="J51" s="38"/>
      <c r="K51" s="38"/>
      <c r="L51" s="11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Ostrava-Zábřeh </v>
      </c>
      <c r="G52" s="38"/>
      <c r="H52" s="38"/>
      <c r="I52" s="112" t="s">
        <v>24</v>
      </c>
      <c r="J52" s="61" t="str">
        <f>IF(J12="","",J12)</f>
        <v>1. 5. 2019</v>
      </c>
      <c r="K52" s="38"/>
      <c r="L52" s="11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09"/>
      <c r="J53" s="38"/>
      <c r="K53" s="38"/>
      <c r="L53" s="11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SMO,Městský obvod Ostrava-Jih </v>
      </c>
      <c r="G54" s="38"/>
      <c r="H54" s="38"/>
      <c r="I54" s="112" t="s">
        <v>37</v>
      </c>
      <c r="J54" s="34" t="str">
        <f>E21</f>
        <v xml:space="preserve">Lenka Jerakasová </v>
      </c>
      <c r="K54" s="38"/>
      <c r="L54" s="11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112" t="s">
        <v>41</v>
      </c>
      <c r="J55" s="34" t="str">
        <f>E24</f>
        <v xml:space="preserve">Lenka Jerakasová </v>
      </c>
      <c r="K55" s="38"/>
      <c r="L55" s="11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09"/>
      <c r="J56" s="38"/>
      <c r="K56" s="38"/>
      <c r="L56" s="11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4" t="s">
        <v>104</v>
      </c>
      <c r="D57" s="145"/>
      <c r="E57" s="145"/>
      <c r="F57" s="145"/>
      <c r="G57" s="145"/>
      <c r="H57" s="145"/>
      <c r="I57" s="146"/>
      <c r="J57" s="147" t="s">
        <v>105</v>
      </c>
      <c r="K57" s="145"/>
      <c r="L57" s="11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09"/>
      <c r="J58" s="38"/>
      <c r="K58" s="38"/>
      <c r="L58" s="11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76</v>
      </c>
      <c r="D59" s="38"/>
      <c r="E59" s="38"/>
      <c r="F59" s="38"/>
      <c r="G59" s="38"/>
      <c r="H59" s="38"/>
      <c r="I59" s="109"/>
      <c r="J59" s="79">
        <f>J87</f>
        <v>0</v>
      </c>
      <c r="K59" s="38"/>
      <c r="L59" s="11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106</v>
      </c>
    </row>
    <row r="60" spans="2:12" s="9" customFormat="1" ht="24.95" customHeight="1">
      <c r="B60" s="149"/>
      <c r="C60" s="150"/>
      <c r="D60" s="151" t="s">
        <v>161</v>
      </c>
      <c r="E60" s="152"/>
      <c r="F60" s="152"/>
      <c r="G60" s="152"/>
      <c r="H60" s="152"/>
      <c r="I60" s="153"/>
      <c r="J60" s="154">
        <f>J88</f>
        <v>0</v>
      </c>
      <c r="K60" s="150"/>
      <c r="L60" s="155"/>
    </row>
    <row r="61" spans="2:12" s="10" customFormat="1" ht="19.9" customHeight="1">
      <c r="B61" s="156"/>
      <c r="C61" s="157"/>
      <c r="D61" s="158" t="s">
        <v>165</v>
      </c>
      <c r="E61" s="159"/>
      <c r="F61" s="159"/>
      <c r="G61" s="159"/>
      <c r="H61" s="159"/>
      <c r="I61" s="160"/>
      <c r="J61" s="161">
        <f>J89</f>
        <v>0</v>
      </c>
      <c r="K61" s="157"/>
      <c r="L61" s="162"/>
    </row>
    <row r="62" spans="2:12" s="9" customFormat="1" ht="24.95" customHeight="1">
      <c r="B62" s="149"/>
      <c r="C62" s="150"/>
      <c r="D62" s="151" t="s">
        <v>167</v>
      </c>
      <c r="E62" s="152"/>
      <c r="F62" s="152"/>
      <c r="G62" s="152"/>
      <c r="H62" s="152"/>
      <c r="I62" s="153"/>
      <c r="J62" s="154">
        <f>J95</f>
        <v>0</v>
      </c>
      <c r="K62" s="150"/>
      <c r="L62" s="155"/>
    </row>
    <row r="63" spans="2:12" s="10" customFormat="1" ht="19.9" customHeight="1">
      <c r="B63" s="156"/>
      <c r="C63" s="157"/>
      <c r="D63" s="158" t="s">
        <v>645</v>
      </c>
      <c r="E63" s="159"/>
      <c r="F63" s="159"/>
      <c r="G63" s="159"/>
      <c r="H63" s="159"/>
      <c r="I63" s="160"/>
      <c r="J63" s="161">
        <f>J96</f>
        <v>0</v>
      </c>
      <c r="K63" s="157"/>
      <c r="L63" s="162"/>
    </row>
    <row r="64" spans="2:12" s="10" customFormat="1" ht="19.9" customHeight="1">
      <c r="B64" s="156"/>
      <c r="C64" s="157"/>
      <c r="D64" s="158" t="s">
        <v>646</v>
      </c>
      <c r="E64" s="159"/>
      <c r="F64" s="159"/>
      <c r="G64" s="159"/>
      <c r="H64" s="159"/>
      <c r="I64" s="160"/>
      <c r="J64" s="161">
        <f>J112</f>
        <v>0</v>
      </c>
      <c r="K64" s="157"/>
      <c r="L64" s="162"/>
    </row>
    <row r="65" spans="2:12" s="10" customFormat="1" ht="19.9" customHeight="1">
      <c r="B65" s="156"/>
      <c r="C65" s="157"/>
      <c r="D65" s="158" t="s">
        <v>647</v>
      </c>
      <c r="E65" s="159"/>
      <c r="F65" s="159"/>
      <c r="G65" s="159"/>
      <c r="H65" s="159"/>
      <c r="I65" s="160"/>
      <c r="J65" s="161">
        <f>J130</f>
        <v>0</v>
      </c>
      <c r="K65" s="157"/>
      <c r="L65" s="162"/>
    </row>
    <row r="66" spans="2:12" s="10" customFormat="1" ht="19.9" customHeight="1">
      <c r="B66" s="156"/>
      <c r="C66" s="157"/>
      <c r="D66" s="158" t="s">
        <v>648</v>
      </c>
      <c r="E66" s="159"/>
      <c r="F66" s="159"/>
      <c r="G66" s="159"/>
      <c r="H66" s="159"/>
      <c r="I66" s="160"/>
      <c r="J66" s="161">
        <f>J152</f>
        <v>0</v>
      </c>
      <c r="K66" s="157"/>
      <c r="L66" s="162"/>
    </row>
    <row r="67" spans="2:12" s="9" customFormat="1" ht="24.95" customHeight="1">
      <c r="B67" s="149"/>
      <c r="C67" s="150"/>
      <c r="D67" s="151" t="s">
        <v>649</v>
      </c>
      <c r="E67" s="152"/>
      <c r="F67" s="152"/>
      <c r="G67" s="152"/>
      <c r="H67" s="152"/>
      <c r="I67" s="153"/>
      <c r="J67" s="154">
        <f>J155</f>
        <v>0</v>
      </c>
      <c r="K67" s="150"/>
      <c r="L67" s="155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109"/>
      <c r="J68" s="38"/>
      <c r="K68" s="38"/>
      <c r="L68" s="110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140"/>
      <c r="J69" s="50"/>
      <c r="K69" s="50"/>
      <c r="L69" s="110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143"/>
      <c r="J73" s="52"/>
      <c r="K73" s="52"/>
      <c r="L73" s="11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4" t="s">
        <v>112</v>
      </c>
      <c r="D74" s="38"/>
      <c r="E74" s="38"/>
      <c r="F74" s="38"/>
      <c r="G74" s="38"/>
      <c r="H74" s="38"/>
      <c r="I74" s="109"/>
      <c r="J74" s="38"/>
      <c r="K74" s="38"/>
      <c r="L74" s="11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109"/>
      <c r="J75" s="38"/>
      <c r="K75" s="38"/>
      <c r="L75" s="11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16</v>
      </c>
      <c r="D76" s="38"/>
      <c r="E76" s="38"/>
      <c r="F76" s="38"/>
      <c r="G76" s="38"/>
      <c r="H76" s="38"/>
      <c r="I76" s="109"/>
      <c r="J76" s="38"/>
      <c r="K76" s="38"/>
      <c r="L76" s="11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79" t="str">
        <f>E7</f>
        <v>Výměna umakartových bytových jader v byt.domech Volgogradská 2372/159</v>
      </c>
      <c r="F77" s="380"/>
      <c r="G77" s="380"/>
      <c r="H77" s="380"/>
      <c r="I77" s="109"/>
      <c r="J77" s="38"/>
      <c r="K77" s="38"/>
      <c r="L77" s="11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159</v>
      </c>
      <c r="D78" s="38"/>
      <c r="E78" s="38"/>
      <c r="F78" s="38"/>
      <c r="G78" s="38"/>
      <c r="H78" s="38"/>
      <c r="I78" s="109"/>
      <c r="J78" s="38"/>
      <c r="K78" s="38"/>
      <c r="L78" s="11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51" t="str">
        <f>E9</f>
        <v xml:space="preserve">D.1.4.1 - Technika prostředí staveb - Zdravotechnické instalace </v>
      </c>
      <c r="F79" s="376"/>
      <c r="G79" s="376"/>
      <c r="H79" s="376"/>
      <c r="I79" s="109"/>
      <c r="J79" s="38"/>
      <c r="K79" s="38"/>
      <c r="L79" s="11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109"/>
      <c r="J80" s="38"/>
      <c r="K80" s="38"/>
      <c r="L80" s="11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0" t="s">
        <v>22</v>
      </c>
      <c r="D81" s="38"/>
      <c r="E81" s="38"/>
      <c r="F81" s="28" t="str">
        <f>F12</f>
        <v xml:space="preserve">Ostrava-Zábřeh </v>
      </c>
      <c r="G81" s="38"/>
      <c r="H81" s="38"/>
      <c r="I81" s="112" t="s">
        <v>24</v>
      </c>
      <c r="J81" s="61" t="str">
        <f>IF(J12="","",J12)</f>
        <v>1. 5. 2019</v>
      </c>
      <c r="K81" s="38"/>
      <c r="L81" s="11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109"/>
      <c r="J82" s="38"/>
      <c r="K82" s="38"/>
      <c r="L82" s="11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0" t="s">
        <v>30</v>
      </c>
      <c r="D83" s="38"/>
      <c r="E83" s="38"/>
      <c r="F83" s="28" t="str">
        <f>E15</f>
        <v xml:space="preserve">SMO,Městský obvod Ostrava-Jih </v>
      </c>
      <c r="G83" s="38"/>
      <c r="H83" s="38"/>
      <c r="I83" s="112" t="s">
        <v>37</v>
      </c>
      <c r="J83" s="34" t="str">
        <f>E21</f>
        <v xml:space="preserve">Lenka Jerakasová </v>
      </c>
      <c r="K83" s="38"/>
      <c r="L83" s="11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0" t="s">
        <v>35</v>
      </c>
      <c r="D84" s="38"/>
      <c r="E84" s="38"/>
      <c r="F84" s="28" t="str">
        <f>IF(E18="","",E18)</f>
        <v>Vyplň údaj</v>
      </c>
      <c r="G84" s="38"/>
      <c r="H84" s="38"/>
      <c r="I84" s="112" t="s">
        <v>41</v>
      </c>
      <c r="J84" s="34" t="str">
        <f>E24</f>
        <v xml:space="preserve">Lenka Jerakasová </v>
      </c>
      <c r="K84" s="38"/>
      <c r="L84" s="11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109"/>
      <c r="J85" s="38"/>
      <c r="K85" s="38"/>
      <c r="L85" s="11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63"/>
      <c r="B86" s="164"/>
      <c r="C86" s="165" t="s">
        <v>113</v>
      </c>
      <c r="D86" s="166" t="s">
        <v>63</v>
      </c>
      <c r="E86" s="166" t="s">
        <v>59</v>
      </c>
      <c r="F86" s="166" t="s">
        <v>60</v>
      </c>
      <c r="G86" s="166" t="s">
        <v>114</v>
      </c>
      <c r="H86" s="166" t="s">
        <v>115</v>
      </c>
      <c r="I86" s="167" t="s">
        <v>116</v>
      </c>
      <c r="J86" s="166" t="s">
        <v>105</v>
      </c>
      <c r="K86" s="168" t="s">
        <v>117</v>
      </c>
      <c r="L86" s="169"/>
      <c r="M86" s="70" t="s">
        <v>32</v>
      </c>
      <c r="N86" s="71" t="s">
        <v>48</v>
      </c>
      <c r="O86" s="71" t="s">
        <v>118</v>
      </c>
      <c r="P86" s="71" t="s">
        <v>119</v>
      </c>
      <c r="Q86" s="71" t="s">
        <v>120</v>
      </c>
      <c r="R86" s="71" t="s">
        <v>121</v>
      </c>
      <c r="S86" s="71" t="s">
        <v>122</v>
      </c>
      <c r="T86" s="72" t="s">
        <v>123</v>
      </c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</row>
    <row r="87" spans="1:63" s="2" customFormat="1" ht="22.9" customHeight="1">
      <c r="A87" s="36"/>
      <c r="B87" s="37"/>
      <c r="C87" s="77" t="s">
        <v>124</v>
      </c>
      <c r="D87" s="38"/>
      <c r="E87" s="38"/>
      <c r="F87" s="38"/>
      <c r="G87" s="38"/>
      <c r="H87" s="38"/>
      <c r="I87" s="109"/>
      <c r="J87" s="170">
        <f>BK87</f>
        <v>0</v>
      </c>
      <c r="K87" s="38"/>
      <c r="L87" s="41"/>
      <c r="M87" s="73"/>
      <c r="N87" s="171"/>
      <c r="O87" s="74"/>
      <c r="P87" s="172">
        <f>P88+P95+P155</f>
        <v>0</v>
      </c>
      <c r="Q87" s="74"/>
      <c r="R87" s="172">
        <f>R88+R95+R155</f>
        <v>1.74544</v>
      </c>
      <c r="S87" s="74"/>
      <c r="T87" s="173">
        <f>T88+T95+T155</f>
        <v>1.8663599999999998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8" t="s">
        <v>77</v>
      </c>
      <c r="AU87" s="18" t="s">
        <v>106</v>
      </c>
      <c r="BK87" s="174">
        <f>BK88+BK95+BK155</f>
        <v>0</v>
      </c>
    </row>
    <row r="88" spans="2:63" s="12" customFormat="1" ht="25.9" customHeight="1">
      <c r="B88" s="175"/>
      <c r="C88" s="176"/>
      <c r="D88" s="177" t="s">
        <v>77</v>
      </c>
      <c r="E88" s="178" t="s">
        <v>178</v>
      </c>
      <c r="F88" s="178" t="s">
        <v>179</v>
      </c>
      <c r="G88" s="176"/>
      <c r="H88" s="176"/>
      <c r="I88" s="179"/>
      <c r="J88" s="180">
        <f>BK88</f>
        <v>0</v>
      </c>
      <c r="K88" s="176"/>
      <c r="L88" s="181"/>
      <c r="M88" s="182"/>
      <c r="N88" s="183"/>
      <c r="O88" s="183"/>
      <c r="P88" s="184">
        <f>P89</f>
        <v>0</v>
      </c>
      <c r="Q88" s="183"/>
      <c r="R88" s="184">
        <f>R89</f>
        <v>0</v>
      </c>
      <c r="S88" s="183"/>
      <c r="T88" s="185">
        <f>T89</f>
        <v>0</v>
      </c>
      <c r="AR88" s="186" t="s">
        <v>21</v>
      </c>
      <c r="AT88" s="187" t="s">
        <v>77</v>
      </c>
      <c r="AU88" s="187" t="s">
        <v>78</v>
      </c>
      <c r="AY88" s="186" t="s">
        <v>128</v>
      </c>
      <c r="BK88" s="188">
        <f>BK89</f>
        <v>0</v>
      </c>
    </row>
    <row r="89" spans="2:63" s="12" customFormat="1" ht="22.9" customHeight="1">
      <c r="B89" s="175"/>
      <c r="C89" s="176"/>
      <c r="D89" s="177" t="s">
        <v>77</v>
      </c>
      <c r="E89" s="189" t="s">
        <v>232</v>
      </c>
      <c r="F89" s="189" t="s">
        <v>233</v>
      </c>
      <c r="G89" s="176"/>
      <c r="H89" s="176"/>
      <c r="I89" s="179"/>
      <c r="J89" s="190">
        <f>BK89</f>
        <v>0</v>
      </c>
      <c r="K89" s="176"/>
      <c r="L89" s="181"/>
      <c r="M89" s="182"/>
      <c r="N89" s="183"/>
      <c r="O89" s="183"/>
      <c r="P89" s="184">
        <f>SUM(P90:P94)</f>
        <v>0</v>
      </c>
      <c r="Q89" s="183"/>
      <c r="R89" s="184">
        <f>SUM(R90:R94)</f>
        <v>0</v>
      </c>
      <c r="S89" s="183"/>
      <c r="T89" s="185">
        <f>SUM(T90:T94)</f>
        <v>0</v>
      </c>
      <c r="AR89" s="186" t="s">
        <v>21</v>
      </c>
      <c r="AT89" s="187" t="s">
        <v>77</v>
      </c>
      <c r="AU89" s="187" t="s">
        <v>21</v>
      </c>
      <c r="AY89" s="186" t="s">
        <v>128</v>
      </c>
      <c r="BK89" s="188">
        <f>SUM(BK90:BK94)</f>
        <v>0</v>
      </c>
    </row>
    <row r="90" spans="1:65" s="2" customFormat="1" ht="24" customHeight="1">
      <c r="A90" s="36"/>
      <c r="B90" s="37"/>
      <c r="C90" s="191" t="s">
        <v>21</v>
      </c>
      <c r="D90" s="191" t="s">
        <v>131</v>
      </c>
      <c r="E90" s="192" t="s">
        <v>650</v>
      </c>
      <c r="F90" s="193" t="s">
        <v>651</v>
      </c>
      <c r="G90" s="194" t="s">
        <v>236</v>
      </c>
      <c r="H90" s="195">
        <v>1.866</v>
      </c>
      <c r="I90" s="196"/>
      <c r="J90" s="197">
        <f>ROUND(I90*H90,2)</f>
        <v>0</v>
      </c>
      <c r="K90" s="193" t="s">
        <v>147</v>
      </c>
      <c r="L90" s="41"/>
      <c r="M90" s="198" t="s">
        <v>32</v>
      </c>
      <c r="N90" s="199" t="s">
        <v>50</v>
      </c>
      <c r="O90" s="66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2" t="s">
        <v>155</v>
      </c>
      <c r="AT90" s="202" t="s">
        <v>131</v>
      </c>
      <c r="AU90" s="202" t="s">
        <v>135</v>
      </c>
      <c r="AY90" s="18" t="s">
        <v>128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18" t="s">
        <v>135</v>
      </c>
      <c r="BK90" s="203">
        <f>ROUND(I90*H90,2)</f>
        <v>0</v>
      </c>
      <c r="BL90" s="18" t="s">
        <v>155</v>
      </c>
      <c r="BM90" s="202" t="s">
        <v>652</v>
      </c>
    </row>
    <row r="91" spans="1:65" s="2" customFormat="1" ht="16.5" customHeight="1">
      <c r="A91" s="36"/>
      <c r="B91" s="37"/>
      <c r="C91" s="191" t="s">
        <v>135</v>
      </c>
      <c r="D91" s="191" t="s">
        <v>131</v>
      </c>
      <c r="E91" s="192" t="s">
        <v>239</v>
      </c>
      <c r="F91" s="193" t="s">
        <v>240</v>
      </c>
      <c r="G91" s="194" t="s">
        <v>236</v>
      </c>
      <c r="H91" s="195">
        <v>1.866</v>
      </c>
      <c r="I91" s="196"/>
      <c r="J91" s="197">
        <f>ROUND(I91*H91,2)</f>
        <v>0</v>
      </c>
      <c r="K91" s="193" t="s">
        <v>653</v>
      </c>
      <c r="L91" s="41"/>
      <c r="M91" s="198" t="s">
        <v>32</v>
      </c>
      <c r="N91" s="199" t="s">
        <v>50</v>
      </c>
      <c r="O91" s="66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2" t="s">
        <v>155</v>
      </c>
      <c r="AT91" s="202" t="s">
        <v>131</v>
      </c>
      <c r="AU91" s="202" t="s">
        <v>135</v>
      </c>
      <c r="AY91" s="18" t="s">
        <v>128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8" t="s">
        <v>135</v>
      </c>
      <c r="BK91" s="203">
        <f>ROUND(I91*H91,2)</f>
        <v>0</v>
      </c>
      <c r="BL91" s="18" t="s">
        <v>155</v>
      </c>
      <c r="BM91" s="202" t="s">
        <v>654</v>
      </c>
    </row>
    <row r="92" spans="1:65" s="2" customFormat="1" ht="24" customHeight="1">
      <c r="A92" s="36"/>
      <c r="B92" s="37"/>
      <c r="C92" s="191" t="s">
        <v>151</v>
      </c>
      <c r="D92" s="191" t="s">
        <v>131</v>
      </c>
      <c r="E92" s="192" t="s">
        <v>243</v>
      </c>
      <c r="F92" s="193" t="s">
        <v>244</v>
      </c>
      <c r="G92" s="194" t="s">
        <v>236</v>
      </c>
      <c r="H92" s="195">
        <v>35.454</v>
      </c>
      <c r="I92" s="196"/>
      <c r="J92" s="197">
        <f>ROUND(I92*H92,2)</f>
        <v>0</v>
      </c>
      <c r="K92" s="193" t="s">
        <v>653</v>
      </c>
      <c r="L92" s="41"/>
      <c r="M92" s="198" t="s">
        <v>32</v>
      </c>
      <c r="N92" s="199" t="s">
        <v>50</v>
      </c>
      <c r="O92" s="66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2" t="s">
        <v>155</v>
      </c>
      <c r="AT92" s="202" t="s">
        <v>131</v>
      </c>
      <c r="AU92" s="202" t="s">
        <v>135</v>
      </c>
      <c r="AY92" s="18" t="s">
        <v>128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8" t="s">
        <v>135</v>
      </c>
      <c r="BK92" s="203">
        <f>ROUND(I92*H92,2)</f>
        <v>0</v>
      </c>
      <c r="BL92" s="18" t="s">
        <v>155</v>
      </c>
      <c r="BM92" s="202" t="s">
        <v>655</v>
      </c>
    </row>
    <row r="93" spans="2:51" s="13" customFormat="1" ht="11.25">
      <c r="B93" s="209"/>
      <c r="C93" s="210"/>
      <c r="D93" s="211" t="s">
        <v>193</v>
      </c>
      <c r="E93" s="210"/>
      <c r="F93" s="213" t="s">
        <v>656</v>
      </c>
      <c r="G93" s="210"/>
      <c r="H93" s="214">
        <v>35.454</v>
      </c>
      <c r="I93" s="215"/>
      <c r="J93" s="210"/>
      <c r="K93" s="210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193</v>
      </c>
      <c r="AU93" s="220" t="s">
        <v>135</v>
      </c>
      <c r="AV93" s="13" t="s">
        <v>135</v>
      </c>
      <c r="AW93" s="13" t="s">
        <v>4</v>
      </c>
      <c r="AX93" s="13" t="s">
        <v>21</v>
      </c>
      <c r="AY93" s="220" t="s">
        <v>128</v>
      </c>
    </row>
    <row r="94" spans="1:65" s="2" customFormat="1" ht="16.5" customHeight="1">
      <c r="A94" s="36"/>
      <c r="B94" s="37"/>
      <c r="C94" s="191" t="s">
        <v>155</v>
      </c>
      <c r="D94" s="191" t="s">
        <v>131</v>
      </c>
      <c r="E94" s="192" t="s">
        <v>248</v>
      </c>
      <c r="F94" s="193" t="s">
        <v>249</v>
      </c>
      <c r="G94" s="194" t="s">
        <v>236</v>
      </c>
      <c r="H94" s="195">
        <v>1.866</v>
      </c>
      <c r="I94" s="196"/>
      <c r="J94" s="197">
        <f>ROUND(I94*H94,2)</f>
        <v>0</v>
      </c>
      <c r="K94" s="193" t="s">
        <v>653</v>
      </c>
      <c r="L94" s="41"/>
      <c r="M94" s="198" t="s">
        <v>32</v>
      </c>
      <c r="N94" s="199" t="s">
        <v>50</v>
      </c>
      <c r="O94" s="66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2" t="s">
        <v>155</v>
      </c>
      <c r="AT94" s="202" t="s">
        <v>131</v>
      </c>
      <c r="AU94" s="202" t="s">
        <v>135</v>
      </c>
      <c r="AY94" s="18" t="s">
        <v>128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8" t="s">
        <v>135</v>
      </c>
      <c r="BK94" s="203">
        <f>ROUND(I94*H94,2)</f>
        <v>0</v>
      </c>
      <c r="BL94" s="18" t="s">
        <v>155</v>
      </c>
      <c r="BM94" s="202" t="s">
        <v>657</v>
      </c>
    </row>
    <row r="95" spans="2:63" s="12" customFormat="1" ht="25.9" customHeight="1">
      <c r="B95" s="175"/>
      <c r="C95" s="176"/>
      <c r="D95" s="177" t="s">
        <v>77</v>
      </c>
      <c r="E95" s="178" t="s">
        <v>257</v>
      </c>
      <c r="F95" s="178" t="s">
        <v>258</v>
      </c>
      <c r="G95" s="176"/>
      <c r="H95" s="176"/>
      <c r="I95" s="179"/>
      <c r="J95" s="180">
        <f>BK95</f>
        <v>0</v>
      </c>
      <c r="K95" s="176"/>
      <c r="L95" s="181"/>
      <c r="M95" s="182"/>
      <c r="N95" s="183"/>
      <c r="O95" s="183"/>
      <c r="P95" s="184">
        <f>P96+P112+P130+P152</f>
        <v>0</v>
      </c>
      <c r="Q95" s="183"/>
      <c r="R95" s="184">
        <f>R96+R112+R130+R152</f>
        <v>1.74544</v>
      </c>
      <c r="S95" s="183"/>
      <c r="T95" s="185">
        <f>T96+T112+T130+T152</f>
        <v>1.8663599999999998</v>
      </c>
      <c r="AR95" s="186" t="s">
        <v>135</v>
      </c>
      <c r="AT95" s="187" t="s">
        <v>77</v>
      </c>
      <c r="AU95" s="187" t="s">
        <v>78</v>
      </c>
      <c r="AY95" s="186" t="s">
        <v>128</v>
      </c>
      <c r="BK95" s="188">
        <f>BK96+BK112+BK130+BK152</f>
        <v>0</v>
      </c>
    </row>
    <row r="96" spans="2:63" s="12" customFormat="1" ht="22.9" customHeight="1">
      <c r="B96" s="175"/>
      <c r="C96" s="176"/>
      <c r="D96" s="177" t="s">
        <v>77</v>
      </c>
      <c r="E96" s="189" t="s">
        <v>658</v>
      </c>
      <c r="F96" s="189" t="s">
        <v>659</v>
      </c>
      <c r="G96" s="176"/>
      <c r="H96" s="176"/>
      <c r="I96" s="179"/>
      <c r="J96" s="190">
        <f>BK96</f>
        <v>0</v>
      </c>
      <c r="K96" s="176"/>
      <c r="L96" s="181"/>
      <c r="M96" s="182"/>
      <c r="N96" s="183"/>
      <c r="O96" s="183"/>
      <c r="P96" s="184">
        <f>SUM(P97:P111)</f>
        <v>0</v>
      </c>
      <c r="Q96" s="183"/>
      <c r="R96" s="184">
        <f>SUM(R97:R111)</f>
        <v>0.08829000000000001</v>
      </c>
      <c r="S96" s="183"/>
      <c r="T96" s="185">
        <f>SUM(T97:T111)</f>
        <v>0.2946</v>
      </c>
      <c r="AR96" s="186" t="s">
        <v>135</v>
      </c>
      <c r="AT96" s="187" t="s">
        <v>77</v>
      </c>
      <c r="AU96" s="187" t="s">
        <v>21</v>
      </c>
      <c r="AY96" s="186" t="s">
        <v>128</v>
      </c>
      <c r="BK96" s="188">
        <f>SUM(BK97:BK111)</f>
        <v>0</v>
      </c>
    </row>
    <row r="97" spans="1:65" s="2" customFormat="1" ht="16.5" customHeight="1">
      <c r="A97" s="36"/>
      <c r="B97" s="37"/>
      <c r="C97" s="191" t="s">
        <v>127</v>
      </c>
      <c r="D97" s="191" t="s">
        <v>131</v>
      </c>
      <c r="E97" s="192" t="s">
        <v>660</v>
      </c>
      <c r="F97" s="193" t="s">
        <v>661</v>
      </c>
      <c r="G97" s="194" t="s">
        <v>317</v>
      </c>
      <c r="H97" s="195">
        <v>40</v>
      </c>
      <c r="I97" s="196"/>
      <c r="J97" s="197">
        <f aca="true" t="shared" si="0" ref="J97:J111">ROUND(I97*H97,2)</f>
        <v>0</v>
      </c>
      <c r="K97" s="193" t="s">
        <v>147</v>
      </c>
      <c r="L97" s="41"/>
      <c r="M97" s="198" t="s">
        <v>32</v>
      </c>
      <c r="N97" s="199" t="s">
        <v>50</v>
      </c>
      <c r="O97" s="66"/>
      <c r="P97" s="200">
        <f aca="true" t="shared" si="1" ref="P97:P111">O97*H97</f>
        <v>0</v>
      </c>
      <c r="Q97" s="200">
        <v>0</v>
      </c>
      <c r="R97" s="200">
        <f aca="true" t="shared" si="2" ref="R97:R111">Q97*H97</f>
        <v>0</v>
      </c>
      <c r="S97" s="200">
        <v>0.0021</v>
      </c>
      <c r="T97" s="201">
        <f aca="true" t="shared" si="3" ref="T97:T111">S97*H97</f>
        <v>0.08399999999999999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2" t="s">
        <v>229</v>
      </c>
      <c r="AT97" s="202" t="s">
        <v>131</v>
      </c>
      <c r="AU97" s="202" t="s">
        <v>135</v>
      </c>
      <c r="AY97" s="18" t="s">
        <v>128</v>
      </c>
      <c r="BE97" s="203">
        <f aca="true" t="shared" si="4" ref="BE97:BE111">IF(N97="základní",J97,0)</f>
        <v>0</v>
      </c>
      <c r="BF97" s="203">
        <f aca="true" t="shared" si="5" ref="BF97:BF111">IF(N97="snížená",J97,0)</f>
        <v>0</v>
      </c>
      <c r="BG97" s="203">
        <f aca="true" t="shared" si="6" ref="BG97:BG111">IF(N97="zákl. přenesená",J97,0)</f>
        <v>0</v>
      </c>
      <c r="BH97" s="203">
        <f aca="true" t="shared" si="7" ref="BH97:BH111">IF(N97="sníž. přenesená",J97,0)</f>
        <v>0</v>
      </c>
      <c r="BI97" s="203">
        <f aca="true" t="shared" si="8" ref="BI97:BI111">IF(N97="nulová",J97,0)</f>
        <v>0</v>
      </c>
      <c r="BJ97" s="18" t="s">
        <v>135</v>
      </c>
      <c r="BK97" s="203">
        <f aca="true" t="shared" si="9" ref="BK97:BK111">ROUND(I97*H97,2)</f>
        <v>0</v>
      </c>
      <c r="BL97" s="18" t="s">
        <v>229</v>
      </c>
      <c r="BM97" s="202" t="s">
        <v>662</v>
      </c>
    </row>
    <row r="98" spans="1:65" s="2" customFormat="1" ht="16.5" customHeight="1">
      <c r="A98" s="36"/>
      <c r="B98" s="37"/>
      <c r="C98" s="191" t="s">
        <v>184</v>
      </c>
      <c r="D98" s="191" t="s">
        <v>131</v>
      </c>
      <c r="E98" s="192" t="s">
        <v>663</v>
      </c>
      <c r="F98" s="193" t="s">
        <v>664</v>
      </c>
      <c r="G98" s="194" t="s">
        <v>317</v>
      </c>
      <c r="H98" s="195">
        <v>50</v>
      </c>
      <c r="I98" s="196"/>
      <c r="J98" s="197">
        <f t="shared" si="0"/>
        <v>0</v>
      </c>
      <c r="K98" s="193" t="s">
        <v>147</v>
      </c>
      <c r="L98" s="41"/>
      <c r="M98" s="198" t="s">
        <v>32</v>
      </c>
      <c r="N98" s="199" t="s">
        <v>50</v>
      </c>
      <c r="O98" s="66"/>
      <c r="P98" s="200">
        <f t="shared" si="1"/>
        <v>0</v>
      </c>
      <c r="Q98" s="200">
        <v>0</v>
      </c>
      <c r="R98" s="200">
        <f t="shared" si="2"/>
        <v>0</v>
      </c>
      <c r="S98" s="200">
        <v>0.00198</v>
      </c>
      <c r="T98" s="201">
        <f t="shared" si="3"/>
        <v>0.099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2" t="s">
        <v>229</v>
      </c>
      <c r="AT98" s="202" t="s">
        <v>131</v>
      </c>
      <c r="AU98" s="202" t="s">
        <v>135</v>
      </c>
      <c r="AY98" s="18" t="s">
        <v>128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18" t="s">
        <v>135</v>
      </c>
      <c r="BK98" s="203">
        <f t="shared" si="9"/>
        <v>0</v>
      </c>
      <c r="BL98" s="18" t="s">
        <v>229</v>
      </c>
      <c r="BM98" s="202" t="s">
        <v>665</v>
      </c>
    </row>
    <row r="99" spans="1:65" s="2" customFormat="1" ht="16.5" customHeight="1">
      <c r="A99" s="36"/>
      <c r="B99" s="37"/>
      <c r="C99" s="191" t="s">
        <v>223</v>
      </c>
      <c r="D99" s="191" t="s">
        <v>131</v>
      </c>
      <c r="E99" s="192" t="s">
        <v>666</v>
      </c>
      <c r="F99" s="193" t="s">
        <v>667</v>
      </c>
      <c r="G99" s="194" t="s">
        <v>133</v>
      </c>
      <c r="H99" s="195">
        <v>3</v>
      </c>
      <c r="I99" s="196"/>
      <c r="J99" s="197">
        <f t="shared" si="0"/>
        <v>0</v>
      </c>
      <c r="K99" s="193" t="s">
        <v>147</v>
      </c>
      <c r="L99" s="41"/>
      <c r="M99" s="198" t="s">
        <v>32</v>
      </c>
      <c r="N99" s="199" t="s">
        <v>50</v>
      </c>
      <c r="O99" s="66"/>
      <c r="P99" s="200">
        <f t="shared" si="1"/>
        <v>0</v>
      </c>
      <c r="Q99" s="200">
        <v>0.00101</v>
      </c>
      <c r="R99" s="200">
        <f t="shared" si="2"/>
        <v>0.00303</v>
      </c>
      <c r="S99" s="200">
        <v>0</v>
      </c>
      <c r="T99" s="201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2" t="s">
        <v>229</v>
      </c>
      <c r="AT99" s="202" t="s">
        <v>131</v>
      </c>
      <c r="AU99" s="202" t="s">
        <v>135</v>
      </c>
      <c r="AY99" s="18" t="s">
        <v>128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18" t="s">
        <v>135</v>
      </c>
      <c r="BK99" s="203">
        <f t="shared" si="9"/>
        <v>0</v>
      </c>
      <c r="BL99" s="18" t="s">
        <v>229</v>
      </c>
      <c r="BM99" s="202" t="s">
        <v>668</v>
      </c>
    </row>
    <row r="100" spans="1:65" s="2" customFormat="1" ht="16.5" customHeight="1">
      <c r="A100" s="36"/>
      <c r="B100" s="37"/>
      <c r="C100" s="191" t="s">
        <v>213</v>
      </c>
      <c r="D100" s="191" t="s">
        <v>131</v>
      </c>
      <c r="E100" s="192" t="s">
        <v>669</v>
      </c>
      <c r="F100" s="193" t="s">
        <v>670</v>
      </c>
      <c r="G100" s="194" t="s">
        <v>317</v>
      </c>
      <c r="H100" s="195">
        <v>50</v>
      </c>
      <c r="I100" s="196"/>
      <c r="J100" s="197">
        <f t="shared" si="0"/>
        <v>0</v>
      </c>
      <c r="K100" s="193" t="s">
        <v>147</v>
      </c>
      <c r="L100" s="41"/>
      <c r="M100" s="198" t="s">
        <v>32</v>
      </c>
      <c r="N100" s="199" t="s">
        <v>50</v>
      </c>
      <c r="O100" s="66"/>
      <c r="P100" s="200">
        <f t="shared" si="1"/>
        <v>0</v>
      </c>
      <c r="Q100" s="200">
        <v>0.00121</v>
      </c>
      <c r="R100" s="200">
        <f t="shared" si="2"/>
        <v>0.0605</v>
      </c>
      <c r="S100" s="200">
        <v>0</v>
      </c>
      <c r="T100" s="201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2" t="s">
        <v>229</v>
      </c>
      <c r="AT100" s="202" t="s">
        <v>131</v>
      </c>
      <c r="AU100" s="202" t="s">
        <v>135</v>
      </c>
      <c r="AY100" s="18" t="s">
        <v>128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18" t="s">
        <v>135</v>
      </c>
      <c r="BK100" s="203">
        <f t="shared" si="9"/>
        <v>0</v>
      </c>
      <c r="BL100" s="18" t="s">
        <v>229</v>
      </c>
      <c r="BM100" s="202" t="s">
        <v>671</v>
      </c>
    </row>
    <row r="101" spans="1:65" s="2" customFormat="1" ht="16.5" customHeight="1">
      <c r="A101" s="36"/>
      <c r="B101" s="37"/>
      <c r="C101" s="191" t="s">
        <v>215</v>
      </c>
      <c r="D101" s="191" t="s">
        <v>131</v>
      </c>
      <c r="E101" s="192" t="s">
        <v>672</v>
      </c>
      <c r="F101" s="193" t="s">
        <v>673</v>
      </c>
      <c r="G101" s="194" t="s">
        <v>317</v>
      </c>
      <c r="H101" s="195">
        <v>16</v>
      </c>
      <c r="I101" s="196"/>
      <c r="J101" s="197">
        <f t="shared" si="0"/>
        <v>0</v>
      </c>
      <c r="K101" s="193" t="s">
        <v>147</v>
      </c>
      <c r="L101" s="41"/>
      <c r="M101" s="198" t="s">
        <v>32</v>
      </c>
      <c r="N101" s="199" t="s">
        <v>50</v>
      </c>
      <c r="O101" s="66"/>
      <c r="P101" s="200">
        <f t="shared" si="1"/>
        <v>0</v>
      </c>
      <c r="Q101" s="200">
        <v>0.00029</v>
      </c>
      <c r="R101" s="200">
        <f t="shared" si="2"/>
        <v>0.00464</v>
      </c>
      <c r="S101" s="200">
        <v>0</v>
      </c>
      <c r="T101" s="201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2" t="s">
        <v>229</v>
      </c>
      <c r="AT101" s="202" t="s">
        <v>131</v>
      </c>
      <c r="AU101" s="202" t="s">
        <v>135</v>
      </c>
      <c r="AY101" s="18" t="s">
        <v>128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18" t="s">
        <v>135</v>
      </c>
      <c r="BK101" s="203">
        <f t="shared" si="9"/>
        <v>0</v>
      </c>
      <c r="BL101" s="18" t="s">
        <v>229</v>
      </c>
      <c r="BM101" s="202" t="s">
        <v>674</v>
      </c>
    </row>
    <row r="102" spans="1:65" s="2" customFormat="1" ht="16.5" customHeight="1">
      <c r="A102" s="36"/>
      <c r="B102" s="37"/>
      <c r="C102" s="191" t="s">
        <v>238</v>
      </c>
      <c r="D102" s="191" t="s">
        <v>131</v>
      </c>
      <c r="E102" s="192" t="s">
        <v>675</v>
      </c>
      <c r="F102" s="193" t="s">
        <v>676</v>
      </c>
      <c r="G102" s="194" t="s">
        <v>317</v>
      </c>
      <c r="H102" s="195">
        <v>55</v>
      </c>
      <c r="I102" s="196"/>
      <c r="J102" s="197">
        <f t="shared" si="0"/>
        <v>0</v>
      </c>
      <c r="K102" s="193" t="s">
        <v>147</v>
      </c>
      <c r="L102" s="41"/>
      <c r="M102" s="198" t="s">
        <v>32</v>
      </c>
      <c r="N102" s="199" t="s">
        <v>50</v>
      </c>
      <c r="O102" s="66"/>
      <c r="P102" s="200">
        <f t="shared" si="1"/>
        <v>0</v>
      </c>
      <c r="Q102" s="200">
        <v>0.00035</v>
      </c>
      <c r="R102" s="200">
        <f t="shared" si="2"/>
        <v>0.01925</v>
      </c>
      <c r="S102" s="200">
        <v>0</v>
      </c>
      <c r="T102" s="201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2" t="s">
        <v>229</v>
      </c>
      <c r="AT102" s="202" t="s">
        <v>131</v>
      </c>
      <c r="AU102" s="202" t="s">
        <v>135</v>
      </c>
      <c r="AY102" s="18" t="s">
        <v>128</v>
      </c>
      <c r="BE102" s="203">
        <f t="shared" si="4"/>
        <v>0</v>
      </c>
      <c r="BF102" s="203">
        <f t="shared" si="5"/>
        <v>0</v>
      </c>
      <c r="BG102" s="203">
        <f t="shared" si="6"/>
        <v>0</v>
      </c>
      <c r="BH102" s="203">
        <f t="shared" si="7"/>
        <v>0</v>
      </c>
      <c r="BI102" s="203">
        <f t="shared" si="8"/>
        <v>0</v>
      </c>
      <c r="BJ102" s="18" t="s">
        <v>135</v>
      </c>
      <c r="BK102" s="203">
        <f t="shared" si="9"/>
        <v>0</v>
      </c>
      <c r="BL102" s="18" t="s">
        <v>229</v>
      </c>
      <c r="BM102" s="202" t="s">
        <v>677</v>
      </c>
    </row>
    <row r="103" spans="1:65" s="2" customFormat="1" ht="16.5" customHeight="1">
      <c r="A103" s="36"/>
      <c r="B103" s="37"/>
      <c r="C103" s="191" t="s">
        <v>242</v>
      </c>
      <c r="D103" s="191" t="s">
        <v>131</v>
      </c>
      <c r="E103" s="192" t="s">
        <v>678</v>
      </c>
      <c r="F103" s="193" t="s">
        <v>679</v>
      </c>
      <c r="G103" s="194" t="s">
        <v>133</v>
      </c>
      <c r="H103" s="195">
        <v>12</v>
      </c>
      <c r="I103" s="196"/>
      <c r="J103" s="197">
        <f t="shared" si="0"/>
        <v>0</v>
      </c>
      <c r="K103" s="193" t="s">
        <v>147</v>
      </c>
      <c r="L103" s="41"/>
      <c r="M103" s="198" t="s">
        <v>32</v>
      </c>
      <c r="N103" s="199" t="s">
        <v>50</v>
      </c>
      <c r="O103" s="66"/>
      <c r="P103" s="200">
        <f t="shared" si="1"/>
        <v>0</v>
      </c>
      <c r="Q103" s="200">
        <v>0</v>
      </c>
      <c r="R103" s="200">
        <f t="shared" si="2"/>
        <v>0</v>
      </c>
      <c r="S103" s="200">
        <v>0</v>
      </c>
      <c r="T103" s="201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2" t="s">
        <v>229</v>
      </c>
      <c r="AT103" s="202" t="s">
        <v>131</v>
      </c>
      <c r="AU103" s="202" t="s">
        <v>135</v>
      </c>
      <c r="AY103" s="18" t="s">
        <v>128</v>
      </c>
      <c r="BE103" s="203">
        <f t="shared" si="4"/>
        <v>0</v>
      </c>
      <c r="BF103" s="203">
        <f t="shared" si="5"/>
        <v>0</v>
      </c>
      <c r="BG103" s="203">
        <f t="shared" si="6"/>
        <v>0</v>
      </c>
      <c r="BH103" s="203">
        <f t="shared" si="7"/>
        <v>0</v>
      </c>
      <c r="BI103" s="203">
        <f t="shared" si="8"/>
        <v>0</v>
      </c>
      <c r="BJ103" s="18" t="s">
        <v>135</v>
      </c>
      <c r="BK103" s="203">
        <f t="shared" si="9"/>
        <v>0</v>
      </c>
      <c r="BL103" s="18" t="s">
        <v>229</v>
      </c>
      <c r="BM103" s="202" t="s">
        <v>680</v>
      </c>
    </row>
    <row r="104" spans="1:65" s="2" customFormat="1" ht="16.5" customHeight="1">
      <c r="A104" s="36"/>
      <c r="B104" s="37"/>
      <c r="C104" s="191" t="s">
        <v>247</v>
      </c>
      <c r="D104" s="191" t="s">
        <v>131</v>
      </c>
      <c r="E104" s="192" t="s">
        <v>681</v>
      </c>
      <c r="F104" s="193" t="s">
        <v>682</v>
      </c>
      <c r="G104" s="194" t="s">
        <v>133</v>
      </c>
      <c r="H104" s="195">
        <v>36</v>
      </c>
      <c r="I104" s="196"/>
      <c r="J104" s="197">
        <f t="shared" si="0"/>
        <v>0</v>
      </c>
      <c r="K104" s="193" t="s">
        <v>147</v>
      </c>
      <c r="L104" s="41"/>
      <c r="M104" s="198" t="s">
        <v>32</v>
      </c>
      <c r="N104" s="199" t="s">
        <v>50</v>
      </c>
      <c r="O104" s="66"/>
      <c r="P104" s="200">
        <f t="shared" si="1"/>
        <v>0</v>
      </c>
      <c r="Q104" s="200">
        <v>0</v>
      </c>
      <c r="R104" s="200">
        <f t="shared" si="2"/>
        <v>0</v>
      </c>
      <c r="S104" s="200">
        <v>0</v>
      </c>
      <c r="T104" s="201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2" t="s">
        <v>229</v>
      </c>
      <c r="AT104" s="202" t="s">
        <v>131</v>
      </c>
      <c r="AU104" s="202" t="s">
        <v>135</v>
      </c>
      <c r="AY104" s="18" t="s">
        <v>128</v>
      </c>
      <c r="BE104" s="203">
        <f t="shared" si="4"/>
        <v>0</v>
      </c>
      <c r="BF104" s="203">
        <f t="shared" si="5"/>
        <v>0</v>
      </c>
      <c r="BG104" s="203">
        <f t="shared" si="6"/>
        <v>0</v>
      </c>
      <c r="BH104" s="203">
        <f t="shared" si="7"/>
        <v>0</v>
      </c>
      <c r="BI104" s="203">
        <f t="shared" si="8"/>
        <v>0</v>
      </c>
      <c r="BJ104" s="18" t="s">
        <v>135</v>
      </c>
      <c r="BK104" s="203">
        <f t="shared" si="9"/>
        <v>0</v>
      </c>
      <c r="BL104" s="18" t="s">
        <v>229</v>
      </c>
      <c r="BM104" s="202" t="s">
        <v>683</v>
      </c>
    </row>
    <row r="105" spans="1:65" s="2" customFormat="1" ht="16.5" customHeight="1">
      <c r="A105" s="36"/>
      <c r="B105" s="37"/>
      <c r="C105" s="191" t="s">
        <v>253</v>
      </c>
      <c r="D105" s="191" t="s">
        <v>131</v>
      </c>
      <c r="E105" s="192" t="s">
        <v>684</v>
      </c>
      <c r="F105" s="193" t="s">
        <v>685</v>
      </c>
      <c r="G105" s="194" t="s">
        <v>133</v>
      </c>
      <c r="H105" s="195">
        <v>12</v>
      </c>
      <c r="I105" s="196"/>
      <c r="J105" s="197">
        <f t="shared" si="0"/>
        <v>0</v>
      </c>
      <c r="K105" s="193" t="s">
        <v>147</v>
      </c>
      <c r="L105" s="41"/>
      <c r="M105" s="198" t="s">
        <v>32</v>
      </c>
      <c r="N105" s="199" t="s">
        <v>50</v>
      </c>
      <c r="O105" s="66"/>
      <c r="P105" s="200">
        <f t="shared" si="1"/>
        <v>0</v>
      </c>
      <c r="Q105" s="200">
        <v>0</v>
      </c>
      <c r="R105" s="200">
        <f t="shared" si="2"/>
        <v>0</v>
      </c>
      <c r="S105" s="200">
        <v>0</v>
      </c>
      <c r="T105" s="201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2" t="s">
        <v>229</v>
      </c>
      <c r="AT105" s="202" t="s">
        <v>131</v>
      </c>
      <c r="AU105" s="202" t="s">
        <v>135</v>
      </c>
      <c r="AY105" s="18" t="s">
        <v>128</v>
      </c>
      <c r="BE105" s="203">
        <f t="shared" si="4"/>
        <v>0</v>
      </c>
      <c r="BF105" s="203">
        <f t="shared" si="5"/>
        <v>0</v>
      </c>
      <c r="BG105" s="203">
        <f t="shared" si="6"/>
        <v>0</v>
      </c>
      <c r="BH105" s="203">
        <f t="shared" si="7"/>
        <v>0</v>
      </c>
      <c r="BI105" s="203">
        <f t="shared" si="8"/>
        <v>0</v>
      </c>
      <c r="BJ105" s="18" t="s">
        <v>135</v>
      </c>
      <c r="BK105" s="203">
        <f t="shared" si="9"/>
        <v>0</v>
      </c>
      <c r="BL105" s="18" t="s">
        <v>229</v>
      </c>
      <c r="BM105" s="202" t="s">
        <v>686</v>
      </c>
    </row>
    <row r="106" spans="1:65" s="2" customFormat="1" ht="16.5" customHeight="1">
      <c r="A106" s="36"/>
      <c r="B106" s="37"/>
      <c r="C106" s="191" t="s">
        <v>261</v>
      </c>
      <c r="D106" s="191" t="s">
        <v>131</v>
      </c>
      <c r="E106" s="192" t="s">
        <v>687</v>
      </c>
      <c r="F106" s="193" t="s">
        <v>688</v>
      </c>
      <c r="G106" s="194" t="s">
        <v>133</v>
      </c>
      <c r="H106" s="195">
        <v>36</v>
      </c>
      <c r="I106" s="196"/>
      <c r="J106" s="197">
        <f t="shared" si="0"/>
        <v>0</v>
      </c>
      <c r="K106" s="193" t="s">
        <v>147</v>
      </c>
      <c r="L106" s="41"/>
      <c r="M106" s="198" t="s">
        <v>32</v>
      </c>
      <c r="N106" s="199" t="s">
        <v>50</v>
      </c>
      <c r="O106" s="66"/>
      <c r="P106" s="200">
        <f t="shared" si="1"/>
        <v>0</v>
      </c>
      <c r="Q106" s="200">
        <v>0</v>
      </c>
      <c r="R106" s="200">
        <f t="shared" si="2"/>
        <v>0</v>
      </c>
      <c r="S106" s="200">
        <v>0.0031</v>
      </c>
      <c r="T106" s="201">
        <f t="shared" si="3"/>
        <v>0.11159999999999999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2" t="s">
        <v>229</v>
      </c>
      <c r="AT106" s="202" t="s">
        <v>131</v>
      </c>
      <c r="AU106" s="202" t="s">
        <v>135</v>
      </c>
      <c r="AY106" s="18" t="s">
        <v>128</v>
      </c>
      <c r="BE106" s="203">
        <f t="shared" si="4"/>
        <v>0</v>
      </c>
      <c r="BF106" s="203">
        <f t="shared" si="5"/>
        <v>0</v>
      </c>
      <c r="BG106" s="203">
        <f t="shared" si="6"/>
        <v>0</v>
      </c>
      <c r="BH106" s="203">
        <f t="shared" si="7"/>
        <v>0</v>
      </c>
      <c r="BI106" s="203">
        <f t="shared" si="8"/>
        <v>0</v>
      </c>
      <c r="BJ106" s="18" t="s">
        <v>135</v>
      </c>
      <c r="BK106" s="203">
        <f t="shared" si="9"/>
        <v>0</v>
      </c>
      <c r="BL106" s="18" t="s">
        <v>229</v>
      </c>
      <c r="BM106" s="202" t="s">
        <v>689</v>
      </c>
    </row>
    <row r="107" spans="1:65" s="2" customFormat="1" ht="16.5" customHeight="1">
      <c r="A107" s="36"/>
      <c r="B107" s="37"/>
      <c r="C107" s="191" t="s">
        <v>8</v>
      </c>
      <c r="D107" s="191" t="s">
        <v>131</v>
      </c>
      <c r="E107" s="192" t="s">
        <v>690</v>
      </c>
      <c r="F107" s="193" t="s">
        <v>691</v>
      </c>
      <c r="G107" s="194" t="s">
        <v>133</v>
      </c>
      <c r="H107" s="195">
        <v>3</v>
      </c>
      <c r="I107" s="196"/>
      <c r="J107" s="197">
        <f t="shared" si="0"/>
        <v>0</v>
      </c>
      <c r="K107" s="193" t="s">
        <v>147</v>
      </c>
      <c r="L107" s="41"/>
      <c r="M107" s="198" t="s">
        <v>32</v>
      </c>
      <c r="N107" s="199" t="s">
        <v>50</v>
      </c>
      <c r="O107" s="66"/>
      <c r="P107" s="200">
        <f t="shared" si="1"/>
        <v>0</v>
      </c>
      <c r="Q107" s="200">
        <v>0.00029</v>
      </c>
      <c r="R107" s="200">
        <f t="shared" si="2"/>
        <v>0.00087</v>
      </c>
      <c r="S107" s="200">
        <v>0</v>
      </c>
      <c r="T107" s="201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2" t="s">
        <v>229</v>
      </c>
      <c r="AT107" s="202" t="s">
        <v>131</v>
      </c>
      <c r="AU107" s="202" t="s">
        <v>135</v>
      </c>
      <c r="AY107" s="18" t="s">
        <v>128</v>
      </c>
      <c r="BE107" s="203">
        <f t="shared" si="4"/>
        <v>0</v>
      </c>
      <c r="BF107" s="203">
        <f t="shared" si="5"/>
        <v>0</v>
      </c>
      <c r="BG107" s="203">
        <f t="shared" si="6"/>
        <v>0</v>
      </c>
      <c r="BH107" s="203">
        <f t="shared" si="7"/>
        <v>0</v>
      </c>
      <c r="BI107" s="203">
        <f t="shared" si="8"/>
        <v>0</v>
      </c>
      <c r="BJ107" s="18" t="s">
        <v>135</v>
      </c>
      <c r="BK107" s="203">
        <f t="shared" si="9"/>
        <v>0</v>
      </c>
      <c r="BL107" s="18" t="s">
        <v>229</v>
      </c>
      <c r="BM107" s="202" t="s">
        <v>692</v>
      </c>
    </row>
    <row r="108" spans="1:65" s="2" customFormat="1" ht="16.5" customHeight="1">
      <c r="A108" s="36"/>
      <c r="B108" s="37"/>
      <c r="C108" s="191" t="s">
        <v>229</v>
      </c>
      <c r="D108" s="191" t="s">
        <v>131</v>
      </c>
      <c r="E108" s="192" t="s">
        <v>693</v>
      </c>
      <c r="F108" s="193" t="s">
        <v>694</v>
      </c>
      <c r="G108" s="194" t="s">
        <v>317</v>
      </c>
      <c r="H108" s="195">
        <v>121</v>
      </c>
      <c r="I108" s="196"/>
      <c r="J108" s="197">
        <f t="shared" si="0"/>
        <v>0</v>
      </c>
      <c r="K108" s="193" t="s">
        <v>147</v>
      </c>
      <c r="L108" s="41"/>
      <c r="M108" s="198" t="s">
        <v>32</v>
      </c>
      <c r="N108" s="199" t="s">
        <v>50</v>
      </c>
      <c r="O108" s="66"/>
      <c r="P108" s="200">
        <f t="shared" si="1"/>
        <v>0</v>
      </c>
      <c r="Q108" s="200">
        <v>0</v>
      </c>
      <c r="R108" s="200">
        <f t="shared" si="2"/>
        <v>0</v>
      </c>
      <c r="S108" s="200">
        <v>0</v>
      </c>
      <c r="T108" s="201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2" t="s">
        <v>229</v>
      </c>
      <c r="AT108" s="202" t="s">
        <v>131</v>
      </c>
      <c r="AU108" s="202" t="s">
        <v>135</v>
      </c>
      <c r="AY108" s="18" t="s">
        <v>128</v>
      </c>
      <c r="BE108" s="203">
        <f t="shared" si="4"/>
        <v>0</v>
      </c>
      <c r="BF108" s="203">
        <f t="shared" si="5"/>
        <v>0</v>
      </c>
      <c r="BG108" s="203">
        <f t="shared" si="6"/>
        <v>0</v>
      </c>
      <c r="BH108" s="203">
        <f t="shared" si="7"/>
        <v>0</v>
      </c>
      <c r="BI108" s="203">
        <f t="shared" si="8"/>
        <v>0</v>
      </c>
      <c r="BJ108" s="18" t="s">
        <v>135</v>
      </c>
      <c r="BK108" s="203">
        <f t="shared" si="9"/>
        <v>0</v>
      </c>
      <c r="BL108" s="18" t="s">
        <v>229</v>
      </c>
      <c r="BM108" s="202" t="s">
        <v>695</v>
      </c>
    </row>
    <row r="109" spans="1:65" s="2" customFormat="1" ht="24" customHeight="1">
      <c r="A109" s="36"/>
      <c r="B109" s="37"/>
      <c r="C109" s="191" t="s">
        <v>277</v>
      </c>
      <c r="D109" s="191" t="s">
        <v>131</v>
      </c>
      <c r="E109" s="192" t="s">
        <v>696</v>
      </c>
      <c r="F109" s="193" t="s">
        <v>697</v>
      </c>
      <c r="G109" s="194" t="s">
        <v>236</v>
      </c>
      <c r="H109" s="195">
        <v>0.295</v>
      </c>
      <c r="I109" s="196"/>
      <c r="J109" s="197">
        <f t="shared" si="0"/>
        <v>0</v>
      </c>
      <c r="K109" s="193" t="s">
        <v>147</v>
      </c>
      <c r="L109" s="41"/>
      <c r="M109" s="198" t="s">
        <v>32</v>
      </c>
      <c r="N109" s="199" t="s">
        <v>50</v>
      </c>
      <c r="O109" s="66"/>
      <c r="P109" s="200">
        <f t="shared" si="1"/>
        <v>0</v>
      </c>
      <c r="Q109" s="200">
        <v>0</v>
      </c>
      <c r="R109" s="200">
        <f t="shared" si="2"/>
        <v>0</v>
      </c>
      <c r="S109" s="200">
        <v>0</v>
      </c>
      <c r="T109" s="201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2" t="s">
        <v>229</v>
      </c>
      <c r="AT109" s="202" t="s">
        <v>131</v>
      </c>
      <c r="AU109" s="202" t="s">
        <v>135</v>
      </c>
      <c r="AY109" s="18" t="s">
        <v>128</v>
      </c>
      <c r="BE109" s="203">
        <f t="shared" si="4"/>
        <v>0</v>
      </c>
      <c r="BF109" s="203">
        <f t="shared" si="5"/>
        <v>0</v>
      </c>
      <c r="BG109" s="203">
        <f t="shared" si="6"/>
        <v>0</v>
      </c>
      <c r="BH109" s="203">
        <f t="shared" si="7"/>
        <v>0</v>
      </c>
      <c r="BI109" s="203">
        <f t="shared" si="8"/>
        <v>0</v>
      </c>
      <c r="BJ109" s="18" t="s">
        <v>135</v>
      </c>
      <c r="BK109" s="203">
        <f t="shared" si="9"/>
        <v>0</v>
      </c>
      <c r="BL109" s="18" t="s">
        <v>229</v>
      </c>
      <c r="BM109" s="202" t="s">
        <v>698</v>
      </c>
    </row>
    <row r="110" spans="1:65" s="2" customFormat="1" ht="16.5" customHeight="1">
      <c r="A110" s="36"/>
      <c r="B110" s="37"/>
      <c r="C110" s="191" t="s">
        <v>280</v>
      </c>
      <c r="D110" s="191" t="s">
        <v>131</v>
      </c>
      <c r="E110" s="192" t="s">
        <v>699</v>
      </c>
      <c r="F110" s="193" t="s">
        <v>700</v>
      </c>
      <c r="G110" s="194" t="s">
        <v>317</v>
      </c>
      <c r="H110" s="195">
        <v>50</v>
      </c>
      <c r="I110" s="196"/>
      <c r="J110" s="197">
        <f t="shared" si="0"/>
        <v>0</v>
      </c>
      <c r="K110" s="193" t="s">
        <v>147</v>
      </c>
      <c r="L110" s="41"/>
      <c r="M110" s="198" t="s">
        <v>32</v>
      </c>
      <c r="N110" s="199" t="s">
        <v>50</v>
      </c>
      <c r="O110" s="66"/>
      <c r="P110" s="200">
        <f t="shared" si="1"/>
        <v>0</v>
      </c>
      <c r="Q110" s="200">
        <v>0</v>
      </c>
      <c r="R110" s="200">
        <f t="shared" si="2"/>
        <v>0</v>
      </c>
      <c r="S110" s="200">
        <v>0</v>
      </c>
      <c r="T110" s="201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2" t="s">
        <v>229</v>
      </c>
      <c r="AT110" s="202" t="s">
        <v>131</v>
      </c>
      <c r="AU110" s="202" t="s">
        <v>135</v>
      </c>
      <c r="AY110" s="18" t="s">
        <v>128</v>
      </c>
      <c r="BE110" s="203">
        <f t="shared" si="4"/>
        <v>0</v>
      </c>
      <c r="BF110" s="203">
        <f t="shared" si="5"/>
        <v>0</v>
      </c>
      <c r="BG110" s="203">
        <f t="shared" si="6"/>
        <v>0</v>
      </c>
      <c r="BH110" s="203">
        <f t="shared" si="7"/>
        <v>0</v>
      </c>
      <c r="BI110" s="203">
        <f t="shared" si="8"/>
        <v>0</v>
      </c>
      <c r="BJ110" s="18" t="s">
        <v>135</v>
      </c>
      <c r="BK110" s="203">
        <f t="shared" si="9"/>
        <v>0</v>
      </c>
      <c r="BL110" s="18" t="s">
        <v>229</v>
      </c>
      <c r="BM110" s="202" t="s">
        <v>701</v>
      </c>
    </row>
    <row r="111" spans="1:65" s="2" customFormat="1" ht="24" customHeight="1">
      <c r="A111" s="36"/>
      <c r="B111" s="37"/>
      <c r="C111" s="191" t="s">
        <v>286</v>
      </c>
      <c r="D111" s="191" t="s">
        <v>131</v>
      </c>
      <c r="E111" s="192" t="s">
        <v>702</v>
      </c>
      <c r="F111" s="193" t="s">
        <v>703</v>
      </c>
      <c r="G111" s="194" t="s">
        <v>236</v>
      </c>
      <c r="H111" s="195">
        <v>0.088</v>
      </c>
      <c r="I111" s="196"/>
      <c r="J111" s="197">
        <f t="shared" si="0"/>
        <v>0</v>
      </c>
      <c r="K111" s="193" t="s">
        <v>147</v>
      </c>
      <c r="L111" s="41"/>
      <c r="M111" s="198" t="s">
        <v>32</v>
      </c>
      <c r="N111" s="199" t="s">
        <v>50</v>
      </c>
      <c r="O111" s="66"/>
      <c r="P111" s="200">
        <f t="shared" si="1"/>
        <v>0</v>
      </c>
      <c r="Q111" s="200">
        <v>0</v>
      </c>
      <c r="R111" s="200">
        <f t="shared" si="2"/>
        <v>0</v>
      </c>
      <c r="S111" s="200">
        <v>0</v>
      </c>
      <c r="T111" s="201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229</v>
      </c>
      <c r="AT111" s="202" t="s">
        <v>131</v>
      </c>
      <c r="AU111" s="202" t="s">
        <v>135</v>
      </c>
      <c r="AY111" s="18" t="s">
        <v>128</v>
      </c>
      <c r="BE111" s="203">
        <f t="shared" si="4"/>
        <v>0</v>
      </c>
      <c r="BF111" s="203">
        <f t="shared" si="5"/>
        <v>0</v>
      </c>
      <c r="BG111" s="203">
        <f t="shared" si="6"/>
        <v>0</v>
      </c>
      <c r="BH111" s="203">
        <f t="shared" si="7"/>
        <v>0</v>
      </c>
      <c r="BI111" s="203">
        <f t="shared" si="8"/>
        <v>0</v>
      </c>
      <c r="BJ111" s="18" t="s">
        <v>135</v>
      </c>
      <c r="BK111" s="203">
        <f t="shared" si="9"/>
        <v>0</v>
      </c>
      <c r="BL111" s="18" t="s">
        <v>229</v>
      </c>
      <c r="BM111" s="202" t="s">
        <v>704</v>
      </c>
    </row>
    <row r="112" spans="2:63" s="12" customFormat="1" ht="22.9" customHeight="1">
      <c r="B112" s="175"/>
      <c r="C112" s="176"/>
      <c r="D112" s="177" t="s">
        <v>77</v>
      </c>
      <c r="E112" s="189" t="s">
        <v>705</v>
      </c>
      <c r="F112" s="189" t="s">
        <v>706</v>
      </c>
      <c r="G112" s="176"/>
      <c r="H112" s="176"/>
      <c r="I112" s="179"/>
      <c r="J112" s="190">
        <f>BK112</f>
        <v>0</v>
      </c>
      <c r="K112" s="176"/>
      <c r="L112" s="181"/>
      <c r="M112" s="182"/>
      <c r="N112" s="183"/>
      <c r="O112" s="183"/>
      <c r="P112" s="184">
        <f>SUM(P113:P129)</f>
        <v>0</v>
      </c>
      <c r="Q112" s="183"/>
      <c r="R112" s="184">
        <f>SUM(R113:R129)</f>
        <v>0.17407</v>
      </c>
      <c r="S112" s="183"/>
      <c r="T112" s="185">
        <f>SUM(T113:T129)</f>
        <v>0.57048</v>
      </c>
      <c r="AR112" s="186" t="s">
        <v>135</v>
      </c>
      <c r="AT112" s="187" t="s">
        <v>77</v>
      </c>
      <c r="AU112" s="187" t="s">
        <v>21</v>
      </c>
      <c r="AY112" s="186" t="s">
        <v>128</v>
      </c>
      <c r="BK112" s="188">
        <f>SUM(BK113:BK129)</f>
        <v>0</v>
      </c>
    </row>
    <row r="113" spans="1:65" s="2" customFormat="1" ht="16.5" customHeight="1">
      <c r="A113" s="36"/>
      <c r="B113" s="37"/>
      <c r="C113" s="191" t="s">
        <v>290</v>
      </c>
      <c r="D113" s="191" t="s">
        <v>131</v>
      </c>
      <c r="E113" s="192" t="s">
        <v>707</v>
      </c>
      <c r="F113" s="193" t="s">
        <v>708</v>
      </c>
      <c r="G113" s="194" t="s">
        <v>317</v>
      </c>
      <c r="H113" s="195">
        <v>200</v>
      </c>
      <c r="I113" s="196"/>
      <c r="J113" s="197">
        <f aca="true" t="shared" si="10" ref="J113:J129">ROUND(I113*H113,2)</f>
        <v>0</v>
      </c>
      <c r="K113" s="193" t="s">
        <v>147</v>
      </c>
      <c r="L113" s="41"/>
      <c r="M113" s="198" t="s">
        <v>32</v>
      </c>
      <c r="N113" s="199" t="s">
        <v>50</v>
      </c>
      <c r="O113" s="66"/>
      <c r="P113" s="200">
        <f aca="true" t="shared" si="11" ref="P113:P129">O113*H113</f>
        <v>0</v>
      </c>
      <c r="Q113" s="200">
        <v>0</v>
      </c>
      <c r="R113" s="200">
        <f aca="true" t="shared" si="12" ref="R113:R129">Q113*H113</f>
        <v>0</v>
      </c>
      <c r="S113" s="200">
        <v>0.00213</v>
      </c>
      <c r="T113" s="201">
        <f aca="true" t="shared" si="13" ref="T113:T129">S113*H113</f>
        <v>0.426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2" t="s">
        <v>229</v>
      </c>
      <c r="AT113" s="202" t="s">
        <v>131</v>
      </c>
      <c r="AU113" s="202" t="s">
        <v>135</v>
      </c>
      <c r="AY113" s="18" t="s">
        <v>128</v>
      </c>
      <c r="BE113" s="203">
        <f aca="true" t="shared" si="14" ref="BE113:BE129">IF(N113="základní",J113,0)</f>
        <v>0</v>
      </c>
      <c r="BF113" s="203">
        <f aca="true" t="shared" si="15" ref="BF113:BF129">IF(N113="snížená",J113,0)</f>
        <v>0</v>
      </c>
      <c r="BG113" s="203">
        <f aca="true" t="shared" si="16" ref="BG113:BG129">IF(N113="zákl. přenesená",J113,0)</f>
        <v>0</v>
      </c>
      <c r="BH113" s="203">
        <f aca="true" t="shared" si="17" ref="BH113:BH129">IF(N113="sníž. přenesená",J113,0)</f>
        <v>0</v>
      </c>
      <c r="BI113" s="203">
        <f aca="true" t="shared" si="18" ref="BI113:BI129">IF(N113="nulová",J113,0)</f>
        <v>0</v>
      </c>
      <c r="BJ113" s="18" t="s">
        <v>135</v>
      </c>
      <c r="BK113" s="203">
        <f aca="true" t="shared" si="19" ref="BK113:BK129">ROUND(I113*H113,2)</f>
        <v>0</v>
      </c>
      <c r="BL113" s="18" t="s">
        <v>229</v>
      </c>
      <c r="BM113" s="202" t="s">
        <v>709</v>
      </c>
    </row>
    <row r="114" spans="1:65" s="2" customFormat="1" ht="16.5" customHeight="1">
      <c r="A114" s="36"/>
      <c r="B114" s="37"/>
      <c r="C114" s="191" t="s">
        <v>7</v>
      </c>
      <c r="D114" s="191" t="s">
        <v>131</v>
      </c>
      <c r="E114" s="192" t="s">
        <v>710</v>
      </c>
      <c r="F114" s="193" t="s">
        <v>711</v>
      </c>
      <c r="G114" s="194" t="s">
        <v>133</v>
      </c>
      <c r="H114" s="195">
        <v>24</v>
      </c>
      <c r="I114" s="196"/>
      <c r="J114" s="197">
        <f t="shared" si="10"/>
        <v>0</v>
      </c>
      <c r="K114" s="193" t="s">
        <v>147</v>
      </c>
      <c r="L114" s="41"/>
      <c r="M114" s="198" t="s">
        <v>32</v>
      </c>
      <c r="N114" s="199" t="s">
        <v>50</v>
      </c>
      <c r="O114" s="66"/>
      <c r="P114" s="200">
        <f t="shared" si="11"/>
        <v>0</v>
      </c>
      <c r="Q114" s="200">
        <v>0</v>
      </c>
      <c r="R114" s="200">
        <f t="shared" si="12"/>
        <v>0</v>
      </c>
      <c r="S114" s="200">
        <v>0</v>
      </c>
      <c r="T114" s="201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2" t="s">
        <v>229</v>
      </c>
      <c r="AT114" s="202" t="s">
        <v>131</v>
      </c>
      <c r="AU114" s="202" t="s">
        <v>135</v>
      </c>
      <c r="AY114" s="18" t="s">
        <v>128</v>
      </c>
      <c r="BE114" s="203">
        <f t="shared" si="14"/>
        <v>0</v>
      </c>
      <c r="BF114" s="203">
        <f t="shared" si="15"/>
        <v>0</v>
      </c>
      <c r="BG114" s="203">
        <f t="shared" si="16"/>
        <v>0</v>
      </c>
      <c r="BH114" s="203">
        <f t="shared" si="17"/>
        <v>0</v>
      </c>
      <c r="BI114" s="203">
        <f t="shared" si="18"/>
        <v>0</v>
      </c>
      <c r="BJ114" s="18" t="s">
        <v>135</v>
      </c>
      <c r="BK114" s="203">
        <f t="shared" si="19"/>
        <v>0</v>
      </c>
      <c r="BL114" s="18" t="s">
        <v>229</v>
      </c>
      <c r="BM114" s="202" t="s">
        <v>712</v>
      </c>
    </row>
    <row r="115" spans="1:65" s="2" customFormat="1" ht="16.5" customHeight="1">
      <c r="A115" s="36"/>
      <c r="B115" s="37"/>
      <c r="C115" s="191" t="s">
        <v>299</v>
      </c>
      <c r="D115" s="191" t="s">
        <v>131</v>
      </c>
      <c r="E115" s="192" t="s">
        <v>713</v>
      </c>
      <c r="F115" s="193" t="s">
        <v>714</v>
      </c>
      <c r="G115" s="194" t="s">
        <v>133</v>
      </c>
      <c r="H115" s="195">
        <v>24</v>
      </c>
      <c r="I115" s="196"/>
      <c r="J115" s="197">
        <f t="shared" si="10"/>
        <v>0</v>
      </c>
      <c r="K115" s="193" t="s">
        <v>147</v>
      </c>
      <c r="L115" s="41"/>
      <c r="M115" s="198" t="s">
        <v>32</v>
      </c>
      <c r="N115" s="199" t="s">
        <v>50</v>
      </c>
      <c r="O115" s="66"/>
      <c r="P115" s="200">
        <f t="shared" si="11"/>
        <v>0</v>
      </c>
      <c r="Q115" s="200">
        <v>0</v>
      </c>
      <c r="R115" s="200">
        <f t="shared" si="12"/>
        <v>0</v>
      </c>
      <c r="S115" s="200">
        <v>0</v>
      </c>
      <c r="T115" s="201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2" t="s">
        <v>229</v>
      </c>
      <c r="AT115" s="202" t="s">
        <v>131</v>
      </c>
      <c r="AU115" s="202" t="s">
        <v>135</v>
      </c>
      <c r="AY115" s="18" t="s">
        <v>128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18" t="s">
        <v>135</v>
      </c>
      <c r="BK115" s="203">
        <f t="shared" si="19"/>
        <v>0</v>
      </c>
      <c r="BL115" s="18" t="s">
        <v>229</v>
      </c>
      <c r="BM115" s="202" t="s">
        <v>715</v>
      </c>
    </row>
    <row r="116" spans="1:65" s="2" customFormat="1" ht="16.5" customHeight="1">
      <c r="A116" s="36"/>
      <c r="B116" s="37"/>
      <c r="C116" s="191" t="s">
        <v>304</v>
      </c>
      <c r="D116" s="191" t="s">
        <v>131</v>
      </c>
      <c r="E116" s="192" t="s">
        <v>716</v>
      </c>
      <c r="F116" s="193" t="s">
        <v>717</v>
      </c>
      <c r="G116" s="194" t="s">
        <v>317</v>
      </c>
      <c r="H116" s="195">
        <v>187</v>
      </c>
      <c r="I116" s="196"/>
      <c r="J116" s="197">
        <f t="shared" si="10"/>
        <v>0</v>
      </c>
      <c r="K116" s="193" t="s">
        <v>147</v>
      </c>
      <c r="L116" s="41"/>
      <c r="M116" s="198" t="s">
        <v>32</v>
      </c>
      <c r="N116" s="199" t="s">
        <v>50</v>
      </c>
      <c r="O116" s="66"/>
      <c r="P116" s="200">
        <f t="shared" si="11"/>
        <v>0</v>
      </c>
      <c r="Q116" s="200">
        <v>0.00066</v>
      </c>
      <c r="R116" s="200">
        <f t="shared" si="12"/>
        <v>0.12342</v>
      </c>
      <c r="S116" s="200">
        <v>0</v>
      </c>
      <c r="T116" s="201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2" t="s">
        <v>229</v>
      </c>
      <c r="AT116" s="202" t="s">
        <v>131</v>
      </c>
      <c r="AU116" s="202" t="s">
        <v>135</v>
      </c>
      <c r="AY116" s="18" t="s">
        <v>128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18" t="s">
        <v>135</v>
      </c>
      <c r="BK116" s="203">
        <f t="shared" si="19"/>
        <v>0</v>
      </c>
      <c r="BL116" s="18" t="s">
        <v>229</v>
      </c>
      <c r="BM116" s="202" t="s">
        <v>718</v>
      </c>
    </row>
    <row r="117" spans="1:65" s="2" customFormat="1" ht="24" customHeight="1">
      <c r="A117" s="36"/>
      <c r="B117" s="37"/>
      <c r="C117" s="191" t="s">
        <v>310</v>
      </c>
      <c r="D117" s="191" t="s">
        <v>131</v>
      </c>
      <c r="E117" s="192" t="s">
        <v>719</v>
      </c>
      <c r="F117" s="193" t="s">
        <v>720</v>
      </c>
      <c r="G117" s="194" t="s">
        <v>721</v>
      </c>
      <c r="H117" s="195">
        <v>12</v>
      </c>
      <c r="I117" s="196"/>
      <c r="J117" s="197">
        <f t="shared" si="10"/>
        <v>0</v>
      </c>
      <c r="K117" s="193" t="s">
        <v>147</v>
      </c>
      <c r="L117" s="41"/>
      <c r="M117" s="198" t="s">
        <v>32</v>
      </c>
      <c r="N117" s="199" t="s">
        <v>50</v>
      </c>
      <c r="O117" s="66"/>
      <c r="P117" s="200">
        <f t="shared" si="11"/>
        <v>0</v>
      </c>
      <c r="Q117" s="200">
        <v>0</v>
      </c>
      <c r="R117" s="200">
        <f t="shared" si="12"/>
        <v>0</v>
      </c>
      <c r="S117" s="200">
        <v>0</v>
      </c>
      <c r="T117" s="201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2" t="s">
        <v>229</v>
      </c>
      <c r="AT117" s="202" t="s">
        <v>131</v>
      </c>
      <c r="AU117" s="202" t="s">
        <v>135</v>
      </c>
      <c r="AY117" s="18" t="s">
        <v>128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18" t="s">
        <v>135</v>
      </c>
      <c r="BK117" s="203">
        <f t="shared" si="19"/>
        <v>0</v>
      </c>
      <c r="BL117" s="18" t="s">
        <v>229</v>
      </c>
      <c r="BM117" s="202" t="s">
        <v>722</v>
      </c>
    </row>
    <row r="118" spans="1:65" s="2" customFormat="1" ht="24" customHeight="1">
      <c r="A118" s="36"/>
      <c r="B118" s="37"/>
      <c r="C118" s="191" t="s">
        <v>314</v>
      </c>
      <c r="D118" s="191" t="s">
        <v>131</v>
      </c>
      <c r="E118" s="192" t="s">
        <v>723</v>
      </c>
      <c r="F118" s="193" t="s">
        <v>724</v>
      </c>
      <c r="G118" s="194" t="s">
        <v>317</v>
      </c>
      <c r="H118" s="195">
        <v>90</v>
      </c>
      <c r="I118" s="196"/>
      <c r="J118" s="197">
        <f t="shared" si="10"/>
        <v>0</v>
      </c>
      <c r="K118" s="193" t="s">
        <v>147</v>
      </c>
      <c r="L118" s="41"/>
      <c r="M118" s="198" t="s">
        <v>32</v>
      </c>
      <c r="N118" s="199" t="s">
        <v>50</v>
      </c>
      <c r="O118" s="66"/>
      <c r="P118" s="200">
        <f t="shared" si="11"/>
        <v>0</v>
      </c>
      <c r="Q118" s="200">
        <v>4E-05</v>
      </c>
      <c r="R118" s="200">
        <f t="shared" si="12"/>
        <v>0.0036000000000000003</v>
      </c>
      <c r="S118" s="200">
        <v>0</v>
      </c>
      <c r="T118" s="201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2" t="s">
        <v>229</v>
      </c>
      <c r="AT118" s="202" t="s">
        <v>131</v>
      </c>
      <c r="AU118" s="202" t="s">
        <v>135</v>
      </c>
      <c r="AY118" s="18" t="s">
        <v>128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18" t="s">
        <v>135</v>
      </c>
      <c r="BK118" s="203">
        <f t="shared" si="19"/>
        <v>0</v>
      </c>
      <c r="BL118" s="18" t="s">
        <v>229</v>
      </c>
      <c r="BM118" s="202" t="s">
        <v>725</v>
      </c>
    </row>
    <row r="119" spans="1:65" s="2" customFormat="1" ht="24" customHeight="1">
      <c r="A119" s="36"/>
      <c r="B119" s="37"/>
      <c r="C119" s="191" t="s">
        <v>320</v>
      </c>
      <c r="D119" s="191" t="s">
        <v>131</v>
      </c>
      <c r="E119" s="192" t="s">
        <v>726</v>
      </c>
      <c r="F119" s="193" t="s">
        <v>727</v>
      </c>
      <c r="G119" s="194" t="s">
        <v>317</v>
      </c>
      <c r="H119" s="195">
        <v>73</v>
      </c>
      <c r="I119" s="196"/>
      <c r="J119" s="197">
        <f t="shared" si="10"/>
        <v>0</v>
      </c>
      <c r="K119" s="193" t="s">
        <v>147</v>
      </c>
      <c r="L119" s="41"/>
      <c r="M119" s="198" t="s">
        <v>32</v>
      </c>
      <c r="N119" s="199" t="s">
        <v>50</v>
      </c>
      <c r="O119" s="66"/>
      <c r="P119" s="200">
        <f t="shared" si="11"/>
        <v>0</v>
      </c>
      <c r="Q119" s="200">
        <v>5E-05</v>
      </c>
      <c r="R119" s="200">
        <f t="shared" si="12"/>
        <v>0.00365</v>
      </c>
      <c r="S119" s="200">
        <v>0</v>
      </c>
      <c r="T119" s="201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2" t="s">
        <v>229</v>
      </c>
      <c r="AT119" s="202" t="s">
        <v>131</v>
      </c>
      <c r="AU119" s="202" t="s">
        <v>135</v>
      </c>
      <c r="AY119" s="18" t="s">
        <v>128</v>
      </c>
      <c r="BE119" s="203">
        <f t="shared" si="14"/>
        <v>0</v>
      </c>
      <c r="BF119" s="203">
        <f t="shared" si="15"/>
        <v>0</v>
      </c>
      <c r="BG119" s="203">
        <f t="shared" si="16"/>
        <v>0</v>
      </c>
      <c r="BH119" s="203">
        <f t="shared" si="17"/>
        <v>0</v>
      </c>
      <c r="BI119" s="203">
        <f t="shared" si="18"/>
        <v>0</v>
      </c>
      <c r="BJ119" s="18" t="s">
        <v>135</v>
      </c>
      <c r="BK119" s="203">
        <f t="shared" si="19"/>
        <v>0</v>
      </c>
      <c r="BL119" s="18" t="s">
        <v>229</v>
      </c>
      <c r="BM119" s="202" t="s">
        <v>728</v>
      </c>
    </row>
    <row r="120" spans="1:65" s="2" customFormat="1" ht="16.5" customHeight="1">
      <c r="A120" s="36"/>
      <c r="B120" s="37"/>
      <c r="C120" s="191" t="s">
        <v>325</v>
      </c>
      <c r="D120" s="191" t="s">
        <v>131</v>
      </c>
      <c r="E120" s="192" t="s">
        <v>729</v>
      </c>
      <c r="F120" s="193" t="s">
        <v>730</v>
      </c>
      <c r="G120" s="194" t="s">
        <v>133</v>
      </c>
      <c r="H120" s="195">
        <v>96</v>
      </c>
      <c r="I120" s="196"/>
      <c r="J120" s="197">
        <f t="shared" si="10"/>
        <v>0</v>
      </c>
      <c r="K120" s="193" t="s">
        <v>147</v>
      </c>
      <c r="L120" s="41"/>
      <c r="M120" s="198" t="s">
        <v>32</v>
      </c>
      <c r="N120" s="199" t="s">
        <v>50</v>
      </c>
      <c r="O120" s="66"/>
      <c r="P120" s="200">
        <f t="shared" si="11"/>
        <v>0</v>
      </c>
      <c r="Q120" s="200">
        <v>0</v>
      </c>
      <c r="R120" s="200">
        <f t="shared" si="12"/>
        <v>0</v>
      </c>
      <c r="S120" s="200">
        <v>0</v>
      </c>
      <c r="T120" s="201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2" t="s">
        <v>229</v>
      </c>
      <c r="AT120" s="202" t="s">
        <v>131</v>
      </c>
      <c r="AU120" s="202" t="s">
        <v>135</v>
      </c>
      <c r="AY120" s="18" t="s">
        <v>128</v>
      </c>
      <c r="BE120" s="203">
        <f t="shared" si="14"/>
        <v>0</v>
      </c>
      <c r="BF120" s="203">
        <f t="shared" si="15"/>
        <v>0</v>
      </c>
      <c r="BG120" s="203">
        <f t="shared" si="16"/>
        <v>0</v>
      </c>
      <c r="BH120" s="203">
        <f t="shared" si="17"/>
        <v>0</v>
      </c>
      <c r="BI120" s="203">
        <f t="shared" si="18"/>
        <v>0</v>
      </c>
      <c r="BJ120" s="18" t="s">
        <v>135</v>
      </c>
      <c r="BK120" s="203">
        <f t="shared" si="19"/>
        <v>0</v>
      </c>
      <c r="BL120" s="18" t="s">
        <v>229</v>
      </c>
      <c r="BM120" s="202" t="s">
        <v>731</v>
      </c>
    </row>
    <row r="121" spans="1:65" s="2" customFormat="1" ht="16.5" customHeight="1">
      <c r="A121" s="36"/>
      <c r="B121" s="37"/>
      <c r="C121" s="191" t="s">
        <v>330</v>
      </c>
      <c r="D121" s="191" t="s">
        <v>131</v>
      </c>
      <c r="E121" s="192" t="s">
        <v>732</v>
      </c>
      <c r="F121" s="193" t="s">
        <v>733</v>
      </c>
      <c r="G121" s="194" t="s">
        <v>133</v>
      </c>
      <c r="H121" s="195">
        <v>18</v>
      </c>
      <c r="I121" s="196"/>
      <c r="J121" s="197">
        <f t="shared" si="10"/>
        <v>0</v>
      </c>
      <c r="K121" s="193" t="s">
        <v>147</v>
      </c>
      <c r="L121" s="41"/>
      <c r="M121" s="198" t="s">
        <v>32</v>
      </c>
      <c r="N121" s="199" t="s">
        <v>50</v>
      </c>
      <c r="O121" s="66"/>
      <c r="P121" s="200">
        <f t="shared" si="11"/>
        <v>0</v>
      </c>
      <c r="Q121" s="200">
        <v>0</v>
      </c>
      <c r="R121" s="200">
        <f t="shared" si="12"/>
        <v>0</v>
      </c>
      <c r="S121" s="200">
        <v>0</v>
      </c>
      <c r="T121" s="201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2" t="s">
        <v>229</v>
      </c>
      <c r="AT121" s="202" t="s">
        <v>131</v>
      </c>
      <c r="AU121" s="202" t="s">
        <v>135</v>
      </c>
      <c r="AY121" s="18" t="s">
        <v>128</v>
      </c>
      <c r="BE121" s="203">
        <f t="shared" si="14"/>
        <v>0</v>
      </c>
      <c r="BF121" s="203">
        <f t="shared" si="15"/>
        <v>0</v>
      </c>
      <c r="BG121" s="203">
        <f t="shared" si="16"/>
        <v>0</v>
      </c>
      <c r="BH121" s="203">
        <f t="shared" si="17"/>
        <v>0</v>
      </c>
      <c r="BI121" s="203">
        <f t="shared" si="18"/>
        <v>0</v>
      </c>
      <c r="BJ121" s="18" t="s">
        <v>135</v>
      </c>
      <c r="BK121" s="203">
        <f t="shared" si="19"/>
        <v>0</v>
      </c>
      <c r="BL121" s="18" t="s">
        <v>229</v>
      </c>
      <c r="BM121" s="202" t="s">
        <v>734</v>
      </c>
    </row>
    <row r="122" spans="1:65" s="2" customFormat="1" ht="16.5" customHeight="1">
      <c r="A122" s="36"/>
      <c r="B122" s="37"/>
      <c r="C122" s="191" t="s">
        <v>334</v>
      </c>
      <c r="D122" s="191" t="s">
        <v>131</v>
      </c>
      <c r="E122" s="192" t="s">
        <v>735</v>
      </c>
      <c r="F122" s="193" t="s">
        <v>736</v>
      </c>
      <c r="G122" s="194" t="s">
        <v>133</v>
      </c>
      <c r="H122" s="195">
        <v>24</v>
      </c>
      <c r="I122" s="196"/>
      <c r="J122" s="197">
        <f t="shared" si="10"/>
        <v>0</v>
      </c>
      <c r="K122" s="193" t="s">
        <v>147</v>
      </c>
      <c r="L122" s="41"/>
      <c r="M122" s="198" t="s">
        <v>32</v>
      </c>
      <c r="N122" s="199" t="s">
        <v>50</v>
      </c>
      <c r="O122" s="66"/>
      <c r="P122" s="200">
        <f t="shared" si="11"/>
        <v>0</v>
      </c>
      <c r="Q122" s="200">
        <v>0</v>
      </c>
      <c r="R122" s="200">
        <f t="shared" si="12"/>
        <v>0</v>
      </c>
      <c r="S122" s="200">
        <v>0.00053</v>
      </c>
      <c r="T122" s="201">
        <f t="shared" si="13"/>
        <v>0.012719999999999999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2" t="s">
        <v>229</v>
      </c>
      <c r="AT122" s="202" t="s">
        <v>131</v>
      </c>
      <c r="AU122" s="202" t="s">
        <v>135</v>
      </c>
      <c r="AY122" s="18" t="s">
        <v>128</v>
      </c>
      <c r="BE122" s="203">
        <f t="shared" si="14"/>
        <v>0</v>
      </c>
      <c r="BF122" s="203">
        <f t="shared" si="15"/>
        <v>0</v>
      </c>
      <c r="BG122" s="203">
        <f t="shared" si="16"/>
        <v>0</v>
      </c>
      <c r="BH122" s="203">
        <f t="shared" si="17"/>
        <v>0</v>
      </c>
      <c r="BI122" s="203">
        <f t="shared" si="18"/>
        <v>0</v>
      </c>
      <c r="BJ122" s="18" t="s">
        <v>135</v>
      </c>
      <c r="BK122" s="203">
        <f t="shared" si="19"/>
        <v>0</v>
      </c>
      <c r="BL122" s="18" t="s">
        <v>229</v>
      </c>
      <c r="BM122" s="202" t="s">
        <v>737</v>
      </c>
    </row>
    <row r="123" spans="1:65" s="2" customFormat="1" ht="16.5" customHeight="1">
      <c r="A123" s="36"/>
      <c r="B123" s="37"/>
      <c r="C123" s="191" t="s">
        <v>339</v>
      </c>
      <c r="D123" s="191" t="s">
        <v>131</v>
      </c>
      <c r="E123" s="192" t="s">
        <v>738</v>
      </c>
      <c r="F123" s="193" t="s">
        <v>739</v>
      </c>
      <c r="G123" s="194" t="s">
        <v>133</v>
      </c>
      <c r="H123" s="195">
        <v>24</v>
      </c>
      <c r="I123" s="196"/>
      <c r="J123" s="197">
        <f t="shared" si="10"/>
        <v>0</v>
      </c>
      <c r="K123" s="193" t="s">
        <v>147</v>
      </c>
      <c r="L123" s="41"/>
      <c r="M123" s="198" t="s">
        <v>32</v>
      </c>
      <c r="N123" s="199" t="s">
        <v>50</v>
      </c>
      <c r="O123" s="66"/>
      <c r="P123" s="200">
        <f t="shared" si="11"/>
        <v>0</v>
      </c>
      <c r="Q123" s="200">
        <v>0.00023</v>
      </c>
      <c r="R123" s="200">
        <f t="shared" si="12"/>
        <v>0.005520000000000001</v>
      </c>
      <c r="S123" s="200">
        <v>0</v>
      </c>
      <c r="T123" s="201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2" t="s">
        <v>229</v>
      </c>
      <c r="AT123" s="202" t="s">
        <v>131</v>
      </c>
      <c r="AU123" s="202" t="s">
        <v>135</v>
      </c>
      <c r="AY123" s="18" t="s">
        <v>128</v>
      </c>
      <c r="BE123" s="203">
        <f t="shared" si="14"/>
        <v>0</v>
      </c>
      <c r="BF123" s="203">
        <f t="shared" si="15"/>
        <v>0</v>
      </c>
      <c r="BG123" s="203">
        <f t="shared" si="16"/>
        <v>0</v>
      </c>
      <c r="BH123" s="203">
        <f t="shared" si="17"/>
        <v>0</v>
      </c>
      <c r="BI123" s="203">
        <f t="shared" si="18"/>
        <v>0</v>
      </c>
      <c r="BJ123" s="18" t="s">
        <v>135</v>
      </c>
      <c r="BK123" s="203">
        <f t="shared" si="19"/>
        <v>0</v>
      </c>
      <c r="BL123" s="18" t="s">
        <v>229</v>
      </c>
      <c r="BM123" s="202" t="s">
        <v>740</v>
      </c>
    </row>
    <row r="124" spans="1:65" s="2" customFormat="1" ht="16.5" customHeight="1">
      <c r="A124" s="36"/>
      <c r="B124" s="37"/>
      <c r="C124" s="191" t="s">
        <v>344</v>
      </c>
      <c r="D124" s="191" t="s">
        <v>131</v>
      </c>
      <c r="E124" s="192" t="s">
        <v>741</v>
      </c>
      <c r="F124" s="193" t="s">
        <v>742</v>
      </c>
      <c r="G124" s="194" t="s">
        <v>133</v>
      </c>
      <c r="H124" s="195">
        <v>24</v>
      </c>
      <c r="I124" s="196"/>
      <c r="J124" s="197">
        <f t="shared" si="10"/>
        <v>0</v>
      </c>
      <c r="K124" s="193" t="s">
        <v>147</v>
      </c>
      <c r="L124" s="41"/>
      <c r="M124" s="198" t="s">
        <v>32</v>
      </c>
      <c r="N124" s="199" t="s">
        <v>50</v>
      </c>
      <c r="O124" s="66"/>
      <c r="P124" s="200">
        <f t="shared" si="11"/>
        <v>0</v>
      </c>
      <c r="Q124" s="200">
        <v>0</v>
      </c>
      <c r="R124" s="200">
        <f t="shared" si="12"/>
        <v>0</v>
      </c>
      <c r="S124" s="200">
        <v>0.00549</v>
      </c>
      <c r="T124" s="201">
        <f t="shared" si="13"/>
        <v>0.13176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2" t="s">
        <v>229</v>
      </c>
      <c r="AT124" s="202" t="s">
        <v>131</v>
      </c>
      <c r="AU124" s="202" t="s">
        <v>135</v>
      </c>
      <c r="AY124" s="18" t="s">
        <v>128</v>
      </c>
      <c r="BE124" s="203">
        <f t="shared" si="14"/>
        <v>0</v>
      </c>
      <c r="BF124" s="203">
        <f t="shared" si="15"/>
        <v>0</v>
      </c>
      <c r="BG124" s="203">
        <f t="shared" si="16"/>
        <v>0</v>
      </c>
      <c r="BH124" s="203">
        <f t="shared" si="17"/>
        <v>0</v>
      </c>
      <c r="BI124" s="203">
        <f t="shared" si="18"/>
        <v>0</v>
      </c>
      <c r="BJ124" s="18" t="s">
        <v>135</v>
      </c>
      <c r="BK124" s="203">
        <f t="shared" si="19"/>
        <v>0</v>
      </c>
      <c r="BL124" s="18" t="s">
        <v>229</v>
      </c>
      <c r="BM124" s="202" t="s">
        <v>743</v>
      </c>
    </row>
    <row r="125" spans="1:65" s="2" customFormat="1" ht="16.5" customHeight="1">
      <c r="A125" s="36"/>
      <c r="B125" s="37"/>
      <c r="C125" s="191" t="s">
        <v>269</v>
      </c>
      <c r="D125" s="191" t="s">
        <v>131</v>
      </c>
      <c r="E125" s="192" t="s">
        <v>744</v>
      </c>
      <c r="F125" s="193" t="s">
        <v>745</v>
      </c>
      <c r="G125" s="194" t="s">
        <v>133</v>
      </c>
      <c r="H125" s="195">
        <v>24</v>
      </c>
      <c r="I125" s="196"/>
      <c r="J125" s="197">
        <f t="shared" si="10"/>
        <v>0</v>
      </c>
      <c r="K125" s="193" t="s">
        <v>147</v>
      </c>
      <c r="L125" s="41"/>
      <c r="M125" s="198" t="s">
        <v>32</v>
      </c>
      <c r="N125" s="199" t="s">
        <v>50</v>
      </c>
      <c r="O125" s="66"/>
      <c r="P125" s="200">
        <f t="shared" si="11"/>
        <v>0</v>
      </c>
      <c r="Q125" s="200">
        <v>2E-05</v>
      </c>
      <c r="R125" s="200">
        <f t="shared" si="12"/>
        <v>0.00048000000000000007</v>
      </c>
      <c r="S125" s="200">
        <v>0</v>
      </c>
      <c r="T125" s="201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2" t="s">
        <v>229</v>
      </c>
      <c r="AT125" s="202" t="s">
        <v>131</v>
      </c>
      <c r="AU125" s="202" t="s">
        <v>135</v>
      </c>
      <c r="AY125" s="18" t="s">
        <v>128</v>
      </c>
      <c r="BE125" s="203">
        <f t="shared" si="14"/>
        <v>0</v>
      </c>
      <c r="BF125" s="203">
        <f t="shared" si="15"/>
        <v>0</v>
      </c>
      <c r="BG125" s="203">
        <f t="shared" si="16"/>
        <v>0</v>
      </c>
      <c r="BH125" s="203">
        <f t="shared" si="17"/>
        <v>0</v>
      </c>
      <c r="BI125" s="203">
        <f t="shared" si="18"/>
        <v>0</v>
      </c>
      <c r="BJ125" s="18" t="s">
        <v>135</v>
      </c>
      <c r="BK125" s="203">
        <f t="shared" si="19"/>
        <v>0</v>
      </c>
      <c r="BL125" s="18" t="s">
        <v>229</v>
      </c>
      <c r="BM125" s="202" t="s">
        <v>746</v>
      </c>
    </row>
    <row r="126" spans="1:65" s="2" customFormat="1" ht="24" customHeight="1">
      <c r="A126" s="36"/>
      <c r="B126" s="37"/>
      <c r="C126" s="191" t="s">
        <v>352</v>
      </c>
      <c r="D126" s="191" t="s">
        <v>131</v>
      </c>
      <c r="E126" s="192" t="s">
        <v>747</v>
      </c>
      <c r="F126" s="193" t="s">
        <v>748</v>
      </c>
      <c r="G126" s="194" t="s">
        <v>317</v>
      </c>
      <c r="H126" s="195">
        <v>187</v>
      </c>
      <c r="I126" s="196"/>
      <c r="J126" s="197">
        <f t="shared" si="10"/>
        <v>0</v>
      </c>
      <c r="K126" s="193" t="s">
        <v>147</v>
      </c>
      <c r="L126" s="41"/>
      <c r="M126" s="198" t="s">
        <v>32</v>
      </c>
      <c r="N126" s="199" t="s">
        <v>50</v>
      </c>
      <c r="O126" s="66"/>
      <c r="P126" s="200">
        <f t="shared" si="11"/>
        <v>0</v>
      </c>
      <c r="Q126" s="200">
        <v>0.00019</v>
      </c>
      <c r="R126" s="200">
        <f t="shared" si="12"/>
        <v>0.03553</v>
      </c>
      <c r="S126" s="200">
        <v>0</v>
      </c>
      <c r="T126" s="201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2" t="s">
        <v>229</v>
      </c>
      <c r="AT126" s="202" t="s">
        <v>131</v>
      </c>
      <c r="AU126" s="202" t="s">
        <v>135</v>
      </c>
      <c r="AY126" s="18" t="s">
        <v>128</v>
      </c>
      <c r="BE126" s="203">
        <f t="shared" si="14"/>
        <v>0</v>
      </c>
      <c r="BF126" s="203">
        <f t="shared" si="15"/>
        <v>0</v>
      </c>
      <c r="BG126" s="203">
        <f t="shared" si="16"/>
        <v>0</v>
      </c>
      <c r="BH126" s="203">
        <f t="shared" si="17"/>
        <v>0</v>
      </c>
      <c r="BI126" s="203">
        <f t="shared" si="18"/>
        <v>0</v>
      </c>
      <c r="BJ126" s="18" t="s">
        <v>135</v>
      </c>
      <c r="BK126" s="203">
        <f t="shared" si="19"/>
        <v>0</v>
      </c>
      <c r="BL126" s="18" t="s">
        <v>229</v>
      </c>
      <c r="BM126" s="202" t="s">
        <v>749</v>
      </c>
    </row>
    <row r="127" spans="1:65" s="2" customFormat="1" ht="16.5" customHeight="1">
      <c r="A127" s="36"/>
      <c r="B127" s="37"/>
      <c r="C127" s="191" t="s">
        <v>358</v>
      </c>
      <c r="D127" s="191" t="s">
        <v>131</v>
      </c>
      <c r="E127" s="192" t="s">
        <v>750</v>
      </c>
      <c r="F127" s="193" t="s">
        <v>751</v>
      </c>
      <c r="G127" s="194" t="s">
        <v>317</v>
      </c>
      <c r="H127" s="195">
        <v>187</v>
      </c>
      <c r="I127" s="196"/>
      <c r="J127" s="197">
        <f t="shared" si="10"/>
        <v>0</v>
      </c>
      <c r="K127" s="193" t="s">
        <v>147</v>
      </c>
      <c r="L127" s="41"/>
      <c r="M127" s="198" t="s">
        <v>32</v>
      </c>
      <c r="N127" s="199" t="s">
        <v>50</v>
      </c>
      <c r="O127" s="66"/>
      <c r="P127" s="200">
        <f t="shared" si="11"/>
        <v>0</v>
      </c>
      <c r="Q127" s="200">
        <v>1E-05</v>
      </c>
      <c r="R127" s="200">
        <f t="shared" si="12"/>
        <v>0.0018700000000000001</v>
      </c>
      <c r="S127" s="200">
        <v>0</v>
      </c>
      <c r="T127" s="201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2" t="s">
        <v>229</v>
      </c>
      <c r="AT127" s="202" t="s">
        <v>131</v>
      </c>
      <c r="AU127" s="202" t="s">
        <v>135</v>
      </c>
      <c r="AY127" s="18" t="s">
        <v>128</v>
      </c>
      <c r="BE127" s="203">
        <f t="shared" si="14"/>
        <v>0</v>
      </c>
      <c r="BF127" s="203">
        <f t="shared" si="15"/>
        <v>0</v>
      </c>
      <c r="BG127" s="203">
        <f t="shared" si="16"/>
        <v>0</v>
      </c>
      <c r="BH127" s="203">
        <f t="shared" si="17"/>
        <v>0</v>
      </c>
      <c r="BI127" s="203">
        <f t="shared" si="18"/>
        <v>0</v>
      </c>
      <c r="BJ127" s="18" t="s">
        <v>135</v>
      </c>
      <c r="BK127" s="203">
        <f t="shared" si="19"/>
        <v>0</v>
      </c>
      <c r="BL127" s="18" t="s">
        <v>229</v>
      </c>
      <c r="BM127" s="202" t="s">
        <v>752</v>
      </c>
    </row>
    <row r="128" spans="1:65" s="2" customFormat="1" ht="24" customHeight="1">
      <c r="A128" s="36"/>
      <c r="B128" s="37"/>
      <c r="C128" s="191" t="s">
        <v>362</v>
      </c>
      <c r="D128" s="191" t="s">
        <v>131</v>
      </c>
      <c r="E128" s="192" t="s">
        <v>753</v>
      </c>
      <c r="F128" s="193" t="s">
        <v>754</v>
      </c>
      <c r="G128" s="194" t="s">
        <v>236</v>
      </c>
      <c r="H128" s="195">
        <v>0.57</v>
      </c>
      <c r="I128" s="196"/>
      <c r="J128" s="197">
        <f t="shared" si="10"/>
        <v>0</v>
      </c>
      <c r="K128" s="193" t="s">
        <v>147</v>
      </c>
      <c r="L128" s="41"/>
      <c r="M128" s="198" t="s">
        <v>32</v>
      </c>
      <c r="N128" s="199" t="s">
        <v>50</v>
      </c>
      <c r="O128" s="66"/>
      <c r="P128" s="200">
        <f t="shared" si="11"/>
        <v>0</v>
      </c>
      <c r="Q128" s="200">
        <v>0</v>
      </c>
      <c r="R128" s="200">
        <f t="shared" si="12"/>
        <v>0</v>
      </c>
      <c r="S128" s="200">
        <v>0</v>
      </c>
      <c r="T128" s="201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2" t="s">
        <v>229</v>
      </c>
      <c r="AT128" s="202" t="s">
        <v>131</v>
      </c>
      <c r="AU128" s="202" t="s">
        <v>135</v>
      </c>
      <c r="AY128" s="18" t="s">
        <v>128</v>
      </c>
      <c r="BE128" s="203">
        <f t="shared" si="14"/>
        <v>0</v>
      </c>
      <c r="BF128" s="203">
        <f t="shared" si="15"/>
        <v>0</v>
      </c>
      <c r="BG128" s="203">
        <f t="shared" si="16"/>
        <v>0</v>
      </c>
      <c r="BH128" s="203">
        <f t="shared" si="17"/>
        <v>0</v>
      </c>
      <c r="BI128" s="203">
        <f t="shared" si="18"/>
        <v>0</v>
      </c>
      <c r="BJ128" s="18" t="s">
        <v>135</v>
      </c>
      <c r="BK128" s="203">
        <f t="shared" si="19"/>
        <v>0</v>
      </c>
      <c r="BL128" s="18" t="s">
        <v>229</v>
      </c>
      <c r="BM128" s="202" t="s">
        <v>755</v>
      </c>
    </row>
    <row r="129" spans="1:65" s="2" customFormat="1" ht="24" customHeight="1">
      <c r="A129" s="36"/>
      <c r="B129" s="37"/>
      <c r="C129" s="191" t="s">
        <v>366</v>
      </c>
      <c r="D129" s="191" t="s">
        <v>131</v>
      </c>
      <c r="E129" s="192" t="s">
        <v>756</v>
      </c>
      <c r="F129" s="193" t="s">
        <v>757</v>
      </c>
      <c r="G129" s="194" t="s">
        <v>236</v>
      </c>
      <c r="H129" s="195">
        <v>0.174</v>
      </c>
      <c r="I129" s="196"/>
      <c r="J129" s="197">
        <f t="shared" si="10"/>
        <v>0</v>
      </c>
      <c r="K129" s="193" t="s">
        <v>147</v>
      </c>
      <c r="L129" s="41"/>
      <c r="M129" s="198" t="s">
        <v>32</v>
      </c>
      <c r="N129" s="199" t="s">
        <v>50</v>
      </c>
      <c r="O129" s="66"/>
      <c r="P129" s="200">
        <f t="shared" si="11"/>
        <v>0</v>
      </c>
      <c r="Q129" s="200">
        <v>0</v>
      </c>
      <c r="R129" s="200">
        <f t="shared" si="12"/>
        <v>0</v>
      </c>
      <c r="S129" s="200">
        <v>0</v>
      </c>
      <c r="T129" s="201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2" t="s">
        <v>229</v>
      </c>
      <c r="AT129" s="202" t="s">
        <v>131</v>
      </c>
      <c r="AU129" s="202" t="s">
        <v>135</v>
      </c>
      <c r="AY129" s="18" t="s">
        <v>128</v>
      </c>
      <c r="BE129" s="203">
        <f t="shared" si="14"/>
        <v>0</v>
      </c>
      <c r="BF129" s="203">
        <f t="shared" si="15"/>
        <v>0</v>
      </c>
      <c r="BG129" s="203">
        <f t="shared" si="16"/>
        <v>0</v>
      </c>
      <c r="BH129" s="203">
        <f t="shared" si="17"/>
        <v>0</v>
      </c>
      <c r="BI129" s="203">
        <f t="shared" si="18"/>
        <v>0</v>
      </c>
      <c r="BJ129" s="18" t="s">
        <v>135</v>
      </c>
      <c r="BK129" s="203">
        <f t="shared" si="19"/>
        <v>0</v>
      </c>
      <c r="BL129" s="18" t="s">
        <v>229</v>
      </c>
      <c r="BM129" s="202" t="s">
        <v>758</v>
      </c>
    </row>
    <row r="130" spans="2:63" s="12" customFormat="1" ht="22.9" customHeight="1">
      <c r="B130" s="175"/>
      <c r="C130" s="176"/>
      <c r="D130" s="177" t="s">
        <v>77</v>
      </c>
      <c r="E130" s="189" t="s">
        <v>759</v>
      </c>
      <c r="F130" s="189" t="s">
        <v>760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SUM(P131:P151)</f>
        <v>0</v>
      </c>
      <c r="Q130" s="183"/>
      <c r="R130" s="184">
        <f>SUM(R131:R151)</f>
        <v>1.46988</v>
      </c>
      <c r="S130" s="183"/>
      <c r="T130" s="185">
        <f>SUM(T131:T151)</f>
        <v>1.00128</v>
      </c>
      <c r="AR130" s="186" t="s">
        <v>135</v>
      </c>
      <c r="AT130" s="187" t="s">
        <v>77</v>
      </c>
      <c r="AU130" s="187" t="s">
        <v>21</v>
      </c>
      <c r="AY130" s="186" t="s">
        <v>128</v>
      </c>
      <c r="BK130" s="188">
        <f>SUM(BK131:BK151)</f>
        <v>0</v>
      </c>
    </row>
    <row r="131" spans="1:65" s="2" customFormat="1" ht="16.5" customHeight="1">
      <c r="A131" s="36"/>
      <c r="B131" s="37"/>
      <c r="C131" s="191" t="s">
        <v>370</v>
      </c>
      <c r="D131" s="191" t="s">
        <v>131</v>
      </c>
      <c r="E131" s="192" t="s">
        <v>761</v>
      </c>
      <c r="F131" s="193" t="s">
        <v>762</v>
      </c>
      <c r="G131" s="194" t="s">
        <v>721</v>
      </c>
      <c r="H131" s="195">
        <v>12</v>
      </c>
      <c r="I131" s="196"/>
      <c r="J131" s="197">
        <f aca="true" t="shared" si="20" ref="J131:J151">ROUND(I131*H131,2)</f>
        <v>0</v>
      </c>
      <c r="K131" s="193" t="s">
        <v>147</v>
      </c>
      <c r="L131" s="41"/>
      <c r="M131" s="198" t="s">
        <v>32</v>
      </c>
      <c r="N131" s="199" t="s">
        <v>50</v>
      </c>
      <c r="O131" s="66"/>
      <c r="P131" s="200">
        <f aca="true" t="shared" si="21" ref="P131:P151">O131*H131</f>
        <v>0</v>
      </c>
      <c r="Q131" s="200">
        <v>0</v>
      </c>
      <c r="R131" s="200">
        <f aca="true" t="shared" si="22" ref="R131:R151">Q131*H131</f>
        <v>0</v>
      </c>
      <c r="S131" s="200">
        <v>0.01933</v>
      </c>
      <c r="T131" s="201">
        <f aca="true" t="shared" si="23" ref="T131:T151">S131*H131</f>
        <v>0.23196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2" t="s">
        <v>229</v>
      </c>
      <c r="AT131" s="202" t="s">
        <v>131</v>
      </c>
      <c r="AU131" s="202" t="s">
        <v>135</v>
      </c>
      <c r="AY131" s="18" t="s">
        <v>128</v>
      </c>
      <c r="BE131" s="203">
        <f aca="true" t="shared" si="24" ref="BE131:BE151">IF(N131="základní",J131,0)</f>
        <v>0</v>
      </c>
      <c r="BF131" s="203">
        <f aca="true" t="shared" si="25" ref="BF131:BF151">IF(N131="snížená",J131,0)</f>
        <v>0</v>
      </c>
      <c r="BG131" s="203">
        <f aca="true" t="shared" si="26" ref="BG131:BG151">IF(N131="zákl. přenesená",J131,0)</f>
        <v>0</v>
      </c>
      <c r="BH131" s="203">
        <f aca="true" t="shared" si="27" ref="BH131:BH151">IF(N131="sníž. přenesená",J131,0)</f>
        <v>0</v>
      </c>
      <c r="BI131" s="203">
        <f aca="true" t="shared" si="28" ref="BI131:BI151">IF(N131="nulová",J131,0)</f>
        <v>0</v>
      </c>
      <c r="BJ131" s="18" t="s">
        <v>135</v>
      </c>
      <c r="BK131" s="203">
        <f aca="true" t="shared" si="29" ref="BK131:BK151">ROUND(I131*H131,2)</f>
        <v>0</v>
      </c>
      <c r="BL131" s="18" t="s">
        <v>229</v>
      </c>
      <c r="BM131" s="202" t="s">
        <v>763</v>
      </c>
    </row>
    <row r="132" spans="1:65" s="2" customFormat="1" ht="16.5" customHeight="1">
      <c r="A132" s="36"/>
      <c r="B132" s="37"/>
      <c r="C132" s="191" t="s">
        <v>374</v>
      </c>
      <c r="D132" s="191" t="s">
        <v>131</v>
      </c>
      <c r="E132" s="192" t="s">
        <v>764</v>
      </c>
      <c r="F132" s="193" t="s">
        <v>765</v>
      </c>
      <c r="G132" s="194" t="s">
        <v>721</v>
      </c>
      <c r="H132" s="195">
        <v>12</v>
      </c>
      <c r="I132" s="196"/>
      <c r="J132" s="197">
        <f t="shared" si="20"/>
        <v>0</v>
      </c>
      <c r="K132" s="193" t="s">
        <v>147</v>
      </c>
      <c r="L132" s="41"/>
      <c r="M132" s="198" t="s">
        <v>32</v>
      </c>
      <c r="N132" s="199" t="s">
        <v>50</v>
      </c>
      <c r="O132" s="66"/>
      <c r="P132" s="200">
        <f t="shared" si="21"/>
        <v>0</v>
      </c>
      <c r="Q132" s="200">
        <v>0.0232</v>
      </c>
      <c r="R132" s="200">
        <f t="shared" si="22"/>
        <v>0.2784</v>
      </c>
      <c r="S132" s="200">
        <v>0</v>
      </c>
      <c r="T132" s="201">
        <f t="shared" si="2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2" t="s">
        <v>229</v>
      </c>
      <c r="AT132" s="202" t="s">
        <v>131</v>
      </c>
      <c r="AU132" s="202" t="s">
        <v>135</v>
      </c>
      <c r="AY132" s="18" t="s">
        <v>128</v>
      </c>
      <c r="BE132" s="203">
        <f t="shared" si="24"/>
        <v>0</v>
      </c>
      <c r="BF132" s="203">
        <f t="shared" si="25"/>
        <v>0</v>
      </c>
      <c r="BG132" s="203">
        <f t="shared" si="26"/>
        <v>0</v>
      </c>
      <c r="BH132" s="203">
        <f t="shared" si="27"/>
        <v>0</v>
      </c>
      <c r="BI132" s="203">
        <f t="shared" si="28"/>
        <v>0</v>
      </c>
      <c r="BJ132" s="18" t="s">
        <v>135</v>
      </c>
      <c r="BK132" s="203">
        <f t="shared" si="29"/>
        <v>0</v>
      </c>
      <c r="BL132" s="18" t="s">
        <v>229</v>
      </c>
      <c r="BM132" s="202" t="s">
        <v>766</v>
      </c>
    </row>
    <row r="133" spans="1:65" s="2" customFormat="1" ht="16.5" customHeight="1">
      <c r="A133" s="36"/>
      <c r="B133" s="37"/>
      <c r="C133" s="232" t="s">
        <v>378</v>
      </c>
      <c r="D133" s="232" t="s">
        <v>210</v>
      </c>
      <c r="E133" s="233" t="s">
        <v>767</v>
      </c>
      <c r="F133" s="234" t="s">
        <v>768</v>
      </c>
      <c r="G133" s="235" t="s">
        <v>133</v>
      </c>
      <c r="H133" s="236">
        <v>12</v>
      </c>
      <c r="I133" s="237"/>
      <c r="J133" s="238">
        <f t="shared" si="20"/>
        <v>0</v>
      </c>
      <c r="K133" s="234" t="s">
        <v>147</v>
      </c>
      <c r="L133" s="239"/>
      <c r="M133" s="240" t="s">
        <v>32</v>
      </c>
      <c r="N133" s="241" t="s">
        <v>50</v>
      </c>
      <c r="O133" s="66"/>
      <c r="P133" s="200">
        <f t="shared" si="21"/>
        <v>0</v>
      </c>
      <c r="Q133" s="200">
        <v>0.0013</v>
      </c>
      <c r="R133" s="200">
        <f t="shared" si="22"/>
        <v>0.0156</v>
      </c>
      <c r="S133" s="200">
        <v>0</v>
      </c>
      <c r="T133" s="201">
        <f t="shared" si="2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2" t="s">
        <v>269</v>
      </c>
      <c r="AT133" s="202" t="s">
        <v>210</v>
      </c>
      <c r="AU133" s="202" t="s">
        <v>135</v>
      </c>
      <c r="AY133" s="18" t="s">
        <v>128</v>
      </c>
      <c r="BE133" s="203">
        <f t="shared" si="24"/>
        <v>0</v>
      </c>
      <c r="BF133" s="203">
        <f t="shared" si="25"/>
        <v>0</v>
      </c>
      <c r="BG133" s="203">
        <f t="shared" si="26"/>
        <v>0</v>
      </c>
      <c r="BH133" s="203">
        <f t="shared" si="27"/>
        <v>0</v>
      </c>
      <c r="BI133" s="203">
        <f t="shared" si="28"/>
        <v>0</v>
      </c>
      <c r="BJ133" s="18" t="s">
        <v>135</v>
      </c>
      <c r="BK133" s="203">
        <f t="shared" si="29"/>
        <v>0</v>
      </c>
      <c r="BL133" s="18" t="s">
        <v>229</v>
      </c>
      <c r="BM133" s="202" t="s">
        <v>769</v>
      </c>
    </row>
    <row r="134" spans="1:65" s="2" customFormat="1" ht="16.5" customHeight="1">
      <c r="A134" s="36"/>
      <c r="B134" s="37"/>
      <c r="C134" s="191" t="s">
        <v>382</v>
      </c>
      <c r="D134" s="191" t="s">
        <v>131</v>
      </c>
      <c r="E134" s="192" t="s">
        <v>770</v>
      </c>
      <c r="F134" s="193" t="s">
        <v>771</v>
      </c>
      <c r="G134" s="194" t="s">
        <v>721</v>
      </c>
      <c r="H134" s="195">
        <v>12</v>
      </c>
      <c r="I134" s="196"/>
      <c r="J134" s="197">
        <f t="shared" si="20"/>
        <v>0</v>
      </c>
      <c r="K134" s="193" t="s">
        <v>147</v>
      </c>
      <c r="L134" s="41"/>
      <c r="M134" s="198" t="s">
        <v>32</v>
      </c>
      <c r="N134" s="199" t="s">
        <v>50</v>
      </c>
      <c r="O134" s="66"/>
      <c r="P134" s="200">
        <f t="shared" si="21"/>
        <v>0</v>
      </c>
      <c r="Q134" s="200">
        <v>0</v>
      </c>
      <c r="R134" s="200">
        <f t="shared" si="22"/>
        <v>0</v>
      </c>
      <c r="S134" s="200">
        <v>0.01946</v>
      </c>
      <c r="T134" s="201">
        <f t="shared" si="23"/>
        <v>0.23352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2" t="s">
        <v>229</v>
      </c>
      <c r="AT134" s="202" t="s">
        <v>131</v>
      </c>
      <c r="AU134" s="202" t="s">
        <v>135</v>
      </c>
      <c r="AY134" s="18" t="s">
        <v>128</v>
      </c>
      <c r="BE134" s="203">
        <f t="shared" si="24"/>
        <v>0</v>
      </c>
      <c r="BF134" s="203">
        <f t="shared" si="25"/>
        <v>0</v>
      </c>
      <c r="BG134" s="203">
        <f t="shared" si="26"/>
        <v>0</v>
      </c>
      <c r="BH134" s="203">
        <f t="shared" si="27"/>
        <v>0</v>
      </c>
      <c r="BI134" s="203">
        <f t="shared" si="28"/>
        <v>0</v>
      </c>
      <c r="BJ134" s="18" t="s">
        <v>135</v>
      </c>
      <c r="BK134" s="203">
        <f t="shared" si="29"/>
        <v>0</v>
      </c>
      <c r="BL134" s="18" t="s">
        <v>229</v>
      </c>
      <c r="BM134" s="202" t="s">
        <v>772</v>
      </c>
    </row>
    <row r="135" spans="1:65" s="2" customFormat="1" ht="24" customHeight="1">
      <c r="A135" s="36"/>
      <c r="B135" s="37"/>
      <c r="C135" s="191" t="s">
        <v>29</v>
      </c>
      <c r="D135" s="191" t="s">
        <v>131</v>
      </c>
      <c r="E135" s="192" t="s">
        <v>773</v>
      </c>
      <c r="F135" s="193" t="s">
        <v>774</v>
      </c>
      <c r="G135" s="194" t="s">
        <v>721</v>
      </c>
      <c r="H135" s="195">
        <v>12</v>
      </c>
      <c r="I135" s="196"/>
      <c r="J135" s="197">
        <f t="shared" si="20"/>
        <v>0</v>
      </c>
      <c r="K135" s="193" t="s">
        <v>147</v>
      </c>
      <c r="L135" s="41"/>
      <c r="M135" s="198" t="s">
        <v>32</v>
      </c>
      <c r="N135" s="199" t="s">
        <v>50</v>
      </c>
      <c r="O135" s="66"/>
      <c r="P135" s="200">
        <f t="shared" si="21"/>
        <v>0</v>
      </c>
      <c r="Q135" s="200">
        <v>0.01075</v>
      </c>
      <c r="R135" s="200">
        <f t="shared" si="22"/>
        <v>0.129</v>
      </c>
      <c r="S135" s="200">
        <v>0</v>
      </c>
      <c r="T135" s="201">
        <f t="shared" si="2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2" t="s">
        <v>229</v>
      </c>
      <c r="AT135" s="202" t="s">
        <v>131</v>
      </c>
      <c r="AU135" s="202" t="s">
        <v>135</v>
      </c>
      <c r="AY135" s="18" t="s">
        <v>128</v>
      </c>
      <c r="BE135" s="203">
        <f t="shared" si="24"/>
        <v>0</v>
      </c>
      <c r="BF135" s="203">
        <f t="shared" si="25"/>
        <v>0</v>
      </c>
      <c r="BG135" s="203">
        <f t="shared" si="26"/>
        <v>0</v>
      </c>
      <c r="BH135" s="203">
        <f t="shared" si="27"/>
        <v>0</v>
      </c>
      <c r="BI135" s="203">
        <f t="shared" si="28"/>
        <v>0</v>
      </c>
      <c r="BJ135" s="18" t="s">
        <v>135</v>
      </c>
      <c r="BK135" s="203">
        <f t="shared" si="29"/>
        <v>0</v>
      </c>
      <c r="BL135" s="18" t="s">
        <v>229</v>
      </c>
      <c r="BM135" s="202" t="s">
        <v>775</v>
      </c>
    </row>
    <row r="136" spans="1:65" s="2" customFormat="1" ht="16.5" customHeight="1">
      <c r="A136" s="36"/>
      <c r="B136" s="37"/>
      <c r="C136" s="191" t="s">
        <v>389</v>
      </c>
      <c r="D136" s="191" t="s">
        <v>131</v>
      </c>
      <c r="E136" s="192" t="s">
        <v>776</v>
      </c>
      <c r="F136" s="193" t="s">
        <v>777</v>
      </c>
      <c r="G136" s="194" t="s">
        <v>721</v>
      </c>
      <c r="H136" s="195">
        <v>12</v>
      </c>
      <c r="I136" s="196"/>
      <c r="J136" s="197">
        <f t="shared" si="20"/>
        <v>0</v>
      </c>
      <c r="K136" s="193" t="s">
        <v>147</v>
      </c>
      <c r="L136" s="41"/>
      <c r="M136" s="198" t="s">
        <v>32</v>
      </c>
      <c r="N136" s="199" t="s">
        <v>50</v>
      </c>
      <c r="O136" s="66"/>
      <c r="P136" s="200">
        <f t="shared" si="21"/>
        <v>0</v>
      </c>
      <c r="Q136" s="200">
        <v>0</v>
      </c>
      <c r="R136" s="200">
        <f t="shared" si="22"/>
        <v>0</v>
      </c>
      <c r="S136" s="200">
        <v>0.0329</v>
      </c>
      <c r="T136" s="201">
        <f t="shared" si="23"/>
        <v>0.3948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2" t="s">
        <v>229</v>
      </c>
      <c r="AT136" s="202" t="s">
        <v>131</v>
      </c>
      <c r="AU136" s="202" t="s">
        <v>135</v>
      </c>
      <c r="AY136" s="18" t="s">
        <v>128</v>
      </c>
      <c r="BE136" s="203">
        <f t="shared" si="24"/>
        <v>0</v>
      </c>
      <c r="BF136" s="203">
        <f t="shared" si="25"/>
        <v>0</v>
      </c>
      <c r="BG136" s="203">
        <f t="shared" si="26"/>
        <v>0</v>
      </c>
      <c r="BH136" s="203">
        <f t="shared" si="27"/>
        <v>0</v>
      </c>
      <c r="BI136" s="203">
        <f t="shared" si="28"/>
        <v>0</v>
      </c>
      <c r="BJ136" s="18" t="s">
        <v>135</v>
      </c>
      <c r="BK136" s="203">
        <f t="shared" si="29"/>
        <v>0</v>
      </c>
      <c r="BL136" s="18" t="s">
        <v>229</v>
      </c>
      <c r="BM136" s="202" t="s">
        <v>778</v>
      </c>
    </row>
    <row r="137" spans="1:65" s="2" customFormat="1" ht="16.5" customHeight="1">
      <c r="A137" s="36"/>
      <c r="B137" s="37"/>
      <c r="C137" s="191" t="s">
        <v>393</v>
      </c>
      <c r="D137" s="191" t="s">
        <v>131</v>
      </c>
      <c r="E137" s="192" t="s">
        <v>779</v>
      </c>
      <c r="F137" s="193" t="s">
        <v>780</v>
      </c>
      <c r="G137" s="194" t="s">
        <v>721</v>
      </c>
      <c r="H137" s="195">
        <v>12</v>
      </c>
      <c r="I137" s="196"/>
      <c r="J137" s="197">
        <f t="shared" si="20"/>
        <v>0</v>
      </c>
      <c r="K137" s="193" t="s">
        <v>147</v>
      </c>
      <c r="L137" s="41"/>
      <c r="M137" s="198" t="s">
        <v>32</v>
      </c>
      <c r="N137" s="199" t="s">
        <v>50</v>
      </c>
      <c r="O137" s="66"/>
      <c r="P137" s="200">
        <f t="shared" si="21"/>
        <v>0</v>
      </c>
      <c r="Q137" s="200">
        <v>0.01188</v>
      </c>
      <c r="R137" s="200">
        <f t="shared" si="22"/>
        <v>0.14256</v>
      </c>
      <c r="S137" s="200">
        <v>0</v>
      </c>
      <c r="T137" s="201">
        <f t="shared" si="2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2" t="s">
        <v>229</v>
      </c>
      <c r="AT137" s="202" t="s">
        <v>131</v>
      </c>
      <c r="AU137" s="202" t="s">
        <v>135</v>
      </c>
      <c r="AY137" s="18" t="s">
        <v>128</v>
      </c>
      <c r="BE137" s="203">
        <f t="shared" si="24"/>
        <v>0</v>
      </c>
      <c r="BF137" s="203">
        <f t="shared" si="25"/>
        <v>0</v>
      </c>
      <c r="BG137" s="203">
        <f t="shared" si="26"/>
        <v>0</v>
      </c>
      <c r="BH137" s="203">
        <f t="shared" si="27"/>
        <v>0</v>
      </c>
      <c r="BI137" s="203">
        <f t="shared" si="28"/>
        <v>0</v>
      </c>
      <c r="BJ137" s="18" t="s">
        <v>135</v>
      </c>
      <c r="BK137" s="203">
        <f t="shared" si="29"/>
        <v>0</v>
      </c>
      <c r="BL137" s="18" t="s">
        <v>229</v>
      </c>
      <c r="BM137" s="202" t="s">
        <v>781</v>
      </c>
    </row>
    <row r="138" spans="1:65" s="2" customFormat="1" ht="24" customHeight="1">
      <c r="A138" s="36"/>
      <c r="B138" s="37"/>
      <c r="C138" s="191" t="s">
        <v>397</v>
      </c>
      <c r="D138" s="191" t="s">
        <v>131</v>
      </c>
      <c r="E138" s="192" t="s">
        <v>782</v>
      </c>
      <c r="F138" s="193" t="s">
        <v>783</v>
      </c>
      <c r="G138" s="194" t="s">
        <v>721</v>
      </c>
      <c r="H138" s="195">
        <v>12</v>
      </c>
      <c r="I138" s="196"/>
      <c r="J138" s="197">
        <f t="shared" si="20"/>
        <v>0</v>
      </c>
      <c r="K138" s="193" t="s">
        <v>147</v>
      </c>
      <c r="L138" s="41"/>
      <c r="M138" s="198" t="s">
        <v>32</v>
      </c>
      <c r="N138" s="199" t="s">
        <v>50</v>
      </c>
      <c r="O138" s="66"/>
      <c r="P138" s="200">
        <f t="shared" si="21"/>
        <v>0</v>
      </c>
      <c r="Q138" s="200">
        <v>0.06441</v>
      </c>
      <c r="R138" s="200">
        <f t="shared" si="22"/>
        <v>0.7729199999999999</v>
      </c>
      <c r="S138" s="200">
        <v>0</v>
      </c>
      <c r="T138" s="201">
        <f t="shared" si="2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2" t="s">
        <v>229</v>
      </c>
      <c r="AT138" s="202" t="s">
        <v>131</v>
      </c>
      <c r="AU138" s="202" t="s">
        <v>135</v>
      </c>
      <c r="AY138" s="18" t="s">
        <v>128</v>
      </c>
      <c r="BE138" s="203">
        <f t="shared" si="24"/>
        <v>0</v>
      </c>
      <c r="BF138" s="203">
        <f t="shared" si="25"/>
        <v>0</v>
      </c>
      <c r="BG138" s="203">
        <f t="shared" si="26"/>
        <v>0</v>
      </c>
      <c r="BH138" s="203">
        <f t="shared" si="27"/>
        <v>0</v>
      </c>
      <c r="BI138" s="203">
        <f t="shared" si="28"/>
        <v>0</v>
      </c>
      <c r="BJ138" s="18" t="s">
        <v>135</v>
      </c>
      <c r="BK138" s="203">
        <f t="shared" si="29"/>
        <v>0</v>
      </c>
      <c r="BL138" s="18" t="s">
        <v>229</v>
      </c>
      <c r="BM138" s="202" t="s">
        <v>784</v>
      </c>
    </row>
    <row r="139" spans="1:65" s="2" customFormat="1" ht="16.5" customHeight="1">
      <c r="A139" s="36"/>
      <c r="B139" s="37"/>
      <c r="C139" s="191" t="s">
        <v>401</v>
      </c>
      <c r="D139" s="191" t="s">
        <v>131</v>
      </c>
      <c r="E139" s="192" t="s">
        <v>785</v>
      </c>
      <c r="F139" s="193" t="s">
        <v>786</v>
      </c>
      <c r="G139" s="194" t="s">
        <v>721</v>
      </c>
      <c r="H139" s="195">
        <v>12</v>
      </c>
      <c r="I139" s="196"/>
      <c r="J139" s="197">
        <f t="shared" si="20"/>
        <v>0</v>
      </c>
      <c r="K139" s="193" t="s">
        <v>147</v>
      </c>
      <c r="L139" s="41"/>
      <c r="M139" s="198" t="s">
        <v>32</v>
      </c>
      <c r="N139" s="199" t="s">
        <v>50</v>
      </c>
      <c r="O139" s="66"/>
      <c r="P139" s="200">
        <f t="shared" si="21"/>
        <v>0</v>
      </c>
      <c r="Q139" s="200">
        <v>0</v>
      </c>
      <c r="R139" s="200">
        <f t="shared" si="22"/>
        <v>0</v>
      </c>
      <c r="S139" s="200">
        <v>0.0092</v>
      </c>
      <c r="T139" s="201">
        <f t="shared" si="23"/>
        <v>0.1104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2" t="s">
        <v>229</v>
      </c>
      <c r="AT139" s="202" t="s">
        <v>131</v>
      </c>
      <c r="AU139" s="202" t="s">
        <v>135</v>
      </c>
      <c r="AY139" s="18" t="s">
        <v>128</v>
      </c>
      <c r="BE139" s="203">
        <f t="shared" si="24"/>
        <v>0</v>
      </c>
      <c r="BF139" s="203">
        <f t="shared" si="25"/>
        <v>0</v>
      </c>
      <c r="BG139" s="203">
        <f t="shared" si="26"/>
        <v>0</v>
      </c>
      <c r="BH139" s="203">
        <f t="shared" si="27"/>
        <v>0</v>
      </c>
      <c r="BI139" s="203">
        <f t="shared" si="28"/>
        <v>0</v>
      </c>
      <c r="BJ139" s="18" t="s">
        <v>135</v>
      </c>
      <c r="BK139" s="203">
        <f t="shared" si="29"/>
        <v>0</v>
      </c>
      <c r="BL139" s="18" t="s">
        <v>229</v>
      </c>
      <c r="BM139" s="202" t="s">
        <v>787</v>
      </c>
    </row>
    <row r="140" spans="1:65" s="2" customFormat="1" ht="24" customHeight="1">
      <c r="A140" s="36"/>
      <c r="B140" s="37"/>
      <c r="C140" s="191" t="s">
        <v>405</v>
      </c>
      <c r="D140" s="191" t="s">
        <v>131</v>
      </c>
      <c r="E140" s="192" t="s">
        <v>788</v>
      </c>
      <c r="F140" s="193" t="s">
        <v>789</v>
      </c>
      <c r="G140" s="194" t="s">
        <v>236</v>
      </c>
      <c r="H140" s="195">
        <v>1.001</v>
      </c>
      <c r="I140" s="196"/>
      <c r="J140" s="197">
        <f t="shared" si="20"/>
        <v>0</v>
      </c>
      <c r="K140" s="193" t="s">
        <v>147</v>
      </c>
      <c r="L140" s="41"/>
      <c r="M140" s="198" t="s">
        <v>32</v>
      </c>
      <c r="N140" s="199" t="s">
        <v>50</v>
      </c>
      <c r="O140" s="66"/>
      <c r="P140" s="200">
        <f t="shared" si="21"/>
        <v>0</v>
      </c>
      <c r="Q140" s="200">
        <v>0</v>
      </c>
      <c r="R140" s="200">
        <f t="shared" si="22"/>
        <v>0</v>
      </c>
      <c r="S140" s="200">
        <v>0</v>
      </c>
      <c r="T140" s="201">
        <f t="shared" si="2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2" t="s">
        <v>229</v>
      </c>
      <c r="AT140" s="202" t="s">
        <v>131</v>
      </c>
      <c r="AU140" s="202" t="s">
        <v>135</v>
      </c>
      <c r="AY140" s="18" t="s">
        <v>128</v>
      </c>
      <c r="BE140" s="203">
        <f t="shared" si="24"/>
        <v>0</v>
      </c>
      <c r="BF140" s="203">
        <f t="shared" si="25"/>
        <v>0</v>
      </c>
      <c r="BG140" s="203">
        <f t="shared" si="26"/>
        <v>0</v>
      </c>
      <c r="BH140" s="203">
        <f t="shared" si="27"/>
        <v>0</v>
      </c>
      <c r="BI140" s="203">
        <f t="shared" si="28"/>
        <v>0</v>
      </c>
      <c r="BJ140" s="18" t="s">
        <v>135</v>
      </c>
      <c r="BK140" s="203">
        <f t="shared" si="29"/>
        <v>0</v>
      </c>
      <c r="BL140" s="18" t="s">
        <v>229</v>
      </c>
      <c r="BM140" s="202" t="s">
        <v>790</v>
      </c>
    </row>
    <row r="141" spans="1:65" s="2" customFormat="1" ht="16.5" customHeight="1">
      <c r="A141" s="36"/>
      <c r="B141" s="37"/>
      <c r="C141" s="191" t="s">
        <v>409</v>
      </c>
      <c r="D141" s="191" t="s">
        <v>131</v>
      </c>
      <c r="E141" s="192" t="s">
        <v>791</v>
      </c>
      <c r="F141" s="193" t="s">
        <v>792</v>
      </c>
      <c r="G141" s="194" t="s">
        <v>721</v>
      </c>
      <c r="H141" s="195">
        <v>60</v>
      </c>
      <c r="I141" s="196"/>
      <c r="J141" s="197">
        <f t="shared" si="20"/>
        <v>0</v>
      </c>
      <c r="K141" s="193" t="s">
        <v>147</v>
      </c>
      <c r="L141" s="41"/>
      <c r="M141" s="198" t="s">
        <v>32</v>
      </c>
      <c r="N141" s="199" t="s">
        <v>50</v>
      </c>
      <c r="O141" s="66"/>
      <c r="P141" s="200">
        <f t="shared" si="21"/>
        <v>0</v>
      </c>
      <c r="Q141" s="200">
        <v>0.0003</v>
      </c>
      <c r="R141" s="200">
        <f t="shared" si="22"/>
        <v>0.018</v>
      </c>
      <c r="S141" s="200">
        <v>0</v>
      </c>
      <c r="T141" s="201">
        <f t="shared" si="2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2" t="s">
        <v>229</v>
      </c>
      <c r="AT141" s="202" t="s">
        <v>131</v>
      </c>
      <c r="AU141" s="202" t="s">
        <v>135</v>
      </c>
      <c r="AY141" s="18" t="s">
        <v>128</v>
      </c>
      <c r="BE141" s="203">
        <f t="shared" si="24"/>
        <v>0</v>
      </c>
      <c r="BF141" s="203">
        <f t="shared" si="25"/>
        <v>0</v>
      </c>
      <c r="BG141" s="203">
        <f t="shared" si="26"/>
        <v>0</v>
      </c>
      <c r="BH141" s="203">
        <f t="shared" si="27"/>
        <v>0</v>
      </c>
      <c r="BI141" s="203">
        <f t="shared" si="28"/>
        <v>0</v>
      </c>
      <c r="BJ141" s="18" t="s">
        <v>135</v>
      </c>
      <c r="BK141" s="203">
        <f t="shared" si="29"/>
        <v>0</v>
      </c>
      <c r="BL141" s="18" t="s">
        <v>229</v>
      </c>
      <c r="BM141" s="202" t="s">
        <v>793</v>
      </c>
    </row>
    <row r="142" spans="1:65" s="2" customFormat="1" ht="16.5" customHeight="1">
      <c r="A142" s="36"/>
      <c r="B142" s="37"/>
      <c r="C142" s="191" t="s">
        <v>413</v>
      </c>
      <c r="D142" s="191" t="s">
        <v>131</v>
      </c>
      <c r="E142" s="192" t="s">
        <v>794</v>
      </c>
      <c r="F142" s="193" t="s">
        <v>795</v>
      </c>
      <c r="G142" s="194" t="s">
        <v>133</v>
      </c>
      <c r="H142" s="195">
        <v>12</v>
      </c>
      <c r="I142" s="196"/>
      <c r="J142" s="197">
        <f t="shared" si="20"/>
        <v>0</v>
      </c>
      <c r="K142" s="193" t="s">
        <v>147</v>
      </c>
      <c r="L142" s="41"/>
      <c r="M142" s="198" t="s">
        <v>32</v>
      </c>
      <c r="N142" s="199" t="s">
        <v>50</v>
      </c>
      <c r="O142" s="66"/>
      <c r="P142" s="200">
        <f t="shared" si="21"/>
        <v>0</v>
      </c>
      <c r="Q142" s="200">
        <v>0.00109</v>
      </c>
      <c r="R142" s="200">
        <f t="shared" si="22"/>
        <v>0.013080000000000001</v>
      </c>
      <c r="S142" s="200">
        <v>0</v>
      </c>
      <c r="T142" s="201">
        <f t="shared" si="2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2" t="s">
        <v>229</v>
      </c>
      <c r="AT142" s="202" t="s">
        <v>131</v>
      </c>
      <c r="AU142" s="202" t="s">
        <v>135</v>
      </c>
      <c r="AY142" s="18" t="s">
        <v>128</v>
      </c>
      <c r="BE142" s="203">
        <f t="shared" si="24"/>
        <v>0</v>
      </c>
      <c r="BF142" s="203">
        <f t="shared" si="25"/>
        <v>0</v>
      </c>
      <c r="BG142" s="203">
        <f t="shared" si="26"/>
        <v>0</v>
      </c>
      <c r="BH142" s="203">
        <f t="shared" si="27"/>
        <v>0</v>
      </c>
      <c r="BI142" s="203">
        <f t="shared" si="28"/>
        <v>0</v>
      </c>
      <c r="BJ142" s="18" t="s">
        <v>135</v>
      </c>
      <c r="BK142" s="203">
        <f t="shared" si="29"/>
        <v>0</v>
      </c>
      <c r="BL142" s="18" t="s">
        <v>229</v>
      </c>
      <c r="BM142" s="202" t="s">
        <v>796</v>
      </c>
    </row>
    <row r="143" spans="1:65" s="2" customFormat="1" ht="24" customHeight="1">
      <c r="A143" s="36"/>
      <c r="B143" s="37"/>
      <c r="C143" s="191" t="s">
        <v>417</v>
      </c>
      <c r="D143" s="191" t="s">
        <v>131</v>
      </c>
      <c r="E143" s="192" t="s">
        <v>797</v>
      </c>
      <c r="F143" s="193" t="s">
        <v>798</v>
      </c>
      <c r="G143" s="194" t="s">
        <v>721</v>
      </c>
      <c r="H143" s="195">
        <v>12</v>
      </c>
      <c r="I143" s="196"/>
      <c r="J143" s="197">
        <f t="shared" si="20"/>
        <v>0</v>
      </c>
      <c r="K143" s="193" t="s">
        <v>147</v>
      </c>
      <c r="L143" s="41"/>
      <c r="M143" s="198" t="s">
        <v>32</v>
      </c>
      <c r="N143" s="199" t="s">
        <v>50</v>
      </c>
      <c r="O143" s="66"/>
      <c r="P143" s="200">
        <f t="shared" si="21"/>
        <v>0</v>
      </c>
      <c r="Q143" s="200">
        <v>0.0018</v>
      </c>
      <c r="R143" s="200">
        <f t="shared" si="22"/>
        <v>0.0216</v>
      </c>
      <c r="S143" s="200">
        <v>0</v>
      </c>
      <c r="T143" s="201">
        <f t="shared" si="2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2" t="s">
        <v>229</v>
      </c>
      <c r="AT143" s="202" t="s">
        <v>131</v>
      </c>
      <c r="AU143" s="202" t="s">
        <v>135</v>
      </c>
      <c r="AY143" s="18" t="s">
        <v>128</v>
      </c>
      <c r="BE143" s="203">
        <f t="shared" si="24"/>
        <v>0</v>
      </c>
      <c r="BF143" s="203">
        <f t="shared" si="25"/>
        <v>0</v>
      </c>
      <c r="BG143" s="203">
        <f t="shared" si="26"/>
        <v>0</v>
      </c>
      <c r="BH143" s="203">
        <f t="shared" si="27"/>
        <v>0</v>
      </c>
      <c r="BI143" s="203">
        <f t="shared" si="28"/>
        <v>0</v>
      </c>
      <c r="BJ143" s="18" t="s">
        <v>135</v>
      </c>
      <c r="BK143" s="203">
        <f t="shared" si="29"/>
        <v>0</v>
      </c>
      <c r="BL143" s="18" t="s">
        <v>229</v>
      </c>
      <c r="BM143" s="202" t="s">
        <v>799</v>
      </c>
    </row>
    <row r="144" spans="1:65" s="2" customFormat="1" ht="16.5" customHeight="1">
      <c r="A144" s="36"/>
      <c r="B144" s="37"/>
      <c r="C144" s="191" t="s">
        <v>421</v>
      </c>
      <c r="D144" s="191" t="s">
        <v>131</v>
      </c>
      <c r="E144" s="192" t="s">
        <v>800</v>
      </c>
      <c r="F144" s="193" t="s">
        <v>801</v>
      </c>
      <c r="G144" s="194" t="s">
        <v>721</v>
      </c>
      <c r="H144" s="195">
        <v>12</v>
      </c>
      <c r="I144" s="196"/>
      <c r="J144" s="197">
        <f t="shared" si="20"/>
        <v>0</v>
      </c>
      <c r="K144" s="193" t="s">
        <v>147</v>
      </c>
      <c r="L144" s="41"/>
      <c r="M144" s="198" t="s">
        <v>32</v>
      </c>
      <c r="N144" s="199" t="s">
        <v>50</v>
      </c>
      <c r="O144" s="66"/>
      <c r="P144" s="200">
        <f t="shared" si="21"/>
        <v>0</v>
      </c>
      <c r="Q144" s="200">
        <v>0.0018</v>
      </c>
      <c r="R144" s="200">
        <f t="shared" si="22"/>
        <v>0.0216</v>
      </c>
      <c r="S144" s="200">
        <v>0</v>
      </c>
      <c r="T144" s="201">
        <f t="shared" si="2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2" t="s">
        <v>229</v>
      </c>
      <c r="AT144" s="202" t="s">
        <v>131</v>
      </c>
      <c r="AU144" s="202" t="s">
        <v>135</v>
      </c>
      <c r="AY144" s="18" t="s">
        <v>128</v>
      </c>
      <c r="BE144" s="203">
        <f t="shared" si="24"/>
        <v>0</v>
      </c>
      <c r="BF144" s="203">
        <f t="shared" si="25"/>
        <v>0</v>
      </c>
      <c r="BG144" s="203">
        <f t="shared" si="26"/>
        <v>0</v>
      </c>
      <c r="BH144" s="203">
        <f t="shared" si="27"/>
        <v>0</v>
      </c>
      <c r="BI144" s="203">
        <f t="shared" si="28"/>
        <v>0</v>
      </c>
      <c r="BJ144" s="18" t="s">
        <v>135</v>
      </c>
      <c r="BK144" s="203">
        <f t="shared" si="29"/>
        <v>0</v>
      </c>
      <c r="BL144" s="18" t="s">
        <v>229</v>
      </c>
      <c r="BM144" s="202" t="s">
        <v>802</v>
      </c>
    </row>
    <row r="145" spans="1:65" s="2" customFormat="1" ht="24" customHeight="1">
      <c r="A145" s="36"/>
      <c r="B145" s="37"/>
      <c r="C145" s="191" t="s">
        <v>425</v>
      </c>
      <c r="D145" s="191" t="s">
        <v>131</v>
      </c>
      <c r="E145" s="192" t="s">
        <v>803</v>
      </c>
      <c r="F145" s="193" t="s">
        <v>804</v>
      </c>
      <c r="G145" s="194" t="s">
        <v>721</v>
      </c>
      <c r="H145" s="195">
        <v>12</v>
      </c>
      <c r="I145" s="196"/>
      <c r="J145" s="197">
        <f t="shared" si="20"/>
        <v>0</v>
      </c>
      <c r="K145" s="193" t="s">
        <v>147</v>
      </c>
      <c r="L145" s="41"/>
      <c r="M145" s="198" t="s">
        <v>32</v>
      </c>
      <c r="N145" s="199" t="s">
        <v>50</v>
      </c>
      <c r="O145" s="66"/>
      <c r="P145" s="200">
        <f t="shared" si="21"/>
        <v>0</v>
      </c>
      <c r="Q145" s="200">
        <v>0.00196</v>
      </c>
      <c r="R145" s="200">
        <f t="shared" si="22"/>
        <v>0.02352</v>
      </c>
      <c r="S145" s="200">
        <v>0</v>
      </c>
      <c r="T145" s="201">
        <f t="shared" si="2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2" t="s">
        <v>229</v>
      </c>
      <c r="AT145" s="202" t="s">
        <v>131</v>
      </c>
      <c r="AU145" s="202" t="s">
        <v>135</v>
      </c>
      <c r="AY145" s="18" t="s">
        <v>128</v>
      </c>
      <c r="BE145" s="203">
        <f t="shared" si="24"/>
        <v>0</v>
      </c>
      <c r="BF145" s="203">
        <f t="shared" si="25"/>
        <v>0</v>
      </c>
      <c r="BG145" s="203">
        <f t="shared" si="26"/>
        <v>0</v>
      </c>
      <c r="BH145" s="203">
        <f t="shared" si="27"/>
        <v>0</v>
      </c>
      <c r="BI145" s="203">
        <f t="shared" si="28"/>
        <v>0</v>
      </c>
      <c r="BJ145" s="18" t="s">
        <v>135</v>
      </c>
      <c r="BK145" s="203">
        <f t="shared" si="29"/>
        <v>0</v>
      </c>
      <c r="BL145" s="18" t="s">
        <v>229</v>
      </c>
      <c r="BM145" s="202" t="s">
        <v>805</v>
      </c>
    </row>
    <row r="146" spans="1:65" s="2" customFormat="1" ht="16.5" customHeight="1">
      <c r="A146" s="36"/>
      <c r="B146" s="37"/>
      <c r="C146" s="191" t="s">
        <v>430</v>
      </c>
      <c r="D146" s="191" t="s">
        <v>131</v>
      </c>
      <c r="E146" s="192" t="s">
        <v>806</v>
      </c>
      <c r="F146" s="193" t="s">
        <v>807</v>
      </c>
      <c r="G146" s="194" t="s">
        <v>133</v>
      </c>
      <c r="H146" s="195">
        <v>36</v>
      </c>
      <c r="I146" s="196"/>
      <c r="J146" s="197">
        <f t="shared" si="20"/>
        <v>0</v>
      </c>
      <c r="K146" s="193" t="s">
        <v>147</v>
      </c>
      <c r="L146" s="41"/>
      <c r="M146" s="198" t="s">
        <v>32</v>
      </c>
      <c r="N146" s="199" t="s">
        <v>50</v>
      </c>
      <c r="O146" s="66"/>
      <c r="P146" s="200">
        <f t="shared" si="21"/>
        <v>0</v>
      </c>
      <c r="Q146" s="200">
        <v>0</v>
      </c>
      <c r="R146" s="200">
        <f t="shared" si="22"/>
        <v>0</v>
      </c>
      <c r="S146" s="200">
        <v>0.00085</v>
      </c>
      <c r="T146" s="201">
        <f t="shared" si="23"/>
        <v>0.0306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2" t="s">
        <v>229</v>
      </c>
      <c r="AT146" s="202" t="s">
        <v>131</v>
      </c>
      <c r="AU146" s="202" t="s">
        <v>135</v>
      </c>
      <c r="AY146" s="18" t="s">
        <v>128</v>
      </c>
      <c r="BE146" s="203">
        <f t="shared" si="24"/>
        <v>0</v>
      </c>
      <c r="BF146" s="203">
        <f t="shared" si="25"/>
        <v>0</v>
      </c>
      <c r="BG146" s="203">
        <f t="shared" si="26"/>
        <v>0</v>
      </c>
      <c r="BH146" s="203">
        <f t="shared" si="27"/>
        <v>0</v>
      </c>
      <c r="BI146" s="203">
        <f t="shared" si="28"/>
        <v>0</v>
      </c>
      <c r="BJ146" s="18" t="s">
        <v>135</v>
      </c>
      <c r="BK146" s="203">
        <f t="shared" si="29"/>
        <v>0</v>
      </c>
      <c r="BL146" s="18" t="s">
        <v>229</v>
      </c>
      <c r="BM146" s="202" t="s">
        <v>808</v>
      </c>
    </row>
    <row r="147" spans="1:65" s="2" customFormat="1" ht="16.5" customHeight="1">
      <c r="A147" s="36"/>
      <c r="B147" s="37"/>
      <c r="C147" s="191" t="s">
        <v>434</v>
      </c>
      <c r="D147" s="191" t="s">
        <v>131</v>
      </c>
      <c r="E147" s="192" t="s">
        <v>809</v>
      </c>
      <c r="F147" s="193" t="s">
        <v>810</v>
      </c>
      <c r="G147" s="194" t="s">
        <v>133</v>
      </c>
      <c r="H147" s="195">
        <v>12</v>
      </c>
      <c r="I147" s="196"/>
      <c r="J147" s="197">
        <f t="shared" si="20"/>
        <v>0</v>
      </c>
      <c r="K147" s="193" t="s">
        <v>147</v>
      </c>
      <c r="L147" s="41"/>
      <c r="M147" s="198" t="s">
        <v>32</v>
      </c>
      <c r="N147" s="199" t="s">
        <v>50</v>
      </c>
      <c r="O147" s="66"/>
      <c r="P147" s="200">
        <f t="shared" si="21"/>
        <v>0</v>
      </c>
      <c r="Q147" s="200">
        <v>0.00023</v>
      </c>
      <c r="R147" s="200">
        <f t="shared" si="22"/>
        <v>0.0027600000000000003</v>
      </c>
      <c r="S147" s="200">
        <v>0</v>
      </c>
      <c r="T147" s="201">
        <f t="shared" si="2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2" t="s">
        <v>229</v>
      </c>
      <c r="AT147" s="202" t="s">
        <v>131</v>
      </c>
      <c r="AU147" s="202" t="s">
        <v>135</v>
      </c>
      <c r="AY147" s="18" t="s">
        <v>128</v>
      </c>
      <c r="BE147" s="203">
        <f t="shared" si="24"/>
        <v>0</v>
      </c>
      <c r="BF147" s="203">
        <f t="shared" si="25"/>
        <v>0</v>
      </c>
      <c r="BG147" s="203">
        <f t="shared" si="26"/>
        <v>0</v>
      </c>
      <c r="BH147" s="203">
        <f t="shared" si="27"/>
        <v>0</v>
      </c>
      <c r="BI147" s="203">
        <f t="shared" si="28"/>
        <v>0</v>
      </c>
      <c r="BJ147" s="18" t="s">
        <v>135</v>
      </c>
      <c r="BK147" s="203">
        <f t="shared" si="29"/>
        <v>0</v>
      </c>
      <c r="BL147" s="18" t="s">
        <v>229</v>
      </c>
      <c r="BM147" s="202" t="s">
        <v>811</v>
      </c>
    </row>
    <row r="148" spans="1:65" s="2" customFormat="1" ht="16.5" customHeight="1">
      <c r="A148" s="36"/>
      <c r="B148" s="37"/>
      <c r="C148" s="191" t="s">
        <v>438</v>
      </c>
      <c r="D148" s="191" t="s">
        <v>131</v>
      </c>
      <c r="E148" s="192" t="s">
        <v>812</v>
      </c>
      <c r="F148" s="193" t="s">
        <v>813</v>
      </c>
      <c r="G148" s="194" t="s">
        <v>133</v>
      </c>
      <c r="H148" s="195">
        <v>12</v>
      </c>
      <c r="I148" s="196"/>
      <c r="J148" s="197">
        <f t="shared" si="20"/>
        <v>0</v>
      </c>
      <c r="K148" s="193" t="s">
        <v>147</v>
      </c>
      <c r="L148" s="41"/>
      <c r="M148" s="198" t="s">
        <v>32</v>
      </c>
      <c r="N148" s="199" t="s">
        <v>50</v>
      </c>
      <c r="O148" s="66"/>
      <c r="P148" s="200">
        <f t="shared" si="21"/>
        <v>0</v>
      </c>
      <c r="Q148" s="200">
        <v>0.00028</v>
      </c>
      <c r="R148" s="200">
        <f t="shared" si="22"/>
        <v>0.0033599999999999997</v>
      </c>
      <c r="S148" s="200">
        <v>0</v>
      </c>
      <c r="T148" s="201">
        <f t="shared" si="2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2" t="s">
        <v>229</v>
      </c>
      <c r="AT148" s="202" t="s">
        <v>131</v>
      </c>
      <c r="AU148" s="202" t="s">
        <v>135</v>
      </c>
      <c r="AY148" s="18" t="s">
        <v>128</v>
      </c>
      <c r="BE148" s="203">
        <f t="shared" si="24"/>
        <v>0</v>
      </c>
      <c r="BF148" s="203">
        <f t="shared" si="25"/>
        <v>0</v>
      </c>
      <c r="BG148" s="203">
        <f t="shared" si="26"/>
        <v>0</v>
      </c>
      <c r="BH148" s="203">
        <f t="shared" si="27"/>
        <v>0</v>
      </c>
      <c r="BI148" s="203">
        <f t="shared" si="28"/>
        <v>0</v>
      </c>
      <c r="BJ148" s="18" t="s">
        <v>135</v>
      </c>
      <c r="BK148" s="203">
        <f t="shared" si="29"/>
        <v>0</v>
      </c>
      <c r="BL148" s="18" t="s">
        <v>229</v>
      </c>
      <c r="BM148" s="202" t="s">
        <v>814</v>
      </c>
    </row>
    <row r="149" spans="1:65" s="2" customFormat="1" ht="16.5" customHeight="1">
      <c r="A149" s="36"/>
      <c r="B149" s="37"/>
      <c r="C149" s="191" t="s">
        <v>442</v>
      </c>
      <c r="D149" s="191" t="s">
        <v>131</v>
      </c>
      <c r="E149" s="192" t="s">
        <v>815</v>
      </c>
      <c r="F149" s="193" t="s">
        <v>816</v>
      </c>
      <c r="G149" s="194" t="s">
        <v>133</v>
      </c>
      <c r="H149" s="195">
        <v>12</v>
      </c>
      <c r="I149" s="196"/>
      <c r="J149" s="197">
        <f t="shared" si="20"/>
        <v>0</v>
      </c>
      <c r="K149" s="193" t="s">
        <v>147</v>
      </c>
      <c r="L149" s="41"/>
      <c r="M149" s="198" t="s">
        <v>32</v>
      </c>
      <c r="N149" s="199" t="s">
        <v>50</v>
      </c>
      <c r="O149" s="66"/>
      <c r="P149" s="200">
        <f t="shared" si="21"/>
        <v>0</v>
      </c>
      <c r="Q149" s="200">
        <v>0.00101</v>
      </c>
      <c r="R149" s="200">
        <f t="shared" si="22"/>
        <v>0.01212</v>
      </c>
      <c r="S149" s="200">
        <v>0</v>
      </c>
      <c r="T149" s="201">
        <f t="shared" si="2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2" t="s">
        <v>229</v>
      </c>
      <c r="AT149" s="202" t="s">
        <v>131</v>
      </c>
      <c r="AU149" s="202" t="s">
        <v>135</v>
      </c>
      <c r="AY149" s="18" t="s">
        <v>128</v>
      </c>
      <c r="BE149" s="203">
        <f t="shared" si="24"/>
        <v>0</v>
      </c>
      <c r="BF149" s="203">
        <f t="shared" si="25"/>
        <v>0</v>
      </c>
      <c r="BG149" s="203">
        <f t="shared" si="26"/>
        <v>0</v>
      </c>
      <c r="BH149" s="203">
        <f t="shared" si="27"/>
        <v>0</v>
      </c>
      <c r="BI149" s="203">
        <f t="shared" si="28"/>
        <v>0</v>
      </c>
      <c r="BJ149" s="18" t="s">
        <v>135</v>
      </c>
      <c r="BK149" s="203">
        <f t="shared" si="29"/>
        <v>0</v>
      </c>
      <c r="BL149" s="18" t="s">
        <v>229</v>
      </c>
      <c r="BM149" s="202" t="s">
        <v>817</v>
      </c>
    </row>
    <row r="150" spans="1:65" s="2" customFormat="1" ht="24" customHeight="1">
      <c r="A150" s="36"/>
      <c r="B150" s="37"/>
      <c r="C150" s="191" t="s">
        <v>446</v>
      </c>
      <c r="D150" s="191" t="s">
        <v>131</v>
      </c>
      <c r="E150" s="192" t="s">
        <v>818</v>
      </c>
      <c r="F150" s="193" t="s">
        <v>819</v>
      </c>
      <c r="G150" s="194" t="s">
        <v>133</v>
      </c>
      <c r="H150" s="195">
        <v>12</v>
      </c>
      <c r="I150" s="196"/>
      <c r="J150" s="197">
        <f t="shared" si="20"/>
        <v>0</v>
      </c>
      <c r="K150" s="193" t="s">
        <v>147</v>
      </c>
      <c r="L150" s="41"/>
      <c r="M150" s="198" t="s">
        <v>32</v>
      </c>
      <c r="N150" s="199" t="s">
        <v>50</v>
      </c>
      <c r="O150" s="66"/>
      <c r="P150" s="200">
        <f t="shared" si="21"/>
        <v>0</v>
      </c>
      <c r="Q150" s="200">
        <v>0.00128</v>
      </c>
      <c r="R150" s="200">
        <f t="shared" si="22"/>
        <v>0.015360000000000002</v>
      </c>
      <c r="S150" s="200">
        <v>0</v>
      </c>
      <c r="T150" s="201">
        <f t="shared" si="2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2" t="s">
        <v>229</v>
      </c>
      <c r="AT150" s="202" t="s">
        <v>131</v>
      </c>
      <c r="AU150" s="202" t="s">
        <v>135</v>
      </c>
      <c r="AY150" s="18" t="s">
        <v>128</v>
      </c>
      <c r="BE150" s="203">
        <f t="shared" si="24"/>
        <v>0</v>
      </c>
      <c r="BF150" s="203">
        <f t="shared" si="25"/>
        <v>0</v>
      </c>
      <c r="BG150" s="203">
        <f t="shared" si="26"/>
        <v>0</v>
      </c>
      <c r="BH150" s="203">
        <f t="shared" si="27"/>
        <v>0</v>
      </c>
      <c r="BI150" s="203">
        <f t="shared" si="28"/>
        <v>0</v>
      </c>
      <c r="BJ150" s="18" t="s">
        <v>135</v>
      </c>
      <c r="BK150" s="203">
        <f t="shared" si="29"/>
        <v>0</v>
      </c>
      <c r="BL150" s="18" t="s">
        <v>229</v>
      </c>
      <c r="BM150" s="202" t="s">
        <v>820</v>
      </c>
    </row>
    <row r="151" spans="1:65" s="2" customFormat="1" ht="24" customHeight="1">
      <c r="A151" s="36"/>
      <c r="B151" s="37"/>
      <c r="C151" s="191" t="s">
        <v>450</v>
      </c>
      <c r="D151" s="191" t="s">
        <v>131</v>
      </c>
      <c r="E151" s="192" t="s">
        <v>821</v>
      </c>
      <c r="F151" s="193" t="s">
        <v>822</v>
      </c>
      <c r="G151" s="194" t="s">
        <v>236</v>
      </c>
      <c r="H151" s="195">
        <v>1.47</v>
      </c>
      <c r="I151" s="196"/>
      <c r="J151" s="197">
        <f t="shared" si="20"/>
        <v>0</v>
      </c>
      <c r="K151" s="193" t="s">
        <v>147</v>
      </c>
      <c r="L151" s="41"/>
      <c r="M151" s="198" t="s">
        <v>32</v>
      </c>
      <c r="N151" s="199" t="s">
        <v>50</v>
      </c>
      <c r="O151" s="66"/>
      <c r="P151" s="200">
        <f t="shared" si="21"/>
        <v>0</v>
      </c>
      <c r="Q151" s="200">
        <v>0</v>
      </c>
      <c r="R151" s="200">
        <f t="shared" si="22"/>
        <v>0</v>
      </c>
      <c r="S151" s="200">
        <v>0</v>
      </c>
      <c r="T151" s="201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2" t="s">
        <v>229</v>
      </c>
      <c r="AT151" s="202" t="s">
        <v>131</v>
      </c>
      <c r="AU151" s="202" t="s">
        <v>135</v>
      </c>
      <c r="AY151" s="18" t="s">
        <v>128</v>
      </c>
      <c r="BE151" s="203">
        <f t="shared" si="24"/>
        <v>0</v>
      </c>
      <c r="BF151" s="203">
        <f t="shared" si="25"/>
        <v>0</v>
      </c>
      <c r="BG151" s="203">
        <f t="shared" si="26"/>
        <v>0</v>
      </c>
      <c r="BH151" s="203">
        <f t="shared" si="27"/>
        <v>0</v>
      </c>
      <c r="BI151" s="203">
        <f t="shared" si="28"/>
        <v>0</v>
      </c>
      <c r="BJ151" s="18" t="s">
        <v>135</v>
      </c>
      <c r="BK151" s="203">
        <f t="shared" si="29"/>
        <v>0</v>
      </c>
      <c r="BL151" s="18" t="s">
        <v>229</v>
      </c>
      <c r="BM151" s="202" t="s">
        <v>823</v>
      </c>
    </row>
    <row r="152" spans="2:63" s="12" customFormat="1" ht="22.9" customHeight="1">
      <c r="B152" s="175"/>
      <c r="C152" s="176"/>
      <c r="D152" s="177" t="s">
        <v>77</v>
      </c>
      <c r="E152" s="189" t="s">
        <v>824</v>
      </c>
      <c r="F152" s="189" t="s">
        <v>825</v>
      </c>
      <c r="G152" s="176"/>
      <c r="H152" s="176"/>
      <c r="I152" s="179"/>
      <c r="J152" s="190">
        <f>BK152</f>
        <v>0</v>
      </c>
      <c r="K152" s="176"/>
      <c r="L152" s="181"/>
      <c r="M152" s="182"/>
      <c r="N152" s="183"/>
      <c r="O152" s="183"/>
      <c r="P152" s="184">
        <f>SUM(P153:P154)</f>
        <v>0</v>
      </c>
      <c r="Q152" s="183"/>
      <c r="R152" s="184">
        <f>SUM(R153:R154)</f>
        <v>0.0132</v>
      </c>
      <c r="S152" s="183"/>
      <c r="T152" s="185">
        <f>SUM(T153:T154)</f>
        <v>0</v>
      </c>
      <c r="AR152" s="186" t="s">
        <v>135</v>
      </c>
      <c r="AT152" s="187" t="s">
        <v>77</v>
      </c>
      <c r="AU152" s="187" t="s">
        <v>21</v>
      </c>
      <c r="AY152" s="186" t="s">
        <v>128</v>
      </c>
      <c r="BK152" s="188">
        <f>SUM(BK153:BK154)</f>
        <v>0</v>
      </c>
    </row>
    <row r="153" spans="1:65" s="2" customFormat="1" ht="16.5" customHeight="1">
      <c r="A153" s="36"/>
      <c r="B153" s="37"/>
      <c r="C153" s="191" t="s">
        <v>454</v>
      </c>
      <c r="D153" s="191" t="s">
        <v>131</v>
      </c>
      <c r="E153" s="192" t="s">
        <v>826</v>
      </c>
      <c r="F153" s="193" t="s">
        <v>827</v>
      </c>
      <c r="G153" s="194" t="s">
        <v>133</v>
      </c>
      <c r="H153" s="195">
        <v>36</v>
      </c>
      <c r="I153" s="196"/>
      <c r="J153" s="197">
        <f>ROUND(I153*H153,2)</f>
        <v>0</v>
      </c>
      <c r="K153" s="193" t="s">
        <v>147</v>
      </c>
      <c r="L153" s="41"/>
      <c r="M153" s="198" t="s">
        <v>32</v>
      </c>
      <c r="N153" s="199" t="s">
        <v>50</v>
      </c>
      <c r="O153" s="66"/>
      <c r="P153" s="200">
        <f>O153*H153</f>
        <v>0</v>
      </c>
      <c r="Q153" s="200">
        <v>0.00025</v>
      </c>
      <c r="R153" s="200">
        <f>Q153*H153</f>
        <v>0.009000000000000001</v>
      </c>
      <c r="S153" s="200">
        <v>0</v>
      </c>
      <c r="T153" s="20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2" t="s">
        <v>229</v>
      </c>
      <c r="AT153" s="202" t="s">
        <v>131</v>
      </c>
      <c r="AU153" s="202" t="s">
        <v>135</v>
      </c>
      <c r="AY153" s="18" t="s">
        <v>128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8" t="s">
        <v>135</v>
      </c>
      <c r="BK153" s="203">
        <f>ROUND(I153*H153,2)</f>
        <v>0</v>
      </c>
      <c r="BL153" s="18" t="s">
        <v>229</v>
      </c>
      <c r="BM153" s="202" t="s">
        <v>828</v>
      </c>
    </row>
    <row r="154" spans="1:65" s="2" customFormat="1" ht="16.5" customHeight="1">
      <c r="A154" s="36"/>
      <c r="B154" s="37"/>
      <c r="C154" s="191" t="s">
        <v>458</v>
      </c>
      <c r="D154" s="191" t="s">
        <v>131</v>
      </c>
      <c r="E154" s="192" t="s">
        <v>829</v>
      </c>
      <c r="F154" s="193" t="s">
        <v>830</v>
      </c>
      <c r="G154" s="194" t="s">
        <v>133</v>
      </c>
      <c r="H154" s="195">
        <v>12</v>
      </c>
      <c r="I154" s="196"/>
      <c r="J154" s="197">
        <f>ROUND(I154*H154,2)</f>
        <v>0</v>
      </c>
      <c r="K154" s="193" t="s">
        <v>147</v>
      </c>
      <c r="L154" s="41"/>
      <c r="M154" s="198" t="s">
        <v>32</v>
      </c>
      <c r="N154" s="199" t="s">
        <v>50</v>
      </c>
      <c r="O154" s="66"/>
      <c r="P154" s="200">
        <f>O154*H154</f>
        <v>0</v>
      </c>
      <c r="Q154" s="200">
        <v>0.00035</v>
      </c>
      <c r="R154" s="200">
        <f>Q154*H154</f>
        <v>0.0042</v>
      </c>
      <c r="S154" s="200">
        <v>0</v>
      </c>
      <c r="T154" s="20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2" t="s">
        <v>229</v>
      </c>
      <c r="AT154" s="202" t="s">
        <v>131</v>
      </c>
      <c r="AU154" s="202" t="s">
        <v>135</v>
      </c>
      <c r="AY154" s="18" t="s">
        <v>128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8" t="s">
        <v>135</v>
      </c>
      <c r="BK154" s="203">
        <f>ROUND(I154*H154,2)</f>
        <v>0</v>
      </c>
      <c r="BL154" s="18" t="s">
        <v>229</v>
      </c>
      <c r="BM154" s="202" t="s">
        <v>831</v>
      </c>
    </row>
    <row r="155" spans="2:63" s="12" customFormat="1" ht="25.9" customHeight="1">
      <c r="B155" s="175"/>
      <c r="C155" s="176"/>
      <c r="D155" s="177" t="s">
        <v>77</v>
      </c>
      <c r="E155" s="178" t="s">
        <v>832</v>
      </c>
      <c r="F155" s="178" t="s">
        <v>833</v>
      </c>
      <c r="G155" s="176"/>
      <c r="H155" s="176"/>
      <c r="I155" s="179"/>
      <c r="J155" s="180">
        <f>BK155</f>
        <v>0</v>
      </c>
      <c r="K155" s="176"/>
      <c r="L155" s="181"/>
      <c r="M155" s="182"/>
      <c r="N155" s="183"/>
      <c r="O155" s="183"/>
      <c r="P155" s="184">
        <f>P156</f>
        <v>0</v>
      </c>
      <c r="Q155" s="183"/>
      <c r="R155" s="184">
        <f>R156</f>
        <v>0</v>
      </c>
      <c r="S155" s="183"/>
      <c r="T155" s="185">
        <f>T156</f>
        <v>0</v>
      </c>
      <c r="AR155" s="186" t="s">
        <v>155</v>
      </c>
      <c r="AT155" s="187" t="s">
        <v>77</v>
      </c>
      <c r="AU155" s="187" t="s">
        <v>78</v>
      </c>
      <c r="AY155" s="186" t="s">
        <v>128</v>
      </c>
      <c r="BK155" s="188">
        <f>BK156</f>
        <v>0</v>
      </c>
    </row>
    <row r="156" spans="1:65" s="2" customFormat="1" ht="24" customHeight="1">
      <c r="A156" s="36"/>
      <c r="B156" s="37"/>
      <c r="C156" s="191" t="s">
        <v>462</v>
      </c>
      <c r="D156" s="191" t="s">
        <v>131</v>
      </c>
      <c r="E156" s="192" t="s">
        <v>834</v>
      </c>
      <c r="F156" s="193" t="s">
        <v>835</v>
      </c>
      <c r="G156" s="194" t="s">
        <v>141</v>
      </c>
      <c r="H156" s="195">
        <v>12</v>
      </c>
      <c r="I156" s="196"/>
      <c r="J156" s="197">
        <f>ROUND(I156*H156,2)</f>
        <v>0</v>
      </c>
      <c r="K156" s="193" t="s">
        <v>147</v>
      </c>
      <c r="L156" s="41"/>
      <c r="M156" s="204" t="s">
        <v>32</v>
      </c>
      <c r="N156" s="205" t="s">
        <v>50</v>
      </c>
      <c r="O156" s="206"/>
      <c r="P156" s="207">
        <f>O156*H156</f>
        <v>0</v>
      </c>
      <c r="Q156" s="207">
        <v>0</v>
      </c>
      <c r="R156" s="207">
        <f>Q156*H156</f>
        <v>0</v>
      </c>
      <c r="S156" s="207">
        <v>0</v>
      </c>
      <c r="T156" s="20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2" t="s">
        <v>836</v>
      </c>
      <c r="AT156" s="202" t="s">
        <v>131</v>
      </c>
      <c r="AU156" s="202" t="s">
        <v>21</v>
      </c>
      <c r="AY156" s="18" t="s">
        <v>128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8" t="s">
        <v>135</v>
      </c>
      <c r="BK156" s="203">
        <f>ROUND(I156*H156,2)</f>
        <v>0</v>
      </c>
      <c r="BL156" s="18" t="s">
        <v>836</v>
      </c>
      <c r="BM156" s="202" t="s">
        <v>837</v>
      </c>
    </row>
    <row r="157" spans="1:31" s="2" customFormat="1" ht="6.95" customHeight="1">
      <c r="A157" s="36"/>
      <c r="B157" s="49"/>
      <c r="C157" s="50"/>
      <c r="D157" s="50"/>
      <c r="E157" s="50"/>
      <c r="F157" s="50"/>
      <c r="G157" s="50"/>
      <c r="H157" s="50"/>
      <c r="I157" s="140"/>
      <c r="J157" s="50"/>
      <c r="K157" s="50"/>
      <c r="L157" s="41"/>
      <c r="M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</row>
  </sheetData>
  <sheetProtection algorithmName="SHA-512" hashValue="T0ZChiXqveWB/YH5JdQZ4KbzIjDLDS/vXJG7UzVwK377JC6SZUVxi+MmZmmIkHK0G5CKrSUi4Wgd0ADBLEi1lw==" saltValue="eyvHRJxRBCgTLptwD2TrXb0GSS8Vjv4pdIRMHu8wJ1b8sBrv5ie1UEqkZlojGdEM3+dp1TTU8a1V3CPA+7wk1Q==" spinCount="100000" sheet="1" objects="1" scenarios="1" formatColumns="0" formatRows="0" autoFilter="0"/>
  <autoFilter ref="C86:K15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92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21</v>
      </c>
    </row>
    <row r="4" spans="2:46" s="1" customFormat="1" ht="24.95" customHeight="1">
      <c r="B4" s="21"/>
      <c r="D4" s="106" t="s">
        <v>102</v>
      </c>
      <c r="I4" s="102"/>
      <c r="L4" s="21"/>
      <c r="M4" s="107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8" t="s">
        <v>16</v>
      </c>
      <c r="I6" s="102"/>
      <c r="L6" s="21"/>
    </row>
    <row r="7" spans="2:12" s="1" customFormat="1" ht="16.5" customHeight="1">
      <c r="B7" s="21"/>
      <c r="E7" s="377" t="str">
        <f>'Rekapitulace stavby'!K6</f>
        <v>Výměna umakartových bytových jader v byt.domech Volgogradská 2372/159</v>
      </c>
      <c r="F7" s="378"/>
      <c r="G7" s="378"/>
      <c r="H7" s="378"/>
      <c r="I7" s="102"/>
      <c r="L7" s="21"/>
    </row>
    <row r="8" spans="1:31" s="2" customFormat="1" ht="12" customHeight="1">
      <c r="A8" s="36"/>
      <c r="B8" s="41"/>
      <c r="C8" s="36"/>
      <c r="D8" s="108" t="s">
        <v>159</v>
      </c>
      <c r="E8" s="36"/>
      <c r="F8" s="36"/>
      <c r="G8" s="36"/>
      <c r="H8" s="36"/>
      <c r="I8" s="109"/>
      <c r="J8" s="36"/>
      <c r="K8" s="36"/>
      <c r="L8" s="11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1" t="s">
        <v>838</v>
      </c>
      <c r="F9" s="372"/>
      <c r="G9" s="372"/>
      <c r="H9" s="372"/>
      <c r="I9" s="109"/>
      <c r="J9" s="36"/>
      <c r="K9" s="36"/>
      <c r="L9" s="11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09"/>
      <c r="J10" s="36"/>
      <c r="K10" s="36"/>
      <c r="L10" s="11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1" t="s">
        <v>19</v>
      </c>
      <c r="G11" s="36"/>
      <c r="H11" s="36"/>
      <c r="I11" s="112" t="s">
        <v>20</v>
      </c>
      <c r="J11" s="111" t="s">
        <v>32</v>
      </c>
      <c r="K11" s="36"/>
      <c r="L11" s="11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1" t="s">
        <v>23</v>
      </c>
      <c r="G12" s="36"/>
      <c r="H12" s="36"/>
      <c r="I12" s="112" t="s">
        <v>24</v>
      </c>
      <c r="J12" s="113" t="str">
        <f>'Rekapitulace stavby'!AN8</f>
        <v>1. 5. 2019</v>
      </c>
      <c r="K12" s="36"/>
      <c r="L12" s="11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09"/>
      <c r="J13" s="36"/>
      <c r="K13" s="36"/>
      <c r="L13" s="11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30</v>
      </c>
      <c r="E14" s="36"/>
      <c r="F14" s="36"/>
      <c r="G14" s="36"/>
      <c r="H14" s="36"/>
      <c r="I14" s="112" t="s">
        <v>31</v>
      </c>
      <c r="J14" s="111" t="s">
        <v>32</v>
      </c>
      <c r="K14" s="36"/>
      <c r="L14" s="11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1" t="s">
        <v>33</v>
      </c>
      <c r="F15" s="36"/>
      <c r="G15" s="36"/>
      <c r="H15" s="36"/>
      <c r="I15" s="112" t="s">
        <v>34</v>
      </c>
      <c r="J15" s="111" t="s">
        <v>32</v>
      </c>
      <c r="K15" s="36"/>
      <c r="L15" s="11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09"/>
      <c r="J16" s="36"/>
      <c r="K16" s="36"/>
      <c r="L16" s="11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35</v>
      </c>
      <c r="E17" s="36"/>
      <c r="F17" s="36"/>
      <c r="G17" s="36"/>
      <c r="H17" s="36"/>
      <c r="I17" s="112" t="s">
        <v>31</v>
      </c>
      <c r="J17" s="31" t="str">
        <f>'Rekapitulace stavby'!AN13</f>
        <v>Vyplň údaj</v>
      </c>
      <c r="K17" s="36"/>
      <c r="L17" s="11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3" t="str">
        <f>'Rekapitulace stavby'!E14</f>
        <v>Vyplň údaj</v>
      </c>
      <c r="F18" s="374"/>
      <c r="G18" s="374"/>
      <c r="H18" s="374"/>
      <c r="I18" s="112" t="s">
        <v>34</v>
      </c>
      <c r="J18" s="31" t="str">
        <f>'Rekapitulace stavby'!AN14</f>
        <v>Vyplň údaj</v>
      </c>
      <c r="K18" s="36"/>
      <c r="L18" s="11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09"/>
      <c r="J19" s="36"/>
      <c r="K19" s="36"/>
      <c r="L19" s="11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37</v>
      </c>
      <c r="E20" s="36"/>
      <c r="F20" s="36"/>
      <c r="G20" s="36"/>
      <c r="H20" s="36"/>
      <c r="I20" s="112" t="s">
        <v>31</v>
      </c>
      <c r="J20" s="111" t="s">
        <v>38</v>
      </c>
      <c r="K20" s="36"/>
      <c r="L20" s="11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1" t="s">
        <v>39</v>
      </c>
      <c r="F21" s="36"/>
      <c r="G21" s="36"/>
      <c r="H21" s="36"/>
      <c r="I21" s="112" t="s">
        <v>34</v>
      </c>
      <c r="J21" s="111" t="s">
        <v>32</v>
      </c>
      <c r="K21" s="36"/>
      <c r="L21" s="11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09"/>
      <c r="J22" s="36"/>
      <c r="K22" s="36"/>
      <c r="L22" s="11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41</v>
      </c>
      <c r="E23" s="36"/>
      <c r="F23" s="36"/>
      <c r="G23" s="36"/>
      <c r="H23" s="36"/>
      <c r="I23" s="112" t="s">
        <v>31</v>
      </c>
      <c r="J23" s="111" t="s">
        <v>38</v>
      </c>
      <c r="K23" s="36"/>
      <c r="L23" s="11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1" t="s">
        <v>39</v>
      </c>
      <c r="F24" s="36"/>
      <c r="G24" s="36"/>
      <c r="H24" s="36"/>
      <c r="I24" s="112" t="s">
        <v>34</v>
      </c>
      <c r="J24" s="111" t="s">
        <v>32</v>
      </c>
      <c r="K24" s="36"/>
      <c r="L24" s="11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09"/>
      <c r="J25" s="36"/>
      <c r="K25" s="36"/>
      <c r="L25" s="11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42</v>
      </c>
      <c r="E26" s="36"/>
      <c r="F26" s="36"/>
      <c r="G26" s="36"/>
      <c r="H26" s="36"/>
      <c r="I26" s="109"/>
      <c r="J26" s="36"/>
      <c r="K26" s="36"/>
      <c r="L26" s="11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75" t="s">
        <v>32</v>
      </c>
      <c r="F27" s="375"/>
      <c r="G27" s="375"/>
      <c r="H27" s="375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09"/>
      <c r="J28" s="36"/>
      <c r="K28" s="36"/>
      <c r="L28" s="11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44</v>
      </c>
      <c r="E30" s="36"/>
      <c r="F30" s="36"/>
      <c r="G30" s="36"/>
      <c r="H30" s="36"/>
      <c r="I30" s="109"/>
      <c r="J30" s="124">
        <f>ROUND(J89,2)</f>
        <v>0</v>
      </c>
      <c r="K30" s="36"/>
      <c r="L30" s="11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46</v>
      </c>
      <c r="G32" s="36"/>
      <c r="H32" s="36"/>
      <c r="I32" s="126" t="s">
        <v>45</v>
      </c>
      <c r="J32" s="125" t="s">
        <v>47</v>
      </c>
      <c r="K32" s="36"/>
      <c r="L32" s="11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48</v>
      </c>
      <c r="E33" s="108" t="s">
        <v>49</v>
      </c>
      <c r="F33" s="128">
        <f>ROUND((SUM(BE89:BE137)),2)</f>
        <v>0</v>
      </c>
      <c r="G33" s="36"/>
      <c r="H33" s="36"/>
      <c r="I33" s="129">
        <v>0.21</v>
      </c>
      <c r="J33" s="128">
        <f>ROUND(((SUM(BE89:BE137))*I33),2)</f>
        <v>0</v>
      </c>
      <c r="K33" s="36"/>
      <c r="L33" s="11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50</v>
      </c>
      <c r="F34" s="128">
        <f>ROUND((SUM(BF89:BF137)),2)</f>
        <v>0</v>
      </c>
      <c r="G34" s="36"/>
      <c r="H34" s="36"/>
      <c r="I34" s="129">
        <v>0.15</v>
      </c>
      <c r="J34" s="128">
        <f>ROUND(((SUM(BF89:BF137))*I34),2)</f>
        <v>0</v>
      </c>
      <c r="K34" s="36"/>
      <c r="L34" s="11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51</v>
      </c>
      <c r="F35" s="128">
        <f>ROUND((SUM(BG89:BG137)),2)</f>
        <v>0</v>
      </c>
      <c r="G35" s="36"/>
      <c r="H35" s="36"/>
      <c r="I35" s="129">
        <v>0.21</v>
      </c>
      <c r="J35" s="128">
        <f>0</f>
        <v>0</v>
      </c>
      <c r="K35" s="36"/>
      <c r="L35" s="11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52</v>
      </c>
      <c r="F36" s="128">
        <f>ROUND((SUM(BH89:BH137)),2)</f>
        <v>0</v>
      </c>
      <c r="G36" s="36"/>
      <c r="H36" s="36"/>
      <c r="I36" s="129">
        <v>0.15</v>
      </c>
      <c r="J36" s="128">
        <f>0</f>
        <v>0</v>
      </c>
      <c r="K36" s="36"/>
      <c r="L36" s="11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53</v>
      </c>
      <c r="F37" s="128">
        <f>ROUND((SUM(BI89:BI137)),2)</f>
        <v>0</v>
      </c>
      <c r="G37" s="36"/>
      <c r="H37" s="36"/>
      <c r="I37" s="129">
        <v>0</v>
      </c>
      <c r="J37" s="128">
        <f>0</f>
        <v>0</v>
      </c>
      <c r="K37" s="36"/>
      <c r="L37" s="11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09"/>
      <c r="J38" s="36"/>
      <c r="K38" s="36"/>
      <c r="L38" s="11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54</v>
      </c>
      <c r="E39" s="132"/>
      <c r="F39" s="132"/>
      <c r="G39" s="133" t="s">
        <v>55</v>
      </c>
      <c r="H39" s="134" t="s">
        <v>56</v>
      </c>
      <c r="I39" s="135"/>
      <c r="J39" s="136">
        <f>SUM(J30:J37)</f>
        <v>0</v>
      </c>
      <c r="K39" s="137"/>
      <c r="L39" s="11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103</v>
      </c>
      <c r="D45" s="38"/>
      <c r="E45" s="38"/>
      <c r="F45" s="38"/>
      <c r="G45" s="38"/>
      <c r="H45" s="38"/>
      <c r="I45" s="109"/>
      <c r="J45" s="38"/>
      <c r="K45" s="38"/>
      <c r="L45" s="110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09"/>
      <c r="J46" s="38"/>
      <c r="K46" s="38"/>
      <c r="L46" s="11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09"/>
      <c r="J47" s="38"/>
      <c r="K47" s="38"/>
      <c r="L47" s="11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9" t="str">
        <f>E7</f>
        <v>Výměna umakartových bytových jader v byt.domech Volgogradská 2372/159</v>
      </c>
      <c r="F48" s="380"/>
      <c r="G48" s="380"/>
      <c r="H48" s="380"/>
      <c r="I48" s="109"/>
      <c r="J48" s="38"/>
      <c r="K48" s="38"/>
      <c r="L48" s="11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159</v>
      </c>
      <c r="D49" s="38"/>
      <c r="E49" s="38"/>
      <c r="F49" s="38"/>
      <c r="G49" s="38"/>
      <c r="H49" s="38"/>
      <c r="I49" s="109"/>
      <c r="J49" s="38"/>
      <c r="K49" s="38"/>
      <c r="L49" s="11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1" t="str">
        <f>E9</f>
        <v xml:space="preserve">D.1.4.2 - Technika prostředí staveb - Plynoinstalace </v>
      </c>
      <c r="F50" s="376"/>
      <c r="G50" s="376"/>
      <c r="H50" s="376"/>
      <c r="I50" s="109"/>
      <c r="J50" s="38"/>
      <c r="K50" s="38"/>
      <c r="L50" s="11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09"/>
      <c r="J51" s="38"/>
      <c r="K51" s="38"/>
      <c r="L51" s="11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Ostrava-Zábřeh </v>
      </c>
      <c r="G52" s="38"/>
      <c r="H52" s="38"/>
      <c r="I52" s="112" t="s">
        <v>24</v>
      </c>
      <c r="J52" s="61" t="str">
        <f>IF(J12="","",J12)</f>
        <v>1. 5. 2019</v>
      </c>
      <c r="K52" s="38"/>
      <c r="L52" s="11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09"/>
      <c r="J53" s="38"/>
      <c r="K53" s="38"/>
      <c r="L53" s="11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SMO,Městský obvod Ostrava-Jih </v>
      </c>
      <c r="G54" s="38"/>
      <c r="H54" s="38"/>
      <c r="I54" s="112" t="s">
        <v>37</v>
      </c>
      <c r="J54" s="34" t="str">
        <f>E21</f>
        <v xml:space="preserve">Lenka Jerakasová </v>
      </c>
      <c r="K54" s="38"/>
      <c r="L54" s="11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112" t="s">
        <v>41</v>
      </c>
      <c r="J55" s="34" t="str">
        <f>E24</f>
        <v xml:space="preserve">Lenka Jerakasová </v>
      </c>
      <c r="K55" s="38"/>
      <c r="L55" s="11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09"/>
      <c r="J56" s="38"/>
      <c r="K56" s="38"/>
      <c r="L56" s="11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4" t="s">
        <v>104</v>
      </c>
      <c r="D57" s="145"/>
      <c r="E57" s="145"/>
      <c r="F57" s="145"/>
      <c r="G57" s="145"/>
      <c r="H57" s="145"/>
      <c r="I57" s="146"/>
      <c r="J57" s="147" t="s">
        <v>105</v>
      </c>
      <c r="K57" s="145"/>
      <c r="L57" s="11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09"/>
      <c r="J58" s="38"/>
      <c r="K58" s="38"/>
      <c r="L58" s="11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76</v>
      </c>
      <c r="D59" s="38"/>
      <c r="E59" s="38"/>
      <c r="F59" s="38"/>
      <c r="G59" s="38"/>
      <c r="H59" s="38"/>
      <c r="I59" s="109"/>
      <c r="J59" s="79">
        <f>J89</f>
        <v>0</v>
      </c>
      <c r="K59" s="38"/>
      <c r="L59" s="11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106</v>
      </c>
    </row>
    <row r="60" spans="2:12" s="9" customFormat="1" ht="24.95" customHeight="1">
      <c r="B60" s="149"/>
      <c r="C60" s="150"/>
      <c r="D60" s="151" t="s">
        <v>161</v>
      </c>
      <c r="E60" s="152"/>
      <c r="F60" s="152"/>
      <c r="G60" s="152"/>
      <c r="H60" s="152"/>
      <c r="I60" s="153"/>
      <c r="J60" s="154">
        <f>J90</f>
        <v>0</v>
      </c>
      <c r="K60" s="150"/>
      <c r="L60" s="155"/>
    </row>
    <row r="61" spans="2:12" s="10" customFormat="1" ht="19.9" customHeight="1">
      <c r="B61" s="156"/>
      <c r="C61" s="157"/>
      <c r="D61" s="158" t="s">
        <v>164</v>
      </c>
      <c r="E61" s="159"/>
      <c r="F61" s="159"/>
      <c r="G61" s="159"/>
      <c r="H61" s="159"/>
      <c r="I61" s="160"/>
      <c r="J61" s="161">
        <f>J91</f>
        <v>0</v>
      </c>
      <c r="K61" s="157"/>
      <c r="L61" s="162"/>
    </row>
    <row r="62" spans="2:12" s="10" customFormat="1" ht="19.9" customHeight="1">
      <c r="B62" s="156"/>
      <c r="C62" s="157"/>
      <c r="D62" s="158" t="s">
        <v>165</v>
      </c>
      <c r="E62" s="159"/>
      <c r="F62" s="159"/>
      <c r="G62" s="159"/>
      <c r="H62" s="159"/>
      <c r="I62" s="160"/>
      <c r="J62" s="161">
        <f>J94</f>
        <v>0</v>
      </c>
      <c r="K62" s="157"/>
      <c r="L62" s="162"/>
    </row>
    <row r="63" spans="2:12" s="9" customFormat="1" ht="24.95" customHeight="1">
      <c r="B63" s="149"/>
      <c r="C63" s="150"/>
      <c r="D63" s="151" t="s">
        <v>167</v>
      </c>
      <c r="E63" s="152"/>
      <c r="F63" s="152"/>
      <c r="G63" s="152"/>
      <c r="H63" s="152"/>
      <c r="I63" s="153"/>
      <c r="J63" s="154">
        <f>J100</f>
        <v>0</v>
      </c>
      <c r="K63" s="150"/>
      <c r="L63" s="155"/>
    </row>
    <row r="64" spans="2:12" s="10" customFormat="1" ht="19.9" customHeight="1">
      <c r="B64" s="156"/>
      <c r="C64" s="157"/>
      <c r="D64" s="158" t="s">
        <v>839</v>
      </c>
      <c r="E64" s="159"/>
      <c r="F64" s="159"/>
      <c r="G64" s="159"/>
      <c r="H64" s="159"/>
      <c r="I64" s="160"/>
      <c r="J64" s="161">
        <f>J101</f>
        <v>0</v>
      </c>
      <c r="K64" s="157"/>
      <c r="L64" s="162"/>
    </row>
    <row r="65" spans="2:12" s="10" customFormat="1" ht="19.9" customHeight="1">
      <c r="B65" s="156"/>
      <c r="C65" s="157"/>
      <c r="D65" s="158" t="s">
        <v>647</v>
      </c>
      <c r="E65" s="159"/>
      <c r="F65" s="159"/>
      <c r="G65" s="159"/>
      <c r="H65" s="159"/>
      <c r="I65" s="160"/>
      <c r="J65" s="161">
        <f>J126</f>
        <v>0</v>
      </c>
      <c r="K65" s="157"/>
      <c r="L65" s="162"/>
    </row>
    <row r="66" spans="2:12" s="10" customFormat="1" ht="19.9" customHeight="1">
      <c r="B66" s="156"/>
      <c r="C66" s="157"/>
      <c r="D66" s="158" t="s">
        <v>176</v>
      </c>
      <c r="E66" s="159"/>
      <c r="F66" s="159"/>
      <c r="G66" s="159"/>
      <c r="H66" s="159"/>
      <c r="I66" s="160"/>
      <c r="J66" s="161">
        <f>J131</f>
        <v>0</v>
      </c>
      <c r="K66" s="157"/>
      <c r="L66" s="162"/>
    </row>
    <row r="67" spans="2:12" s="9" customFormat="1" ht="24.95" customHeight="1">
      <c r="B67" s="149"/>
      <c r="C67" s="150"/>
      <c r="D67" s="151" t="s">
        <v>840</v>
      </c>
      <c r="E67" s="152"/>
      <c r="F67" s="152"/>
      <c r="G67" s="152"/>
      <c r="H67" s="152"/>
      <c r="I67" s="153"/>
      <c r="J67" s="154">
        <f>J133</f>
        <v>0</v>
      </c>
      <c r="K67" s="150"/>
      <c r="L67" s="155"/>
    </row>
    <row r="68" spans="2:12" s="10" customFormat="1" ht="19.9" customHeight="1">
      <c r="B68" s="156"/>
      <c r="C68" s="157"/>
      <c r="D68" s="158" t="s">
        <v>841</v>
      </c>
      <c r="E68" s="159"/>
      <c r="F68" s="159"/>
      <c r="G68" s="159"/>
      <c r="H68" s="159"/>
      <c r="I68" s="160"/>
      <c r="J68" s="161">
        <f>J134</f>
        <v>0</v>
      </c>
      <c r="K68" s="157"/>
      <c r="L68" s="162"/>
    </row>
    <row r="69" spans="2:12" s="9" customFormat="1" ht="24.95" customHeight="1">
      <c r="B69" s="149"/>
      <c r="C69" s="150"/>
      <c r="D69" s="151" t="s">
        <v>649</v>
      </c>
      <c r="E69" s="152"/>
      <c r="F69" s="152"/>
      <c r="G69" s="152"/>
      <c r="H69" s="152"/>
      <c r="I69" s="153"/>
      <c r="J69" s="154">
        <f>J136</f>
        <v>0</v>
      </c>
      <c r="K69" s="150"/>
      <c r="L69" s="155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109"/>
      <c r="J70" s="38"/>
      <c r="K70" s="38"/>
      <c r="L70" s="110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140"/>
      <c r="J71" s="50"/>
      <c r="K71" s="50"/>
      <c r="L71" s="110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143"/>
      <c r="J75" s="52"/>
      <c r="K75" s="52"/>
      <c r="L75" s="11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4" t="s">
        <v>112</v>
      </c>
      <c r="D76" s="38"/>
      <c r="E76" s="38"/>
      <c r="F76" s="38"/>
      <c r="G76" s="38"/>
      <c r="H76" s="38"/>
      <c r="I76" s="109"/>
      <c r="J76" s="38"/>
      <c r="K76" s="38"/>
      <c r="L76" s="11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109"/>
      <c r="J77" s="38"/>
      <c r="K77" s="38"/>
      <c r="L77" s="11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16</v>
      </c>
      <c r="D78" s="38"/>
      <c r="E78" s="38"/>
      <c r="F78" s="38"/>
      <c r="G78" s="38"/>
      <c r="H78" s="38"/>
      <c r="I78" s="109"/>
      <c r="J78" s="38"/>
      <c r="K78" s="38"/>
      <c r="L78" s="11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79" t="str">
        <f>E7</f>
        <v>Výměna umakartových bytových jader v byt.domech Volgogradská 2372/159</v>
      </c>
      <c r="F79" s="380"/>
      <c r="G79" s="380"/>
      <c r="H79" s="380"/>
      <c r="I79" s="109"/>
      <c r="J79" s="38"/>
      <c r="K79" s="38"/>
      <c r="L79" s="11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0" t="s">
        <v>159</v>
      </c>
      <c r="D80" s="38"/>
      <c r="E80" s="38"/>
      <c r="F80" s="38"/>
      <c r="G80" s="38"/>
      <c r="H80" s="38"/>
      <c r="I80" s="109"/>
      <c r="J80" s="38"/>
      <c r="K80" s="38"/>
      <c r="L80" s="11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51" t="str">
        <f>E9</f>
        <v xml:space="preserve">D.1.4.2 - Technika prostředí staveb - Plynoinstalace </v>
      </c>
      <c r="F81" s="376"/>
      <c r="G81" s="376"/>
      <c r="H81" s="376"/>
      <c r="I81" s="109"/>
      <c r="J81" s="38"/>
      <c r="K81" s="38"/>
      <c r="L81" s="11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109"/>
      <c r="J82" s="38"/>
      <c r="K82" s="38"/>
      <c r="L82" s="11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0" t="s">
        <v>22</v>
      </c>
      <c r="D83" s="38"/>
      <c r="E83" s="38"/>
      <c r="F83" s="28" t="str">
        <f>F12</f>
        <v xml:space="preserve">Ostrava-Zábřeh </v>
      </c>
      <c r="G83" s="38"/>
      <c r="H83" s="38"/>
      <c r="I83" s="112" t="s">
        <v>24</v>
      </c>
      <c r="J83" s="61" t="str">
        <f>IF(J12="","",J12)</f>
        <v>1. 5. 2019</v>
      </c>
      <c r="K83" s="38"/>
      <c r="L83" s="11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109"/>
      <c r="J84" s="38"/>
      <c r="K84" s="38"/>
      <c r="L84" s="11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0" t="s">
        <v>30</v>
      </c>
      <c r="D85" s="38"/>
      <c r="E85" s="38"/>
      <c r="F85" s="28" t="str">
        <f>E15</f>
        <v xml:space="preserve">SMO,Městský obvod Ostrava-Jih </v>
      </c>
      <c r="G85" s="38"/>
      <c r="H85" s="38"/>
      <c r="I85" s="112" t="s">
        <v>37</v>
      </c>
      <c r="J85" s="34" t="str">
        <f>E21</f>
        <v xml:space="preserve">Lenka Jerakasová </v>
      </c>
      <c r="K85" s="38"/>
      <c r="L85" s="11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0" t="s">
        <v>35</v>
      </c>
      <c r="D86" s="38"/>
      <c r="E86" s="38"/>
      <c r="F86" s="28" t="str">
        <f>IF(E18="","",E18)</f>
        <v>Vyplň údaj</v>
      </c>
      <c r="G86" s="38"/>
      <c r="H86" s="38"/>
      <c r="I86" s="112" t="s">
        <v>41</v>
      </c>
      <c r="J86" s="34" t="str">
        <f>E24</f>
        <v xml:space="preserve">Lenka Jerakasová </v>
      </c>
      <c r="K86" s="38"/>
      <c r="L86" s="11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109"/>
      <c r="J87" s="38"/>
      <c r="K87" s="38"/>
      <c r="L87" s="11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63"/>
      <c r="B88" s="164"/>
      <c r="C88" s="165" t="s">
        <v>113</v>
      </c>
      <c r="D88" s="166" t="s">
        <v>63</v>
      </c>
      <c r="E88" s="166" t="s">
        <v>59</v>
      </c>
      <c r="F88" s="166" t="s">
        <v>60</v>
      </c>
      <c r="G88" s="166" t="s">
        <v>114</v>
      </c>
      <c r="H88" s="166" t="s">
        <v>115</v>
      </c>
      <c r="I88" s="167" t="s">
        <v>116</v>
      </c>
      <c r="J88" s="166" t="s">
        <v>105</v>
      </c>
      <c r="K88" s="168" t="s">
        <v>117</v>
      </c>
      <c r="L88" s="169"/>
      <c r="M88" s="70" t="s">
        <v>32</v>
      </c>
      <c r="N88" s="71" t="s">
        <v>48</v>
      </c>
      <c r="O88" s="71" t="s">
        <v>118</v>
      </c>
      <c r="P88" s="71" t="s">
        <v>119</v>
      </c>
      <c r="Q88" s="71" t="s">
        <v>120</v>
      </c>
      <c r="R88" s="71" t="s">
        <v>121</v>
      </c>
      <c r="S88" s="71" t="s">
        <v>122</v>
      </c>
      <c r="T88" s="72" t="s">
        <v>123</v>
      </c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</row>
    <row r="89" spans="1:63" s="2" customFormat="1" ht="22.9" customHeight="1">
      <c r="A89" s="36"/>
      <c r="B89" s="37"/>
      <c r="C89" s="77" t="s">
        <v>124</v>
      </c>
      <c r="D89" s="38"/>
      <c r="E89" s="38"/>
      <c r="F89" s="38"/>
      <c r="G89" s="38"/>
      <c r="H89" s="38"/>
      <c r="I89" s="109"/>
      <c r="J89" s="170">
        <f>BK89</f>
        <v>0</v>
      </c>
      <c r="K89" s="38"/>
      <c r="L89" s="41"/>
      <c r="M89" s="73"/>
      <c r="N89" s="171"/>
      <c r="O89" s="74"/>
      <c r="P89" s="172">
        <f>P90+P100+P133+P136</f>
        <v>0</v>
      </c>
      <c r="Q89" s="74"/>
      <c r="R89" s="172">
        <f>R90+R100+R133+R136</f>
        <v>0.27353200000000005</v>
      </c>
      <c r="S89" s="74"/>
      <c r="T89" s="173">
        <f>T90+T100+T133+T136</f>
        <v>1.31982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8" t="s">
        <v>77</v>
      </c>
      <c r="AU89" s="18" t="s">
        <v>106</v>
      </c>
      <c r="BK89" s="174">
        <f>BK90+BK100+BK133+BK136</f>
        <v>0</v>
      </c>
    </row>
    <row r="90" spans="2:63" s="12" customFormat="1" ht="25.9" customHeight="1">
      <c r="B90" s="175"/>
      <c r="C90" s="176"/>
      <c r="D90" s="177" t="s">
        <v>77</v>
      </c>
      <c r="E90" s="178" t="s">
        <v>178</v>
      </c>
      <c r="F90" s="178" t="s">
        <v>179</v>
      </c>
      <c r="G90" s="176"/>
      <c r="H90" s="176"/>
      <c r="I90" s="179"/>
      <c r="J90" s="180">
        <f>BK90</f>
        <v>0</v>
      </c>
      <c r="K90" s="176"/>
      <c r="L90" s="181"/>
      <c r="M90" s="182"/>
      <c r="N90" s="183"/>
      <c r="O90" s="183"/>
      <c r="P90" s="184">
        <f>P91+P94</f>
        <v>0</v>
      </c>
      <c r="Q90" s="183"/>
      <c r="R90" s="184">
        <f>R91+R94</f>
        <v>0</v>
      </c>
      <c r="S90" s="183"/>
      <c r="T90" s="185">
        <f>T91+T94</f>
        <v>0.025</v>
      </c>
      <c r="AR90" s="186" t="s">
        <v>21</v>
      </c>
      <c r="AT90" s="187" t="s">
        <v>77</v>
      </c>
      <c r="AU90" s="187" t="s">
        <v>78</v>
      </c>
      <c r="AY90" s="186" t="s">
        <v>128</v>
      </c>
      <c r="BK90" s="188">
        <f>BK91+BK94</f>
        <v>0</v>
      </c>
    </row>
    <row r="91" spans="2:63" s="12" customFormat="1" ht="22.9" customHeight="1">
      <c r="B91" s="175"/>
      <c r="C91" s="176"/>
      <c r="D91" s="177" t="s">
        <v>77</v>
      </c>
      <c r="E91" s="189" t="s">
        <v>215</v>
      </c>
      <c r="F91" s="189" t="s">
        <v>216</v>
      </c>
      <c r="G91" s="176"/>
      <c r="H91" s="176"/>
      <c r="I91" s="179"/>
      <c r="J91" s="190">
        <f>BK91</f>
        <v>0</v>
      </c>
      <c r="K91" s="176"/>
      <c r="L91" s="181"/>
      <c r="M91" s="182"/>
      <c r="N91" s="183"/>
      <c r="O91" s="183"/>
      <c r="P91" s="184">
        <f>SUM(P92:P93)</f>
        <v>0</v>
      </c>
      <c r="Q91" s="183"/>
      <c r="R91" s="184">
        <f>SUM(R92:R93)</f>
        <v>0</v>
      </c>
      <c r="S91" s="183"/>
      <c r="T91" s="185">
        <f>SUM(T92:T93)</f>
        <v>0.025</v>
      </c>
      <c r="AR91" s="186" t="s">
        <v>21</v>
      </c>
      <c r="AT91" s="187" t="s">
        <v>77</v>
      </c>
      <c r="AU91" s="187" t="s">
        <v>21</v>
      </c>
      <c r="AY91" s="186" t="s">
        <v>128</v>
      </c>
      <c r="BK91" s="188">
        <f>SUM(BK92:BK93)</f>
        <v>0</v>
      </c>
    </row>
    <row r="92" spans="1:65" s="2" customFormat="1" ht="24" customHeight="1">
      <c r="A92" s="36"/>
      <c r="B92" s="37"/>
      <c r="C92" s="191" t="s">
        <v>21</v>
      </c>
      <c r="D92" s="191" t="s">
        <v>131</v>
      </c>
      <c r="E92" s="192" t="s">
        <v>842</v>
      </c>
      <c r="F92" s="193" t="s">
        <v>843</v>
      </c>
      <c r="G92" s="194" t="s">
        <v>133</v>
      </c>
      <c r="H92" s="195">
        <v>1</v>
      </c>
      <c r="I92" s="196"/>
      <c r="J92" s="197">
        <f>ROUND(I92*H92,2)</f>
        <v>0</v>
      </c>
      <c r="K92" s="193" t="s">
        <v>147</v>
      </c>
      <c r="L92" s="41"/>
      <c r="M92" s="198" t="s">
        <v>32</v>
      </c>
      <c r="N92" s="199" t="s">
        <v>50</v>
      </c>
      <c r="O92" s="66"/>
      <c r="P92" s="200">
        <f>O92*H92</f>
        <v>0</v>
      </c>
      <c r="Q92" s="200">
        <v>0</v>
      </c>
      <c r="R92" s="200">
        <f>Q92*H92</f>
        <v>0</v>
      </c>
      <c r="S92" s="200">
        <v>0.008</v>
      </c>
      <c r="T92" s="201">
        <f>S92*H92</f>
        <v>0.008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2" t="s">
        <v>155</v>
      </c>
      <c r="AT92" s="202" t="s">
        <v>131</v>
      </c>
      <c r="AU92" s="202" t="s">
        <v>135</v>
      </c>
      <c r="AY92" s="18" t="s">
        <v>128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8" t="s">
        <v>135</v>
      </c>
      <c r="BK92" s="203">
        <f>ROUND(I92*H92,2)</f>
        <v>0</v>
      </c>
      <c r="BL92" s="18" t="s">
        <v>155</v>
      </c>
      <c r="BM92" s="202" t="s">
        <v>844</v>
      </c>
    </row>
    <row r="93" spans="1:65" s="2" customFormat="1" ht="24" customHeight="1">
      <c r="A93" s="36"/>
      <c r="B93" s="37"/>
      <c r="C93" s="191" t="s">
        <v>135</v>
      </c>
      <c r="D93" s="191" t="s">
        <v>131</v>
      </c>
      <c r="E93" s="192" t="s">
        <v>845</v>
      </c>
      <c r="F93" s="193" t="s">
        <v>846</v>
      </c>
      <c r="G93" s="194" t="s">
        <v>133</v>
      </c>
      <c r="H93" s="195">
        <v>1</v>
      </c>
      <c r="I93" s="196"/>
      <c r="J93" s="197">
        <f>ROUND(I93*H93,2)</f>
        <v>0</v>
      </c>
      <c r="K93" s="193" t="s">
        <v>147</v>
      </c>
      <c r="L93" s="41"/>
      <c r="M93" s="198" t="s">
        <v>32</v>
      </c>
      <c r="N93" s="199" t="s">
        <v>50</v>
      </c>
      <c r="O93" s="66"/>
      <c r="P93" s="200">
        <f>O93*H93</f>
        <v>0</v>
      </c>
      <c r="Q93" s="200">
        <v>0</v>
      </c>
      <c r="R93" s="200">
        <f>Q93*H93</f>
        <v>0</v>
      </c>
      <c r="S93" s="200">
        <v>0.017</v>
      </c>
      <c r="T93" s="201">
        <f>S93*H93</f>
        <v>0.017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2" t="s">
        <v>155</v>
      </c>
      <c r="AT93" s="202" t="s">
        <v>131</v>
      </c>
      <c r="AU93" s="202" t="s">
        <v>135</v>
      </c>
      <c r="AY93" s="18" t="s">
        <v>128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8" t="s">
        <v>135</v>
      </c>
      <c r="BK93" s="203">
        <f>ROUND(I93*H93,2)</f>
        <v>0</v>
      </c>
      <c r="BL93" s="18" t="s">
        <v>155</v>
      </c>
      <c r="BM93" s="202" t="s">
        <v>847</v>
      </c>
    </row>
    <row r="94" spans="2:63" s="12" customFormat="1" ht="22.9" customHeight="1">
      <c r="B94" s="175"/>
      <c r="C94" s="176"/>
      <c r="D94" s="177" t="s">
        <v>77</v>
      </c>
      <c r="E94" s="189" t="s">
        <v>232</v>
      </c>
      <c r="F94" s="189" t="s">
        <v>233</v>
      </c>
      <c r="G94" s="176"/>
      <c r="H94" s="176"/>
      <c r="I94" s="179"/>
      <c r="J94" s="190">
        <f>BK94</f>
        <v>0</v>
      </c>
      <c r="K94" s="176"/>
      <c r="L94" s="181"/>
      <c r="M94" s="182"/>
      <c r="N94" s="183"/>
      <c r="O94" s="183"/>
      <c r="P94" s="184">
        <f>SUM(P95:P99)</f>
        <v>0</v>
      </c>
      <c r="Q94" s="183"/>
      <c r="R94" s="184">
        <f>SUM(R95:R99)</f>
        <v>0</v>
      </c>
      <c r="S94" s="183"/>
      <c r="T94" s="185">
        <f>SUM(T95:T99)</f>
        <v>0</v>
      </c>
      <c r="AR94" s="186" t="s">
        <v>21</v>
      </c>
      <c r="AT94" s="187" t="s">
        <v>77</v>
      </c>
      <c r="AU94" s="187" t="s">
        <v>21</v>
      </c>
      <c r="AY94" s="186" t="s">
        <v>128</v>
      </c>
      <c r="BK94" s="188">
        <f>SUM(BK95:BK99)</f>
        <v>0</v>
      </c>
    </row>
    <row r="95" spans="1:65" s="2" customFormat="1" ht="24" customHeight="1">
      <c r="A95" s="36"/>
      <c r="B95" s="37"/>
      <c r="C95" s="191" t="s">
        <v>151</v>
      </c>
      <c r="D95" s="191" t="s">
        <v>131</v>
      </c>
      <c r="E95" s="192" t="s">
        <v>650</v>
      </c>
      <c r="F95" s="193" t="s">
        <v>651</v>
      </c>
      <c r="G95" s="194" t="s">
        <v>236</v>
      </c>
      <c r="H95" s="195">
        <v>1.32</v>
      </c>
      <c r="I95" s="196"/>
      <c r="J95" s="197">
        <f>ROUND(I95*H95,2)</f>
        <v>0</v>
      </c>
      <c r="K95" s="193" t="s">
        <v>147</v>
      </c>
      <c r="L95" s="41"/>
      <c r="M95" s="198" t="s">
        <v>32</v>
      </c>
      <c r="N95" s="199" t="s">
        <v>50</v>
      </c>
      <c r="O95" s="66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2" t="s">
        <v>155</v>
      </c>
      <c r="AT95" s="202" t="s">
        <v>131</v>
      </c>
      <c r="AU95" s="202" t="s">
        <v>135</v>
      </c>
      <c r="AY95" s="18" t="s">
        <v>128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8" t="s">
        <v>135</v>
      </c>
      <c r="BK95" s="203">
        <f>ROUND(I95*H95,2)</f>
        <v>0</v>
      </c>
      <c r="BL95" s="18" t="s">
        <v>155</v>
      </c>
      <c r="BM95" s="202" t="s">
        <v>848</v>
      </c>
    </row>
    <row r="96" spans="1:65" s="2" customFormat="1" ht="16.5" customHeight="1">
      <c r="A96" s="36"/>
      <c r="B96" s="37"/>
      <c r="C96" s="191" t="s">
        <v>155</v>
      </c>
      <c r="D96" s="191" t="s">
        <v>131</v>
      </c>
      <c r="E96" s="192" t="s">
        <v>239</v>
      </c>
      <c r="F96" s="193" t="s">
        <v>240</v>
      </c>
      <c r="G96" s="194" t="s">
        <v>236</v>
      </c>
      <c r="H96" s="195">
        <v>1.32</v>
      </c>
      <c r="I96" s="196"/>
      <c r="J96" s="197">
        <f>ROUND(I96*H96,2)</f>
        <v>0</v>
      </c>
      <c r="K96" s="193" t="s">
        <v>653</v>
      </c>
      <c r="L96" s="41"/>
      <c r="M96" s="198" t="s">
        <v>32</v>
      </c>
      <c r="N96" s="199" t="s">
        <v>50</v>
      </c>
      <c r="O96" s="66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2" t="s">
        <v>155</v>
      </c>
      <c r="AT96" s="202" t="s">
        <v>131</v>
      </c>
      <c r="AU96" s="202" t="s">
        <v>135</v>
      </c>
      <c r="AY96" s="18" t="s">
        <v>128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8" t="s">
        <v>135</v>
      </c>
      <c r="BK96" s="203">
        <f>ROUND(I96*H96,2)</f>
        <v>0</v>
      </c>
      <c r="BL96" s="18" t="s">
        <v>155</v>
      </c>
      <c r="BM96" s="202" t="s">
        <v>849</v>
      </c>
    </row>
    <row r="97" spans="1:65" s="2" customFormat="1" ht="24" customHeight="1">
      <c r="A97" s="36"/>
      <c r="B97" s="37"/>
      <c r="C97" s="191" t="s">
        <v>127</v>
      </c>
      <c r="D97" s="191" t="s">
        <v>131</v>
      </c>
      <c r="E97" s="192" t="s">
        <v>243</v>
      </c>
      <c r="F97" s="193" t="s">
        <v>244</v>
      </c>
      <c r="G97" s="194" t="s">
        <v>236</v>
      </c>
      <c r="H97" s="195">
        <v>25.08</v>
      </c>
      <c r="I97" s="196"/>
      <c r="J97" s="197">
        <f>ROUND(I97*H97,2)</f>
        <v>0</v>
      </c>
      <c r="K97" s="193" t="s">
        <v>653</v>
      </c>
      <c r="L97" s="41"/>
      <c r="M97" s="198" t="s">
        <v>32</v>
      </c>
      <c r="N97" s="199" t="s">
        <v>50</v>
      </c>
      <c r="O97" s="66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2" t="s">
        <v>155</v>
      </c>
      <c r="AT97" s="202" t="s">
        <v>131</v>
      </c>
      <c r="AU97" s="202" t="s">
        <v>135</v>
      </c>
      <c r="AY97" s="18" t="s">
        <v>128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8" t="s">
        <v>135</v>
      </c>
      <c r="BK97" s="203">
        <f>ROUND(I97*H97,2)</f>
        <v>0</v>
      </c>
      <c r="BL97" s="18" t="s">
        <v>155</v>
      </c>
      <c r="BM97" s="202" t="s">
        <v>850</v>
      </c>
    </row>
    <row r="98" spans="2:51" s="13" customFormat="1" ht="11.25">
      <c r="B98" s="209"/>
      <c r="C98" s="210"/>
      <c r="D98" s="211" t="s">
        <v>193</v>
      </c>
      <c r="E98" s="210"/>
      <c r="F98" s="213" t="s">
        <v>851</v>
      </c>
      <c r="G98" s="210"/>
      <c r="H98" s="214">
        <v>25.08</v>
      </c>
      <c r="I98" s="215"/>
      <c r="J98" s="210"/>
      <c r="K98" s="210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193</v>
      </c>
      <c r="AU98" s="220" t="s">
        <v>135</v>
      </c>
      <c r="AV98" s="13" t="s">
        <v>135</v>
      </c>
      <c r="AW98" s="13" t="s">
        <v>4</v>
      </c>
      <c r="AX98" s="13" t="s">
        <v>21</v>
      </c>
      <c r="AY98" s="220" t="s">
        <v>128</v>
      </c>
    </row>
    <row r="99" spans="1:65" s="2" customFormat="1" ht="16.5" customHeight="1">
      <c r="A99" s="36"/>
      <c r="B99" s="37"/>
      <c r="C99" s="191" t="s">
        <v>184</v>
      </c>
      <c r="D99" s="191" t="s">
        <v>131</v>
      </c>
      <c r="E99" s="192" t="s">
        <v>248</v>
      </c>
      <c r="F99" s="193" t="s">
        <v>249</v>
      </c>
      <c r="G99" s="194" t="s">
        <v>236</v>
      </c>
      <c r="H99" s="195">
        <v>1.32</v>
      </c>
      <c r="I99" s="196"/>
      <c r="J99" s="197">
        <f>ROUND(I99*H99,2)</f>
        <v>0</v>
      </c>
      <c r="K99" s="193" t="s">
        <v>653</v>
      </c>
      <c r="L99" s="41"/>
      <c r="M99" s="198" t="s">
        <v>32</v>
      </c>
      <c r="N99" s="199" t="s">
        <v>50</v>
      </c>
      <c r="O99" s="66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2" t="s">
        <v>155</v>
      </c>
      <c r="AT99" s="202" t="s">
        <v>131</v>
      </c>
      <c r="AU99" s="202" t="s">
        <v>135</v>
      </c>
      <c r="AY99" s="18" t="s">
        <v>128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8" t="s">
        <v>135</v>
      </c>
      <c r="BK99" s="203">
        <f>ROUND(I99*H99,2)</f>
        <v>0</v>
      </c>
      <c r="BL99" s="18" t="s">
        <v>155</v>
      </c>
      <c r="BM99" s="202" t="s">
        <v>852</v>
      </c>
    </row>
    <row r="100" spans="2:63" s="12" customFormat="1" ht="25.9" customHeight="1">
      <c r="B100" s="175"/>
      <c r="C100" s="176"/>
      <c r="D100" s="177" t="s">
        <v>77</v>
      </c>
      <c r="E100" s="178" t="s">
        <v>257</v>
      </c>
      <c r="F100" s="178" t="s">
        <v>258</v>
      </c>
      <c r="G100" s="176"/>
      <c r="H100" s="176"/>
      <c r="I100" s="179"/>
      <c r="J100" s="180">
        <f>BK100</f>
        <v>0</v>
      </c>
      <c r="K100" s="176"/>
      <c r="L100" s="181"/>
      <c r="M100" s="182"/>
      <c r="N100" s="183"/>
      <c r="O100" s="183"/>
      <c r="P100" s="184">
        <f>P101+P126+P131</f>
        <v>0</v>
      </c>
      <c r="Q100" s="183"/>
      <c r="R100" s="184">
        <f>R101+R126+R131</f>
        <v>0.27353200000000005</v>
      </c>
      <c r="S100" s="183"/>
      <c r="T100" s="185">
        <f>T101+T126+T131</f>
        <v>1.29482</v>
      </c>
      <c r="AR100" s="186" t="s">
        <v>135</v>
      </c>
      <c r="AT100" s="187" t="s">
        <v>77</v>
      </c>
      <c r="AU100" s="187" t="s">
        <v>78</v>
      </c>
      <c r="AY100" s="186" t="s">
        <v>128</v>
      </c>
      <c r="BK100" s="188">
        <f>BK101+BK126+BK131</f>
        <v>0</v>
      </c>
    </row>
    <row r="101" spans="2:63" s="12" customFormat="1" ht="22.9" customHeight="1">
      <c r="B101" s="175"/>
      <c r="C101" s="176"/>
      <c r="D101" s="177" t="s">
        <v>77</v>
      </c>
      <c r="E101" s="189" t="s">
        <v>853</v>
      </c>
      <c r="F101" s="189" t="s">
        <v>854</v>
      </c>
      <c r="G101" s="176"/>
      <c r="H101" s="176"/>
      <c r="I101" s="179"/>
      <c r="J101" s="190">
        <f>BK101</f>
        <v>0</v>
      </c>
      <c r="K101" s="176"/>
      <c r="L101" s="181"/>
      <c r="M101" s="182"/>
      <c r="N101" s="183"/>
      <c r="O101" s="183"/>
      <c r="P101" s="184">
        <f>SUM(P102:P125)</f>
        <v>0</v>
      </c>
      <c r="Q101" s="183"/>
      <c r="R101" s="184">
        <f>SUM(R102:R125)</f>
        <v>0.24611200000000005</v>
      </c>
      <c r="S101" s="183"/>
      <c r="T101" s="185">
        <f>SUM(T102:T125)</f>
        <v>0.49082000000000003</v>
      </c>
      <c r="AR101" s="186" t="s">
        <v>135</v>
      </c>
      <c r="AT101" s="187" t="s">
        <v>77</v>
      </c>
      <c r="AU101" s="187" t="s">
        <v>21</v>
      </c>
      <c r="AY101" s="186" t="s">
        <v>128</v>
      </c>
      <c r="BK101" s="188">
        <f>SUM(BK102:BK125)</f>
        <v>0</v>
      </c>
    </row>
    <row r="102" spans="1:65" s="2" customFormat="1" ht="16.5" customHeight="1">
      <c r="A102" s="36"/>
      <c r="B102" s="37"/>
      <c r="C102" s="191" t="s">
        <v>223</v>
      </c>
      <c r="D102" s="191" t="s">
        <v>131</v>
      </c>
      <c r="E102" s="192" t="s">
        <v>855</v>
      </c>
      <c r="F102" s="193" t="s">
        <v>856</v>
      </c>
      <c r="G102" s="194" t="s">
        <v>317</v>
      </c>
      <c r="H102" s="195">
        <v>70</v>
      </c>
      <c r="I102" s="196"/>
      <c r="J102" s="197">
        <f aca="true" t="shared" si="0" ref="J102:J125">ROUND(I102*H102,2)</f>
        <v>0</v>
      </c>
      <c r="K102" s="193" t="s">
        <v>147</v>
      </c>
      <c r="L102" s="41"/>
      <c r="M102" s="198" t="s">
        <v>32</v>
      </c>
      <c r="N102" s="199" t="s">
        <v>50</v>
      </c>
      <c r="O102" s="66"/>
      <c r="P102" s="200">
        <f aca="true" t="shared" si="1" ref="P102:P125">O102*H102</f>
        <v>0</v>
      </c>
      <c r="Q102" s="200">
        <v>0.00011</v>
      </c>
      <c r="R102" s="200">
        <f aca="true" t="shared" si="2" ref="R102:R125">Q102*H102</f>
        <v>0.0077</v>
      </c>
      <c r="S102" s="200">
        <v>0.00215</v>
      </c>
      <c r="T102" s="201">
        <f aca="true" t="shared" si="3" ref="T102:T125">S102*H102</f>
        <v>0.1505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2" t="s">
        <v>229</v>
      </c>
      <c r="AT102" s="202" t="s">
        <v>131</v>
      </c>
      <c r="AU102" s="202" t="s">
        <v>135</v>
      </c>
      <c r="AY102" s="18" t="s">
        <v>128</v>
      </c>
      <c r="BE102" s="203">
        <f aca="true" t="shared" si="4" ref="BE102:BE125">IF(N102="základní",J102,0)</f>
        <v>0</v>
      </c>
      <c r="BF102" s="203">
        <f aca="true" t="shared" si="5" ref="BF102:BF125">IF(N102="snížená",J102,0)</f>
        <v>0</v>
      </c>
      <c r="BG102" s="203">
        <f aca="true" t="shared" si="6" ref="BG102:BG125">IF(N102="zákl. přenesená",J102,0)</f>
        <v>0</v>
      </c>
      <c r="BH102" s="203">
        <f aca="true" t="shared" si="7" ref="BH102:BH125">IF(N102="sníž. přenesená",J102,0)</f>
        <v>0</v>
      </c>
      <c r="BI102" s="203">
        <f aca="true" t="shared" si="8" ref="BI102:BI125">IF(N102="nulová",J102,0)</f>
        <v>0</v>
      </c>
      <c r="BJ102" s="18" t="s">
        <v>135</v>
      </c>
      <c r="BK102" s="203">
        <f aca="true" t="shared" si="9" ref="BK102:BK125">ROUND(I102*H102,2)</f>
        <v>0</v>
      </c>
      <c r="BL102" s="18" t="s">
        <v>229</v>
      </c>
      <c r="BM102" s="202" t="s">
        <v>857</v>
      </c>
    </row>
    <row r="103" spans="1:65" s="2" customFormat="1" ht="16.5" customHeight="1">
      <c r="A103" s="36"/>
      <c r="B103" s="37"/>
      <c r="C103" s="191" t="s">
        <v>213</v>
      </c>
      <c r="D103" s="191" t="s">
        <v>131</v>
      </c>
      <c r="E103" s="192" t="s">
        <v>858</v>
      </c>
      <c r="F103" s="193" t="s">
        <v>859</v>
      </c>
      <c r="G103" s="194" t="s">
        <v>317</v>
      </c>
      <c r="H103" s="195">
        <v>64</v>
      </c>
      <c r="I103" s="196"/>
      <c r="J103" s="197">
        <f t="shared" si="0"/>
        <v>0</v>
      </c>
      <c r="K103" s="193" t="s">
        <v>147</v>
      </c>
      <c r="L103" s="41"/>
      <c r="M103" s="198" t="s">
        <v>32</v>
      </c>
      <c r="N103" s="199" t="s">
        <v>50</v>
      </c>
      <c r="O103" s="66"/>
      <c r="P103" s="200">
        <f t="shared" si="1"/>
        <v>0</v>
      </c>
      <c r="Q103" s="200">
        <v>0.00039</v>
      </c>
      <c r="R103" s="200">
        <f t="shared" si="2"/>
        <v>0.02496</v>
      </c>
      <c r="S103" s="200">
        <v>0.00342</v>
      </c>
      <c r="T103" s="201">
        <f t="shared" si="3"/>
        <v>0.21888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2" t="s">
        <v>229</v>
      </c>
      <c r="AT103" s="202" t="s">
        <v>131</v>
      </c>
      <c r="AU103" s="202" t="s">
        <v>135</v>
      </c>
      <c r="AY103" s="18" t="s">
        <v>128</v>
      </c>
      <c r="BE103" s="203">
        <f t="shared" si="4"/>
        <v>0</v>
      </c>
      <c r="BF103" s="203">
        <f t="shared" si="5"/>
        <v>0</v>
      </c>
      <c r="BG103" s="203">
        <f t="shared" si="6"/>
        <v>0</v>
      </c>
      <c r="BH103" s="203">
        <f t="shared" si="7"/>
        <v>0</v>
      </c>
      <c r="BI103" s="203">
        <f t="shared" si="8"/>
        <v>0</v>
      </c>
      <c r="BJ103" s="18" t="s">
        <v>135</v>
      </c>
      <c r="BK103" s="203">
        <f t="shared" si="9"/>
        <v>0</v>
      </c>
      <c r="BL103" s="18" t="s">
        <v>229</v>
      </c>
      <c r="BM103" s="202" t="s">
        <v>860</v>
      </c>
    </row>
    <row r="104" spans="1:65" s="2" customFormat="1" ht="16.5" customHeight="1">
      <c r="A104" s="36"/>
      <c r="B104" s="37"/>
      <c r="C104" s="191" t="s">
        <v>215</v>
      </c>
      <c r="D104" s="191" t="s">
        <v>131</v>
      </c>
      <c r="E104" s="192" t="s">
        <v>861</v>
      </c>
      <c r="F104" s="193" t="s">
        <v>862</v>
      </c>
      <c r="G104" s="194" t="s">
        <v>317</v>
      </c>
      <c r="H104" s="195">
        <v>2.4</v>
      </c>
      <c r="I104" s="196"/>
      <c r="J104" s="197">
        <f t="shared" si="0"/>
        <v>0</v>
      </c>
      <c r="K104" s="193" t="s">
        <v>147</v>
      </c>
      <c r="L104" s="41"/>
      <c r="M104" s="198" t="s">
        <v>32</v>
      </c>
      <c r="N104" s="199" t="s">
        <v>50</v>
      </c>
      <c r="O104" s="66"/>
      <c r="P104" s="200">
        <f t="shared" si="1"/>
        <v>0</v>
      </c>
      <c r="Q104" s="200">
        <v>0.00378</v>
      </c>
      <c r="R104" s="200">
        <f t="shared" si="2"/>
        <v>0.009072</v>
      </c>
      <c r="S104" s="200">
        <v>0</v>
      </c>
      <c r="T104" s="201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2" t="s">
        <v>229</v>
      </c>
      <c r="AT104" s="202" t="s">
        <v>131</v>
      </c>
      <c r="AU104" s="202" t="s">
        <v>135</v>
      </c>
      <c r="AY104" s="18" t="s">
        <v>128</v>
      </c>
      <c r="BE104" s="203">
        <f t="shared" si="4"/>
        <v>0</v>
      </c>
      <c r="BF104" s="203">
        <f t="shared" si="5"/>
        <v>0</v>
      </c>
      <c r="BG104" s="203">
        <f t="shared" si="6"/>
        <v>0</v>
      </c>
      <c r="BH104" s="203">
        <f t="shared" si="7"/>
        <v>0</v>
      </c>
      <c r="BI104" s="203">
        <f t="shared" si="8"/>
        <v>0</v>
      </c>
      <c r="BJ104" s="18" t="s">
        <v>135</v>
      </c>
      <c r="BK104" s="203">
        <f t="shared" si="9"/>
        <v>0</v>
      </c>
      <c r="BL104" s="18" t="s">
        <v>229</v>
      </c>
      <c r="BM104" s="202" t="s">
        <v>863</v>
      </c>
    </row>
    <row r="105" spans="1:65" s="2" customFormat="1" ht="16.5" customHeight="1">
      <c r="A105" s="36"/>
      <c r="B105" s="37"/>
      <c r="C105" s="191" t="s">
        <v>238</v>
      </c>
      <c r="D105" s="191" t="s">
        <v>131</v>
      </c>
      <c r="E105" s="192" t="s">
        <v>864</v>
      </c>
      <c r="F105" s="193" t="s">
        <v>865</v>
      </c>
      <c r="G105" s="194" t="s">
        <v>317</v>
      </c>
      <c r="H105" s="195">
        <v>3.5</v>
      </c>
      <c r="I105" s="196"/>
      <c r="J105" s="197">
        <f t="shared" si="0"/>
        <v>0</v>
      </c>
      <c r="K105" s="193" t="s">
        <v>147</v>
      </c>
      <c r="L105" s="41"/>
      <c r="M105" s="198" t="s">
        <v>32</v>
      </c>
      <c r="N105" s="199" t="s">
        <v>50</v>
      </c>
      <c r="O105" s="66"/>
      <c r="P105" s="200">
        <f t="shared" si="1"/>
        <v>0</v>
      </c>
      <c r="Q105" s="200">
        <v>0.00468</v>
      </c>
      <c r="R105" s="200">
        <f t="shared" si="2"/>
        <v>0.01638</v>
      </c>
      <c r="S105" s="200">
        <v>0</v>
      </c>
      <c r="T105" s="201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2" t="s">
        <v>229</v>
      </c>
      <c r="AT105" s="202" t="s">
        <v>131</v>
      </c>
      <c r="AU105" s="202" t="s">
        <v>135</v>
      </c>
      <c r="AY105" s="18" t="s">
        <v>128</v>
      </c>
      <c r="BE105" s="203">
        <f t="shared" si="4"/>
        <v>0</v>
      </c>
      <c r="BF105" s="203">
        <f t="shared" si="5"/>
        <v>0</v>
      </c>
      <c r="BG105" s="203">
        <f t="shared" si="6"/>
        <v>0</v>
      </c>
      <c r="BH105" s="203">
        <f t="shared" si="7"/>
        <v>0</v>
      </c>
      <c r="BI105" s="203">
        <f t="shared" si="8"/>
        <v>0</v>
      </c>
      <c r="BJ105" s="18" t="s">
        <v>135</v>
      </c>
      <c r="BK105" s="203">
        <f t="shared" si="9"/>
        <v>0</v>
      </c>
      <c r="BL105" s="18" t="s">
        <v>229</v>
      </c>
      <c r="BM105" s="202" t="s">
        <v>866</v>
      </c>
    </row>
    <row r="106" spans="1:65" s="2" customFormat="1" ht="16.5" customHeight="1">
      <c r="A106" s="36"/>
      <c r="B106" s="37"/>
      <c r="C106" s="191" t="s">
        <v>242</v>
      </c>
      <c r="D106" s="191" t="s">
        <v>131</v>
      </c>
      <c r="E106" s="192" t="s">
        <v>867</v>
      </c>
      <c r="F106" s="193" t="s">
        <v>868</v>
      </c>
      <c r="G106" s="194" t="s">
        <v>721</v>
      </c>
      <c r="H106" s="195">
        <v>12</v>
      </c>
      <c r="I106" s="196"/>
      <c r="J106" s="197">
        <f t="shared" si="0"/>
        <v>0</v>
      </c>
      <c r="K106" s="193" t="s">
        <v>147</v>
      </c>
      <c r="L106" s="41"/>
      <c r="M106" s="198" t="s">
        <v>32</v>
      </c>
      <c r="N106" s="199" t="s">
        <v>50</v>
      </c>
      <c r="O106" s="66"/>
      <c r="P106" s="200">
        <f t="shared" si="1"/>
        <v>0</v>
      </c>
      <c r="Q106" s="200">
        <v>0.00338</v>
      </c>
      <c r="R106" s="200">
        <f t="shared" si="2"/>
        <v>0.04056</v>
      </c>
      <c r="S106" s="200">
        <v>0</v>
      </c>
      <c r="T106" s="201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2" t="s">
        <v>229</v>
      </c>
      <c r="AT106" s="202" t="s">
        <v>131</v>
      </c>
      <c r="AU106" s="202" t="s">
        <v>135</v>
      </c>
      <c r="AY106" s="18" t="s">
        <v>128</v>
      </c>
      <c r="BE106" s="203">
        <f t="shared" si="4"/>
        <v>0</v>
      </c>
      <c r="BF106" s="203">
        <f t="shared" si="5"/>
        <v>0</v>
      </c>
      <c r="BG106" s="203">
        <f t="shared" si="6"/>
        <v>0</v>
      </c>
      <c r="BH106" s="203">
        <f t="shared" si="7"/>
        <v>0</v>
      </c>
      <c r="BI106" s="203">
        <f t="shared" si="8"/>
        <v>0</v>
      </c>
      <c r="BJ106" s="18" t="s">
        <v>135</v>
      </c>
      <c r="BK106" s="203">
        <f t="shared" si="9"/>
        <v>0</v>
      </c>
      <c r="BL106" s="18" t="s">
        <v>229</v>
      </c>
      <c r="BM106" s="202" t="s">
        <v>869</v>
      </c>
    </row>
    <row r="107" spans="1:65" s="2" customFormat="1" ht="16.5" customHeight="1">
      <c r="A107" s="36"/>
      <c r="B107" s="37"/>
      <c r="C107" s="191" t="s">
        <v>247</v>
      </c>
      <c r="D107" s="191" t="s">
        <v>131</v>
      </c>
      <c r="E107" s="192" t="s">
        <v>870</v>
      </c>
      <c r="F107" s="193" t="s">
        <v>871</v>
      </c>
      <c r="G107" s="194" t="s">
        <v>721</v>
      </c>
      <c r="H107" s="195">
        <v>12</v>
      </c>
      <c r="I107" s="196"/>
      <c r="J107" s="197">
        <f t="shared" si="0"/>
        <v>0</v>
      </c>
      <c r="K107" s="193" t="s">
        <v>147</v>
      </c>
      <c r="L107" s="41"/>
      <c r="M107" s="198" t="s">
        <v>32</v>
      </c>
      <c r="N107" s="199" t="s">
        <v>50</v>
      </c>
      <c r="O107" s="66"/>
      <c r="P107" s="200">
        <f t="shared" si="1"/>
        <v>0</v>
      </c>
      <c r="Q107" s="200">
        <v>0.00022</v>
      </c>
      <c r="R107" s="200">
        <f t="shared" si="2"/>
        <v>0.00264</v>
      </c>
      <c r="S107" s="200">
        <v>0</v>
      </c>
      <c r="T107" s="201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2" t="s">
        <v>229</v>
      </c>
      <c r="AT107" s="202" t="s">
        <v>131</v>
      </c>
      <c r="AU107" s="202" t="s">
        <v>135</v>
      </c>
      <c r="AY107" s="18" t="s">
        <v>128</v>
      </c>
      <c r="BE107" s="203">
        <f t="shared" si="4"/>
        <v>0</v>
      </c>
      <c r="BF107" s="203">
        <f t="shared" si="5"/>
        <v>0</v>
      </c>
      <c r="BG107" s="203">
        <f t="shared" si="6"/>
        <v>0</v>
      </c>
      <c r="BH107" s="203">
        <f t="shared" si="7"/>
        <v>0</v>
      </c>
      <c r="BI107" s="203">
        <f t="shared" si="8"/>
        <v>0</v>
      </c>
      <c r="BJ107" s="18" t="s">
        <v>135</v>
      </c>
      <c r="BK107" s="203">
        <f t="shared" si="9"/>
        <v>0</v>
      </c>
      <c r="BL107" s="18" t="s">
        <v>229</v>
      </c>
      <c r="BM107" s="202" t="s">
        <v>872</v>
      </c>
    </row>
    <row r="108" spans="1:65" s="2" customFormat="1" ht="16.5" customHeight="1">
      <c r="A108" s="36"/>
      <c r="B108" s="37"/>
      <c r="C108" s="191" t="s">
        <v>253</v>
      </c>
      <c r="D108" s="191" t="s">
        <v>131</v>
      </c>
      <c r="E108" s="192" t="s">
        <v>873</v>
      </c>
      <c r="F108" s="193" t="s">
        <v>874</v>
      </c>
      <c r="G108" s="194" t="s">
        <v>875</v>
      </c>
      <c r="H108" s="195">
        <v>12</v>
      </c>
      <c r="I108" s="196"/>
      <c r="J108" s="197">
        <f t="shared" si="0"/>
        <v>0</v>
      </c>
      <c r="K108" s="193" t="s">
        <v>147</v>
      </c>
      <c r="L108" s="41"/>
      <c r="M108" s="198" t="s">
        <v>32</v>
      </c>
      <c r="N108" s="199" t="s">
        <v>50</v>
      </c>
      <c r="O108" s="66"/>
      <c r="P108" s="200">
        <f t="shared" si="1"/>
        <v>0</v>
      </c>
      <c r="Q108" s="200">
        <v>0</v>
      </c>
      <c r="R108" s="200">
        <f t="shared" si="2"/>
        <v>0</v>
      </c>
      <c r="S108" s="200">
        <v>0.00513</v>
      </c>
      <c r="T108" s="201">
        <f t="shared" si="3"/>
        <v>0.061560000000000004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2" t="s">
        <v>229</v>
      </c>
      <c r="AT108" s="202" t="s">
        <v>131</v>
      </c>
      <c r="AU108" s="202" t="s">
        <v>135</v>
      </c>
      <c r="AY108" s="18" t="s">
        <v>128</v>
      </c>
      <c r="BE108" s="203">
        <f t="shared" si="4"/>
        <v>0</v>
      </c>
      <c r="BF108" s="203">
        <f t="shared" si="5"/>
        <v>0</v>
      </c>
      <c r="BG108" s="203">
        <f t="shared" si="6"/>
        <v>0</v>
      </c>
      <c r="BH108" s="203">
        <f t="shared" si="7"/>
        <v>0</v>
      </c>
      <c r="BI108" s="203">
        <f t="shared" si="8"/>
        <v>0</v>
      </c>
      <c r="BJ108" s="18" t="s">
        <v>135</v>
      </c>
      <c r="BK108" s="203">
        <f t="shared" si="9"/>
        <v>0</v>
      </c>
      <c r="BL108" s="18" t="s">
        <v>229</v>
      </c>
      <c r="BM108" s="202" t="s">
        <v>876</v>
      </c>
    </row>
    <row r="109" spans="1:65" s="2" customFormat="1" ht="16.5" customHeight="1">
      <c r="A109" s="36"/>
      <c r="B109" s="37"/>
      <c r="C109" s="191" t="s">
        <v>261</v>
      </c>
      <c r="D109" s="191" t="s">
        <v>131</v>
      </c>
      <c r="E109" s="192" t="s">
        <v>877</v>
      </c>
      <c r="F109" s="193" t="s">
        <v>878</v>
      </c>
      <c r="G109" s="194" t="s">
        <v>133</v>
      </c>
      <c r="H109" s="195">
        <v>12</v>
      </c>
      <c r="I109" s="196"/>
      <c r="J109" s="197">
        <f t="shared" si="0"/>
        <v>0</v>
      </c>
      <c r="K109" s="193" t="s">
        <v>147</v>
      </c>
      <c r="L109" s="41"/>
      <c r="M109" s="198" t="s">
        <v>32</v>
      </c>
      <c r="N109" s="199" t="s">
        <v>50</v>
      </c>
      <c r="O109" s="66"/>
      <c r="P109" s="200">
        <f t="shared" si="1"/>
        <v>0</v>
      </c>
      <c r="Q109" s="200">
        <v>0</v>
      </c>
      <c r="R109" s="200">
        <f t="shared" si="2"/>
        <v>0</v>
      </c>
      <c r="S109" s="200">
        <v>0.00089</v>
      </c>
      <c r="T109" s="201">
        <f t="shared" si="3"/>
        <v>0.010679999999999999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2" t="s">
        <v>229</v>
      </c>
      <c r="AT109" s="202" t="s">
        <v>131</v>
      </c>
      <c r="AU109" s="202" t="s">
        <v>135</v>
      </c>
      <c r="AY109" s="18" t="s">
        <v>128</v>
      </c>
      <c r="BE109" s="203">
        <f t="shared" si="4"/>
        <v>0</v>
      </c>
      <c r="BF109" s="203">
        <f t="shared" si="5"/>
        <v>0</v>
      </c>
      <c r="BG109" s="203">
        <f t="shared" si="6"/>
        <v>0</v>
      </c>
      <c r="BH109" s="203">
        <f t="shared" si="7"/>
        <v>0</v>
      </c>
      <c r="BI109" s="203">
        <f t="shared" si="8"/>
        <v>0</v>
      </c>
      <c r="BJ109" s="18" t="s">
        <v>135</v>
      </c>
      <c r="BK109" s="203">
        <f t="shared" si="9"/>
        <v>0</v>
      </c>
      <c r="BL109" s="18" t="s">
        <v>229</v>
      </c>
      <c r="BM109" s="202" t="s">
        <v>879</v>
      </c>
    </row>
    <row r="110" spans="1:65" s="2" customFormat="1" ht="16.5" customHeight="1">
      <c r="A110" s="36"/>
      <c r="B110" s="37"/>
      <c r="C110" s="191" t="s">
        <v>8</v>
      </c>
      <c r="D110" s="191" t="s">
        <v>131</v>
      </c>
      <c r="E110" s="192" t="s">
        <v>880</v>
      </c>
      <c r="F110" s="193" t="s">
        <v>881</v>
      </c>
      <c r="G110" s="194" t="s">
        <v>317</v>
      </c>
      <c r="H110" s="195">
        <v>58</v>
      </c>
      <c r="I110" s="196"/>
      <c r="J110" s="197">
        <f t="shared" si="0"/>
        <v>0</v>
      </c>
      <c r="K110" s="193" t="s">
        <v>147</v>
      </c>
      <c r="L110" s="41"/>
      <c r="M110" s="198" t="s">
        <v>32</v>
      </c>
      <c r="N110" s="199" t="s">
        <v>50</v>
      </c>
      <c r="O110" s="66"/>
      <c r="P110" s="200">
        <f t="shared" si="1"/>
        <v>0</v>
      </c>
      <c r="Q110" s="200">
        <v>0.00045</v>
      </c>
      <c r="R110" s="200">
        <f t="shared" si="2"/>
        <v>0.026099999999999998</v>
      </c>
      <c r="S110" s="200">
        <v>0</v>
      </c>
      <c r="T110" s="201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2" t="s">
        <v>229</v>
      </c>
      <c r="AT110" s="202" t="s">
        <v>131</v>
      </c>
      <c r="AU110" s="202" t="s">
        <v>135</v>
      </c>
      <c r="AY110" s="18" t="s">
        <v>128</v>
      </c>
      <c r="BE110" s="203">
        <f t="shared" si="4"/>
        <v>0</v>
      </c>
      <c r="BF110" s="203">
        <f t="shared" si="5"/>
        <v>0</v>
      </c>
      <c r="BG110" s="203">
        <f t="shared" si="6"/>
        <v>0</v>
      </c>
      <c r="BH110" s="203">
        <f t="shared" si="7"/>
        <v>0</v>
      </c>
      <c r="BI110" s="203">
        <f t="shared" si="8"/>
        <v>0</v>
      </c>
      <c r="BJ110" s="18" t="s">
        <v>135</v>
      </c>
      <c r="BK110" s="203">
        <f t="shared" si="9"/>
        <v>0</v>
      </c>
      <c r="BL110" s="18" t="s">
        <v>229</v>
      </c>
      <c r="BM110" s="202" t="s">
        <v>882</v>
      </c>
    </row>
    <row r="111" spans="1:65" s="2" customFormat="1" ht="16.5" customHeight="1">
      <c r="A111" s="36"/>
      <c r="B111" s="37"/>
      <c r="C111" s="191" t="s">
        <v>229</v>
      </c>
      <c r="D111" s="191" t="s">
        <v>131</v>
      </c>
      <c r="E111" s="192" t="s">
        <v>883</v>
      </c>
      <c r="F111" s="193" t="s">
        <v>884</v>
      </c>
      <c r="G111" s="194" t="s">
        <v>317</v>
      </c>
      <c r="H111" s="195">
        <v>10</v>
      </c>
      <c r="I111" s="196"/>
      <c r="J111" s="197">
        <f t="shared" si="0"/>
        <v>0</v>
      </c>
      <c r="K111" s="193" t="s">
        <v>147</v>
      </c>
      <c r="L111" s="41"/>
      <c r="M111" s="198" t="s">
        <v>32</v>
      </c>
      <c r="N111" s="199" t="s">
        <v>50</v>
      </c>
      <c r="O111" s="66"/>
      <c r="P111" s="200">
        <f t="shared" si="1"/>
        <v>0</v>
      </c>
      <c r="Q111" s="200">
        <v>0.00067</v>
      </c>
      <c r="R111" s="200">
        <f t="shared" si="2"/>
        <v>0.0067</v>
      </c>
      <c r="S111" s="200">
        <v>0</v>
      </c>
      <c r="T111" s="201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229</v>
      </c>
      <c r="AT111" s="202" t="s">
        <v>131</v>
      </c>
      <c r="AU111" s="202" t="s">
        <v>135</v>
      </c>
      <c r="AY111" s="18" t="s">
        <v>128</v>
      </c>
      <c r="BE111" s="203">
        <f t="shared" si="4"/>
        <v>0</v>
      </c>
      <c r="BF111" s="203">
        <f t="shared" si="5"/>
        <v>0</v>
      </c>
      <c r="BG111" s="203">
        <f t="shared" si="6"/>
        <v>0</v>
      </c>
      <c r="BH111" s="203">
        <f t="shared" si="7"/>
        <v>0</v>
      </c>
      <c r="BI111" s="203">
        <f t="shared" si="8"/>
        <v>0</v>
      </c>
      <c r="BJ111" s="18" t="s">
        <v>135</v>
      </c>
      <c r="BK111" s="203">
        <f t="shared" si="9"/>
        <v>0</v>
      </c>
      <c r="BL111" s="18" t="s">
        <v>229</v>
      </c>
      <c r="BM111" s="202" t="s">
        <v>885</v>
      </c>
    </row>
    <row r="112" spans="1:65" s="2" customFormat="1" ht="16.5" customHeight="1">
      <c r="A112" s="36"/>
      <c r="B112" s="37"/>
      <c r="C112" s="191" t="s">
        <v>277</v>
      </c>
      <c r="D112" s="191" t="s">
        <v>131</v>
      </c>
      <c r="E112" s="192" t="s">
        <v>886</v>
      </c>
      <c r="F112" s="193" t="s">
        <v>887</v>
      </c>
      <c r="G112" s="194" t="s">
        <v>317</v>
      </c>
      <c r="H112" s="195">
        <v>10</v>
      </c>
      <c r="I112" s="196"/>
      <c r="J112" s="197">
        <f t="shared" si="0"/>
        <v>0</v>
      </c>
      <c r="K112" s="193" t="s">
        <v>147</v>
      </c>
      <c r="L112" s="41"/>
      <c r="M112" s="198" t="s">
        <v>32</v>
      </c>
      <c r="N112" s="199" t="s">
        <v>50</v>
      </c>
      <c r="O112" s="66"/>
      <c r="P112" s="200">
        <f t="shared" si="1"/>
        <v>0</v>
      </c>
      <c r="Q112" s="200">
        <v>0.00124</v>
      </c>
      <c r="R112" s="200">
        <f t="shared" si="2"/>
        <v>0.0124</v>
      </c>
      <c r="S112" s="200">
        <v>0</v>
      </c>
      <c r="T112" s="201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2" t="s">
        <v>229</v>
      </c>
      <c r="AT112" s="202" t="s">
        <v>131</v>
      </c>
      <c r="AU112" s="202" t="s">
        <v>135</v>
      </c>
      <c r="AY112" s="18" t="s">
        <v>128</v>
      </c>
      <c r="BE112" s="203">
        <f t="shared" si="4"/>
        <v>0</v>
      </c>
      <c r="BF112" s="203">
        <f t="shared" si="5"/>
        <v>0</v>
      </c>
      <c r="BG112" s="203">
        <f t="shared" si="6"/>
        <v>0</v>
      </c>
      <c r="BH112" s="203">
        <f t="shared" si="7"/>
        <v>0</v>
      </c>
      <c r="BI112" s="203">
        <f t="shared" si="8"/>
        <v>0</v>
      </c>
      <c r="BJ112" s="18" t="s">
        <v>135</v>
      </c>
      <c r="BK112" s="203">
        <f t="shared" si="9"/>
        <v>0</v>
      </c>
      <c r="BL112" s="18" t="s">
        <v>229</v>
      </c>
      <c r="BM112" s="202" t="s">
        <v>888</v>
      </c>
    </row>
    <row r="113" spans="1:65" s="2" customFormat="1" ht="16.5" customHeight="1">
      <c r="A113" s="36"/>
      <c r="B113" s="37"/>
      <c r="C113" s="191" t="s">
        <v>280</v>
      </c>
      <c r="D113" s="191" t="s">
        <v>131</v>
      </c>
      <c r="E113" s="192" t="s">
        <v>889</v>
      </c>
      <c r="F113" s="193" t="s">
        <v>890</v>
      </c>
      <c r="G113" s="194" t="s">
        <v>317</v>
      </c>
      <c r="H113" s="195">
        <v>30</v>
      </c>
      <c r="I113" s="196"/>
      <c r="J113" s="197">
        <f t="shared" si="0"/>
        <v>0</v>
      </c>
      <c r="K113" s="193" t="s">
        <v>147</v>
      </c>
      <c r="L113" s="41"/>
      <c r="M113" s="198" t="s">
        <v>32</v>
      </c>
      <c r="N113" s="199" t="s">
        <v>50</v>
      </c>
      <c r="O113" s="66"/>
      <c r="P113" s="200">
        <f t="shared" si="1"/>
        <v>0</v>
      </c>
      <c r="Q113" s="200">
        <v>0.00161</v>
      </c>
      <c r="R113" s="200">
        <f t="shared" si="2"/>
        <v>0.0483</v>
      </c>
      <c r="S113" s="200">
        <v>0</v>
      </c>
      <c r="T113" s="201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2" t="s">
        <v>229</v>
      </c>
      <c r="AT113" s="202" t="s">
        <v>131</v>
      </c>
      <c r="AU113" s="202" t="s">
        <v>135</v>
      </c>
      <c r="AY113" s="18" t="s">
        <v>128</v>
      </c>
      <c r="BE113" s="203">
        <f t="shared" si="4"/>
        <v>0</v>
      </c>
      <c r="BF113" s="203">
        <f t="shared" si="5"/>
        <v>0</v>
      </c>
      <c r="BG113" s="203">
        <f t="shared" si="6"/>
        <v>0</v>
      </c>
      <c r="BH113" s="203">
        <f t="shared" si="7"/>
        <v>0</v>
      </c>
      <c r="BI113" s="203">
        <f t="shared" si="8"/>
        <v>0</v>
      </c>
      <c r="BJ113" s="18" t="s">
        <v>135</v>
      </c>
      <c r="BK113" s="203">
        <f t="shared" si="9"/>
        <v>0</v>
      </c>
      <c r="BL113" s="18" t="s">
        <v>229</v>
      </c>
      <c r="BM113" s="202" t="s">
        <v>891</v>
      </c>
    </row>
    <row r="114" spans="1:65" s="2" customFormat="1" ht="16.5" customHeight="1">
      <c r="A114" s="36"/>
      <c r="B114" s="37"/>
      <c r="C114" s="191" t="s">
        <v>286</v>
      </c>
      <c r="D114" s="191" t="s">
        <v>131</v>
      </c>
      <c r="E114" s="192" t="s">
        <v>892</v>
      </c>
      <c r="F114" s="193" t="s">
        <v>893</v>
      </c>
      <c r="G114" s="194" t="s">
        <v>317</v>
      </c>
      <c r="H114" s="195">
        <v>14</v>
      </c>
      <c r="I114" s="196"/>
      <c r="J114" s="197">
        <f t="shared" si="0"/>
        <v>0</v>
      </c>
      <c r="K114" s="193" t="s">
        <v>147</v>
      </c>
      <c r="L114" s="41"/>
      <c r="M114" s="198" t="s">
        <v>32</v>
      </c>
      <c r="N114" s="199" t="s">
        <v>50</v>
      </c>
      <c r="O114" s="66"/>
      <c r="P114" s="200">
        <f t="shared" si="1"/>
        <v>0</v>
      </c>
      <c r="Q114" s="200">
        <v>0.00196</v>
      </c>
      <c r="R114" s="200">
        <f t="shared" si="2"/>
        <v>0.02744</v>
      </c>
      <c r="S114" s="200">
        <v>0</v>
      </c>
      <c r="T114" s="201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2" t="s">
        <v>229</v>
      </c>
      <c r="AT114" s="202" t="s">
        <v>131</v>
      </c>
      <c r="AU114" s="202" t="s">
        <v>135</v>
      </c>
      <c r="AY114" s="18" t="s">
        <v>128</v>
      </c>
      <c r="BE114" s="203">
        <f t="shared" si="4"/>
        <v>0</v>
      </c>
      <c r="BF114" s="203">
        <f t="shared" si="5"/>
        <v>0</v>
      </c>
      <c r="BG114" s="203">
        <f t="shared" si="6"/>
        <v>0</v>
      </c>
      <c r="BH114" s="203">
        <f t="shared" si="7"/>
        <v>0</v>
      </c>
      <c r="BI114" s="203">
        <f t="shared" si="8"/>
        <v>0</v>
      </c>
      <c r="BJ114" s="18" t="s">
        <v>135</v>
      </c>
      <c r="BK114" s="203">
        <f t="shared" si="9"/>
        <v>0</v>
      </c>
      <c r="BL114" s="18" t="s">
        <v>229</v>
      </c>
      <c r="BM114" s="202" t="s">
        <v>894</v>
      </c>
    </row>
    <row r="115" spans="1:65" s="2" customFormat="1" ht="16.5" customHeight="1">
      <c r="A115" s="36"/>
      <c r="B115" s="37"/>
      <c r="C115" s="191" t="s">
        <v>290</v>
      </c>
      <c r="D115" s="191" t="s">
        <v>131</v>
      </c>
      <c r="E115" s="192" t="s">
        <v>895</v>
      </c>
      <c r="F115" s="193" t="s">
        <v>896</v>
      </c>
      <c r="G115" s="194" t="s">
        <v>721</v>
      </c>
      <c r="H115" s="195">
        <v>12</v>
      </c>
      <c r="I115" s="196"/>
      <c r="J115" s="197">
        <f t="shared" si="0"/>
        <v>0</v>
      </c>
      <c r="K115" s="193" t="s">
        <v>147</v>
      </c>
      <c r="L115" s="41"/>
      <c r="M115" s="198" t="s">
        <v>32</v>
      </c>
      <c r="N115" s="199" t="s">
        <v>50</v>
      </c>
      <c r="O115" s="66"/>
      <c r="P115" s="200">
        <f t="shared" si="1"/>
        <v>0</v>
      </c>
      <c r="Q115" s="200">
        <v>0.0006</v>
      </c>
      <c r="R115" s="200">
        <f t="shared" si="2"/>
        <v>0.0072</v>
      </c>
      <c r="S115" s="200">
        <v>0</v>
      </c>
      <c r="T115" s="201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2" t="s">
        <v>229</v>
      </c>
      <c r="AT115" s="202" t="s">
        <v>131</v>
      </c>
      <c r="AU115" s="202" t="s">
        <v>135</v>
      </c>
      <c r="AY115" s="18" t="s">
        <v>128</v>
      </c>
      <c r="BE115" s="203">
        <f t="shared" si="4"/>
        <v>0</v>
      </c>
      <c r="BF115" s="203">
        <f t="shared" si="5"/>
        <v>0</v>
      </c>
      <c r="BG115" s="203">
        <f t="shared" si="6"/>
        <v>0</v>
      </c>
      <c r="BH115" s="203">
        <f t="shared" si="7"/>
        <v>0</v>
      </c>
      <c r="BI115" s="203">
        <f t="shared" si="8"/>
        <v>0</v>
      </c>
      <c r="BJ115" s="18" t="s">
        <v>135</v>
      </c>
      <c r="BK115" s="203">
        <f t="shared" si="9"/>
        <v>0</v>
      </c>
      <c r="BL115" s="18" t="s">
        <v>229</v>
      </c>
      <c r="BM115" s="202" t="s">
        <v>897</v>
      </c>
    </row>
    <row r="116" spans="1:65" s="2" customFormat="1" ht="24" customHeight="1">
      <c r="A116" s="36"/>
      <c r="B116" s="37"/>
      <c r="C116" s="191" t="s">
        <v>7</v>
      </c>
      <c r="D116" s="191" t="s">
        <v>131</v>
      </c>
      <c r="E116" s="192" t="s">
        <v>898</v>
      </c>
      <c r="F116" s="193" t="s">
        <v>899</v>
      </c>
      <c r="G116" s="194" t="s">
        <v>133</v>
      </c>
      <c r="H116" s="195">
        <v>12</v>
      </c>
      <c r="I116" s="196"/>
      <c r="J116" s="197">
        <f t="shared" si="0"/>
        <v>0</v>
      </c>
      <c r="K116" s="193" t="s">
        <v>147</v>
      </c>
      <c r="L116" s="41"/>
      <c r="M116" s="198" t="s">
        <v>32</v>
      </c>
      <c r="N116" s="199" t="s">
        <v>50</v>
      </c>
      <c r="O116" s="66"/>
      <c r="P116" s="200">
        <f t="shared" si="1"/>
        <v>0</v>
      </c>
      <c r="Q116" s="200">
        <v>0.00013</v>
      </c>
      <c r="R116" s="200">
        <f t="shared" si="2"/>
        <v>0.0015599999999999998</v>
      </c>
      <c r="S116" s="200">
        <v>0</v>
      </c>
      <c r="T116" s="201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2" t="s">
        <v>229</v>
      </c>
      <c r="AT116" s="202" t="s">
        <v>131</v>
      </c>
      <c r="AU116" s="202" t="s">
        <v>135</v>
      </c>
      <c r="AY116" s="18" t="s">
        <v>128</v>
      </c>
      <c r="BE116" s="203">
        <f t="shared" si="4"/>
        <v>0</v>
      </c>
      <c r="BF116" s="203">
        <f t="shared" si="5"/>
        <v>0</v>
      </c>
      <c r="BG116" s="203">
        <f t="shared" si="6"/>
        <v>0</v>
      </c>
      <c r="BH116" s="203">
        <f t="shared" si="7"/>
        <v>0</v>
      </c>
      <c r="BI116" s="203">
        <f t="shared" si="8"/>
        <v>0</v>
      </c>
      <c r="BJ116" s="18" t="s">
        <v>135</v>
      </c>
      <c r="BK116" s="203">
        <f t="shared" si="9"/>
        <v>0</v>
      </c>
      <c r="BL116" s="18" t="s">
        <v>229</v>
      </c>
      <c r="BM116" s="202" t="s">
        <v>900</v>
      </c>
    </row>
    <row r="117" spans="1:65" s="2" customFormat="1" ht="16.5" customHeight="1">
      <c r="A117" s="36"/>
      <c r="B117" s="37"/>
      <c r="C117" s="191" t="s">
        <v>299</v>
      </c>
      <c r="D117" s="191" t="s">
        <v>131</v>
      </c>
      <c r="E117" s="192" t="s">
        <v>901</v>
      </c>
      <c r="F117" s="193" t="s">
        <v>902</v>
      </c>
      <c r="G117" s="194" t="s">
        <v>133</v>
      </c>
      <c r="H117" s="195">
        <v>24</v>
      </c>
      <c r="I117" s="196"/>
      <c r="J117" s="197">
        <f t="shared" si="0"/>
        <v>0</v>
      </c>
      <c r="K117" s="193" t="s">
        <v>147</v>
      </c>
      <c r="L117" s="41"/>
      <c r="M117" s="198" t="s">
        <v>32</v>
      </c>
      <c r="N117" s="199" t="s">
        <v>50</v>
      </c>
      <c r="O117" s="66"/>
      <c r="P117" s="200">
        <f t="shared" si="1"/>
        <v>0</v>
      </c>
      <c r="Q117" s="200">
        <v>0</v>
      </c>
      <c r="R117" s="200">
        <f t="shared" si="2"/>
        <v>0</v>
      </c>
      <c r="S117" s="200">
        <v>0</v>
      </c>
      <c r="T117" s="201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2" t="s">
        <v>229</v>
      </c>
      <c r="AT117" s="202" t="s">
        <v>131</v>
      </c>
      <c r="AU117" s="202" t="s">
        <v>135</v>
      </c>
      <c r="AY117" s="18" t="s">
        <v>128</v>
      </c>
      <c r="BE117" s="203">
        <f t="shared" si="4"/>
        <v>0</v>
      </c>
      <c r="BF117" s="203">
        <f t="shared" si="5"/>
        <v>0</v>
      </c>
      <c r="BG117" s="203">
        <f t="shared" si="6"/>
        <v>0</v>
      </c>
      <c r="BH117" s="203">
        <f t="shared" si="7"/>
        <v>0</v>
      </c>
      <c r="BI117" s="203">
        <f t="shared" si="8"/>
        <v>0</v>
      </c>
      <c r="BJ117" s="18" t="s">
        <v>135</v>
      </c>
      <c r="BK117" s="203">
        <f t="shared" si="9"/>
        <v>0</v>
      </c>
      <c r="BL117" s="18" t="s">
        <v>229</v>
      </c>
      <c r="BM117" s="202" t="s">
        <v>903</v>
      </c>
    </row>
    <row r="118" spans="1:65" s="2" customFormat="1" ht="16.5" customHeight="1">
      <c r="A118" s="36"/>
      <c r="B118" s="37"/>
      <c r="C118" s="191" t="s">
        <v>304</v>
      </c>
      <c r="D118" s="191" t="s">
        <v>131</v>
      </c>
      <c r="E118" s="192" t="s">
        <v>904</v>
      </c>
      <c r="F118" s="193" t="s">
        <v>905</v>
      </c>
      <c r="G118" s="194" t="s">
        <v>317</v>
      </c>
      <c r="H118" s="195">
        <v>122</v>
      </c>
      <c r="I118" s="196"/>
      <c r="J118" s="197">
        <f t="shared" si="0"/>
        <v>0</v>
      </c>
      <c r="K118" s="193" t="s">
        <v>147</v>
      </c>
      <c r="L118" s="41"/>
      <c r="M118" s="198" t="s">
        <v>32</v>
      </c>
      <c r="N118" s="199" t="s">
        <v>50</v>
      </c>
      <c r="O118" s="66"/>
      <c r="P118" s="200">
        <f t="shared" si="1"/>
        <v>0</v>
      </c>
      <c r="Q118" s="200">
        <v>0</v>
      </c>
      <c r="R118" s="200">
        <f t="shared" si="2"/>
        <v>0</v>
      </c>
      <c r="S118" s="200">
        <v>0</v>
      </c>
      <c r="T118" s="201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2" t="s">
        <v>229</v>
      </c>
      <c r="AT118" s="202" t="s">
        <v>131</v>
      </c>
      <c r="AU118" s="202" t="s">
        <v>135</v>
      </c>
      <c r="AY118" s="18" t="s">
        <v>128</v>
      </c>
      <c r="BE118" s="203">
        <f t="shared" si="4"/>
        <v>0</v>
      </c>
      <c r="BF118" s="203">
        <f t="shared" si="5"/>
        <v>0</v>
      </c>
      <c r="BG118" s="203">
        <f t="shared" si="6"/>
        <v>0</v>
      </c>
      <c r="BH118" s="203">
        <f t="shared" si="7"/>
        <v>0</v>
      </c>
      <c r="BI118" s="203">
        <f t="shared" si="8"/>
        <v>0</v>
      </c>
      <c r="BJ118" s="18" t="s">
        <v>135</v>
      </c>
      <c r="BK118" s="203">
        <f t="shared" si="9"/>
        <v>0</v>
      </c>
      <c r="BL118" s="18" t="s">
        <v>229</v>
      </c>
      <c r="BM118" s="202" t="s">
        <v>906</v>
      </c>
    </row>
    <row r="119" spans="1:65" s="2" customFormat="1" ht="16.5" customHeight="1">
      <c r="A119" s="36"/>
      <c r="B119" s="37"/>
      <c r="C119" s="191" t="s">
        <v>310</v>
      </c>
      <c r="D119" s="191" t="s">
        <v>131</v>
      </c>
      <c r="E119" s="192" t="s">
        <v>907</v>
      </c>
      <c r="F119" s="193" t="s">
        <v>908</v>
      </c>
      <c r="G119" s="194" t="s">
        <v>133</v>
      </c>
      <c r="H119" s="195">
        <v>24</v>
      </c>
      <c r="I119" s="196"/>
      <c r="J119" s="197">
        <f t="shared" si="0"/>
        <v>0</v>
      </c>
      <c r="K119" s="193" t="s">
        <v>147</v>
      </c>
      <c r="L119" s="41"/>
      <c r="M119" s="198" t="s">
        <v>32</v>
      </c>
      <c r="N119" s="199" t="s">
        <v>50</v>
      </c>
      <c r="O119" s="66"/>
      <c r="P119" s="200">
        <f t="shared" si="1"/>
        <v>0</v>
      </c>
      <c r="Q119" s="200">
        <v>0.00024</v>
      </c>
      <c r="R119" s="200">
        <f t="shared" si="2"/>
        <v>0.00576</v>
      </c>
      <c r="S119" s="200">
        <v>0</v>
      </c>
      <c r="T119" s="201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2" t="s">
        <v>229</v>
      </c>
      <c r="AT119" s="202" t="s">
        <v>131</v>
      </c>
      <c r="AU119" s="202" t="s">
        <v>135</v>
      </c>
      <c r="AY119" s="18" t="s">
        <v>128</v>
      </c>
      <c r="BE119" s="203">
        <f t="shared" si="4"/>
        <v>0</v>
      </c>
      <c r="BF119" s="203">
        <f t="shared" si="5"/>
        <v>0</v>
      </c>
      <c r="BG119" s="203">
        <f t="shared" si="6"/>
        <v>0</v>
      </c>
      <c r="BH119" s="203">
        <f t="shared" si="7"/>
        <v>0</v>
      </c>
      <c r="BI119" s="203">
        <f t="shared" si="8"/>
        <v>0</v>
      </c>
      <c r="BJ119" s="18" t="s">
        <v>135</v>
      </c>
      <c r="BK119" s="203">
        <f t="shared" si="9"/>
        <v>0</v>
      </c>
      <c r="BL119" s="18" t="s">
        <v>229</v>
      </c>
      <c r="BM119" s="202" t="s">
        <v>909</v>
      </c>
    </row>
    <row r="120" spans="1:65" s="2" customFormat="1" ht="16.5" customHeight="1">
      <c r="A120" s="36"/>
      <c r="B120" s="37"/>
      <c r="C120" s="191" t="s">
        <v>314</v>
      </c>
      <c r="D120" s="191" t="s">
        <v>131</v>
      </c>
      <c r="E120" s="192" t="s">
        <v>910</v>
      </c>
      <c r="F120" s="193" t="s">
        <v>911</v>
      </c>
      <c r="G120" s="194" t="s">
        <v>133</v>
      </c>
      <c r="H120" s="195">
        <v>3</v>
      </c>
      <c r="I120" s="196"/>
      <c r="J120" s="197">
        <f t="shared" si="0"/>
        <v>0</v>
      </c>
      <c r="K120" s="193" t="s">
        <v>147</v>
      </c>
      <c r="L120" s="41"/>
      <c r="M120" s="198" t="s">
        <v>32</v>
      </c>
      <c r="N120" s="199" t="s">
        <v>50</v>
      </c>
      <c r="O120" s="66"/>
      <c r="P120" s="200">
        <f t="shared" si="1"/>
        <v>0</v>
      </c>
      <c r="Q120" s="200">
        <v>0.00088</v>
      </c>
      <c r="R120" s="200">
        <f t="shared" si="2"/>
        <v>0.00264</v>
      </c>
      <c r="S120" s="200">
        <v>0</v>
      </c>
      <c r="T120" s="201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2" t="s">
        <v>229</v>
      </c>
      <c r="AT120" s="202" t="s">
        <v>131</v>
      </c>
      <c r="AU120" s="202" t="s">
        <v>135</v>
      </c>
      <c r="AY120" s="18" t="s">
        <v>128</v>
      </c>
      <c r="BE120" s="203">
        <f t="shared" si="4"/>
        <v>0</v>
      </c>
      <c r="BF120" s="203">
        <f t="shared" si="5"/>
        <v>0</v>
      </c>
      <c r="BG120" s="203">
        <f t="shared" si="6"/>
        <v>0</v>
      </c>
      <c r="BH120" s="203">
        <f t="shared" si="7"/>
        <v>0</v>
      </c>
      <c r="BI120" s="203">
        <f t="shared" si="8"/>
        <v>0</v>
      </c>
      <c r="BJ120" s="18" t="s">
        <v>135</v>
      </c>
      <c r="BK120" s="203">
        <f t="shared" si="9"/>
        <v>0</v>
      </c>
      <c r="BL120" s="18" t="s">
        <v>229</v>
      </c>
      <c r="BM120" s="202" t="s">
        <v>912</v>
      </c>
    </row>
    <row r="121" spans="1:65" s="2" customFormat="1" ht="16.5" customHeight="1">
      <c r="A121" s="36"/>
      <c r="B121" s="37"/>
      <c r="C121" s="191" t="s">
        <v>320</v>
      </c>
      <c r="D121" s="191" t="s">
        <v>131</v>
      </c>
      <c r="E121" s="192" t="s">
        <v>913</v>
      </c>
      <c r="F121" s="193" t="s">
        <v>914</v>
      </c>
      <c r="G121" s="194" t="s">
        <v>133</v>
      </c>
      <c r="H121" s="195">
        <v>1</v>
      </c>
      <c r="I121" s="196"/>
      <c r="J121" s="197">
        <f t="shared" si="0"/>
        <v>0</v>
      </c>
      <c r="K121" s="193" t="s">
        <v>147</v>
      </c>
      <c r="L121" s="41"/>
      <c r="M121" s="198" t="s">
        <v>32</v>
      </c>
      <c r="N121" s="199" t="s">
        <v>50</v>
      </c>
      <c r="O121" s="66"/>
      <c r="P121" s="200">
        <f t="shared" si="1"/>
        <v>0</v>
      </c>
      <c r="Q121" s="200">
        <v>0.0013</v>
      </c>
      <c r="R121" s="200">
        <f t="shared" si="2"/>
        <v>0.0013</v>
      </c>
      <c r="S121" s="200">
        <v>0</v>
      </c>
      <c r="T121" s="201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2" t="s">
        <v>229</v>
      </c>
      <c r="AT121" s="202" t="s">
        <v>131</v>
      </c>
      <c r="AU121" s="202" t="s">
        <v>135</v>
      </c>
      <c r="AY121" s="18" t="s">
        <v>128</v>
      </c>
      <c r="BE121" s="203">
        <f t="shared" si="4"/>
        <v>0</v>
      </c>
      <c r="BF121" s="203">
        <f t="shared" si="5"/>
        <v>0</v>
      </c>
      <c r="BG121" s="203">
        <f t="shared" si="6"/>
        <v>0</v>
      </c>
      <c r="BH121" s="203">
        <f t="shared" si="7"/>
        <v>0</v>
      </c>
      <c r="BI121" s="203">
        <f t="shared" si="8"/>
        <v>0</v>
      </c>
      <c r="BJ121" s="18" t="s">
        <v>135</v>
      </c>
      <c r="BK121" s="203">
        <f t="shared" si="9"/>
        <v>0</v>
      </c>
      <c r="BL121" s="18" t="s">
        <v>229</v>
      </c>
      <c r="BM121" s="202" t="s">
        <v>915</v>
      </c>
    </row>
    <row r="122" spans="1:65" s="2" customFormat="1" ht="16.5" customHeight="1">
      <c r="A122" s="36"/>
      <c r="B122" s="37"/>
      <c r="C122" s="191" t="s">
        <v>325</v>
      </c>
      <c r="D122" s="191" t="s">
        <v>131</v>
      </c>
      <c r="E122" s="192" t="s">
        <v>916</v>
      </c>
      <c r="F122" s="193" t="s">
        <v>917</v>
      </c>
      <c r="G122" s="194" t="s">
        <v>133</v>
      </c>
      <c r="H122" s="195">
        <v>12</v>
      </c>
      <c r="I122" s="196"/>
      <c r="J122" s="197">
        <f t="shared" si="0"/>
        <v>0</v>
      </c>
      <c r="K122" s="193" t="s">
        <v>147</v>
      </c>
      <c r="L122" s="41"/>
      <c r="M122" s="198" t="s">
        <v>32</v>
      </c>
      <c r="N122" s="199" t="s">
        <v>50</v>
      </c>
      <c r="O122" s="66"/>
      <c r="P122" s="200">
        <f t="shared" si="1"/>
        <v>0</v>
      </c>
      <c r="Q122" s="200">
        <v>0.00028</v>
      </c>
      <c r="R122" s="200">
        <f t="shared" si="2"/>
        <v>0.0033599999999999997</v>
      </c>
      <c r="S122" s="200">
        <v>0.0041</v>
      </c>
      <c r="T122" s="201">
        <f t="shared" si="3"/>
        <v>0.04920000000000001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2" t="s">
        <v>229</v>
      </c>
      <c r="AT122" s="202" t="s">
        <v>131</v>
      </c>
      <c r="AU122" s="202" t="s">
        <v>135</v>
      </c>
      <c r="AY122" s="18" t="s">
        <v>128</v>
      </c>
      <c r="BE122" s="203">
        <f t="shared" si="4"/>
        <v>0</v>
      </c>
      <c r="BF122" s="203">
        <f t="shared" si="5"/>
        <v>0</v>
      </c>
      <c r="BG122" s="203">
        <f t="shared" si="6"/>
        <v>0</v>
      </c>
      <c r="BH122" s="203">
        <f t="shared" si="7"/>
        <v>0</v>
      </c>
      <c r="BI122" s="203">
        <f t="shared" si="8"/>
        <v>0</v>
      </c>
      <c r="BJ122" s="18" t="s">
        <v>135</v>
      </c>
      <c r="BK122" s="203">
        <f t="shared" si="9"/>
        <v>0</v>
      </c>
      <c r="BL122" s="18" t="s">
        <v>229</v>
      </c>
      <c r="BM122" s="202" t="s">
        <v>918</v>
      </c>
    </row>
    <row r="123" spans="1:65" s="2" customFormat="1" ht="24" customHeight="1">
      <c r="A123" s="36"/>
      <c r="B123" s="37"/>
      <c r="C123" s="191" t="s">
        <v>330</v>
      </c>
      <c r="D123" s="191" t="s">
        <v>131</v>
      </c>
      <c r="E123" s="192" t="s">
        <v>919</v>
      </c>
      <c r="F123" s="193" t="s">
        <v>920</v>
      </c>
      <c r="G123" s="194" t="s">
        <v>133</v>
      </c>
      <c r="H123" s="195">
        <v>12</v>
      </c>
      <c r="I123" s="196"/>
      <c r="J123" s="197">
        <f t="shared" si="0"/>
        <v>0</v>
      </c>
      <c r="K123" s="193" t="s">
        <v>147</v>
      </c>
      <c r="L123" s="41"/>
      <c r="M123" s="198" t="s">
        <v>32</v>
      </c>
      <c r="N123" s="199" t="s">
        <v>50</v>
      </c>
      <c r="O123" s="66"/>
      <c r="P123" s="200">
        <f t="shared" si="1"/>
        <v>0</v>
      </c>
      <c r="Q123" s="200">
        <v>0.00017</v>
      </c>
      <c r="R123" s="200">
        <f t="shared" si="2"/>
        <v>0.00204</v>
      </c>
      <c r="S123" s="200">
        <v>0</v>
      </c>
      <c r="T123" s="201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2" t="s">
        <v>229</v>
      </c>
      <c r="AT123" s="202" t="s">
        <v>131</v>
      </c>
      <c r="AU123" s="202" t="s">
        <v>135</v>
      </c>
      <c r="AY123" s="18" t="s">
        <v>128</v>
      </c>
      <c r="BE123" s="203">
        <f t="shared" si="4"/>
        <v>0</v>
      </c>
      <c r="BF123" s="203">
        <f t="shared" si="5"/>
        <v>0</v>
      </c>
      <c r="BG123" s="203">
        <f t="shared" si="6"/>
        <v>0</v>
      </c>
      <c r="BH123" s="203">
        <f t="shared" si="7"/>
        <v>0</v>
      </c>
      <c r="BI123" s="203">
        <f t="shared" si="8"/>
        <v>0</v>
      </c>
      <c r="BJ123" s="18" t="s">
        <v>135</v>
      </c>
      <c r="BK123" s="203">
        <f t="shared" si="9"/>
        <v>0</v>
      </c>
      <c r="BL123" s="18" t="s">
        <v>229</v>
      </c>
      <c r="BM123" s="202" t="s">
        <v>921</v>
      </c>
    </row>
    <row r="124" spans="1:65" s="2" customFormat="1" ht="24" customHeight="1">
      <c r="A124" s="36"/>
      <c r="B124" s="37"/>
      <c r="C124" s="191" t="s">
        <v>334</v>
      </c>
      <c r="D124" s="191" t="s">
        <v>131</v>
      </c>
      <c r="E124" s="192" t="s">
        <v>922</v>
      </c>
      <c r="F124" s="193" t="s">
        <v>923</v>
      </c>
      <c r="G124" s="194" t="s">
        <v>236</v>
      </c>
      <c r="H124" s="195">
        <v>0.492</v>
      </c>
      <c r="I124" s="196"/>
      <c r="J124" s="197">
        <f t="shared" si="0"/>
        <v>0</v>
      </c>
      <c r="K124" s="193" t="s">
        <v>147</v>
      </c>
      <c r="L124" s="41"/>
      <c r="M124" s="198" t="s">
        <v>32</v>
      </c>
      <c r="N124" s="199" t="s">
        <v>50</v>
      </c>
      <c r="O124" s="66"/>
      <c r="P124" s="200">
        <f t="shared" si="1"/>
        <v>0</v>
      </c>
      <c r="Q124" s="200">
        <v>0</v>
      </c>
      <c r="R124" s="200">
        <f t="shared" si="2"/>
        <v>0</v>
      </c>
      <c r="S124" s="200">
        <v>0</v>
      </c>
      <c r="T124" s="201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2" t="s">
        <v>229</v>
      </c>
      <c r="AT124" s="202" t="s">
        <v>131</v>
      </c>
      <c r="AU124" s="202" t="s">
        <v>135</v>
      </c>
      <c r="AY124" s="18" t="s">
        <v>128</v>
      </c>
      <c r="BE124" s="203">
        <f t="shared" si="4"/>
        <v>0</v>
      </c>
      <c r="BF124" s="203">
        <f t="shared" si="5"/>
        <v>0</v>
      </c>
      <c r="BG124" s="203">
        <f t="shared" si="6"/>
        <v>0</v>
      </c>
      <c r="BH124" s="203">
        <f t="shared" si="7"/>
        <v>0</v>
      </c>
      <c r="BI124" s="203">
        <f t="shared" si="8"/>
        <v>0</v>
      </c>
      <c r="BJ124" s="18" t="s">
        <v>135</v>
      </c>
      <c r="BK124" s="203">
        <f t="shared" si="9"/>
        <v>0</v>
      </c>
      <c r="BL124" s="18" t="s">
        <v>229</v>
      </c>
      <c r="BM124" s="202" t="s">
        <v>924</v>
      </c>
    </row>
    <row r="125" spans="1:65" s="2" customFormat="1" ht="24" customHeight="1">
      <c r="A125" s="36"/>
      <c r="B125" s="37"/>
      <c r="C125" s="191" t="s">
        <v>339</v>
      </c>
      <c r="D125" s="191" t="s">
        <v>131</v>
      </c>
      <c r="E125" s="192" t="s">
        <v>925</v>
      </c>
      <c r="F125" s="193" t="s">
        <v>926</v>
      </c>
      <c r="G125" s="194" t="s">
        <v>236</v>
      </c>
      <c r="H125" s="195">
        <v>0.246</v>
      </c>
      <c r="I125" s="196"/>
      <c r="J125" s="197">
        <f t="shared" si="0"/>
        <v>0</v>
      </c>
      <c r="K125" s="193" t="s">
        <v>147</v>
      </c>
      <c r="L125" s="41"/>
      <c r="M125" s="198" t="s">
        <v>32</v>
      </c>
      <c r="N125" s="199" t="s">
        <v>50</v>
      </c>
      <c r="O125" s="66"/>
      <c r="P125" s="200">
        <f t="shared" si="1"/>
        <v>0</v>
      </c>
      <c r="Q125" s="200">
        <v>0</v>
      </c>
      <c r="R125" s="200">
        <f t="shared" si="2"/>
        <v>0</v>
      </c>
      <c r="S125" s="200">
        <v>0</v>
      </c>
      <c r="T125" s="201">
        <f t="shared" si="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2" t="s">
        <v>229</v>
      </c>
      <c r="AT125" s="202" t="s">
        <v>131</v>
      </c>
      <c r="AU125" s="202" t="s">
        <v>135</v>
      </c>
      <c r="AY125" s="18" t="s">
        <v>128</v>
      </c>
      <c r="BE125" s="203">
        <f t="shared" si="4"/>
        <v>0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18" t="s">
        <v>135</v>
      </c>
      <c r="BK125" s="203">
        <f t="shared" si="9"/>
        <v>0</v>
      </c>
      <c r="BL125" s="18" t="s">
        <v>229</v>
      </c>
      <c r="BM125" s="202" t="s">
        <v>927</v>
      </c>
    </row>
    <row r="126" spans="2:63" s="12" customFormat="1" ht="22.9" customHeight="1">
      <c r="B126" s="175"/>
      <c r="C126" s="176"/>
      <c r="D126" s="177" t="s">
        <v>77</v>
      </c>
      <c r="E126" s="189" t="s">
        <v>759</v>
      </c>
      <c r="F126" s="189" t="s">
        <v>760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SUM(P127:P130)</f>
        <v>0</v>
      </c>
      <c r="Q126" s="183"/>
      <c r="R126" s="184">
        <f>SUM(R127:R130)</f>
        <v>0.02376</v>
      </c>
      <c r="S126" s="183"/>
      <c r="T126" s="185">
        <f>SUM(T127:T130)</f>
        <v>0.804</v>
      </c>
      <c r="AR126" s="186" t="s">
        <v>135</v>
      </c>
      <c r="AT126" s="187" t="s">
        <v>77</v>
      </c>
      <c r="AU126" s="187" t="s">
        <v>21</v>
      </c>
      <c r="AY126" s="186" t="s">
        <v>128</v>
      </c>
      <c r="BK126" s="188">
        <f>SUM(BK127:BK130)</f>
        <v>0</v>
      </c>
    </row>
    <row r="127" spans="1:65" s="2" customFormat="1" ht="24" customHeight="1">
      <c r="A127" s="36"/>
      <c r="B127" s="37"/>
      <c r="C127" s="191" t="s">
        <v>344</v>
      </c>
      <c r="D127" s="191" t="s">
        <v>131</v>
      </c>
      <c r="E127" s="192" t="s">
        <v>788</v>
      </c>
      <c r="F127" s="193" t="s">
        <v>789</v>
      </c>
      <c r="G127" s="194" t="s">
        <v>236</v>
      </c>
      <c r="H127" s="195">
        <v>0.804</v>
      </c>
      <c r="I127" s="196"/>
      <c r="J127" s="197">
        <f>ROUND(I127*H127,2)</f>
        <v>0</v>
      </c>
      <c r="K127" s="193" t="s">
        <v>147</v>
      </c>
      <c r="L127" s="41"/>
      <c r="M127" s="198" t="s">
        <v>32</v>
      </c>
      <c r="N127" s="199" t="s">
        <v>50</v>
      </c>
      <c r="O127" s="66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2" t="s">
        <v>229</v>
      </c>
      <c r="AT127" s="202" t="s">
        <v>131</v>
      </c>
      <c r="AU127" s="202" t="s">
        <v>135</v>
      </c>
      <c r="AY127" s="18" t="s">
        <v>128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8" t="s">
        <v>135</v>
      </c>
      <c r="BK127" s="203">
        <f>ROUND(I127*H127,2)</f>
        <v>0</v>
      </c>
      <c r="BL127" s="18" t="s">
        <v>229</v>
      </c>
      <c r="BM127" s="202" t="s">
        <v>928</v>
      </c>
    </row>
    <row r="128" spans="1:65" s="2" customFormat="1" ht="16.5" customHeight="1">
      <c r="A128" s="36"/>
      <c r="B128" s="37"/>
      <c r="C128" s="191" t="s">
        <v>269</v>
      </c>
      <c r="D128" s="191" t="s">
        <v>131</v>
      </c>
      <c r="E128" s="192" t="s">
        <v>929</v>
      </c>
      <c r="F128" s="193" t="s">
        <v>930</v>
      </c>
      <c r="G128" s="194" t="s">
        <v>721</v>
      </c>
      <c r="H128" s="195">
        <v>12</v>
      </c>
      <c r="I128" s="196"/>
      <c r="J128" s="197">
        <f>ROUND(I128*H128,2)</f>
        <v>0</v>
      </c>
      <c r="K128" s="193" t="s">
        <v>147</v>
      </c>
      <c r="L128" s="41"/>
      <c r="M128" s="198" t="s">
        <v>32</v>
      </c>
      <c r="N128" s="199" t="s">
        <v>50</v>
      </c>
      <c r="O128" s="66"/>
      <c r="P128" s="200">
        <f>O128*H128</f>
        <v>0</v>
      </c>
      <c r="Q128" s="200">
        <v>0</v>
      </c>
      <c r="R128" s="200">
        <f>Q128*H128</f>
        <v>0</v>
      </c>
      <c r="S128" s="200">
        <v>0.067</v>
      </c>
      <c r="T128" s="201">
        <f>S128*H128</f>
        <v>0.804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2" t="s">
        <v>229</v>
      </c>
      <c r="AT128" s="202" t="s">
        <v>131</v>
      </c>
      <c r="AU128" s="202" t="s">
        <v>135</v>
      </c>
      <c r="AY128" s="18" t="s">
        <v>128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8" t="s">
        <v>135</v>
      </c>
      <c r="BK128" s="203">
        <f>ROUND(I128*H128,2)</f>
        <v>0</v>
      </c>
      <c r="BL128" s="18" t="s">
        <v>229</v>
      </c>
      <c r="BM128" s="202" t="s">
        <v>931</v>
      </c>
    </row>
    <row r="129" spans="1:65" s="2" customFormat="1" ht="16.5" customHeight="1">
      <c r="A129" s="36"/>
      <c r="B129" s="37"/>
      <c r="C129" s="191" t="s">
        <v>352</v>
      </c>
      <c r="D129" s="191" t="s">
        <v>131</v>
      </c>
      <c r="E129" s="192" t="s">
        <v>932</v>
      </c>
      <c r="F129" s="193" t="s">
        <v>933</v>
      </c>
      <c r="G129" s="194" t="s">
        <v>133</v>
      </c>
      <c r="H129" s="195">
        <v>12</v>
      </c>
      <c r="I129" s="196"/>
      <c r="J129" s="197">
        <f>ROUND(I129*H129,2)</f>
        <v>0</v>
      </c>
      <c r="K129" s="193" t="s">
        <v>147</v>
      </c>
      <c r="L129" s="41"/>
      <c r="M129" s="198" t="s">
        <v>32</v>
      </c>
      <c r="N129" s="199" t="s">
        <v>50</v>
      </c>
      <c r="O129" s="66"/>
      <c r="P129" s="200">
        <f>O129*H129</f>
        <v>0</v>
      </c>
      <c r="Q129" s="200">
        <v>0.00198</v>
      </c>
      <c r="R129" s="200">
        <f>Q129*H129</f>
        <v>0.02376</v>
      </c>
      <c r="S129" s="200">
        <v>0</v>
      </c>
      <c r="T129" s="201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2" t="s">
        <v>229</v>
      </c>
      <c r="AT129" s="202" t="s">
        <v>131</v>
      </c>
      <c r="AU129" s="202" t="s">
        <v>135</v>
      </c>
      <c r="AY129" s="18" t="s">
        <v>128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8" t="s">
        <v>135</v>
      </c>
      <c r="BK129" s="203">
        <f>ROUND(I129*H129,2)</f>
        <v>0</v>
      </c>
      <c r="BL129" s="18" t="s">
        <v>229</v>
      </c>
      <c r="BM129" s="202" t="s">
        <v>934</v>
      </c>
    </row>
    <row r="130" spans="1:65" s="2" customFormat="1" ht="24" customHeight="1">
      <c r="A130" s="36"/>
      <c r="B130" s="37"/>
      <c r="C130" s="191" t="s">
        <v>358</v>
      </c>
      <c r="D130" s="191" t="s">
        <v>131</v>
      </c>
      <c r="E130" s="192" t="s">
        <v>821</v>
      </c>
      <c r="F130" s="193" t="s">
        <v>822</v>
      </c>
      <c r="G130" s="194" t="s">
        <v>236</v>
      </c>
      <c r="H130" s="195">
        <v>0.024</v>
      </c>
      <c r="I130" s="196"/>
      <c r="J130" s="197">
        <f>ROUND(I130*H130,2)</f>
        <v>0</v>
      </c>
      <c r="K130" s="193" t="s">
        <v>147</v>
      </c>
      <c r="L130" s="41"/>
      <c r="M130" s="198" t="s">
        <v>32</v>
      </c>
      <c r="N130" s="199" t="s">
        <v>50</v>
      </c>
      <c r="O130" s="66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2" t="s">
        <v>229</v>
      </c>
      <c r="AT130" s="202" t="s">
        <v>131</v>
      </c>
      <c r="AU130" s="202" t="s">
        <v>135</v>
      </c>
      <c r="AY130" s="18" t="s">
        <v>128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8" t="s">
        <v>135</v>
      </c>
      <c r="BK130" s="203">
        <f>ROUND(I130*H130,2)</f>
        <v>0</v>
      </c>
      <c r="BL130" s="18" t="s">
        <v>229</v>
      </c>
      <c r="BM130" s="202" t="s">
        <v>935</v>
      </c>
    </row>
    <row r="131" spans="2:63" s="12" customFormat="1" ht="22.9" customHeight="1">
      <c r="B131" s="175"/>
      <c r="C131" s="176"/>
      <c r="D131" s="177" t="s">
        <v>77</v>
      </c>
      <c r="E131" s="189" t="s">
        <v>605</v>
      </c>
      <c r="F131" s="189" t="s">
        <v>606</v>
      </c>
      <c r="G131" s="176"/>
      <c r="H131" s="176"/>
      <c r="I131" s="179"/>
      <c r="J131" s="190">
        <f>BK131</f>
        <v>0</v>
      </c>
      <c r="K131" s="176"/>
      <c r="L131" s="181"/>
      <c r="M131" s="182"/>
      <c r="N131" s="183"/>
      <c r="O131" s="183"/>
      <c r="P131" s="184">
        <f>P132</f>
        <v>0</v>
      </c>
      <c r="Q131" s="183"/>
      <c r="R131" s="184">
        <f>R132</f>
        <v>0.00366</v>
      </c>
      <c r="S131" s="183"/>
      <c r="T131" s="185">
        <f>T132</f>
        <v>0</v>
      </c>
      <c r="AR131" s="186" t="s">
        <v>135</v>
      </c>
      <c r="AT131" s="187" t="s">
        <v>77</v>
      </c>
      <c r="AU131" s="187" t="s">
        <v>21</v>
      </c>
      <c r="AY131" s="186" t="s">
        <v>128</v>
      </c>
      <c r="BK131" s="188">
        <f>BK132</f>
        <v>0</v>
      </c>
    </row>
    <row r="132" spans="1:65" s="2" customFormat="1" ht="16.5" customHeight="1">
      <c r="A132" s="36"/>
      <c r="B132" s="37"/>
      <c r="C132" s="191" t="s">
        <v>362</v>
      </c>
      <c r="D132" s="191" t="s">
        <v>131</v>
      </c>
      <c r="E132" s="192" t="s">
        <v>936</v>
      </c>
      <c r="F132" s="193" t="s">
        <v>937</v>
      </c>
      <c r="G132" s="194" t="s">
        <v>317</v>
      </c>
      <c r="H132" s="195">
        <v>122</v>
      </c>
      <c r="I132" s="196"/>
      <c r="J132" s="197">
        <f>ROUND(I132*H132,2)</f>
        <v>0</v>
      </c>
      <c r="K132" s="193" t="s">
        <v>147</v>
      </c>
      <c r="L132" s="41"/>
      <c r="M132" s="198" t="s">
        <v>32</v>
      </c>
      <c r="N132" s="199" t="s">
        <v>50</v>
      </c>
      <c r="O132" s="66"/>
      <c r="P132" s="200">
        <f>O132*H132</f>
        <v>0</v>
      </c>
      <c r="Q132" s="200">
        <v>3E-05</v>
      </c>
      <c r="R132" s="200">
        <f>Q132*H132</f>
        <v>0.00366</v>
      </c>
      <c r="S132" s="200">
        <v>0</v>
      </c>
      <c r="T132" s="20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2" t="s">
        <v>229</v>
      </c>
      <c r="AT132" s="202" t="s">
        <v>131</v>
      </c>
      <c r="AU132" s="202" t="s">
        <v>135</v>
      </c>
      <c r="AY132" s="18" t="s">
        <v>128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8" t="s">
        <v>135</v>
      </c>
      <c r="BK132" s="203">
        <f>ROUND(I132*H132,2)</f>
        <v>0</v>
      </c>
      <c r="BL132" s="18" t="s">
        <v>229</v>
      </c>
      <c r="BM132" s="202" t="s">
        <v>938</v>
      </c>
    </row>
    <row r="133" spans="2:63" s="12" customFormat="1" ht="25.9" customHeight="1">
      <c r="B133" s="175"/>
      <c r="C133" s="176"/>
      <c r="D133" s="177" t="s">
        <v>77</v>
      </c>
      <c r="E133" s="178" t="s">
        <v>210</v>
      </c>
      <c r="F133" s="178" t="s">
        <v>939</v>
      </c>
      <c r="G133" s="176"/>
      <c r="H133" s="176"/>
      <c r="I133" s="179"/>
      <c r="J133" s="180">
        <f>BK133</f>
        <v>0</v>
      </c>
      <c r="K133" s="176"/>
      <c r="L133" s="181"/>
      <c r="M133" s="182"/>
      <c r="N133" s="183"/>
      <c r="O133" s="183"/>
      <c r="P133" s="184">
        <f>P134</f>
        <v>0</v>
      </c>
      <c r="Q133" s="183"/>
      <c r="R133" s="184">
        <f>R134</f>
        <v>0</v>
      </c>
      <c r="S133" s="183"/>
      <c r="T133" s="185">
        <f>T134</f>
        <v>0</v>
      </c>
      <c r="AR133" s="186" t="s">
        <v>151</v>
      </c>
      <c r="AT133" s="187" t="s">
        <v>77</v>
      </c>
      <c r="AU133" s="187" t="s">
        <v>78</v>
      </c>
      <c r="AY133" s="186" t="s">
        <v>128</v>
      </c>
      <c r="BK133" s="188">
        <f>BK134</f>
        <v>0</v>
      </c>
    </row>
    <row r="134" spans="2:63" s="12" customFormat="1" ht="22.9" customHeight="1">
      <c r="B134" s="175"/>
      <c r="C134" s="176"/>
      <c r="D134" s="177" t="s">
        <v>77</v>
      </c>
      <c r="E134" s="189" t="s">
        <v>940</v>
      </c>
      <c r="F134" s="189" t="s">
        <v>941</v>
      </c>
      <c r="G134" s="176"/>
      <c r="H134" s="176"/>
      <c r="I134" s="179"/>
      <c r="J134" s="190">
        <f>BK134</f>
        <v>0</v>
      </c>
      <c r="K134" s="176"/>
      <c r="L134" s="181"/>
      <c r="M134" s="182"/>
      <c r="N134" s="183"/>
      <c r="O134" s="183"/>
      <c r="P134" s="184">
        <f>P135</f>
        <v>0</v>
      </c>
      <c r="Q134" s="183"/>
      <c r="R134" s="184">
        <f>R135</f>
        <v>0</v>
      </c>
      <c r="S134" s="183"/>
      <c r="T134" s="185">
        <f>T135</f>
        <v>0</v>
      </c>
      <c r="AR134" s="186" t="s">
        <v>151</v>
      </c>
      <c r="AT134" s="187" t="s">
        <v>77</v>
      </c>
      <c r="AU134" s="187" t="s">
        <v>21</v>
      </c>
      <c r="AY134" s="186" t="s">
        <v>128</v>
      </c>
      <c r="BK134" s="188">
        <f>BK135</f>
        <v>0</v>
      </c>
    </row>
    <row r="135" spans="1:65" s="2" customFormat="1" ht="16.5" customHeight="1">
      <c r="A135" s="36"/>
      <c r="B135" s="37"/>
      <c r="C135" s="191" t="s">
        <v>366</v>
      </c>
      <c r="D135" s="191" t="s">
        <v>131</v>
      </c>
      <c r="E135" s="192" t="s">
        <v>942</v>
      </c>
      <c r="F135" s="193" t="s">
        <v>943</v>
      </c>
      <c r="G135" s="194" t="s">
        <v>317</v>
      </c>
      <c r="H135" s="195">
        <v>122</v>
      </c>
      <c r="I135" s="196"/>
      <c r="J135" s="197">
        <f>ROUND(I135*H135,2)</f>
        <v>0</v>
      </c>
      <c r="K135" s="193" t="s">
        <v>147</v>
      </c>
      <c r="L135" s="41"/>
      <c r="M135" s="198" t="s">
        <v>32</v>
      </c>
      <c r="N135" s="199" t="s">
        <v>50</v>
      </c>
      <c r="O135" s="6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2" t="s">
        <v>481</v>
      </c>
      <c r="AT135" s="202" t="s">
        <v>131</v>
      </c>
      <c r="AU135" s="202" t="s">
        <v>135</v>
      </c>
      <c r="AY135" s="18" t="s">
        <v>128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8" t="s">
        <v>135</v>
      </c>
      <c r="BK135" s="203">
        <f>ROUND(I135*H135,2)</f>
        <v>0</v>
      </c>
      <c r="BL135" s="18" t="s">
        <v>481</v>
      </c>
      <c r="BM135" s="202" t="s">
        <v>944</v>
      </c>
    </row>
    <row r="136" spans="2:63" s="12" customFormat="1" ht="25.9" customHeight="1">
      <c r="B136" s="175"/>
      <c r="C136" s="176"/>
      <c r="D136" s="177" t="s">
        <v>77</v>
      </c>
      <c r="E136" s="178" t="s">
        <v>832</v>
      </c>
      <c r="F136" s="178" t="s">
        <v>833</v>
      </c>
      <c r="G136" s="176"/>
      <c r="H136" s="176"/>
      <c r="I136" s="179"/>
      <c r="J136" s="180">
        <f>BK136</f>
        <v>0</v>
      </c>
      <c r="K136" s="176"/>
      <c r="L136" s="181"/>
      <c r="M136" s="182"/>
      <c r="N136" s="183"/>
      <c r="O136" s="183"/>
      <c r="P136" s="184">
        <f>P137</f>
        <v>0</v>
      </c>
      <c r="Q136" s="183"/>
      <c r="R136" s="184">
        <f>R137</f>
        <v>0</v>
      </c>
      <c r="S136" s="183"/>
      <c r="T136" s="185">
        <f>T137</f>
        <v>0</v>
      </c>
      <c r="AR136" s="186" t="s">
        <v>155</v>
      </c>
      <c r="AT136" s="187" t="s">
        <v>77</v>
      </c>
      <c r="AU136" s="187" t="s">
        <v>78</v>
      </c>
      <c r="AY136" s="186" t="s">
        <v>128</v>
      </c>
      <c r="BK136" s="188">
        <f>BK137</f>
        <v>0</v>
      </c>
    </row>
    <row r="137" spans="1:65" s="2" customFormat="1" ht="24" customHeight="1">
      <c r="A137" s="36"/>
      <c r="B137" s="37"/>
      <c r="C137" s="191" t="s">
        <v>370</v>
      </c>
      <c r="D137" s="191" t="s">
        <v>131</v>
      </c>
      <c r="E137" s="192" t="s">
        <v>945</v>
      </c>
      <c r="F137" s="193" t="s">
        <v>946</v>
      </c>
      <c r="G137" s="194" t="s">
        <v>141</v>
      </c>
      <c r="H137" s="195">
        <v>24</v>
      </c>
      <c r="I137" s="196"/>
      <c r="J137" s="197">
        <f>ROUND(I137*H137,2)</f>
        <v>0</v>
      </c>
      <c r="K137" s="193" t="s">
        <v>147</v>
      </c>
      <c r="L137" s="41"/>
      <c r="M137" s="204" t="s">
        <v>32</v>
      </c>
      <c r="N137" s="205" t="s">
        <v>50</v>
      </c>
      <c r="O137" s="206"/>
      <c r="P137" s="207">
        <f>O137*H137</f>
        <v>0</v>
      </c>
      <c r="Q137" s="207">
        <v>0</v>
      </c>
      <c r="R137" s="207">
        <f>Q137*H137</f>
        <v>0</v>
      </c>
      <c r="S137" s="207">
        <v>0</v>
      </c>
      <c r="T137" s="20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2" t="s">
        <v>836</v>
      </c>
      <c r="AT137" s="202" t="s">
        <v>131</v>
      </c>
      <c r="AU137" s="202" t="s">
        <v>21</v>
      </c>
      <c r="AY137" s="18" t="s">
        <v>128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8" t="s">
        <v>135</v>
      </c>
      <c r="BK137" s="203">
        <f>ROUND(I137*H137,2)</f>
        <v>0</v>
      </c>
      <c r="BL137" s="18" t="s">
        <v>836</v>
      </c>
      <c r="BM137" s="202" t="s">
        <v>947</v>
      </c>
    </row>
    <row r="138" spans="1:31" s="2" customFormat="1" ht="6.95" customHeight="1">
      <c r="A138" s="36"/>
      <c r="B138" s="49"/>
      <c r="C138" s="50"/>
      <c r="D138" s="50"/>
      <c r="E138" s="50"/>
      <c r="F138" s="50"/>
      <c r="G138" s="50"/>
      <c r="H138" s="50"/>
      <c r="I138" s="140"/>
      <c r="J138" s="50"/>
      <c r="K138" s="50"/>
      <c r="L138" s="41"/>
      <c r="M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</sheetData>
  <sheetProtection algorithmName="SHA-512" hashValue="t3ucO7/q37UqTdbSz6cBD5h3FhaPfsAsOacN9ppkkm5hAdQnvqh74xuZiegY0CBIsSB8xF3gUbqjUQiETwL+ww==" saltValue="ryaEtKejtjf+s8atxu4/sqqREpbDuJD2oaehAz/7LR1/fQEglD1EubWsMb1+0/mBFN2wR6l/ieYDguNcILGiHw==" spinCount="100000" sheet="1" objects="1" scenarios="1" formatColumns="0" formatRows="0" autoFilter="0"/>
  <autoFilter ref="C88:K137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95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21</v>
      </c>
    </row>
    <row r="4" spans="2:46" s="1" customFormat="1" ht="24.95" customHeight="1">
      <c r="B4" s="21"/>
      <c r="D4" s="106" t="s">
        <v>102</v>
      </c>
      <c r="I4" s="102"/>
      <c r="L4" s="21"/>
      <c r="M4" s="107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8" t="s">
        <v>16</v>
      </c>
      <c r="I6" s="102"/>
      <c r="L6" s="21"/>
    </row>
    <row r="7" spans="2:12" s="1" customFormat="1" ht="16.5" customHeight="1">
      <c r="B7" s="21"/>
      <c r="E7" s="377" t="str">
        <f>'Rekapitulace stavby'!K6</f>
        <v>Výměna umakartových bytových jader v byt.domech Volgogradská 2372/159</v>
      </c>
      <c r="F7" s="378"/>
      <c r="G7" s="378"/>
      <c r="H7" s="378"/>
      <c r="I7" s="102"/>
      <c r="L7" s="21"/>
    </row>
    <row r="8" spans="1:31" s="2" customFormat="1" ht="12" customHeight="1">
      <c r="A8" s="36"/>
      <c r="B8" s="41"/>
      <c r="C8" s="36"/>
      <c r="D8" s="108" t="s">
        <v>159</v>
      </c>
      <c r="E8" s="36"/>
      <c r="F8" s="36"/>
      <c r="G8" s="36"/>
      <c r="H8" s="36"/>
      <c r="I8" s="109"/>
      <c r="J8" s="36"/>
      <c r="K8" s="36"/>
      <c r="L8" s="11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1" t="s">
        <v>948</v>
      </c>
      <c r="F9" s="372"/>
      <c r="G9" s="372"/>
      <c r="H9" s="372"/>
      <c r="I9" s="109"/>
      <c r="J9" s="36"/>
      <c r="K9" s="36"/>
      <c r="L9" s="11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09"/>
      <c r="J10" s="36"/>
      <c r="K10" s="36"/>
      <c r="L10" s="11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1" t="s">
        <v>19</v>
      </c>
      <c r="G11" s="36"/>
      <c r="H11" s="36"/>
      <c r="I11" s="112" t="s">
        <v>20</v>
      </c>
      <c r="J11" s="111" t="s">
        <v>32</v>
      </c>
      <c r="K11" s="36"/>
      <c r="L11" s="11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1" t="s">
        <v>23</v>
      </c>
      <c r="G12" s="36"/>
      <c r="H12" s="36"/>
      <c r="I12" s="112" t="s">
        <v>24</v>
      </c>
      <c r="J12" s="113" t="str">
        <f>'Rekapitulace stavby'!AN8</f>
        <v>1. 5. 2019</v>
      </c>
      <c r="K12" s="36"/>
      <c r="L12" s="11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09"/>
      <c r="J13" s="36"/>
      <c r="K13" s="36"/>
      <c r="L13" s="11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30</v>
      </c>
      <c r="E14" s="36"/>
      <c r="F14" s="36"/>
      <c r="G14" s="36"/>
      <c r="H14" s="36"/>
      <c r="I14" s="112" t="s">
        <v>31</v>
      </c>
      <c r="J14" s="111" t="s">
        <v>32</v>
      </c>
      <c r="K14" s="36"/>
      <c r="L14" s="11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1" t="s">
        <v>33</v>
      </c>
      <c r="F15" s="36"/>
      <c r="G15" s="36"/>
      <c r="H15" s="36"/>
      <c r="I15" s="112" t="s">
        <v>34</v>
      </c>
      <c r="J15" s="111" t="s">
        <v>32</v>
      </c>
      <c r="K15" s="36"/>
      <c r="L15" s="11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09"/>
      <c r="J16" s="36"/>
      <c r="K16" s="36"/>
      <c r="L16" s="11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35</v>
      </c>
      <c r="E17" s="36"/>
      <c r="F17" s="36"/>
      <c r="G17" s="36"/>
      <c r="H17" s="36"/>
      <c r="I17" s="112" t="s">
        <v>31</v>
      </c>
      <c r="J17" s="31" t="str">
        <f>'Rekapitulace stavby'!AN13</f>
        <v>Vyplň údaj</v>
      </c>
      <c r="K17" s="36"/>
      <c r="L17" s="11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3" t="str">
        <f>'Rekapitulace stavby'!E14</f>
        <v>Vyplň údaj</v>
      </c>
      <c r="F18" s="374"/>
      <c r="G18" s="374"/>
      <c r="H18" s="374"/>
      <c r="I18" s="112" t="s">
        <v>34</v>
      </c>
      <c r="J18" s="31" t="str">
        <f>'Rekapitulace stavby'!AN14</f>
        <v>Vyplň údaj</v>
      </c>
      <c r="K18" s="36"/>
      <c r="L18" s="11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09"/>
      <c r="J19" s="36"/>
      <c r="K19" s="36"/>
      <c r="L19" s="11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37</v>
      </c>
      <c r="E20" s="36"/>
      <c r="F20" s="36"/>
      <c r="G20" s="36"/>
      <c r="H20" s="36"/>
      <c r="I20" s="112" t="s">
        <v>31</v>
      </c>
      <c r="J20" s="111" t="s">
        <v>38</v>
      </c>
      <c r="K20" s="36"/>
      <c r="L20" s="11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1" t="s">
        <v>39</v>
      </c>
      <c r="F21" s="36"/>
      <c r="G21" s="36"/>
      <c r="H21" s="36"/>
      <c r="I21" s="112" t="s">
        <v>34</v>
      </c>
      <c r="J21" s="111" t="s">
        <v>32</v>
      </c>
      <c r="K21" s="36"/>
      <c r="L21" s="11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09"/>
      <c r="J22" s="36"/>
      <c r="K22" s="36"/>
      <c r="L22" s="11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41</v>
      </c>
      <c r="E23" s="36"/>
      <c r="F23" s="36"/>
      <c r="G23" s="36"/>
      <c r="H23" s="36"/>
      <c r="I23" s="112" t="s">
        <v>31</v>
      </c>
      <c r="J23" s="111" t="s">
        <v>38</v>
      </c>
      <c r="K23" s="36"/>
      <c r="L23" s="11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1" t="s">
        <v>39</v>
      </c>
      <c r="F24" s="36"/>
      <c r="G24" s="36"/>
      <c r="H24" s="36"/>
      <c r="I24" s="112" t="s">
        <v>34</v>
      </c>
      <c r="J24" s="111" t="s">
        <v>32</v>
      </c>
      <c r="K24" s="36"/>
      <c r="L24" s="11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09"/>
      <c r="J25" s="36"/>
      <c r="K25" s="36"/>
      <c r="L25" s="11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42</v>
      </c>
      <c r="E26" s="36"/>
      <c r="F26" s="36"/>
      <c r="G26" s="36"/>
      <c r="H26" s="36"/>
      <c r="I26" s="109"/>
      <c r="J26" s="36"/>
      <c r="K26" s="36"/>
      <c r="L26" s="11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75" t="s">
        <v>32</v>
      </c>
      <c r="F27" s="375"/>
      <c r="G27" s="375"/>
      <c r="H27" s="375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09"/>
      <c r="J28" s="36"/>
      <c r="K28" s="36"/>
      <c r="L28" s="11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44</v>
      </c>
      <c r="E30" s="36"/>
      <c r="F30" s="36"/>
      <c r="G30" s="36"/>
      <c r="H30" s="36"/>
      <c r="I30" s="109"/>
      <c r="J30" s="124">
        <f>ROUND(J84,2)</f>
        <v>0</v>
      </c>
      <c r="K30" s="36"/>
      <c r="L30" s="11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46</v>
      </c>
      <c r="G32" s="36"/>
      <c r="H32" s="36"/>
      <c r="I32" s="126" t="s">
        <v>45</v>
      </c>
      <c r="J32" s="125" t="s">
        <v>47</v>
      </c>
      <c r="K32" s="36"/>
      <c r="L32" s="11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48</v>
      </c>
      <c r="E33" s="108" t="s">
        <v>49</v>
      </c>
      <c r="F33" s="128">
        <f>ROUND((SUM(BE84:BE122)),2)</f>
        <v>0</v>
      </c>
      <c r="G33" s="36"/>
      <c r="H33" s="36"/>
      <c r="I33" s="129">
        <v>0.21</v>
      </c>
      <c r="J33" s="128">
        <f>ROUND(((SUM(BE84:BE122))*I33),2)</f>
        <v>0</v>
      </c>
      <c r="K33" s="36"/>
      <c r="L33" s="11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50</v>
      </c>
      <c r="F34" s="128">
        <f>ROUND((SUM(BF84:BF122)),2)</f>
        <v>0</v>
      </c>
      <c r="G34" s="36"/>
      <c r="H34" s="36"/>
      <c r="I34" s="129">
        <v>0.15</v>
      </c>
      <c r="J34" s="128">
        <f>ROUND(((SUM(BF84:BF122))*I34),2)</f>
        <v>0</v>
      </c>
      <c r="K34" s="36"/>
      <c r="L34" s="11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51</v>
      </c>
      <c r="F35" s="128">
        <f>ROUND((SUM(BG84:BG122)),2)</f>
        <v>0</v>
      </c>
      <c r="G35" s="36"/>
      <c r="H35" s="36"/>
      <c r="I35" s="129">
        <v>0.21</v>
      </c>
      <c r="J35" s="128">
        <f>0</f>
        <v>0</v>
      </c>
      <c r="K35" s="36"/>
      <c r="L35" s="11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52</v>
      </c>
      <c r="F36" s="128">
        <f>ROUND((SUM(BH84:BH122)),2)</f>
        <v>0</v>
      </c>
      <c r="G36" s="36"/>
      <c r="H36" s="36"/>
      <c r="I36" s="129">
        <v>0.15</v>
      </c>
      <c r="J36" s="128">
        <f>0</f>
        <v>0</v>
      </c>
      <c r="K36" s="36"/>
      <c r="L36" s="11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53</v>
      </c>
      <c r="F37" s="128">
        <f>ROUND((SUM(BI84:BI122)),2)</f>
        <v>0</v>
      </c>
      <c r="G37" s="36"/>
      <c r="H37" s="36"/>
      <c r="I37" s="129">
        <v>0</v>
      </c>
      <c r="J37" s="128">
        <f>0</f>
        <v>0</v>
      </c>
      <c r="K37" s="36"/>
      <c r="L37" s="11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09"/>
      <c r="J38" s="36"/>
      <c r="K38" s="36"/>
      <c r="L38" s="11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54</v>
      </c>
      <c r="E39" s="132"/>
      <c r="F39" s="132"/>
      <c r="G39" s="133" t="s">
        <v>55</v>
      </c>
      <c r="H39" s="134" t="s">
        <v>56</v>
      </c>
      <c r="I39" s="135"/>
      <c r="J39" s="136">
        <f>SUM(J30:J37)</f>
        <v>0</v>
      </c>
      <c r="K39" s="137"/>
      <c r="L39" s="11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103</v>
      </c>
      <c r="D45" s="38"/>
      <c r="E45" s="38"/>
      <c r="F45" s="38"/>
      <c r="G45" s="38"/>
      <c r="H45" s="38"/>
      <c r="I45" s="109"/>
      <c r="J45" s="38"/>
      <c r="K45" s="38"/>
      <c r="L45" s="110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09"/>
      <c r="J46" s="38"/>
      <c r="K46" s="38"/>
      <c r="L46" s="11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09"/>
      <c r="J47" s="38"/>
      <c r="K47" s="38"/>
      <c r="L47" s="11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9" t="str">
        <f>E7</f>
        <v>Výměna umakartových bytových jader v byt.domech Volgogradská 2372/159</v>
      </c>
      <c r="F48" s="380"/>
      <c r="G48" s="380"/>
      <c r="H48" s="380"/>
      <c r="I48" s="109"/>
      <c r="J48" s="38"/>
      <c r="K48" s="38"/>
      <c r="L48" s="11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159</v>
      </c>
      <c r="D49" s="38"/>
      <c r="E49" s="38"/>
      <c r="F49" s="38"/>
      <c r="G49" s="38"/>
      <c r="H49" s="38"/>
      <c r="I49" s="109"/>
      <c r="J49" s="38"/>
      <c r="K49" s="38"/>
      <c r="L49" s="11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1" t="str">
        <f>E9</f>
        <v xml:space="preserve">D.1.4.3 - Technika prostředí staveb - Vzduchotechnika </v>
      </c>
      <c r="F50" s="376"/>
      <c r="G50" s="376"/>
      <c r="H50" s="376"/>
      <c r="I50" s="109"/>
      <c r="J50" s="38"/>
      <c r="K50" s="38"/>
      <c r="L50" s="11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09"/>
      <c r="J51" s="38"/>
      <c r="K51" s="38"/>
      <c r="L51" s="11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Ostrava-Zábřeh </v>
      </c>
      <c r="G52" s="38"/>
      <c r="H52" s="38"/>
      <c r="I52" s="112" t="s">
        <v>24</v>
      </c>
      <c r="J52" s="61" t="str">
        <f>IF(J12="","",J12)</f>
        <v>1. 5. 2019</v>
      </c>
      <c r="K52" s="38"/>
      <c r="L52" s="11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09"/>
      <c r="J53" s="38"/>
      <c r="K53" s="38"/>
      <c r="L53" s="11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SMO,Městský obvod Ostrava-Jih </v>
      </c>
      <c r="G54" s="38"/>
      <c r="H54" s="38"/>
      <c r="I54" s="112" t="s">
        <v>37</v>
      </c>
      <c r="J54" s="34" t="str">
        <f>E21</f>
        <v xml:space="preserve">Lenka Jerakasová </v>
      </c>
      <c r="K54" s="38"/>
      <c r="L54" s="11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112" t="s">
        <v>41</v>
      </c>
      <c r="J55" s="34" t="str">
        <f>E24</f>
        <v xml:space="preserve">Lenka Jerakasová </v>
      </c>
      <c r="K55" s="38"/>
      <c r="L55" s="11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09"/>
      <c r="J56" s="38"/>
      <c r="K56" s="38"/>
      <c r="L56" s="11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4" t="s">
        <v>104</v>
      </c>
      <c r="D57" s="145"/>
      <c r="E57" s="145"/>
      <c r="F57" s="145"/>
      <c r="G57" s="145"/>
      <c r="H57" s="145"/>
      <c r="I57" s="146"/>
      <c r="J57" s="147" t="s">
        <v>105</v>
      </c>
      <c r="K57" s="145"/>
      <c r="L57" s="11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09"/>
      <c r="J58" s="38"/>
      <c r="K58" s="38"/>
      <c r="L58" s="11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76</v>
      </c>
      <c r="D59" s="38"/>
      <c r="E59" s="38"/>
      <c r="F59" s="38"/>
      <c r="G59" s="38"/>
      <c r="H59" s="38"/>
      <c r="I59" s="109"/>
      <c r="J59" s="79">
        <f>J84</f>
        <v>0</v>
      </c>
      <c r="K59" s="38"/>
      <c r="L59" s="11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106</v>
      </c>
    </row>
    <row r="60" spans="2:12" s="9" customFormat="1" ht="24.95" customHeight="1">
      <c r="B60" s="149"/>
      <c r="C60" s="150"/>
      <c r="D60" s="151" t="s">
        <v>161</v>
      </c>
      <c r="E60" s="152"/>
      <c r="F60" s="152"/>
      <c r="G60" s="152"/>
      <c r="H60" s="152"/>
      <c r="I60" s="153"/>
      <c r="J60" s="154">
        <f>J85</f>
        <v>0</v>
      </c>
      <c r="K60" s="150"/>
      <c r="L60" s="155"/>
    </row>
    <row r="61" spans="2:12" s="10" customFormat="1" ht="19.9" customHeight="1">
      <c r="B61" s="156"/>
      <c r="C61" s="157"/>
      <c r="D61" s="158" t="s">
        <v>165</v>
      </c>
      <c r="E61" s="159"/>
      <c r="F61" s="159"/>
      <c r="G61" s="159"/>
      <c r="H61" s="159"/>
      <c r="I61" s="160"/>
      <c r="J61" s="161">
        <f>J86</f>
        <v>0</v>
      </c>
      <c r="K61" s="157"/>
      <c r="L61" s="162"/>
    </row>
    <row r="62" spans="2:12" s="9" customFormat="1" ht="24.95" customHeight="1">
      <c r="B62" s="149"/>
      <c r="C62" s="150"/>
      <c r="D62" s="151" t="s">
        <v>167</v>
      </c>
      <c r="E62" s="152"/>
      <c r="F62" s="152"/>
      <c r="G62" s="152"/>
      <c r="H62" s="152"/>
      <c r="I62" s="153"/>
      <c r="J62" s="154">
        <f>J92</f>
        <v>0</v>
      </c>
      <c r="K62" s="150"/>
      <c r="L62" s="155"/>
    </row>
    <row r="63" spans="2:12" s="10" customFormat="1" ht="19.9" customHeight="1">
      <c r="B63" s="156"/>
      <c r="C63" s="157"/>
      <c r="D63" s="158" t="s">
        <v>169</v>
      </c>
      <c r="E63" s="159"/>
      <c r="F63" s="159"/>
      <c r="G63" s="159"/>
      <c r="H63" s="159"/>
      <c r="I63" s="160"/>
      <c r="J63" s="161">
        <f>J93</f>
        <v>0</v>
      </c>
      <c r="K63" s="157"/>
      <c r="L63" s="162"/>
    </row>
    <row r="64" spans="2:12" s="9" customFormat="1" ht="24.95" customHeight="1">
      <c r="B64" s="149"/>
      <c r="C64" s="150"/>
      <c r="D64" s="151" t="s">
        <v>649</v>
      </c>
      <c r="E64" s="152"/>
      <c r="F64" s="152"/>
      <c r="G64" s="152"/>
      <c r="H64" s="152"/>
      <c r="I64" s="153"/>
      <c r="J64" s="154">
        <f>J121</f>
        <v>0</v>
      </c>
      <c r="K64" s="150"/>
      <c r="L64" s="155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109"/>
      <c r="J65" s="38"/>
      <c r="K65" s="38"/>
      <c r="L65" s="110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140"/>
      <c r="J66" s="50"/>
      <c r="K66" s="50"/>
      <c r="L66" s="110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143"/>
      <c r="J70" s="52"/>
      <c r="K70" s="52"/>
      <c r="L70" s="110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4" t="s">
        <v>112</v>
      </c>
      <c r="D71" s="38"/>
      <c r="E71" s="38"/>
      <c r="F71" s="38"/>
      <c r="G71" s="38"/>
      <c r="H71" s="38"/>
      <c r="I71" s="109"/>
      <c r="J71" s="38"/>
      <c r="K71" s="38"/>
      <c r="L71" s="110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109"/>
      <c r="J72" s="38"/>
      <c r="K72" s="38"/>
      <c r="L72" s="11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109"/>
      <c r="J73" s="38"/>
      <c r="K73" s="38"/>
      <c r="L73" s="11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79" t="str">
        <f>E7</f>
        <v>Výměna umakartových bytových jader v byt.domech Volgogradská 2372/159</v>
      </c>
      <c r="F74" s="380"/>
      <c r="G74" s="380"/>
      <c r="H74" s="380"/>
      <c r="I74" s="109"/>
      <c r="J74" s="38"/>
      <c r="K74" s="38"/>
      <c r="L74" s="11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159</v>
      </c>
      <c r="D75" s="38"/>
      <c r="E75" s="38"/>
      <c r="F75" s="38"/>
      <c r="G75" s="38"/>
      <c r="H75" s="38"/>
      <c r="I75" s="109"/>
      <c r="J75" s="38"/>
      <c r="K75" s="38"/>
      <c r="L75" s="11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51" t="str">
        <f>E9</f>
        <v xml:space="preserve">D.1.4.3 - Technika prostředí staveb - Vzduchotechnika </v>
      </c>
      <c r="F76" s="376"/>
      <c r="G76" s="376"/>
      <c r="H76" s="376"/>
      <c r="I76" s="109"/>
      <c r="J76" s="38"/>
      <c r="K76" s="38"/>
      <c r="L76" s="11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109"/>
      <c r="J77" s="38"/>
      <c r="K77" s="38"/>
      <c r="L77" s="11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22</v>
      </c>
      <c r="D78" s="38"/>
      <c r="E78" s="38"/>
      <c r="F78" s="28" t="str">
        <f>F12</f>
        <v xml:space="preserve">Ostrava-Zábřeh </v>
      </c>
      <c r="G78" s="38"/>
      <c r="H78" s="38"/>
      <c r="I78" s="112" t="s">
        <v>24</v>
      </c>
      <c r="J78" s="61" t="str">
        <f>IF(J12="","",J12)</f>
        <v>1. 5. 2019</v>
      </c>
      <c r="K78" s="38"/>
      <c r="L78" s="11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09"/>
      <c r="J79" s="38"/>
      <c r="K79" s="38"/>
      <c r="L79" s="11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0" t="s">
        <v>30</v>
      </c>
      <c r="D80" s="38"/>
      <c r="E80" s="38"/>
      <c r="F80" s="28" t="str">
        <f>E15</f>
        <v xml:space="preserve">SMO,Městský obvod Ostrava-Jih </v>
      </c>
      <c r="G80" s="38"/>
      <c r="H80" s="38"/>
      <c r="I80" s="112" t="s">
        <v>37</v>
      </c>
      <c r="J80" s="34" t="str">
        <f>E21</f>
        <v xml:space="preserve">Lenka Jerakasová </v>
      </c>
      <c r="K80" s="38"/>
      <c r="L80" s="11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0" t="s">
        <v>35</v>
      </c>
      <c r="D81" s="38"/>
      <c r="E81" s="38"/>
      <c r="F81" s="28" t="str">
        <f>IF(E18="","",E18)</f>
        <v>Vyplň údaj</v>
      </c>
      <c r="G81" s="38"/>
      <c r="H81" s="38"/>
      <c r="I81" s="112" t="s">
        <v>41</v>
      </c>
      <c r="J81" s="34" t="str">
        <f>E24</f>
        <v xml:space="preserve">Lenka Jerakasová </v>
      </c>
      <c r="K81" s="38"/>
      <c r="L81" s="11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109"/>
      <c r="J82" s="38"/>
      <c r="K82" s="38"/>
      <c r="L82" s="11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63"/>
      <c r="B83" s="164"/>
      <c r="C83" s="165" t="s">
        <v>113</v>
      </c>
      <c r="D83" s="166" t="s">
        <v>63</v>
      </c>
      <c r="E83" s="166" t="s">
        <v>59</v>
      </c>
      <c r="F83" s="166" t="s">
        <v>60</v>
      </c>
      <c r="G83" s="166" t="s">
        <v>114</v>
      </c>
      <c r="H83" s="166" t="s">
        <v>115</v>
      </c>
      <c r="I83" s="167" t="s">
        <v>116</v>
      </c>
      <c r="J83" s="166" t="s">
        <v>105</v>
      </c>
      <c r="K83" s="168" t="s">
        <v>117</v>
      </c>
      <c r="L83" s="169"/>
      <c r="M83" s="70" t="s">
        <v>32</v>
      </c>
      <c r="N83" s="71" t="s">
        <v>48</v>
      </c>
      <c r="O83" s="71" t="s">
        <v>118</v>
      </c>
      <c r="P83" s="71" t="s">
        <v>119</v>
      </c>
      <c r="Q83" s="71" t="s">
        <v>120</v>
      </c>
      <c r="R83" s="71" t="s">
        <v>121</v>
      </c>
      <c r="S83" s="71" t="s">
        <v>122</v>
      </c>
      <c r="T83" s="72" t="s">
        <v>123</v>
      </c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</row>
    <row r="84" spans="1:63" s="2" customFormat="1" ht="22.9" customHeight="1">
      <c r="A84" s="36"/>
      <c r="B84" s="37"/>
      <c r="C84" s="77" t="s">
        <v>124</v>
      </c>
      <c r="D84" s="38"/>
      <c r="E84" s="38"/>
      <c r="F84" s="38"/>
      <c r="G84" s="38"/>
      <c r="H84" s="38"/>
      <c r="I84" s="109"/>
      <c r="J84" s="170">
        <f>BK84</f>
        <v>0</v>
      </c>
      <c r="K84" s="38"/>
      <c r="L84" s="41"/>
      <c r="M84" s="73"/>
      <c r="N84" s="171"/>
      <c r="O84" s="74"/>
      <c r="P84" s="172">
        <f>P85+P92+P121</f>
        <v>0</v>
      </c>
      <c r="Q84" s="74"/>
      <c r="R84" s="172">
        <f>R85+R92+R121</f>
        <v>0.6862999999999997</v>
      </c>
      <c r="S84" s="74"/>
      <c r="T84" s="173">
        <f>T85+T92+T121</f>
        <v>1.431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8" t="s">
        <v>77</v>
      </c>
      <c r="AU84" s="18" t="s">
        <v>106</v>
      </c>
      <c r="BK84" s="174">
        <f>BK85+BK92+BK121</f>
        <v>0</v>
      </c>
    </row>
    <row r="85" spans="2:63" s="12" customFormat="1" ht="25.9" customHeight="1">
      <c r="B85" s="175"/>
      <c r="C85" s="176"/>
      <c r="D85" s="177" t="s">
        <v>77</v>
      </c>
      <c r="E85" s="178" t="s">
        <v>178</v>
      </c>
      <c r="F85" s="178" t="s">
        <v>179</v>
      </c>
      <c r="G85" s="176"/>
      <c r="H85" s="176"/>
      <c r="I85" s="179"/>
      <c r="J85" s="180">
        <f>BK85</f>
        <v>0</v>
      </c>
      <c r="K85" s="176"/>
      <c r="L85" s="181"/>
      <c r="M85" s="182"/>
      <c r="N85" s="183"/>
      <c r="O85" s="183"/>
      <c r="P85" s="184">
        <f>P86</f>
        <v>0</v>
      </c>
      <c r="Q85" s="183"/>
      <c r="R85" s="184">
        <f>R86</f>
        <v>0</v>
      </c>
      <c r="S85" s="183"/>
      <c r="T85" s="185">
        <f>T86</f>
        <v>0</v>
      </c>
      <c r="AR85" s="186" t="s">
        <v>21</v>
      </c>
      <c r="AT85" s="187" t="s">
        <v>77</v>
      </c>
      <c r="AU85" s="187" t="s">
        <v>78</v>
      </c>
      <c r="AY85" s="186" t="s">
        <v>128</v>
      </c>
      <c r="BK85" s="188">
        <f>BK86</f>
        <v>0</v>
      </c>
    </row>
    <row r="86" spans="2:63" s="12" customFormat="1" ht="22.9" customHeight="1">
      <c r="B86" s="175"/>
      <c r="C86" s="176"/>
      <c r="D86" s="177" t="s">
        <v>77</v>
      </c>
      <c r="E86" s="189" t="s">
        <v>232</v>
      </c>
      <c r="F86" s="189" t="s">
        <v>233</v>
      </c>
      <c r="G86" s="176"/>
      <c r="H86" s="176"/>
      <c r="I86" s="179"/>
      <c r="J86" s="190">
        <f>BK86</f>
        <v>0</v>
      </c>
      <c r="K86" s="176"/>
      <c r="L86" s="181"/>
      <c r="M86" s="182"/>
      <c r="N86" s="183"/>
      <c r="O86" s="183"/>
      <c r="P86" s="184">
        <f>SUM(P87:P91)</f>
        <v>0</v>
      </c>
      <c r="Q86" s="183"/>
      <c r="R86" s="184">
        <f>SUM(R87:R91)</f>
        <v>0</v>
      </c>
      <c r="S86" s="183"/>
      <c r="T86" s="185">
        <f>SUM(T87:T91)</f>
        <v>0</v>
      </c>
      <c r="AR86" s="186" t="s">
        <v>21</v>
      </c>
      <c r="AT86" s="187" t="s">
        <v>77</v>
      </c>
      <c r="AU86" s="187" t="s">
        <v>21</v>
      </c>
      <c r="AY86" s="186" t="s">
        <v>128</v>
      </c>
      <c r="BK86" s="188">
        <f>SUM(BK87:BK91)</f>
        <v>0</v>
      </c>
    </row>
    <row r="87" spans="1:65" s="2" customFormat="1" ht="24" customHeight="1">
      <c r="A87" s="36"/>
      <c r="B87" s="37"/>
      <c r="C87" s="191" t="s">
        <v>21</v>
      </c>
      <c r="D87" s="191" t="s">
        <v>131</v>
      </c>
      <c r="E87" s="192" t="s">
        <v>234</v>
      </c>
      <c r="F87" s="193" t="s">
        <v>235</v>
      </c>
      <c r="G87" s="194" t="s">
        <v>236</v>
      </c>
      <c r="H87" s="195">
        <v>1.431</v>
      </c>
      <c r="I87" s="196"/>
      <c r="J87" s="197">
        <f>ROUND(I87*H87,2)</f>
        <v>0</v>
      </c>
      <c r="K87" s="193" t="s">
        <v>949</v>
      </c>
      <c r="L87" s="41"/>
      <c r="M87" s="198" t="s">
        <v>32</v>
      </c>
      <c r="N87" s="199" t="s">
        <v>50</v>
      </c>
      <c r="O87" s="66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2" t="s">
        <v>155</v>
      </c>
      <c r="AT87" s="202" t="s">
        <v>131</v>
      </c>
      <c r="AU87" s="202" t="s">
        <v>135</v>
      </c>
      <c r="AY87" s="18" t="s">
        <v>128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18" t="s">
        <v>135</v>
      </c>
      <c r="BK87" s="203">
        <f>ROUND(I87*H87,2)</f>
        <v>0</v>
      </c>
      <c r="BL87" s="18" t="s">
        <v>155</v>
      </c>
      <c r="BM87" s="202" t="s">
        <v>950</v>
      </c>
    </row>
    <row r="88" spans="1:65" s="2" customFormat="1" ht="16.5" customHeight="1">
      <c r="A88" s="36"/>
      <c r="B88" s="37"/>
      <c r="C88" s="191" t="s">
        <v>135</v>
      </c>
      <c r="D88" s="191" t="s">
        <v>131</v>
      </c>
      <c r="E88" s="192" t="s">
        <v>239</v>
      </c>
      <c r="F88" s="193" t="s">
        <v>240</v>
      </c>
      <c r="G88" s="194" t="s">
        <v>236</v>
      </c>
      <c r="H88" s="195">
        <v>1.431</v>
      </c>
      <c r="I88" s="196"/>
      <c r="J88" s="197">
        <f>ROUND(I88*H88,2)</f>
        <v>0</v>
      </c>
      <c r="K88" s="193" t="s">
        <v>949</v>
      </c>
      <c r="L88" s="41"/>
      <c r="M88" s="198" t="s">
        <v>32</v>
      </c>
      <c r="N88" s="199" t="s">
        <v>50</v>
      </c>
      <c r="O88" s="66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2" t="s">
        <v>155</v>
      </c>
      <c r="AT88" s="202" t="s">
        <v>131</v>
      </c>
      <c r="AU88" s="202" t="s">
        <v>135</v>
      </c>
      <c r="AY88" s="18" t="s">
        <v>128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18" t="s">
        <v>135</v>
      </c>
      <c r="BK88" s="203">
        <f>ROUND(I88*H88,2)</f>
        <v>0</v>
      </c>
      <c r="BL88" s="18" t="s">
        <v>155</v>
      </c>
      <c r="BM88" s="202" t="s">
        <v>951</v>
      </c>
    </row>
    <row r="89" spans="1:65" s="2" customFormat="1" ht="24" customHeight="1">
      <c r="A89" s="36"/>
      <c r="B89" s="37"/>
      <c r="C89" s="191" t="s">
        <v>151</v>
      </c>
      <c r="D89" s="191" t="s">
        <v>131</v>
      </c>
      <c r="E89" s="192" t="s">
        <v>243</v>
      </c>
      <c r="F89" s="193" t="s">
        <v>244</v>
      </c>
      <c r="G89" s="194" t="s">
        <v>236</v>
      </c>
      <c r="H89" s="195">
        <v>27.189</v>
      </c>
      <c r="I89" s="196"/>
      <c r="J89" s="197">
        <f>ROUND(I89*H89,2)</f>
        <v>0</v>
      </c>
      <c r="K89" s="193" t="s">
        <v>949</v>
      </c>
      <c r="L89" s="41"/>
      <c r="M89" s="198" t="s">
        <v>32</v>
      </c>
      <c r="N89" s="199" t="s">
        <v>50</v>
      </c>
      <c r="O89" s="66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2" t="s">
        <v>155</v>
      </c>
      <c r="AT89" s="202" t="s">
        <v>131</v>
      </c>
      <c r="AU89" s="202" t="s">
        <v>135</v>
      </c>
      <c r="AY89" s="18" t="s">
        <v>128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8" t="s">
        <v>135</v>
      </c>
      <c r="BK89" s="203">
        <f>ROUND(I89*H89,2)</f>
        <v>0</v>
      </c>
      <c r="BL89" s="18" t="s">
        <v>155</v>
      </c>
      <c r="BM89" s="202" t="s">
        <v>952</v>
      </c>
    </row>
    <row r="90" spans="2:51" s="13" customFormat="1" ht="11.25">
      <c r="B90" s="209"/>
      <c r="C90" s="210"/>
      <c r="D90" s="211" t="s">
        <v>193</v>
      </c>
      <c r="E90" s="210"/>
      <c r="F90" s="213" t="s">
        <v>953</v>
      </c>
      <c r="G90" s="210"/>
      <c r="H90" s="214">
        <v>27.189</v>
      </c>
      <c r="I90" s="215"/>
      <c r="J90" s="210"/>
      <c r="K90" s="210"/>
      <c r="L90" s="216"/>
      <c r="M90" s="217"/>
      <c r="N90" s="218"/>
      <c r="O90" s="218"/>
      <c r="P90" s="218"/>
      <c r="Q90" s="218"/>
      <c r="R90" s="218"/>
      <c r="S90" s="218"/>
      <c r="T90" s="219"/>
      <c r="AT90" s="220" t="s">
        <v>193</v>
      </c>
      <c r="AU90" s="220" t="s">
        <v>135</v>
      </c>
      <c r="AV90" s="13" t="s">
        <v>135</v>
      </c>
      <c r="AW90" s="13" t="s">
        <v>4</v>
      </c>
      <c r="AX90" s="13" t="s">
        <v>21</v>
      </c>
      <c r="AY90" s="220" t="s">
        <v>128</v>
      </c>
    </row>
    <row r="91" spans="1:65" s="2" customFormat="1" ht="24" customHeight="1">
      <c r="A91" s="36"/>
      <c r="B91" s="37"/>
      <c r="C91" s="191" t="s">
        <v>155</v>
      </c>
      <c r="D91" s="191" t="s">
        <v>131</v>
      </c>
      <c r="E91" s="192" t="s">
        <v>954</v>
      </c>
      <c r="F91" s="193" t="s">
        <v>955</v>
      </c>
      <c r="G91" s="194" t="s">
        <v>236</v>
      </c>
      <c r="H91" s="195">
        <v>1.431</v>
      </c>
      <c r="I91" s="196"/>
      <c r="J91" s="197">
        <f>ROUND(I91*H91,2)</f>
        <v>0</v>
      </c>
      <c r="K91" s="193" t="s">
        <v>147</v>
      </c>
      <c r="L91" s="41"/>
      <c r="M91" s="198" t="s">
        <v>32</v>
      </c>
      <c r="N91" s="199" t="s">
        <v>50</v>
      </c>
      <c r="O91" s="66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2" t="s">
        <v>155</v>
      </c>
      <c r="AT91" s="202" t="s">
        <v>131</v>
      </c>
      <c r="AU91" s="202" t="s">
        <v>135</v>
      </c>
      <c r="AY91" s="18" t="s">
        <v>128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8" t="s">
        <v>135</v>
      </c>
      <c r="BK91" s="203">
        <f>ROUND(I91*H91,2)</f>
        <v>0</v>
      </c>
      <c r="BL91" s="18" t="s">
        <v>155</v>
      </c>
      <c r="BM91" s="202" t="s">
        <v>956</v>
      </c>
    </row>
    <row r="92" spans="2:63" s="12" customFormat="1" ht="25.9" customHeight="1">
      <c r="B92" s="175"/>
      <c r="C92" s="176"/>
      <c r="D92" s="177" t="s">
        <v>77</v>
      </c>
      <c r="E92" s="178" t="s">
        <v>257</v>
      </c>
      <c r="F92" s="178" t="s">
        <v>258</v>
      </c>
      <c r="G92" s="176"/>
      <c r="H92" s="176"/>
      <c r="I92" s="179"/>
      <c r="J92" s="180">
        <f>BK92</f>
        <v>0</v>
      </c>
      <c r="K92" s="176"/>
      <c r="L92" s="181"/>
      <c r="M92" s="182"/>
      <c r="N92" s="183"/>
      <c r="O92" s="183"/>
      <c r="P92" s="184">
        <f>P93</f>
        <v>0</v>
      </c>
      <c r="Q92" s="183"/>
      <c r="R92" s="184">
        <f>R93</f>
        <v>0.6862999999999997</v>
      </c>
      <c r="S92" s="183"/>
      <c r="T92" s="185">
        <f>T93</f>
        <v>1.431</v>
      </c>
      <c r="AR92" s="186" t="s">
        <v>135</v>
      </c>
      <c r="AT92" s="187" t="s">
        <v>77</v>
      </c>
      <c r="AU92" s="187" t="s">
        <v>78</v>
      </c>
      <c r="AY92" s="186" t="s">
        <v>128</v>
      </c>
      <c r="BK92" s="188">
        <f>BK93</f>
        <v>0</v>
      </c>
    </row>
    <row r="93" spans="2:63" s="12" customFormat="1" ht="22.9" customHeight="1">
      <c r="B93" s="175"/>
      <c r="C93" s="176"/>
      <c r="D93" s="177" t="s">
        <v>77</v>
      </c>
      <c r="E93" s="189" t="s">
        <v>284</v>
      </c>
      <c r="F93" s="189" t="s">
        <v>285</v>
      </c>
      <c r="G93" s="176"/>
      <c r="H93" s="176"/>
      <c r="I93" s="179"/>
      <c r="J93" s="190">
        <f>BK93</f>
        <v>0</v>
      </c>
      <c r="K93" s="176"/>
      <c r="L93" s="181"/>
      <c r="M93" s="182"/>
      <c r="N93" s="183"/>
      <c r="O93" s="183"/>
      <c r="P93" s="184">
        <f>SUM(P94:P120)</f>
        <v>0</v>
      </c>
      <c r="Q93" s="183"/>
      <c r="R93" s="184">
        <f>SUM(R94:R120)</f>
        <v>0.6862999999999997</v>
      </c>
      <c r="S93" s="183"/>
      <c r="T93" s="185">
        <f>SUM(T94:T120)</f>
        <v>1.431</v>
      </c>
      <c r="AR93" s="186" t="s">
        <v>135</v>
      </c>
      <c r="AT93" s="187" t="s">
        <v>77</v>
      </c>
      <c r="AU93" s="187" t="s">
        <v>21</v>
      </c>
      <c r="AY93" s="186" t="s">
        <v>128</v>
      </c>
      <c r="BK93" s="188">
        <f>SUM(BK94:BK120)</f>
        <v>0</v>
      </c>
    </row>
    <row r="94" spans="1:65" s="2" customFormat="1" ht="16.5" customHeight="1">
      <c r="A94" s="36"/>
      <c r="B94" s="37"/>
      <c r="C94" s="191" t="s">
        <v>127</v>
      </c>
      <c r="D94" s="191" t="s">
        <v>131</v>
      </c>
      <c r="E94" s="192" t="s">
        <v>957</v>
      </c>
      <c r="F94" s="193" t="s">
        <v>958</v>
      </c>
      <c r="G94" s="194" t="s">
        <v>133</v>
      </c>
      <c r="H94" s="195">
        <v>24</v>
      </c>
      <c r="I94" s="196"/>
      <c r="J94" s="197">
        <f aca="true" t="shared" si="0" ref="J94:J120">ROUND(I94*H94,2)</f>
        <v>0</v>
      </c>
      <c r="K94" s="193" t="s">
        <v>147</v>
      </c>
      <c r="L94" s="41"/>
      <c r="M94" s="198" t="s">
        <v>32</v>
      </c>
      <c r="N94" s="199" t="s">
        <v>50</v>
      </c>
      <c r="O94" s="66"/>
      <c r="P94" s="200">
        <f aca="true" t="shared" si="1" ref="P94:P120">O94*H94</f>
        <v>0</v>
      </c>
      <c r="Q94" s="200">
        <v>0</v>
      </c>
      <c r="R94" s="200">
        <f aca="true" t="shared" si="2" ref="R94:R120">Q94*H94</f>
        <v>0</v>
      </c>
      <c r="S94" s="200">
        <v>0</v>
      </c>
      <c r="T94" s="201">
        <f aca="true" t="shared" si="3" ref="T94:T120"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2" t="s">
        <v>229</v>
      </c>
      <c r="AT94" s="202" t="s">
        <v>131</v>
      </c>
      <c r="AU94" s="202" t="s">
        <v>135</v>
      </c>
      <c r="AY94" s="18" t="s">
        <v>128</v>
      </c>
      <c r="BE94" s="203">
        <f aca="true" t="shared" si="4" ref="BE94:BE120">IF(N94="základní",J94,0)</f>
        <v>0</v>
      </c>
      <c r="BF94" s="203">
        <f aca="true" t="shared" si="5" ref="BF94:BF120">IF(N94="snížená",J94,0)</f>
        <v>0</v>
      </c>
      <c r="BG94" s="203">
        <f aca="true" t="shared" si="6" ref="BG94:BG120">IF(N94="zákl. přenesená",J94,0)</f>
        <v>0</v>
      </c>
      <c r="BH94" s="203">
        <f aca="true" t="shared" si="7" ref="BH94:BH120">IF(N94="sníž. přenesená",J94,0)</f>
        <v>0</v>
      </c>
      <c r="BI94" s="203">
        <f aca="true" t="shared" si="8" ref="BI94:BI120">IF(N94="nulová",J94,0)</f>
        <v>0</v>
      </c>
      <c r="BJ94" s="18" t="s">
        <v>135</v>
      </c>
      <c r="BK94" s="203">
        <f aca="true" t="shared" si="9" ref="BK94:BK120">ROUND(I94*H94,2)</f>
        <v>0</v>
      </c>
      <c r="BL94" s="18" t="s">
        <v>229</v>
      </c>
      <c r="BM94" s="202" t="s">
        <v>959</v>
      </c>
    </row>
    <row r="95" spans="1:65" s="2" customFormat="1" ht="16.5" customHeight="1">
      <c r="A95" s="36"/>
      <c r="B95" s="37"/>
      <c r="C95" s="232" t="s">
        <v>184</v>
      </c>
      <c r="D95" s="232" t="s">
        <v>210</v>
      </c>
      <c r="E95" s="233" t="s">
        <v>960</v>
      </c>
      <c r="F95" s="234" t="s">
        <v>961</v>
      </c>
      <c r="G95" s="235" t="s">
        <v>133</v>
      </c>
      <c r="H95" s="236">
        <v>12</v>
      </c>
      <c r="I95" s="237"/>
      <c r="J95" s="238">
        <f t="shared" si="0"/>
        <v>0</v>
      </c>
      <c r="K95" s="234" t="s">
        <v>147</v>
      </c>
      <c r="L95" s="239"/>
      <c r="M95" s="240" t="s">
        <v>32</v>
      </c>
      <c r="N95" s="241" t="s">
        <v>50</v>
      </c>
      <c r="O95" s="66"/>
      <c r="P95" s="200">
        <f t="shared" si="1"/>
        <v>0</v>
      </c>
      <c r="Q95" s="200">
        <v>0.0011</v>
      </c>
      <c r="R95" s="200">
        <f t="shared" si="2"/>
        <v>0.0132</v>
      </c>
      <c r="S95" s="200">
        <v>0</v>
      </c>
      <c r="T95" s="201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2" t="s">
        <v>269</v>
      </c>
      <c r="AT95" s="202" t="s">
        <v>210</v>
      </c>
      <c r="AU95" s="202" t="s">
        <v>135</v>
      </c>
      <c r="AY95" s="18" t="s">
        <v>128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18" t="s">
        <v>135</v>
      </c>
      <c r="BK95" s="203">
        <f t="shared" si="9"/>
        <v>0</v>
      </c>
      <c r="BL95" s="18" t="s">
        <v>229</v>
      </c>
      <c r="BM95" s="202" t="s">
        <v>962</v>
      </c>
    </row>
    <row r="96" spans="1:65" s="2" customFormat="1" ht="24" customHeight="1">
      <c r="A96" s="36"/>
      <c r="B96" s="37"/>
      <c r="C96" s="232" t="s">
        <v>223</v>
      </c>
      <c r="D96" s="232" t="s">
        <v>210</v>
      </c>
      <c r="E96" s="233" t="s">
        <v>963</v>
      </c>
      <c r="F96" s="234" t="s">
        <v>964</v>
      </c>
      <c r="G96" s="235" t="s">
        <v>133</v>
      </c>
      <c r="H96" s="236">
        <v>12</v>
      </c>
      <c r="I96" s="237"/>
      <c r="J96" s="238">
        <f t="shared" si="0"/>
        <v>0</v>
      </c>
      <c r="K96" s="234" t="s">
        <v>147</v>
      </c>
      <c r="L96" s="239"/>
      <c r="M96" s="240" t="s">
        <v>32</v>
      </c>
      <c r="N96" s="241" t="s">
        <v>50</v>
      </c>
      <c r="O96" s="66"/>
      <c r="P96" s="200">
        <f t="shared" si="1"/>
        <v>0</v>
      </c>
      <c r="Q96" s="200">
        <v>0.0022</v>
      </c>
      <c r="R96" s="200">
        <f t="shared" si="2"/>
        <v>0.0264</v>
      </c>
      <c r="S96" s="200">
        <v>0</v>
      </c>
      <c r="T96" s="201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2" t="s">
        <v>269</v>
      </c>
      <c r="AT96" s="202" t="s">
        <v>210</v>
      </c>
      <c r="AU96" s="202" t="s">
        <v>135</v>
      </c>
      <c r="AY96" s="18" t="s">
        <v>128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18" t="s">
        <v>135</v>
      </c>
      <c r="BK96" s="203">
        <f t="shared" si="9"/>
        <v>0</v>
      </c>
      <c r="BL96" s="18" t="s">
        <v>229</v>
      </c>
      <c r="BM96" s="202" t="s">
        <v>965</v>
      </c>
    </row>
    <row r="97" spans="1:65" s="2" customFormat="1" ht="16.5" customHeight="1">
      <c r="A97" s="36"/>
      <c r="B97" s="37"/>
      <c r="C97" s="191" t="s">
        <v>213</v>
      </c>
      <c r="D97" s="191" t="s">
        <v>131</v>
      </c>
      <c r="E97" s="192" t="s">
        <v>966</v>
      </c>
      <c r="F97" s="193" t="s">
        <v>967</v>
      </c>
      <c r="G97" s="194" t="s">
        <v>133</v>
      </c>
      <c r="H97" s="195">
        <v>12</v>
      </c>
      <c r="I97" s="196"/>
      <c r="J97" s="197">
        <f t="shared" si="0"/>
        <v>0</v>
      </c>
      <c r="K97" s="193" t="s">
        <v>147</v>
      </c>
      <c r="L97" s="41"/>
      <c r="M97" s="198" t="s">
        <v>32</v>
      </c>
      <c r="N97" s="199" t="s">
        <v>50</v>
      </c>
      <c r="O97" s="66"/>
      <c r="P97" s="200">
        <f t="shared" si="1"/>
        <v>0</v>
      </c>
      <c r="Q97" s="200">
        <v>0</v>
      </c>
      <c r="R97" s="200">
        <f t="shared" si="2"/>
        <v>0</v>
      </c>
      <c r="S97" s="200">
        <v>0</v>
      </c>
      <c r="T97" s="201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2" t="s">
        <v>229</v>
      </c>
      <c r="AT97" s="202" t="s">
        <v>131</v>
      </c>
      <c r="AU97" s="202" t="s">
        <v>135</v>
      </c>
      <c r="AY97" s="18" t="s">
        <v>128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18" t="s">
        <v>135</v>
      </c>
      <c r="BK97" s="203">
        <f t="shared" si="9"/>
        <v>0</v>
      </c>
      <c r="BL97" s="18" t="s">
        <v>229</v>
      </c>
      <c r="BM97" s="202" t="s">
        <v>968</v>
      </c>
    </row>
    <row r="98" spans="1:65" s="2" customFormat="1" ht="16.5" customHeight="1">
      <c r="A98" s="36"/>
      <c r="B98" s="37"/>
      <c r="C98" s="232" t="s">
        <v>215</v>
      </c>
      <c r="D98" s="232" t="s">
        <v>210</v>
      </c>
      <c r="E98" s="233" t="s">
        <v>969</v>
      </c>
      <c r="F98" s="234" t="s">
        <v>970</v>
      </c>
      <c r="G98" s="235" t="s">
        <v>133</v>
      </c>
      <c r="H98" s="236">
        <v>12</v>
      </c>
      <c r="I98" s="237"/>
      <c r="J98" s="238">
        <f t="shared" si="0"/>
        <v>0</v>
      </c>
      <c r="K98" s="234" t="s">
        <v>147</v>
      </c>
      <c r="L98" s="239"/>
      <c r="M98" s="240" t="s">
        <v>32</v>
      </c>
      <c r="N98" s="241" t="s">
        <v>50</v>
      </c>
      <c r="O98" s="66"/>
      <c r="P98" s="200">
        <f t="shared" si="1"/>
        <v>0</v>
      </c>
      <c r="Q98" s="200">
        <v>0.0054</v>
      </c>
      <c r="R98" s="200">
        <f t="shared" si="2"/>
        <v>0.0648</v>
      </c>
      <c r="S98" s="200">
        <v>0</v>
      </c>
      <c r="T98" s="201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2" t="s">
        <v>269</v>
      </c>
      <c r="AT98" s="202" t="s">
        <v>210</v>
      </c>
      <c r="AU98" s="202" t="s">
        <v>135</v>
      </c>
      <c r="AY98" s="18" t="s">
        <v>128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18" t="s">
        <v>135</v>
      </c>
      <c r="BK98" s="203">
        <f t="shared" si="9"/>
        <v>0</v>
      </c>
      <c r="BL98" s="18" t="s">
        <v>229</v>
      </c>
      <c r="BM98" s="202" t="s">
        <v>971</v>
      </c>
    </row>
    <row r="99" spans="1:65" s="2" customFormat="1" ht="24" customHeight="1">
      <c r="A99" s="36"/>
      <c r="B99" s="37"/>
      <c r="C99" s="191" t="s">
        <v>238</v>
      </c>
      <c r="D99" s="191" t="s">
        <v>131</v>
      </c>
      <c r="E99" s="192" t="s">
        <v>972</v>
      </c>
      <c r="F99" s="193" t="s">
        <v>973</v>
      </c>
      <c r="G99" s="194" t="s">
        <v>317</v>
      </c>
      <c r="H99" s="195">
        <v>33</v>
      </c>
      <c r="I99" s="196"/>
      <c r="J99" s="197">
        <f t="shared" si="0"/>
        <v>0</v>
      </c>
      <c r="K99" s="193" t="s">
        <v>147</v>
      </c>
      <c r="L99" s="41"/>
      <c r="M99" s="198" t="s">
        <v>32</v>
      </c>
      <c r="N99" s="199" t="s">
        <v>50</v>
      </c>
      <c r="O99" s="66"/>
      <c r="P99" s="200">
        <f t="shared" si="1"/>
        <v>0</v>
      </c>
      <c r="Q99" s="200">
        <v>0.00175</v>
      </c>
      <c r="R99" s="200">
        <f t="shared" si="2"/>
        <v>0.05775</v>
      </c>
      <c r="S99" s="200">
        <v>0</v>
      </c>
      <c r="T99" s="201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2" t="s">
        <v>229</v>
      </c>
      <c r="AT99" s="202" t="s">
        <v>131</v>
      </c>
      <c r="AU99" s="202" t="s">
        <v>135</v>
      </c>
      <c r="AY99" s="18" t="s">
        <v>128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18" t="s">
        <v>135</v>
      </c>
      <c r="BK99" s="203">
        <f t="shared" si="9"/>
        <v>0</v>
      </c>
      <c r="BL99" s="18" t="s">
        <v>229</v>
      </c>
      <c r="BM99" s="202" t="s">
        <v>974</v>
      </c>
    </row>
    <row r="100" spans="1:65" s="2" customFormat="1" ht="24" customHeight="1">
      <c r="A100" s="36"/>
      <c r="B100" s="37"/>
      <c r="C100" s="191" t="s">
        <v>242</v>
      </c>
      <c r="D100" s="191" t="s">
        <v>131</v>
      </c>
      <c r="E100" s="192" t="s">
        <v>975</v>
      </c>
      <c r="F100" s="193" t="s">
        <v>976</v>
      </c>
      <c r="G100" s="194" t="s">
        <v>317</v>
      </c>
      <c r="H100" s="195">
        <v>51</v>
      </c>
      <c r="I100" s="196"/>
      <c r="J100" s="197">
        <f t="shared" si="0"/>
        <v>0</v>
      </c>
      <c r="K100" s="193" t="s">
        <v>147</v>
      </c>
      <c r="L100" s="41"/>
      <c r="M100" s="198" t="s">
        <v>32</v>
      </c>
      <c r="N100" s="199" t="s">
        <v>50</v>
      </c>
      <c r="O100" s="66"/>
      <c r="P100" s="200">
        <f t="shared" si="1"/>
        <v>0</v>
      </c>
      <c r="Q100" s="200">
        <v>0.00312</v>
      </c>
      <c r="R100" s="200">
        <f t="shared" si="2"/>
        <v>0.15911999999999998</v>
      </c>
      <c r="S100" s="200">
        <v>0</v>
      </c>
      <c r="T100" s="201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2" t="s">
        <v>229</v>
      </c>
      <c r="AT100" s="202" t="s">
        <v>131</v>
      </c>
      <c r="AU100" s="202" t="s">
        <v>135</v>
      </c>
      <c r="AY100" s="18" t="s">
        <v>128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18" t="s">
        <v>135</v>
      </c>
      <c r="BK100" s="203">
        <f t="shared" si="9"/>
        <v>0</v>
      </c>
      <c r="BL100" s="18" t="s">
        <v>229</v>
      </c>
      <c r="BM100" s="202" t="s">
        <v>977</v>
      </c>
    </row>
    <row r="101" spans="1:65" s="2" customFormat="1" ht="16.5" customHeight="1">
      <c r="A101" s="36"/>
      <c r="B101" s="37"/>
      <c r="C101" s="232" t="s">
        <v>247</v>
      </c>
      <c r="D101" s="232" t="s">
        <v>210</v>
      </c>
      <c r="E101" s="233" t="s">
        <v>978</v>
      </c>
      <c r="F101" s="234" t="s">
        <v>979</v>
      </c>
      <c r="G101" s="235" t="s">
        <v>317</v>
      </c>
      <c r="H101" s="236">
        <v>33</v>
      </c>
      <c r="I101" s="237"/>
      <c r="J101" s="238">
        <f t="shared" si="0"/>
        <v>0</v>
      </c>
      <c r="K101" s="234" t="s">
        <v>147</v>
      </c>
      <c r="L101" s="239"/>
      <c r="M101" s="240" t="s">
        <v>32</v>
      </c>
      <c r="N101" s="241" t="s">
        <v>50</v>
      </c>
      <c r="O101" s="66"/>
      <c r="P101" s="200">
        <f t="shared" si="1"/>
        <v>0</v>
      </c>
      <c r="Q101" s="200">
        <v>0.0013</v>
      </c>
      <c r="R101" s="200">
        <f t="shared" si="2"/>
        <v>0.0429</v>
      </c>
      <c r="S101" s="200">
        <v>0</v>
      </c>
      <c r="T101" s="201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2" t="s">
        <v>269</v>
      </c>
      <c r="AT101" s="202" t="s">
        <v>210</v>
      </c>
      <c r="AU101" s="202" t="s">
        <v>135</v>
      </c>
      <c r="AY101" s="18" t="s">
        <v>128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18" t="s">
        <v>135</v>
      </c>
      <c r="BK101" s="203">
        <f t="shared" si="9"/>
        <v>0</v>
      </c>
      <c r="BL101" s="18" t="s">
        <v>229</v>
      </c>
      <c r="BM101" s="202" t="s">
        <v>980</v>
      </c>
    </row>
    <row r="102" spans="1:65" s="2" customFormat="1" ht="16.5" customHeight="1">
      <c r="A102" s="36"/>
      <c r="B102" s="37"/>
      <c r="C102" s="232" t="s">
        <v>253</v>
      </c>
      <c r="D102" s="232" t="s">
        <v>210</v>
      </c>
      <c r="E102" s="233" t="s">
        <v>981</v>
      </c>
      <c r="F102" s="234" t="s">
        <v>982</v>
      </c>
      <c r="G102" s="235" t="s">
        <v>317</v>
      </c>
      <c r="H102" s="236">
        <v>18</v>
      </c>
      <c r="I102" s="237"/>
      <c r="J102" s="238">
        <f t="shared" si="0"/>
        <v>0</v>
      </c>
      <c r="K102" s="234" t="s">
        <v>147</v>
      </c>
      <c r="L102" s="239"/>
      <c r="M102" s="240" t="s">
        <v>32</v>
      </c>
      <c r="N102" s="241" t="s">
        <v>50</v>
      </c>
      <c r="O102" s="66"/>
      <c r="P102" s="200">
        <f t="shared" si="1"/>
        <v>0</v>
      </c>
      <c r="Q102" s="200">
        <v>0.0024</v>
      </c>
      <c r="R102" s="200">
        <f t="shared" si="2"/>
        <v>0.043199999999999995</v>
      </c>
      <c r="S102" s="200">
        <v>0</v>
      </c>
      <c r="T102" s="201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2" t="s">
        <v>269</v>
      </c>
      <c r="AT102" s="202" t="s">
        <v>210</v>
      </c>
      <c r="AU102" s="202" t="s">
        <v>135</v>
      </c>
      <c r="AY102" s="18" t="s">
        <v>128</v>
      </c>
      <c r="BE102" s="203">
        <f t="shared" si="4"/>
        <v>0</v>
      </c>
      <c r="BF102" s="203">
        <f t="shared" si="5"/>
        <v>0</v>
      </c>
      <c r="BG102" s="203">
        <f t="shared" si="6"/>
        <v>0</v>
      </c>
      <c r="BH102" s="203">
        <f t="shared" si="7"/>
        <v>0</v>
      </c>
      <c r="BI102" s="203">
        <f t="shared" si="8"/>
        <v>0</v>
      </c>
      <c r="BJ102" s="18" t="s">
        <v>135</v>
      </c>
      <c r="BK102" s="203">
        <f t="shared" si="9"/>
        <v>0</v>
      </c>
      <c r="BL102" s="18" t="s">
        <v>229</v>
      </c>
      <c r="BM102" s="202" t="s">
        <v>983</v>
      </c>
    </row>
    <row r="103" spans="1:65" s="2" customFormat="1" ht="16.5" customHeight="1">
      <c r="A103" s="36"/>
      <c r="B103" s="37"/>
      <c r="C103" s="232" t="s">
        <v>261</v>
      </c>
      <c r="D103" s="232" t="s">
        <v>210</v>
      </c>
      <c r="E103" s="233" t="s">
        <v>984</v>
      </c>
      <c r="F103" s="234" t="s">
        <v>985</v>
      </c>
      <c r="G103" s="235" t="s">
        <v>317</v>
      </c>
      <c r="H103" s="236">
        <v>19</v>
      </c>
      <c r="I103" s="237"/>
      <c r="J103" s="238">
        <f t="shared" si="0"/>
        <v>0</v>
      </c>
      <c r="K103" s="234" t="s">
        <v>147</v>
      </c>
      <c r="L103" s="239"/>
      <c r="M103" s="240" t="s">
        <v>32</v>
      </c>
      <c r="N103" s="241" t="s">
        <v>50</v>
      </c>
      <c r="O103" s="66"/>
      <c r="P103" s="200">
        <f t="shared" si="1"/>
        <v>0</v>
      </c>
      <c r="Q103" s="200">
        <v>0.0024</v>
      </c>
      <c r="R103" s="200">
        <f t="shared" si="2"/>
        <v>0.045599999999999995</v>
      </c>
      <c r="S103" s="200">
        <v>0</v>
      </c>
      <c r="T103" s="201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2" t="s">
        <v>269</v>
      </c>
      <c r="AT103" s="202" t="s">
        <v>210</v>
      </c>
      <c r="AU103" s="202" t="s">
        <v>135</v>
      </c>
      <c r="AY103" s="18" t="s">
        <v>128</v>
      </c>
      <c r="BE103" s="203">
        <f t="shared" si="4"/>
        <v>0</v>
      </c>
      <c r="BF103" s="203">
        <f t="shared" si="5"/>
        <v>0</v>
      </c>
      <c r="BG103" s="203">
        <f t="shared" si="6"/>
        <v>0</v>
      </c>
      <c r="BH103" s="203">
        <f t="shared" si="7"/>
        <v>0</v>
      </c>
      <c r="BI103" s="203">
        <f t="shared" si="8"/>
        <v>0</v>
      </c>
      <c r="BJ103" s="18" t="s">
        <v>135</v>
      </c>
      <c r="BK103" s="203">
        <f t="shared" si="9"/>
        <v>0</v>
      </c>
      <c r="BL103" s="18" t="s">
        <v>229</v>
      </c>
      <c r="BM103" s="202" t="s">
        <v>986</v>
      </c>
    </row>
    <row r="104" spans="1:65" s="2" customFormat="1" ht="16.5" customHeight="1">
      <c r="A104" s="36"/>
      <c r="B104" s="37"/>
      <c r="C104" s="232" t="s">
        <v>8</v>
      </c>
      <c r="D104" s="232" t="s">
        <v>210</v>
      </c>
      <c r="E104" s="233" t="s">
        <v>987</v>
      </c>
      <c r="F104" s="234" t="s">
        <v>988</v>
      </c>
      <c r="G104" s="235" t="s">
        <v>317</v>
      </c>
      <c r="H104" s="236">
        <v>14</v>
      </c>
      <c r="I104" s="237"/>
      <c r="J104" s="238">
        <f t="shared" si="0"/>
        <v>0</v>
      </c>
      <c r="K104" s="234" t="s">
        <v>147</v>
      </c>
      <c r="L104" s="239"/>
      <c r="M104" s="240" t="s">
        <v>32</v>
      </c>
      <c r="N104" s="241" t="s">
        <v>50</v>
      </c>
      <c r="O104" s="66"/>
      <c r="P104" s="200">
        <f t="shared" si="1"/>
        <v>0</v>
      </c>
      <c r="Q104" s="200">
        <v>0.0024</v>
      </c>
      <c r="R104" s="200">
        <f t="shared" si="2"/>
        <v>0.0336</v>
      </c>
      <c r="S104" s="200">
        <v>0</v>
      </c>
      <c r="T104" s="201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2" t="s">
        <v>269</v>
      </c>
      <c r="AT104" s="202" t="s">
        <v>210</v>
      </c>
      <c r="AU104" s="202" t="s">
        <v>135</v>
      </c>
      <c r="AY104" s="18" t="s">
        <v>128</v>
      </c>
      <c r="BE104" s="203">
        <f t="shared" si="4"/>
        <v>0</v>
      </c>
      <c r="BF104" s="203">
        <f t="shared" si="5"/>
        <v>0</v>
      </c>
      <c r="BG104" s="203">
        <f t="shared" si="6"/>
        <v>0</v>
      </c>
      <c r="BH104" s="203">
        <f t="shared" si="7"/>
        <v>0</v>
      </c>
      <c r="BI104" s="203">
        <f t="shared" si="8"/>
        <v>0</v>
      </c>
      <c r="BJ104" s="18" t="s">
        <v>135</v>
      </c>
      <c r="BK104" s="203">
        <f t="shared" si="9"/>
        <v>0</v>
      </c>
      <c r="BL104" s="18" t="s">
        <v>229</v>
      </c>
      <c r="BM104" s="202" t="s">
        <v>989</v>
      </c>
    </row>
    <row r="105" spans="1:65" s="2" customFormat="1" ht="24" customHeight="1">
      <c r="A105" s="36"/>
      <c r="B105" s="37"/>
      <c r="C105" s="191" t="s">
        <v>229</v>
      </c>
      <c r="D105" s="191" t="s">
        <v>131</v>
      </c>
      <c r="E105" s="192" t="s">
        <v>990</v>
      </c>
      <c r="F105" s="193" t="s">
        <v>991</v>
      </c>
      <c r="G105" s="194" t="s">
        <v>133</v>
      </c>
      <c r="H105" s="195">
        <v>18</v>
      </c>
      <c r="I105" s="196"/>
      <c r="J105" s="197">
        <f t="shared" si="0"/>
        <v>0</v>
      </c>
      <c r="K105" s="193" t="s">
        <v>147</v>
      </c>
      <c r="L105" s="41"/>
      <c r="M105" s="198" t="s">
        <v>32</v>
      </c>
      <c r="N105" s="199" t="s">
        <v>50</v>
      </c>
      <c r="O105" s="66"/>
      <c r="P105" s="200">
        <f t="shared" si="1"/>
        <v>0</v>
      </c>
      <c r="Q105" s="200">
        <v>0</v>
      </c>
      <c r="R105" s="200">
        <f t="shared" si="2"/>
        <v>0</v>
      </c>
      <c r="S105" s="200">
        <v>0</v>
      </c>
      <c r="T105" s="201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2" t="s">
        <v>229</v>
      </c>
      <c r="AT105" s="202" t="s">
        <v>131</v>
      </c>
      <c r="AU105" s="202" t="s">
        <v>135</v>
      </c>
      <c r="AY105" s="18" t="s">
        <v>128</v>
      </c>
      <c r="BE105" s="203">
        <f t="shared" si="4"/>
        <v>0</v>
      </c>
      <c r="BF105" s="203">
        <f t="shared" si="5"/>
        <v>0</v>
      </c>
      <c r="BG105" s="203">
        <f t="shared" si="6"/>
        <v>0</v>
      </c>
      <c r="BH105" s="203">
        <f t="shared" si="7"/>
        <v>0</v>
      </c>
      <c r="BI105" s="203">
        <f t="shared" si="8"/>
        <v>0</v>
      </c>
      <c r="BJ105" s="18" t="s">
        <v>135</v>
      </c>
      <c r="BK105" s="203">
        <f t="shared" si="9"/>
        <v>0</v>
      </c>
      <c r="BL105" s="18" t="s">
        <v>229</v>
      </c>
      <c r="BM105" s="202" t="s">
        <v>992</v>
      </c>
    </row>
    <row r="106" spans="1:65" s="2" customFormat="1" ht="16.5" customHeight="1">
      <c r="A106" s="36"/>
      <c r="B106" s="37"/>
      <c r="C106" s="232" t="s">
        <v>277</v>
      </c>
      <c r="D106" s="232" t="s">
        <v>210</v>
      </c>
      <c r="E106" s="233" t="s">
        <v>993</v>
      </c>
      <c r="F106" s="234" t="s">
        <v>994</v>
      </c>
      <c r="G106" s="235" t="s">
        <v>133</v>
      </c>
      <c r="H106" s="236">
        <v>6</v>
      </c>
      <c r="I106" s="237"/>
      <c r="J106" s="238">
        <f t="shared" si="0"/>
        <v>0</v>
      </c>
      <c r="K106" s="234" t="s">
        <v>147</v>
      </c>
      <c r="L106" s="239"/>
      <c r="M106" s="240" t="s">
        <v>32</v>
      </c>
      <c r="N106" s="241" t="s">
        <v>50</v>
      </c>
      <c r="O106" s="66"/>
      <c r="P106" s="200">
        <f t="shared" si="1"/>
        <v>0</v>
      </c>
      <c r="Q106" s="200">
        <v>0.00036</v>
      </c>
      <c r="R106" s="200">
        <f t="shared" si="2"/>
        <v>0.00216</v>
      </c>
      <c r="S106" s="200">
        <v>0</v>
      </c>
      <c r="T106" s="201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2" t="s">
        <v>269</v>
      </c>
      <c r="AT106" s="202" t="s">
        <v>210</v>
      </c>
      <c r="AU106" s="202" t="s">
        <v>135</v>
      </c>
      <c r="AY106" s="18" t="s">
        <v>128</v>
      </c>
      <c r="BE106" s="203">
        <f t="shared" si="4"/>
        <v>0</v>
      </c>
      <c r="BF106" s="203">
        <f t="shared" si="5"/>
        <v>0</v>
      </c>
      <c r="BG106" s="203">
        <f t="shared" si="6"/>
        <v>0</v>
      </c>
      <c r="BH106" s="203">
        <f t="shared" si="7"/>
        <v>0</v>
      </c>
      <c r="BI106" s="203">
        <f t="shared" si="8"/>
        <v>0</v>
      </c>
      <c r="BJ106" s="18" t="s">
        <v>135</v>
      </c>
      <c r="BK106" s="203">
        <f t="shared" si="9"/>
        <v>0</v>
      </c>
      <c r="BL106" s="18" t="s">
        <v>229</v>
      </c>
      <c r="BM106" s="202" t="s">
        <v>995</v>
      </c>
    </row>
    <row r="107" spans="1:65" s="2" customFormat="1" ht="16.5" customHeight="1">
      <c r="A107" s="36"/>
      <c r="B107" s="37"/>
      <c r="C107" s="232" t="s">
        <v>280</v>
      </c>
      <c r="D107" s="232" t="s">
        <v>210</v>
      </c>
      <c r="E107" s="233" t="s">
        <v>996</v>
      </c>
      <c r="F107" s="234" t="s">
        <v>997</v>
      </c>
      <c r="G107" s="235" t="s">
        <v>133</v>
      </c>
      <c r="H107" s="236">
        <v>6</v>
      </c>
      <c r="I107" s="237"/>
      <c r="J107" s="238">
        <f t="shared" si="0"/>
        <v>0</v>
      </c>
      <c r="K107" s="234" t="s">
        <v>147</v>
      </c>
      <c r="L107" s="239"/>
      <c r="M107" s="240" t="s">
        <v>32</v>
      </c>
      <c r="N107" s="241" t="s">
        <v>50</v>
      </c>
      <c r="O107" s="66"/>
      <c r="P107" s="200">
        <f t="shared" si="1"/>
        <v>0</v>
      </c>
      <c r="Q107" s="200">
        <v>0.00036</v>
      </c>
      <c r="R107" s="200">
        <f t="shared" si="2"/>
        <v>0.00216</v>
      </c>
      <c r="S107" s="200">
        <v>0</v>
      </c>
      <c r="T107" s="201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2" t="s">
        <v>269</v>
      </c>
      <c r="AT107" s="202" t="s">
        <v>210</v>
      </c>
      <c r="AU107" s="202" t="s">
        <v>135</v>
      </c>
      <c r="AY107" s="18" t="s">
        <v>128</v>
      </c>
      <c r="BE107" s="203">
        <f t="shared" si="4"/>
        <v>0</v>
      </c>
      <c r="BF107" s="203">
        <f t="shared" si="5"/>
        <v>0</v>
      </c>
      <c r="BG107" s="203">
        <f t="shared" si="6"/>
        <v>0</v>
      </c>
      <c r="BH107" s="203">
        <f t="shared" si="7"/>
        <v>0</v>
      </c>
      <c r="BI107" s="203">
        <f t="shared" si="8"/>
        <v>0</v>
      </c>
      <c r="BJ107" s="18" t="s">
        <v>135</v>
      </c>
      <c r="BK107" s="203">
        <f t="shared" si="9"/>
        <v>0</v>
      </c>
      <c r="BL107" s="18" t="s">
        <v>229</v>
      </c>
      <c r="BM107" s="202" t="s">
        <v>998</v>
      </c>
    </row>
    <row r="108" spans="1:65" s="2" customFormat="1" ht="16.5" customHeight="1">
      <c r="A108" s="36"/>
      <c r="B108" s="37"/>
      <c r="C108" s="232" t="s">
        <v>286</v>
      </c>
      <c r="D108" s="232" t="s">
        <v>210</v>
      </c>
      <c r="E108" s="233" t="s">
        <v>999</v>
      </c>
      <c r="F108" s="234" t="s">
        <v>1000</v>
      </c>
      <c r="G108" s="235" t="s">
        <v>133</v>
      </c>
      <c r="H108" s="236">
        <v>6</v>
      </c>
      <c r="I108" s="237"/>
      <c r="J108" s="238">
        <f t="shared" si="0"/>
        <v>0</v>
      </c>
      <c r="K108" s="234" t="s">
        <v>147</v>
      </c>
      <c r="L108" s="239"/>
      <c r="M108" s="240" t="s">
        <v>32</v>
      </c>
      <c r="N108" s="241" t="s">
        <v>50</v>
      </c>
      <c r="O108" s="66"/>
      <c r="P108" s="200">
        <f t="shared" si="1"/>
        <v>0</v>
      </c>
      <c r="Q108" s="200">
        <v>0.00036</v>
      </c>
      <c r="R108" s="200">
        <f t="shared" si="2"/>
        <v>0.00216</v>
      </c>
      <c r="S108" s="200">
        <v>0</v>
      </c>
      <c r="T108" s="201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2" t="s">
        <v>269</v>
      </c>
      <c r="AT108" s="202" t="s">
        <v>210</v>
      </c>
      <c r="AU108" s="202" t="s">
        <v>135</v>
      </c>
      <c r="AY108" s="18" t="s">
        <v>128</v>
      </c>
      <c r="BE108" s="203">
        <f t="shared" si="4"/>
        <v>0</v>
      </c>
      <c r="BF108" s="203">
        <f t="shared" si="5"/>
        <v>0</v>
      </c>
      <c r="BG108" s="203">
        <f t="shared" si="6"/>
        <v>0</v>
      </c>
      <c r="BH108" s="203">
        <f t="shared" si="7"/>
        <v>0</v>
      </c>
      <c r="BI108" s="203">
        <f t="shared" si="8"/>
        <v>0</v>
      </c>
      <c r="BJ108" s="18" t="s">
        <v>135</v>
      </c>
      <c r="BK108" s="203">
        <f t="shared" si="9"/>
        <v>0</v>
      </c>
      <c r="BL108" s="18" t="s">
        <v>229</v>
      </c>
      <c r="BM108" s="202" t="s">
        <v>1001</v>
      </c>
    </row>
    <row r="109" spans="1:65" s="2" customFormat="1" ht="24" customHeight="1">
      <c r="A109" s="36"/>
      <c r="B109" s="37"/>
      <c r="C109" s="191" t="s">
        <v>290</v>
      </c>
      <c r="D109" s="191" t="s">
        <v>131</v>
      </c>
      <c r="E109" s="192" t="s">
        <v>1002</v>
      </c>
      <c r="F109" s="193" t="s">
        <v>1003</v>
      </c>
      <c r="G109" s="194" t="s">
        <v>133</v>
      </c>
      <c r="H109" s="195">
        <v>36</v>
      </c>
      <c r="I109" s="196"/>
      <c r="J109" s="197">
        <f t="shared" si="0"/>
        <v>0</v>
      </c>
      <c r="K109" s="193" t="s">
        <v>147</v>
      </c>
      <c r="L109" s="41"/>
      <c r="M109" s="198" t="s">
        <v>32</v>
      </c>
      <c r="N109" s="199" t="s">
        <v>50</v>
      </c>
      <c r="O109" s="66"/>
      <c r="P109" s="200">
        <f t="shared" si="1"/>
        <v>0</v>
      </c>
      <c r="Q109" s="200">
        <v>0</v>
      </c>
      <c r="R109" s="200">
        <f t="shared" si="2"/>
        <v>0</v>
      </c>
      <c r="S109" s="200">
        <v>0</v>
      </c>
      <c r="T109" s="201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2" t="s">
        <v>229</v>
      </c>
      <c r="AT109" s="202" t="s">
        <v>131</v>
      </c>
      <c r="AU109" s="202" t="s">
        <v>135</v>
      </c>
      <c r="AY109" s="18" t="s">
        <v>128</v>
      </c>
      <c r="BE109" s="203">
        <f t="shared" si="4"/>
        <v>0</v>
      </c>
      <c r="BF109" s="203">
        <f t="shared" si="5"/>
        <v>0</v>
      </c>
      <c r="BG109" s="203">
        <f t="shared" si="6"/>
        <v>0</v>
      </c>
      <c r="BH109" s="203">
        <f t="shared" si="7"/>
        <v>0</v>
      </c>
      <c r="BI109" s="203">
        <f t="shared" si="8"/>
        <v>0</v>
      </c>
      <c r="BJ109" s="18" t="s">
        <v>135</v>
      </c>
      <c r="BK109" s="203">
        <f t="shared" si="9"/>
        <v>0</v>
      </c>
      <c r="BL109" s="18" t="s">
        <v>229</v>
      </c>
      <c r="BM109" s="202" t="s">
        <v>1004</v>
      </c>
    </row>
    <row r="110" spans="1:65" s="2" customFormat="1" ht="16.5" customHeight="1">
      <c r="A110" s="36"/>
      <c r="B110" s="37"/>
      <c r="C110" s="232" t="s">
        <v>7</v>
      </c>
      <c r="D110" s="232" t="s">
        <v>210</v>
      </c>
      <c r="E110" s="233" t="s">
        <v>1005</v>
      </c>
      <c r="F110" s="234" t="s">
        <v>1006</v>
      </c>
      <c r="G110" s="235" t="s">
        <v>133</v>
      </c>
      <c r="H110" s="236">
        <v>6</v>
      </c>
      <c r="I110" s="237"/>
      <c r="J110" s="238">
        <f t="shared" si="0"/>
        <v>0</v>
      </c>
      <c r="K110" s="234" t="s">
        <v>147</v>
      </c>
      <c r="L110" s="239"/>
      <c r="M110" s="240" t="s">
        <v>32</v>
      </c>
      <c r="N110" s="241" t="s">
        <v>50</v>
      </c>
      <c r="O110" s="66"/>
      <c r="P110" s="200">
        <f t="shared" si="1"/>
        <v>0</v>
      </c>
      <c r="Q110" s="200">
        <v>0.0006</v>
      </c>
      <c r="R110" s="200">
        <f t="shared" si="2"/>
        <v>0.0036</v>
      </c>
      <c r="S110" s="200">
        <v>0</v>
      </c>
      <c r="T110" s="201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2" t="s">
        <v>269</v>
      </c>
      <c r="AT110" s="202" t="s">
        <v>210</v>
      </c>
      <c r="AU110" s="202" t="s">
        <v>135</v>
      </c>
      <c r="AY110" s="18" t="s">
        <v>128</v>
      </c>
      <c r="BE110" s="203">
        <f t="shared" si="4"/>
        <v>0</v>
      </c>
      <c r="BF110" s="203">
        <f t="shared" si="5"/>
        <v>0</v>
      </c>
      <c r="BG110" s="203">
        <f t="shared" si="6"/>
        <v>0</v>
      </c>
      <c r="BH110" s="203">
        <f t="shared" si="7"/>
        <v>0</v>
      </c>
      <c r="BI110" s="203">
        <f t="shared" si="8"/>
        <v>0</v>
      </c>
      <c r="BJ110" s="18" t="s">
        <v>135</v>
      </c>
      <c r="BK110" s="203">
        <f t="shared" si="9"/>
        <v>0</v>
      </c>
      <c r="BL110" s="18" t="s">
        <v>229</v>
      </c>
      <c r="BM110" s="202" t="s">
        <v>1007</v>
      </c>
    </row>
    <row r="111" spans="1:65" s="2" customFormat="1" ht="16.5" customHeight="1">
      <c r="A111" s="36"/>
      <c r="B111" s="37"/>
      <c r="C111" s="232" t="s">
        <v>299</v>
      </c>
      <c r="D111" s="232" t="s">
        <v>210</v>
      </c>
      <c r="E111" s="233" t="s">
        <v>1008</v>
      </c>
      <c r="F111" s="234" t="s">
        <v>1009</v>
      </c>
      <c r="G111" s="235" t="s">
        <v>133</v>
      </c>
      <c r="H111" s="236">
        <v>12</v>
      </c>
      <c r="I111" s="237"/>
      <c r="J111" s="238">
        <f t="shared" si="0"/>
        <v>0</v>
      </c>
      <c r="K111" s="234" t="s">
        <v>147</v>
      </c>
      <c r="L111" s="239"/>
      <c r="M111" s="240" t="s">
        <v>32</v>
      </c>
      <c r="N111" s="241" t="s">
        <v>50</v>
      </c>
      <c r="O111" s="66"/>
      <c r="P111" s="200">
        <f t="shared" si="1"/>
        <v>0</v>
      </c>
      <c r="Q111" s="200">
        <v>0.0018</v>
      </c>
      <c r="R111" s="200">
        <f t="shared" si="2"/>
        <v>0.0216</v>
      </c>
      <c r="S111" s="200">
        <v>0</v>
      </c>
      <c r="T111" s="201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269</v>
      </c>
      <c r="AT111" s="202" t="s">
        <v>210</v>
      </c>
      <c r="AU111" s="202" t="s">
        <v>135</v>
      </c>
      <c r="AY111" s="18" t="s">
        <v>128</v>
      </c>
      <c r="BE111" s="203">
        <f t="shared" si="4"/>
        <v>0</v>
      </c>
      <c r="BF111" s="203">
        <f t="shared" si="5"/>
        <v>0</v>
      </c>
      <c r="BG111" s="203">
        <f t="shared" si="6"/>
        <v>0</v>
      </c>
      <c r="BH111" s="203">
        <f t="shared" si="7"/>
        <v>0</v>
      </c>
      <c r="BI111" s="203">
        <f t="shared" si="8"/>
        <v>0</v>
      </c>
      <c r="BJ111" s="18" t="s">
        <v>135</v>
      </c>
      <c r="BK111" s="203">
        <f t="shared" si="9"/>
        <v>0</v>
      </c>
      <c r="BL111" s="18" t="s">
        <v>229</v>
      </c>
      <c r="BM111" s="202" t="s">
        <v>1010</v>
      </c>
    </row>
    <row r="112" spans="1:65" s="2" customFormat="1" ht="16.5" customHeight="1">
      <c r="A112" s="36"/>
      <c r="B112" s="37"/>
      <c r="C112" s="232" t="s">
        <v>304</v>
      </c>
      <c r="D112" s="232" t="s">
        <v>210</v>
      </c>
      <c r="E112" s="233" t="s">
        <v>1011</v>
      </c>
      <c r="F112" s="234" t="s">
        <v>1012</v>
      </c>
      <c r="G112" s="235" t="s">
        <v>133</v>
      </c>
      <c r="H112" s="236">
        <v>9</v>
      </c>
      <c r="I112" s="237"/>
      <c r="J112" s="238">
        <f t="shared" si="0"/>
        <v>0</v>
      </c>
      <c r="K112" s="234" t="s">
        <v>147</v>
      </c>
      <c r="L112" s="239"/>
      <c r="M112" s="240" t="s">
        <v>32</v>
      </c>
      <c r="N112" s="241" t="s">
        <v>50</v>
      </c>
      <c r="O112" s="66"/>
      <c r="P112" s="200">
        <f t="shared" si="1"/>
        <v>0</v>
      </c>
      <c r="Q112" s="200">
        <v>0.0018</v>
      </c>
      <c r="R112" s="200">
        <f t="shared" si="2"/>
        <v>0.0162</v>
      </c>
      <c r="S112" s="200">
        <v>0</v>
      </c>
      <c r="T112" s="201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2" t="s">
        <v>269</v>
      </c>
      <c r="AT112" s="202" t="s">
        <v>210</v>
      </c>
      <c r="AU112" s="202" t="s">
        <v>135</v>
      </c>
      <c r="AY112" s="18" t="s">
        <v>128</v>
      </c>
      <c r="BE112" s="203">
        <f t="shared" si="4"/>
        <v>0</v>
      </c>
      <c r="BF112" s="203">
        <f t="shared" si="5"/>
        <v>0</v>
      </c>
      <c r="BG112" s="203">
        <f t="shared" si="6"/>
        <v>0</v>
      </c>
      <c r="BH112" s="203">
        <f t="shared" si="7"/>
        <v>0</v>
      </c>
      <c r="BI112" s="203">
        <f t="shared" si="8"/>
        <v>0</v>
      </c>
      <c r="BJ112" s="18" t="s">
        <v>135</v>
      </c>
      <c r="BK112" s="203">
        <f t="shared" si="9"/>
        <v>0</v>
      </c>
      <c r="BL112" s="18" t="s">
        <v>229</v>
      </c>
      <c r="BM112" s="202" t="s">
        <v>1013</v>
      </c>
    </row>
    <row r="113" spans="1:65" s="2" customFormat="1" ht="16.5" customHeight="1">
      <c r="A113" s="36"/>
      <c r="B113" s="37"/>
      <c r="C113" s="232" t="s">
        <v>310</v>
      </c>
      <c r="D113" s="232" t="s">
        <v>210</v>
      </c>
      <c r="E113" s="233" t="s">
        <v>1014</v>
      </c>
      <c r="F113" s="234" t="s">
        <v>1015</v>
      </c>
      <c r="G113" s="235" t="s">
        <v>133</v>
      </c>
      <c r="H113" s="236">
        <v>3</v>
      </c>
      <c r="I113" s="237"/>
      <c r="J113" s="238">
        <f t="shared" si="0"/>
        <v>0</v>
      </c>
      <c r="K113" s="234" t="s">
        <v>147</v>
      </c>
      <c r="L113" s="239"/>
      <c r="M113" s="240" t="s">
        <v>32</v>
      </c>
      <c r="N113" s="241" t="s">
        <v>50</v>
      </c>
      <c r="O113" s="66"/>
      <c r="P113" s="200">
        <f t="shared" si="1"/>
        <v>0</v>
      </c>
      <c r="Q113" s="200">
        <v>0.0018</v>
      </c>
      <c r="R113" s="200">
        <f t="shared" si="2"/>
        <v>0.0054</v>
      </c>
      <c r="S113" s="200">
        <v>0</v>
      </c>
      <c r="T113" s="201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2" t="s">
        <v>269</v>
      </c>
      <c r="AT113" s="202" t="s">
        <v>210</v>
      </c>
      <c r="AU113" s="202" t="s">
        <v>135</v>
      </c>
      <c r="AY113" s="18" t="s">
        <v>128</v>
      </c>
      <c r="BE113" s="203">
        <f t="shared" si="4"/>
        <v>0</v>
      </c>
      <c r="BF113" s="203">
        <f t="shared" si="5"/>
        <v>0</v>
      </c>
      <c r="BG113" s="203">
        <f t="shared" si="6"/>
        <v>0</v>
      </c>
      <c r="BH113" s="203">
        <f t="shared" si="7"/>
        <v>0</v>
      </c>
      <c r="BI113" s="203">
        <f t="shared" si="8"/>
        <v>0</v>
      </c>
      <c r="BJ113" s="18" t="s">
        <v>135</v>
      </c>
      <c r="BK113" s="203">
        <f t="shared" si="9"/>
        <v>0</v>
      </c>
      <c r="BL113" s="18" t="s">
        <v>229</v>
      </c>
      <c r="BM113" s="202" t="s">
        <v>1016</v>
      </c>
    </row>
    <row r="114" spans="1:65" s="2" customFormat="1" ht="16.5" customHeight="1">
      <c r="A114" s="36"/>
      <c r="B114" s="37"/>
      <c r="C114" s="232" t="s">
        <v>314</v>
      </c>
      <c r="D114" s="232" t="s">
        <v>210</v>
      </c>
      <c r="E114" s="233" t="s">
        <v>1017</v>
      </c>
      <c r="F114" s="234" t="s">
        <v>1018</v>
      </c>
      <c r="G114" s="235" t="s">
        <v>133</v>
      </c>
      <c r="H114" s="236">
        <v>3</v>
      </c>
      <c r="I114" s="237"/>
      <c r="J114" s="238">
        <f t="shared" si="0"/>
        <v>0</v>
      </c>
      <c r="K114" s="234" t="s">
        <v>147</v>
      </c>
      <c r="L114" s="239"/>
      <c r="M114" s="240" t="s">
        <v>32</v>
      </c>
      <c r="N114" s="241" t="s">
        <v>50</v>
      </c>
      <c r="O114" s="66"/>
      <c r="P114" s="200">
        <f t="shared" si="1"/>
        <v>0</v>
      </c>
      <c r="Q114" s="200">
        <v>0.0018</v>
      </c>
      <c r="R114" s="200">
        <f t="shared" si="2"/>
        <v>0.0054</v>
      </c>
      <c r="S114" s="200">
        <v>0</v>
      </c>
      <c r="T114" s="201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2" t="s">
        <v>269</v>
      </c>
      <c r="AT114" s="202" t="s">
        <v>210</v>
      </c>
      <c r="AU114" s="202" t="s">
        <v>135</v>
      </c>
      <c r="AY114" s="18" t="s">
        <v>128</v>
      </c>
      <c r="BE114" s="203">
        <f t="shared" si="4"/>
        <v>0</v>
      </c>
      <c r="BF114" s="203">
        <f t="shared" si="5"/>
        <v>0</v>
      </c>
      <c r="BG114" s="203">
        <f t="shared" si="6"/>
        <v>0</v>
      </c>
      <c r="BH114" s="203">
        <f t="shared" si="7"/>
        <v>0</v>
      </c>
      <c r="BI114" s="203">
        <f t="shared" si="8"/>
        <v>0</v>
      </c>
      <c r="BJ114" s="18" t="s">
        <v>135</v>
      </c>
      <c r="BK114" s="203">
        <f t="shared" si="9"/>
        <v>0</v>
      </c>
      <c r="BL114" s="18" t="s">
        <v>229</v>
      </c>
      <c r="BM114" s="202" t="s">
        <v>1019</v>
      </c>
    </row>
    <row r="115" spans="1:65" s="2" customFormat="1" ht="16.5" customHeight="1">
      <c r="A115" s="36"/>
      <c r="B115" s="37"/>
      <c r="C115" s="232" t="s">
        <v>320</v>
      </c>
      <c r="D115" s="232" t="s">
        <v>210</v>
      </c>
      <c r="E115" s="233" t="s">
        <v>1020</v>
      </c>
      <c r="F115" s="234" t="s">
        <v>1021</v>
      </c>
      <c r="G115" s="235" t="s">
        <v>133</v>
      </c>
      <c r="H115" s="236">
        <v>3</v>
      </c>
      <c r="I115" s="237"/>
      <c r="J115" s="238">
        <f t="shared" si="0"/>
        <v>0</v>
      </c>
      <c r="K115" s="234" t="s">
        <v>147</v>
      </c>
      <c r="L115" s="239"/>
      <c r="M115" s="240" t="s">
        <v>32</v>
      </c>
      <c r="N115" s="241" t="s">
        <v>50</v>
      </c>
      <c r="O115" s="66"/>
      <c r="P115" s="200">
        <f t="shared" si="1"/>
        <v>0</v>
      </c>
      <c r="Q115" s="200">
        <v>0.0018</v>
      </c>
      <c r="R115" s="200">
        <f t="shared" si="2"/>
        <v>0.0054</v>
      </c>
      <c r="S115" s="200">
        <v>0</v>
      </c>
      <c r="T115" s="201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2" t="s">
        <v>269</v>
      </c>
      <c r="AT115" s="202" t="s">
        <v>210</v>
      </c>
      <c r="AU115" s="202" t="s">
        <v>135</v>
      </c>
      <c r="AY115" s="18" t="s">
        <v>128</v>
      </c>
      <c r="BE115" s="203">
        <f t="shared" si="4"/>
        <v>0</v>
      </c>
      <c r="BF115" s="203">
        <f t="shared" si="5"/>
        <v>0</v>
      </c>
      <c r="BG115" s="203">
        <f t="shared" si="6"/>
        <v>0</v>
      </c>
      <c r="BH115" s="203">
        <f t="shared" si="7"/>
        <v>0</v>
      </c>
      <c r="BI115" s="203">
        <f t="shared" si="8"/>
        <v>0</v>
      </c>
      <c r="BJ115" s="18" t="s">
        <v>135</v>
      </c>
      <c r="BK115" s="203">
        <f t="shared" si="9"/>
        <v>0</v>
      </c>
      <c r="BL115" s="18" t="s">
        <v>229</v>
      </c>
      <c r="BM115" s="202" t="s">
        <v>1022</v>
      </c>
    </row>
    <row r="116" spans="1:65" s="2" customFormat="1" ht="24" customHeight="1">
      <c r="A116" s="36"/>
      <c r="B116" s="37"/>
      <c r="C116" s="191" t="s">
        <v>325</v>
      </c>
      <c r="D116" s="191" t="s">
        <v>131</v>
      </c>
      <c r="E116" s="192" t="s">
        <v>1023</v>
      </c>
      <c r="F116" s="193" t="s">
        <v>1024</v>
      </c>
      <c r="G116" s="194" t="s">
        <v>133</v>
      </c>
      <c r="H116" s="195">
        <v>6</v>
      </c>
      <c r="I116" s="196"/>
      <c r="J116" s="197">
        <f t="shared" si="0"/>
        <v>0</v>
      </c>
      <c r="K116" s="193" t="s">
        <v>147</v>
      </c>
      <c r="L116" s="41"/>
      <c r="M116" s="198" t="s">
        <v>32</v>
      </c>
      <c r="N116" s="199" t="s">
        <v>50</v>
      </c>
      <c r="O116" s="66"/>
      <c r="P116" s="200">
        <f t="shared" si="1"/>
        <v>0</v>
      </c>
      <c r="Q116" s="200">
        <v>0</v>
      </c>
      <c r="R116" s="200">
        <f t="shared" si="2"/>
        <v>0</v>
      </c>
      <c r="S116" s="200">
        <v>0</v>
      </c>
      <c r="T116" s="201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2" t="s">
        <v>229</v>
      </c>
      <c r="AT116" s="202" t="s">
        <v>131</v>
      </c>
      <c r="AU116" s="202" t="s">
        <v>135</v>
      </c>
      <c r="AY116" s="18" t="s">
        <v>128</v>
      </c>
      <c r="BE116" s="203">
        <f t="shared" si="4"/>
        <v>0</v>
      </c>
      <c r="BF116" s="203">
        <f t="shared" si="5"/>
        <v>0</v>
      </c>
      <c r="BG116" s="203">
        <f t="shared" si="6"/>
        <v>0</v>
      </c>
      <c r="BH116" s="203">
        <f t="shared" si="7"/>
        <v>0</v>
      </c>
      <c r="BI116" s="203">
        <f t="shared" si="8"/>
        <v>0</v>
      </c>
      <c r="BJ116" s="18" t="s">
        <v>135</v>
      </c>
      <c r="BK116" s="203">
        <f t="shared" si="9"/>
        <v>0</v>
      </c>
      <c r="BL116" s="18" t="s">
        <v>229</v>
      </c>
      <c r="BM116" s="202" t="s">
        <v>1025</v>
      </c>
    </row>
    <row r="117" spans="1:65" s="2" customFormat="1" ht="16.5" customHeight="1">
      <c r="A117" s="36"/>
      <c r="B117" s="37"/>
      <c r="C117" s="232" t="s">
        <v>330</v>
      </c>
      <c r="D117" s="232" t="s">
        <v>210</v>
      </c>
      <c r="E117" s="233" t="s">
        <v>1026</v>
      </c>
      <c r="F117" s="234" t="s">
        <v>1027</v>
      </c>
      <c r="G117" s="235" t="s">
        <v>133</v>
      </c>
      <c r="H117" s="236">
        <v>6</v>
      </c>
      <c r="I117" s="237"/>
      <c r="J117" s="238">
        <f t="shared" si="0"/>
        <v>0</v>
      </c>
      <c r="K117" s="234" t="s">
        <v>147</v>
      </c>
      <c r="L117" s="239"/>
      <c r="M117" s="240" t="s">
        <v>32</v>
      </c>
      <c r="N117" s="241" t="s">
        <v>50</v>
      </c>
      <c r="O117" s="66"/>
      <c r="P117" s="200">
        <f t="shared" si="1"/>
        <v>0</v>
      </c>
      <c r="Q117" s="200">
        <v>0.0026</v>
      </c>
      <c r="R117" s="200">
        <f t="shared" si="2"/>
        <v>0.0156</v>
      </c>
      <c r="S117" s="200">
        <v>0</v>
      </c>
      <c r="T117" s="201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2" t="s">
        <v>269</v>
      </c>
      <c r="AT117" s="202" t="s">
        <v>210</v>
      </c>
      <c r="AU117" s="202" t="s">
        <v>135</v>
      </c>
      <c r="AY117" s="18" t="s">
        <v>128</v>
      </c>
      <c r="BE117" s="203">
        <f t="shared" si="4"/>
        <v>0</v>
      </c>
      <c r="BF117" s="203">
        <f t="shared" si="5"/>
        <v>0</v>
      </c>
      <c r="BG117" s="203">
        <f t="shared" si="6"/>
        <v>0</v>
      </c>
      <c r="BH117" s="203">
        <f t="shared" si="7"/>
        <v>0</v>
      </c>
      <c r="BI117" s="203">
        <f t="shared" si="8"/>
        <v>0</v>
      </c>
      <c r="BJ117" s="18" t="s">
        <v>135</v>
      </c>
      <c r="BK117" s="203">
        <f t="shared" si="9"/>
        <v>0</v>
      </c>
      <c r="BL117" s="18" t="s">
        <v>229</v>
      </c>
      <c r="BM117" s="202" t="s">
        <v>1028</v>
      </c>
    </row>
    <row r="118" spans="1:65" s="2" customFormat="1" ht="16.5" customHeight="1">
      <c r="A118" s="36"/>
      <c r="B118" s="37"/>
      <c r="C118" s="191" t="s">
        <v>334</v>
      </c>
      <c r="D118" s="191" t="s">
        <v>131</v>
      </c>
      <c r="E118" s="192" t="s">
        <v>1029</v>
      </c>
      <c r="F118" s="193" t="s">
        <v>1030</v>
      </c>
      <c r="G118" s="194" t="s">
        <v>317</v>
      </c>
      <c r="H118" s="195">
        <v>45</v>
      </c>
      <c r="I118" s="196"/>
      <c r="J118" s="197">
        <f t="shared" si="0"/>
        <v>0</v>
      </c>
      <c r="K118" s="193" t="s">
        <v>32</v>
      </c>
      <c r="L118" s="41"/>
      <c r="M118" s="198" t="s">
        <v>32</v>
      </c>
      <c r="N118" s="199" t="s">
        <v>50</v>
      </c>
      <c r="O118" s="66"/>
      <c r="P118" s="200">
        <f t="shared" si="1"/>
        <v>0</v>
      </c>
      <c r="Q118" s="200">
        <v>0</v>
      </c>
      <c r="R118" s="200">
        <f t="shared" si="2"/>
        <v>0</v>
      </c>
      <c r="S118" s="200">
        <v>0.0318</v>
      </c>
      <c r="T118" s="201">
        <f t="shared" si="3"/>
        <v>1.431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2" t="s">
        <v>229</v>
      </c>
      <c r="AT118" s="202" t="s">
        <v>131</v>
      </c>
      <c r="AU118" s="202" t="s">
        <v>135</v>
      </c>
      <c r="AY118" s="18" t="s">
        <v>128</v>
      </c>
      <c r="BE118" s="203">
        <f t="shared" si="4"/>
        <v>0</v>
      </c>
      <c r="BF118" s="203">
        <f t="shared" si="5"/>
        <v>0</v>
      </c>
      <c r="BG118" s="203">
        <f t="shared" si="6"/>
        <v>0</v>
      </c>
      <c r="BH118" s="203">
        <f t="shared" si="7"/>
        <v>0</v>
      </c>
      <c r="BI118" s="203">
        <f t="shared" si="8"/>
        <v>0</v>
      </c>
      <c r="BJ118" s="18" t="s">
        <v>135</v>
      </c>
      <c r="BK118" s="203">
        <f t="shared" si="9"/>
        <v>0</v>
      </c>
      <c r="BL118" s="18" t="s">
        <v>229</v>
      </c>
      <c r="BM118" s="202" t="s">
        <v>1031</v>
      </c>
    </row>
    <row r="119" spans="1:65" s="2" customFormat="1" ht="24" customHeight="1">
      <c r="A119" s="36"/>
      <c r="B119" s="37"/>
      <c r="C119" s="191" t="s">
        <v>339</v>
      </c>
      <c r="D119" s="191" t="s">
        <v>131</v>
      </c>
      <c r="E119" s="192" t="s">
        <v>1032</v>
      </c>
      <c r="F119" s="193" t="s">
        <v>1033</v>
      </c>
      <c r="G119" s="194" t="s">
        <v>236</v>
      </c>
      <c r="H119" s="195">
        <v>0.686</v>
      </c>
      <c r="I119" s="196"/>
      <c r="J119" s="197">
        <f t="shared" si="0"/>
        <v>0</v>
      </c>
      <c r="K119" s="193" t="s">
        <v>147</v>
      </c>
      <c r="L119" s="41"/>
      <c r="M119" s="198" t="s">
        <v>32</v>
      </c>
      <c r="N119" s="199" t="s">
        <v>50</v>
      </c>
      <c r="O119" s="66"/>
      <c r="P119" s="200">
        <f t="shared" si="1"/>
        <v>0</v>
      </c>
      <c r="Q119" s="200">
        <v>0</v>
      </c>
      <c r="R119" s="200">
        <f t="shared" si="2"/>
        <v>0</v>
      </c>
      <c r="S119" s="200">
        <v>0</v>
      </c>
      <c r="T119" s="201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2" t="s">
        <v>229</v>
      </c>
      <c r="AT119" s="202" t="s">
        <v>131</v>
      </c>
      <c r="AU119" s="202" t="s">
        <v>135</v>
      </c>
      <c r="AY119" s="18" t="s">
        <v>128</v>
      </c>
      <c r="BE119" s="203">
        <f t="shared" si="4"/>
        <v>0</v>
      </c>
      <c r="BF119" s="203">
        <f t="shared" si="5"/>
        <v>0</v>
      </c>
      <c r="BG119" s="203">
        <f t="shared" si="6"/>
        <v>0</v>
      </c>
      <c r="BH119" s="203">
        <f t="shared" si="7"/>
        <v>0</v>
      </c>
      <c r="BI119" s="203">
        <f t="shared" si="8"/>
        <v>0</v>
      </c>
      <c r="BJ119" s="18" t="s">
        <v>135</v>
      </c>
      <c r="BK119" s="203">
        <f t="shared" si="9"/>
        <v>0</v>
      </c>
      <c r="BL119" s="18" t="s">
        <v>229</v>
      </c>
      <c r="BM119" s="202" t="s">
        <v>1034</v>
      </c>
    </row>
    <row r="120" spans="1:65" s="2" customFormat="1" ht="16.5" customHeight="1">
      <c r="A120" s="36"/>
      <c r="B120" s="37"/>
      <c r="C120" s="232" t="s">
        <v>344</v>
      </c>
      <c r="D120" s="232" t="s">
        <v>210</v>
      </c>
      <c r="E120" s="233" t="s">
        <v>1035</v>
      </c>
      <c r="F120" s="234" t="s">
        <v>1036</v>
      </c>
      <c r="G120" s="235" t="s">
        <v>268</v>
      </c>
      <c r="H120" s="236">
        <v>35</v>
      </c>
      <c r="I120" s="237"/>
      <c r="J120" s="238">
        <f t="shared" si="0"/>
        <v>0</v>
      </c>
      <c r="K120" s="234" t="s">
        <v>147</v>
      </c>
      <c r="L120" s="239"/>
      <c r="M120" s="240" t="s">
        <v>32</v>
      </c>
      <c r="N120" s="241" t="s">
        <v>50</v>
      </c>
      <c r="O120" s="66"/>
      <c r="P120" s="200">
        <f t="shared" si="1"/>
        <v>0</v>
      </c>
      <c r="Q120" s="200">
        <v>0.00343</v>
      </c>
      <c r="R120" s="200">
        <f t="shared" si="2"/>
        <v>0.12004999999999999</v>
      </c>
      <c r="S120" s="200">
        <v>0</v>
      </c>
      <c r="T120" s="201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2" t="s">
        <v>269</v>
      </c>
      <c r="AT120" s="202" t="s">
        <v>210</v>
      </c>
      <c r="AU120" s="202" t="s">
        <v>135</v>
      </c>
      <c r="AY120" s="18" t="s">
        <v>128</v>
      </c>
      <c r="BE120" s="203">
        <f t="shared" si="4"/>
        <v>0</v>
      </c>
      <c r="BF120" s="203">
        <f t="shared" si="5"/>
        <v>0</v>
      </c>
      <c r="BG120" s="203">
        <f t="shared" si="6"/>
        <v>0</v>
      </c>
      <c r="BH120" s="203">
        <f t="shared" si="7"/>
        <v>0</v>
      </c>
      <c r="BI120" s="203">
        <f t="shared" si="8"/>
        <v>0</v>
      </c>
      <c r="BJ120" s="18" t="s">
        <v>135</v>
      </c>
      <c r="BK120" s="203">
        <f t="shared" si="9"/>
        <v>0</v>
      </c>
      <c r="BL120" s="18" t="s">
        <v>229</v>
      </c>
      <c r="BM120" s="202" t="s">
        <v>1037</v>
      </c>
    </row>
    <row r="121" spans="2:63" s="12" customFormat="1" ht="25.9" customHeight="1">
      <c r="B121" s="175"/>
      <c r="C121" s="176"/>
      <c r="D121" s="177" t="s">
        <v>77</v>
      </c>
      <c r="E121" s="178" t="s">
        <v>832</v>
      </c>
      <c r="F121" s="178" t="s">
        <v>833</v>
      </c>
      <c r="G121" s="176"/>
      <c r="H121" s="176"/>
      <c r="I121" s="179"/>
      <c r="J121" s="180">
        <f>BK121</f>
        <v>0</v>
      </c>
      <c r="K121" s="176"/>
      <c r="L121" s="181"/>
      <c r="M121" s="182"/>
      <c r="N121" s="183"/>
      <c r="O121" s="183"/>
      <c r="P121" s="184">
        <f>P122</f>
        <v>0</v>
      </c>
      <c r="Q121" s="183"/>
      <c r="R121" s="184">
        <f>R122</f>
        <v>0</v>
      </c>
      <c r="S121" s="183"/>
      <c r="T121" s="185">
        <f>T122</f>
        <v>0</v>
      </c>
      <c r="AR121" s="186" t="s">
        <v>155</v>
      </c>
      <c r="AT121" s="187" t="s">
        <v>77</v>
      </c>
      <c r="AU121" s="187" t="s">
        <v>78</v>
      </c>
      <c r="AY121" s="186" t="s">
        <v>128</v>
      </c>
      <c r="BK121" s="188">
        <f>BK122</f>
        <v>0</v>
      </c>
    </row>
    <row r="122" spans="1:65" s="2" customFormat="1" ht="24" customHeight="1">
      <c r="A122" s="36"/>
      <c r="B122" s="37"/>
      <c r="C122" s="191" t="s">
        <v>269</v>
      </c>
      <c r="D122" s="191" t="s">
        <v>131</v>
      </c>
      <c r="E122" s="192" t="s">
        <v>1038</v>
      </c>
      <c r="F122" s="193" t="s">
        <v>1039</v>
      </c>
      <c r="G122" s="194" t="s">
        <v>141</v>
      </c>
      <c r="H122" s="195">
        <v>24</v>
      </c>
      <c r="I122" s="196"/>
      <c r="J122" s="197">
        <f>ROUND(I122*H122,2)</f>
        <v>0</v>
      </c>
      <c r="K122" s="193" t="s">
        <v>147</v>
      </c>
      <c r="L122" s="41"/>
      <c r="M122" s="204" t="s">
        <v>32</v>
      </c>
      <c r="N122" s="205" t="s">
        <v>50</v>
      </c>
      <c r="O122" s="206"/>
      <c r="P122" s="207">
        <f>O122*H122</f>
        <v>0</v>
      </c>
      <c r="Q122" s="207">
        <v>0</v>
      </c>
      <c r="R122" s="207">
        <f>Q122*H122</f>
        <v>0</v>
      </c>
      <c r="S122" s="207">
        <v>0</v>
      </c>
      <c r="T122" s="208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2" t="s">
        <v>836</v>
      </c>
      <c r="AT122" s="202" t="s">
        <v>131</v>
      </c>
      <c r="AU122" s="202" t="s">
        <v>21</v>
      </c>
      <c r="AY122" s="18" t="s">
        <v>128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8" t="s">
        <v>135</v>
      </c>
      <c r="BK122" s="203">
        <f>ROUND(I122*H122,2)</f>
        <v>0</v>
      </c>
      <c r="BL122" s="18" t="s">
        <v>836</v>
      </c>
      <c r="BM122" s="202" t="s">
        <v>1040</v>
      </c>
    </row>
    <row r="123" spans="1:31" s="2" customFormat="1" ht="6.95" customHeight="1">
      <c r="A123" s="36"/>
      <c r="B123" s="49"/>
      <c r="C123" s="50"/>
      <c r="D123" s="50"/>
      <c r="E123" s="50"/>
      <c r="F123" s="50"/>
      <c r="G123" s="50"/>
      <c r="H123" s="50"/>
      <c r="I123" s="140"/>
      <c r="J123" s="50"/>
      <c r="K123" s="50"/>
      <c r="L123" s="41"/>
      <c r="M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</sheetData>
  <sheetProtection algorithmName="SHA-512" hashValue="TiK7A4hPkgbzokHsU7y6qT9BsrDpc4CpxbtTJIK6X1XRVWzVLrDMTYaiZiEljRn/yoSanoH81MBT4qP9gO9DQw==" saltValue="uIv/8jzgRzN2mHjKoDJVIUeavCJs4v2wuiiXv2Cy7StdyVIS44vBC4bdc7rKX076O5+cfn+egNNYLiTUr7CSMQ==" spinCount="100000" sheet="1" objects="1" scenarios="1" formatColumns="0" formatRows="0" autoFilter="0"/>
  <autoFilter ref="C83:K122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98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21</v>
      </c>
    </row>
    <row r="4" spans="2:46" s="1" customFormat="1" ht="24.95" customHeight="1">
      <c r="B4" s="21"/>
      <c r="D4" s="106" t="s">
        <v>102</v>
      </c>
      <c r="I4" s="102"/>
      <c r="L4" s="21"/>
      <c r="M4" s="107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8" t="s">
        <v>16</v>
      </c>
      <c r="I6" s="102"/>
      <c r="L6" s="21"/>
    </row>
    <row r="7" spans="2:12" s="1" customFormat="1" ht="16.5" customHeight="1">
      <c r="B7" s="21"/>
      <c r="E7" s="377" t="str">
        <f>'Rekapitulace stavby'!K6</f>
        <v>Výměna umakartových bytových jader v byt.domech Volgogradská 2372/159</v>
      </c>
      <c r="F7" s="378"/>
      <c r="G7" s="378"/>
      <c r="H7" s="378"/>
      <c r="I7" s="102"/>
      <c r="L7" s="21"/>
    </row>
    <row r="8" spans="1:31" s="2" customFormat="1" ht="12" customHeight="1">
      <c r="A8" s="36"/>
      <c r="B8" s="41"/>
      <c r="C8" s="36"/>
      <c r="D8" s="108" t="s">
        <v>159</v>
      </c>
      <c r="E8" s="36"/>
      <c r="F8" s="36"/>
      <c r="G8" s="36"/>
      <c r="H8" s="36"/>
      <c r="I8" s="109"/>
      <c r="J8" s="36"/>
      <c r="K8" s="36"/>
      <c r="L8" s="11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1" t="s">
        <v>1041</v>
      </c>
      <c r="F9" s="372"/>
      <c r="G9" s="372"/>
      <c r="H9" s="372"/>
      <c r="I9" s="109"/>
      <c r="J9" s="36"/>
      <c r="K9" s="36"/>
      <c r="L9" s="11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09"/>
      <c r="J10" s="36"/>
      <c r="K10" s="36"/>
      <c r="L10" s="11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1" t="s">
        <v>19</v>
      </c>
      <c r="G11" s="36"/>
      <c r="H11" s="36"/>
      <c r="I11" s="112" t="s">
        <v>20</v>
      </c>
      <c r="J11" s="111" t="s">
        <v>32</v>
      </c>
      <c r="K11" s="36"/>
      <c r="L11" s="11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1" t="s">
        <v>23</v>
      </c>
      <c r="G12" s="36"/>
      <c r="H12" s="36"/>
      <c r="I12" s="112" t="s">
        <v>24</v>
      </c>
      <c r="J12" s="113" t="str">
        <f>'Rekapitulace stavby'!AN8</f>
        <v>1. 5. 2019</v>
      </c>
      <c r="K12" s="36"/>
      <c r="L12" s="11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09"/>
      <c r="J13" s="36"/>
      <c r="K13" s="36"/>
      <c r="L13" s="11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30</v>
      </c>
      <c r="E14" s="36"/>
      <c r="F14" s="36"/>
      <c r="G14" s="36"/>
      <c r="H14" s="36"/>
      <c r="I14" s="112" t="s">
        <v>31</v>
      </c>
      <c r="J14" s="111" t="s">
        <v>32</v>
      </c>
      <c r="K14" s="36"/>
      <c r="L14" s="11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1" t="s">
        <v>33</v>
      </c>
      <c r="F15" s="36"/>
      <c r="G15" s="36"/>
      <c r="H15" s="36"/>
      <c r="I15" s="112" t="s">
        <v>34</v>
      </c>
      <c r="J15" s="111" t="s">
        <v>32</v>
      </c>
      <c r="K15" s="36"/>
      <c r="L15" s="11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09"/>
      <c r="J16" s="36"/>
      <c r="K16" s="36"/>
      <c r="L16" s="11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35</v>
      </c>
      <c r="E17" s="36"/>
      <c r="F17" s="36"/>
      <c r="G17" s="36"/>
      <c r="H17" s="36"/>
      <c r="I17" s="112" t="s">
        <v>31</v>
      </c>
      <c r="J17" s="31" t="str">
        <f>'Rekapitulace stavby'!AN13</f>
        <v>Vyplň údaj</v>
      </c>
      <c r="K17" s="36"/>
      <c r="L17" s="11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3" t="str">
        <f>'Rekapitulace stavby'!E14</f>
        <v>Vyplň údaj</v>
      </c>
      <c r="F18" s="374"/>
      <c r="G18" s="374"/>
      <c r="H18" s="374"/>
      <c r="I18" s="112" t="s">
        <v>34</v>
      </c>
      <c r="J18" s="31" t="str">
        <f>'Rekapitulace stavby'!AN14</f>
        <v>Vyplň údaj</v>
      </c>
      <c r="K18" s="36"/>
      <c r="L18" s="11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09"/>
      <c r="J19" s="36"/>
      <c r="K19" s="36"/>
      <c r="L19" s="11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37</v>
      </c>
      <c r="E20" s="36"/>
      <c r="F20" s="36"/>
      <c r="G20" s="36"/>
      <c r="H20" s="36"/>
      <c r="I20" s="112" t="s">
        <v>31</v>
      </c>
      <c r="J20" s="111" t="s">
        <v>32</v>
      </c>
      <c r="K20" s="36"/>
      <c r="L20" s="11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1" t="s">
        <v>1042</v>
      </c>
      <c r="F21" s="36"/>
      <c r="G21" s="36"/>
      <c r="H21" s="36"/>
      <c r="I21" s="112" t="s">
        <v>34</v>
      </c>
      <c r="J21" s="111" t="s">
        <v>32</v>
      </c>
      <c r="K21" s="36"/>
      <c r="L21" s="11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09"/>
      <c r="J22" s="36"/>
      <c r="K22" s="36"/>
      <c r="L22" s="11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41</v>
      </c>
      <c r="E23" s="36"/>
      <c r="F23" s="36"/>
      <c r="G23" s="36"/>
      <c r="H23" s="36"/>
      <c r="I23" s="112" t="s">
        <v>31</v>
      </c>
      <c r="J23" s="111" t="s">
        <v>38</v>
      </c>
      <c r="K23" s="36"/>
      <c r="L23" s="11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1" t="s">
        <v>39</v>
      </c>
      <c r="F24" s="36"/>
      <c r="G24" s="36"/>
      <c r="H24" s="36"/>
      <c r="I24" s="112" t="s">
        <v>34</v>
      </c>
      <c r="J24" s="111" t="s">
        <v>32</v>
      </c>
      <c r="K24" s="36"/>
      <c r="L24" s="11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09"/>
      <c r="J25" s="36"/>
      <c r="K25" s="36"/>
      <c r="L25" s="11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42</v>
      </c>
      <c r="E26" s="36"/>
      <c r="F26" s="36"/>
      <c r="G26" s="36"/>
      <c r="H26" s="36"/>
      <c r="I26" s="109"/>
      <c r="J26" s="36"/>
      <c r="K26" s="36"/>
      <c r="L26" s="11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75" t="s">
        <v>32</v>
      </c>
      <c r="F27" s="375"/>
      <c r="G27" s="375"/>
      <c r="H27" s="375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09"/>
      <c r="J28" s="36"/>
      <c r="K28" s="36"/>
      <c r="L28" s="11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44</v>
      </c>
      <c r="E30" s="36"/>
      <c r="F30" s="36"/>
      <c r="G30" s="36"/>
      <c r="H30" s="36"/>
      <c r="I30" s="109"/>
      <c r="J30" s="124">
        <f>ROUND(J82,2)</f>
        <v>0</v>
      </c>
      <c r="K30" s="36"/>
      <c r="L30" s="11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46</v>
      </c>
      <c r="G32" s="36"/>
      <c r="H32" s="36"/>
      <c r="I32" s="126" t="s">
        <v>45</v>
      </c>
      <c r="J32" s="125" t="s">
        <v>47</v>
      </c>
      <c r="K32" s="36"/>
      <c r="L32" s="11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48</v>
      </c>
      <c r="E33" s="108" t="s">
        <v>49</v>
      </c>
      <c r="F33" s="128">
        <f>ROUND((SUM(BE82:BE127)),2)</f>
        <v>0</v>
      </c>
      <c r="G33" s="36"/>
      <c r="H33" s="36"/>
      <c r="I33" s="129">
        <v>0.21</v>
      </c>
      <c r="J33" s="128">
        <f>ROUND(((SUM(BE82:BE127))*I33),2)</f>
        <v>0</v>
      </c>
      <c r="K33" s="36"/>
      <c r="L33" s="11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50</v>
      </c>
      <c r="F34" s="128">
        <f>ROUND((SUM(BF82:BF127)),2)</f>
        <v>0</v>
      </c>
      <c r="G34" s="36"/>
      <c r="H34" s="36"/>
      <c r="I34" s="129">
        <v>0.15</v>
      </c>
      <c r="J34" s="128">
        <f>ROUND(((SUM(BF82:BF127))*I34),2)</f>
        <v>0</v>
      </c>
      <c r="K34" s="36"/>
      <c r="L34" s="11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51</v>
      </c>
      <c r="F35" s="128">
        <f>ROUND((SUM(BG82:BG127)),2)</f>
        <v>0</v>
      </c>
      <c r="G35" s="36"/>
      <c r="H35" s="36"/>
      <c r="I35" s="129">
        <v>0.21</v>
      </c>
      <c r="J35" s="128">
        <f>0</f>
        <v>0</v>
      </c>
      <c r="K35" s="36"/>
      <c r="L35" s="11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52</v>
      </c>
      <c r="F36" s="128">
        <f>ROUND((SUM(BH82:BH127)),2)</f>
        <v>0</v>
      </c>
      <c r="G36" s="36"/>
      <c r="H36" s="36"/>
      <c r="I36" s="129">
        <v>0.15</v>
      </c>
      <c r="J36" s="128">
        <f>0</f>
        <v>0</v>
      </c>
      <c r="K36" s="36"/>
      <c r="L36" s="11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53</v>
      </c>
      <c r="F37" s="128">
        <f>ROUND((SUM(BI82:BI127)),2)</f>
        <v>0</v>
      </c>
      <c r="G37" s="36"/>
      <c r="H37" s="36"/>
      <c r="I37" s="129">
        <v>0</v>
      </c>
      <c r="J37" s="128">
        <f>0</f>
        <v>0</v>
      </c>
      <c r="K37" s="36"/>
      <c r="L37" s="11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09"/>
      <c r="J38" s="36"/>
      <c r="K38" s="36"/>
      <c r="L38" s="11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54</v>
      </c>
      <c r="E39" s="132"/>
      <c r="F39" s="132"/>
      <c r="G39" s="133" t="s">
        <v>55</v>
      </c>
      <c r="H39" s="134" t="s">
        <v>56</v>
      </c>
      <c r="I39" s="135"/>
      <c r="J39" s="136">
        <f>SUM(J30:J37)</f>
        <v>0</v>
      </c>
      <c r="K39" s="137"/>
      <c r="L39" s="11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103</v>
      </c>
      <c r="D45" s="38"/>
      <c r="E45" s="38"/>
      <c r="F45" s="38"/>
      <c r="G45" s="38"/>
      <c r="H45" s="38"/>
      <c r="I45" s="109"/>
      <c r="J45" s="38"/>
      <c r="K45" s="38"/>
      <c r="L45" s="110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09"/>
      <c r="J46" s="38"/>
      <c r="K46" s="38"/>
      <c r="L46" s="11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09"/>
      <c r="J47" s="38"/>
      <c r="K47" s="38"/>
      <c r="L47" s="11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9" t="str">
        <f>E7</f>
        <v>Výměna umakartových bytových jader v byt.domech Volgogradská 2372/159</v>
      </c>
      <c r="F48" s="380"/>
      <c r="G48" s="380"/>
      <c r="H48" s="380"/>
      <c r="I48" s="109"/>
      <c r="J48" s="38"/>
      <c r="K48" s="38"/>
      <c r="L48" s="11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159</v>
      </c>
      <c r="D49" s="38"/>
      <c r="E49" s="38"/>
      <c r="F49" s="38"/>
      <c r="G49" s="38"/>
      <c r="H49" s="38"/>
      <c r="I49" s="109"/>
      <c r="J49" s="38"/>
      <c r="K49" s="38"/>
      <c r="L49" s="11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1" t="str">
        <f>E9</f>
        <v xml:space="preserve">D.1.4.4 - Technika prostředí staveb - Silnoproudá elektrotechnika - úpravy pro koupelnu a WC </v>
      </c>
      <c r="F50" s="376"/>
      <c r="G50" s="376"/>
      <c r="H50" s="376"/>
      <c r="I50" s="109"/>
      <c r="J50" s="38"/>
      <c r="K50" s="38"/>
      <c r="L50" s="11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09"/>
      <c r="J51" s="38"/>
      <c r="K51" s="38"/>
      <c r="L51" s="11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Ostrava-Zábřeh </v>
      </c>
      <c r="G52" s="38"/>
      <c r="H52" s="38"/>
      <c r="I52" s="112" t="s">
        <v>24</v>
      </c>
      <c r="J52" s="61" t="str">
        <f>IF(J12="","",J12)</f>
        <v>1. 5. 2019</v>
      </c>
      <c r="K52" s="38"/>
      <c r="L52" s="11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09"/>
      <c r="J53" s="38"/>
      <c r="K53" s="38"/>
      <c r="L53" s="11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SMO,Městský obvod Ostrava-Jih </v>
      </c>
      <c r="G54" s="38"/>
      <c r="H54" s="38"/>
      <c r="I54" s="112" t="s">
        <v>37</v>
      </c>
      <c r="J54" s="34" t="str">
        <f>E21</f>
        <v xml:space="preserve">Marek Seifert </v>
      </c>
      <c r="K54" s="38"/>
      <c r="L54" s="11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112" t="s">
        <v>41</v>
      </c>
      <c r="J55" s="34" t="str">
        <f>E24</f>
        <v xml:space="preserve">Lenka Jerakasová </v>
      </c>
      <c r="K55" s="38"/>
      <c r="L55" s="11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09"/>
      <c r="J56" s="38"/>
      <c r="K56" s="38"/>
      <c r="L56" s="11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4" t="s">
        <v>104</v>
      </c>
      <c r="D57" s="145"/>
      <c r="E57" s="145"/>
      <c r="F57" s="145"/>
      <c r="G57" s="145"/>
      <c r="H57" s="145"/>
      <c r="I57" s="146"/>
      <c r="J57" s="147" t="s">
        <v>105</v>
      </c>
      <c r="K57" s="145"/>
      <c r="L57" s="11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09"/>
      <c r="J58" s="38"/>
      <c r="K58" s="38"/>
      <c r="L58" s="11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76</v>
      </c>
      <c r="D59" s="38"/>
      <c r="E59" s="38"/>
      <c r="F59" s="38"/>
      <c r="G59" s="38"/>
      <c r="H59" s="38"/>
      <c r="I59" s="109"/>
      <c r="J59" s="79">
        <f>J82</f>
        <v>0</v>
      </c>
      <c r="K59" s="38"/>
      <c r="L59" s="11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106</v>
      </c>
    </row>
    <row r="60" spans="2:12" s="9" customFormat="1" ht="24.95" customHeight="1">
      <c r="B60" s="149"/>
      <c r="C60" s="150"/>
      <c r="D60" s="151" t="s">
        <v>167</v>
      </c>
      <c r="E60" s="152"/>
      <c r="F60" s="152"/>
      <c r="G60" s="152"/>
      <c r="H60" s="152"/>
      <c r="I60" s="153"/>
      <c r="J60" s="154">
        <f>J83</f>
        <v>0</v>
      </c>
      <c r="K60" s="150"/>
      <c r="L60" s="155"/>
    </row>
    <row r="61" spans="2:12" s="10" customFormat="1" ht="19.9" customHeight="1">
      <c r="B61" s="156"/>
      <c r="C61" s="157"/>
      <c r="D61" s="158" t="s">
        <v>1043</v>
      </c>
      <c r="E61" s="159"/>
      <c r="F61" s="159"/>
      <c r="G61" s="159"/>
      <c r="H61" s="159"/>
      <c r="I61" s="160"/>
      <c r="J61" s="161">
        <f>J84</f>
        <v>0</v>
      </c>
      <c r="K61" s="157"/>
      <c r="L61" s="162"/>
    </row>
    <row r="62" spans="2:12" s="9" customFormat="1" ht="24.95" customHeight="1">
      <c r="B62" s="149"/>
      <c r="C62" s="150"/>
      <c r="D62" s="151" t="s">
        <v>649</v>
      </c>
      <c r="E62" s="152"/>
      <c r="F62" s="152"/>
      <c r="G62" s="152"/>
      <c r="H62" s="152"/>
      <c r="I62" s="153"/>
      <c r="J62" s="154">
        <f>J125</f>
        <v>0</v>
      </c>
      <c r="K62" s="150"/>
      <c r="L62" s="155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109"/>
      <c r="J63" s="38"/>
      <c r="K63" s="38"/>
      <c r="L63" s="11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140"/>
      <c r="J64" s="50"/>
      <c r="K64" s="50"/>
      <c r="L64" s="110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143"/>
      <c r="J68" s="52"/>
      <c r="K68" s="52"/>
      <c r="L68" s="110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4" t="s">
        <v>112</v>
      </c>
      <c r="D69" s="38"/>
      <c r="E69" s="38"/>
      <c r="F69" s="38"/>
      <c r="G69" s="38"/>
      <c r="H69" s="38"/>
      <c r="I69" s="109"/>
      <c r="J69" s="38"/>
      <c r="K69" s="38"/>
      <c r="L69" s="110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109"/>
      <c r="J70" s="38"/>
      <c r="K70" s="38"/>
      <c r="L70" s="110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0" t="s">
        <v>16</v>
      </c>
      <c r="D71" s="38"/>
      <c r="E71" s="38"/>
      <c r="F71" s="38"/>
      <c r="G71" s="38"/>
      <c r="H71" s="38"/>
      <c r="I71" s="109"/>
      <c r="J71" s="38"/>
      <c r="K71" s="38"/>
      <c r="L71" s="110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79" t="str">
        <f>E7</f>
        <v>Výměna umakartových bytových jader v byt.domech Volgogradská 2372/159</v>
      </c>
      <c r="F72" s="380"/>
      <c r="G72" s="380"/>
      <c r="H72" s="380"/>
      <c r="I72" s="109"/>
      <c r="J72" s="38"/>
      <c r="K72" s="38"/>
      <c r="L72" s="11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159</v>
      </c>
      <c r="D73" s="38"/>
      <c r="E73" s="38"/>
      <c r="F73" s="38"/>
      <c r="G73" s="38"/>
      <c r="H73" s="38"/>
      <c r="I73" s="109"/>
      <c r="J73" s="38"/>
      <c r="K73" s="38"/>
      <c r="L73" s="11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51" t="str">
        <f>E9</f>
        <v xml:space="preserve">D.1.4.4 - Technika prostředí staveb - Silnoproudá elektrotechnika - úpravy pro koupelnu a WC </v>
      </c>
      <c r="F74" s="376"/>
      <c r="G74" s="376"/>
      <c r="H74" s="376"/>
      <c r="I74" s="109"/>
      <c r="J74" s="38"/>
      <c r="K74" s="38"/>
      <c r="L74" s="11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109"/>
      <c r="J75" s="38"/>
      <c r="K75" s="38"/>
      <c r="L75" s="11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22</v>
      </c>
      <c r="D76" s="38"/>
      <c r="E76" s="38"/>
      <c r="F76" s="28" t="str">
        <f>F12</f>
        <v xml:space="preserve">Ostrava-Zábřeh </v>
      </c>
      <c r="G76" s="38"/>
      <c r="H76" s="38"/>
      <c r="I76" s="112" t="s">
        <v>24</v>
      </c>
      <c r="J76" s="61" t="str">
        <f>IF(J12="","",J12)</f>
        <v>1. 5. 2019</v>
      </c>
      <c r="K76" s="38"/>
      <c r="L76" s="11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109"/>
      <c r="J77" s="38"/>
      <c r="K77" s="38"/>
      <c r="L77" s="11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0" t="s">
        <v>30</v>
      </c>
      <c r="D78" s="38"/>
      <c r="E78" s="38"/>
      <c r="F78" s="28" t="str">
        <f>E15</f>
        <v xml:space="preserve">SMO,Městský obvod Ostrava-Jih </v>
      </c>
      <c r="G78" s="38"/>
      <c r="H78" s="38"/>
      <c r="I78" s="112" t="s">
        <v>37</v>
      </c>
      <c r="J78" s="34" t="str">
        <f>E21</f>
        <v xml:space="preserve">Marek Seifert </v>
      </c>
      <c r="K78" s="38"/>
      <c r="L78" s="11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0" t="s">
        <v>35</v>
      </c>
      <c r="D79" s="38"/>
      <c r="E79" s="38"/>
      <c r="F79" s="28" t="str">
        <f>IF(E18="","",E18)</f>
        <v>Vyplň údaj</v>
      </c>
      <c r="G79" s="38"/>
      <c r="H79" s="38"/>
      <c r="I79" s="112" t="s">
        <v>41</v>
      </c>
      <c r="J79" s="34" t="str">
        <f>E24</f>
        <v xml:space="preserve">Lenka Jerakasová </v>
      </c>
      <c r="K79" s="38"/>
      <c r="L79" s="11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109"/>
      <c r="J80" s="38"/>
      <c r="K80" s="38"/>
      <c r="L80" s="11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63"/>
      <c r="B81" s="164"/>
      <c r="C81" s="165" t="s">
        <v>113</v>
      </c>
      <c r="D81" s="166" t="s">
        <v>63</v>
      </c>
      <c r="E81" s="166" t="s">
        <v>59</v>
      </c>
      <c r="F81" s="166" t="s">
        <v>60</v>
      </c>
      <c r="G81" s="166" t="s">
        <v>114</v>
      </c>
      <c r="H81" s="166" t="s">
        <v>115</v>
      </c>
      <c r="I81" s="167" t="s">
        <v>116</v>
      </c>
      <c r="J81" s="166" t="s">
        <v>105</v>
      </c>
      <c r="K81" s="168" t="s">
        <v>117</v>
      </c>
      <c r="L81" s="169"/>
      <c r="M81" s="70" t="s">
        <v>32</v>
      </c>
      <c r="N81" s="71" t="s">
        <v>48</v>
      </c>
      <c r="O81" s="71" t="s">
        <v>118</v>
      </c>
      <c r="P81" s="71" t="s">
        <v>119</v>
      </c>
      <c r="Q81" s="71" t="s">
        <v>120</v>
      </c>
      <c r="R81" s="71" t="s">
        <v>121</v>
      </c>
      <c r="S81" s="71" t="s">
        <v>122</v>
      </c>
      <c r="T81" s="72" t="s">
        <v>123</v>
      </c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</row>
    <row r="82" spans="1:63" s="2" customFormat="1" ht="22.9" customHeight="1">
      <c r="A82" s="36"/>
      <c r="B82" s="37"/>
      <c r="C82" s="77" t="s">
        <v>124</v>
      </c>
      <c r="D82" s="38"/>
      <c r="E82" s="38"/>
      <c r="F82" s="38"/>
      <c r="G82" s="38"/>
      <c r="H82" s="38"/>
      <c r="I82" s="109"/>
      <c r="J82" s="170">
        <f>BK82</f>
        <v>0</v>
      </c>
      <c r="K82" s="38"/>
      <c r="L82" s="41"/>
      <c r="M82" s="73"/>
      <c r="N82" s="171"/>
      <c r="O82" s="74"/>
      <c r="P82" s="172">
        <f>P83+P125</f>
        <v>0</v>
      </c>
      <c r="Q82" s="74"/>
      <c r="R82" s="172">
        <f>R83+R125</f>
        <v>0.5061600000000002</v>
      </c>
      <c r="S82" s="74"/>
      <c r="T82" s="173">
        <f>T83+T125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8" t="s">
        <v>77</v>
      </c>
      <c r="AU82" s="18" t="s">
        <v>106</v>
      </c>
      <c r="BK82" s="174">
        <f>BK83+BK125</f>
        <v>0</v>
      </c>
    </row>
    <row r="83" spans="2:63" s="12" customFormat="1" ht="25.9" customHeight="1">
      <c r="B83" s="175"/>
      <c r="C83" s="176"/>
      <c r="D83" s="177" t="s">
        <v>77</v>
      </c>
      <c r="E83" s="178" t="s">
        <v>257</v>
      </c>
      <c r="F83" s="178" t="s">
        <v>258</v>
      </c>
      <c r="G83" s="176"/>
      <c r="H83" s="176"/>
      <c r="I83" s="179"/>
      <c r="J83" s="180">
        <f>BK83</f>
        <v>0</v>
      </c>
      <c r="K83" s="176"/>
      <c r="L83" s="181"/>
      <c r="M83" s="182"/>
      <c r="N83" s="183"/>
      <c r="O83" s="183"/>
      <c r="P83" s="184">
        <f>P84</f>
        <v>0</v>
      </c>
      <c r="Q83" s="183"/>
      <c r="R83" s="184">
        <f>R84</f>
        <v>0.5061600000000002</v>
      </c>
      <c r="S83" s="183"/>
      <c r="T83" s="185">
        <f>T84</f>
        <v>0</v>
      </c>
      <c r="AR83" s="186" t="s">
        <v>135</v>
      </c>
      <c r="AT83" s="187" t="s">
        <v>77</v>
      </c>
      <c r="AU83" s="187" t="s">
        <v>78</v>
      </c>
      <c r="AY83" s="186" t="s">
        <v>128</v>
      </c>
      <c r="BK83" s="188">
        <f>BK84</f>
        <v>0</v>
      </c>
    </row>
    <row r="84" spans="2:63" s="12" customFormat="1" ht="22.9" customHeight="1">
      <c r="B84" s="175"/>
      <c r="C84" s="176"/>
      <c r="D84" s="177" t="s">
        <v>77</v>
      </c>
      <c r="E84" s="189" t="s">
        <v>1044</v>
      </c>
      <c r="F84" s="189" t="s">
        <v>1045</v>
      </c>
      <c r="G84" s="176"/>
      <c r="H84" s="176"/>
      <c r="I84" s="179"/>
      <c r="J84" s="190">
        <f>BK84</f>
        <v>0</v>
      </c>
      <c r="K84" s="176"/>
      <c r="L84" s="181"/>
      <c r="M84" s="182"/>
      <c r="N84" s="183"/>
      <c r="O84" s="183"/>
      <c r="P84" s="184">
        <f>SUM(P85:P124)</f>
        <v>0</v>
      </c>
      <c r="Q84" s="183"/>
      <c r="R84" s="184">
        <f>SUM(R85:R124)</f>
        <v>0.5061600000000002</v>
      </c>
      <c r="S84" s="183"/>
      <c r="T84" s="185">
        <f>SUM(T85:T124)</f>
        <v>0</v>
      </c>
      <c r="AR84" s="186" t="s">
        <v>135</v>
      </c>
      <c r="AT84" s="187" t="s">
        <v>77</v>
      </c>
      <c r="AU84" s="187" t="s">
        <v>21</v>
      </c>
      <c r="AY84" s="186" t="s">
        <v>128</v>
      </c>
      <c r="BK84" s="188">
        <f>SUM(BK85:BK124)</f>
        <v>0</v>
      </c>
    </row>
    <row r="85" spans="1:65" s="2" customFormat="1" ht="24" customHeight="1">
      <c r="A85" s="36"/>
      <c r="B85" s="37"/>
      <c r="C85" s="191" t="s">
        <v>21</v>
      </c>
      <c r="D85" s="191" t="s">
        <v>131</v>
      </c>
      <c r="E85" s="192" t="s">
        <v>1046</v>
      </c>
      <c r="F85" s="193" t="s">
        <v>1047</v>
      </c>
      <c r="G85" s="194" t="s">
        <v>317</v>
      </c>
      <c r="H85" s="195">
        <v>216</v>
      </c>
      <c r="I85" s="196"/>
      <c r="J85" s="197">
        <f aca="true" t="shared" si="0" ref="J85:J124">ROUND(I85*H85,2)</f>
        <v>0</v>
      </c>
      <c r="K85" s="193" t="s">
        <v>147</v>
      </c>
      <c r="L85" s="41"/>
      <c r="M85" s="198" t="s">
        <v>32</v>
      </c>
      <c r="N85" s="199" t="s">
        <v>50</v>
      </c>
      <c r="O85" s="66"/>
      <c r="P85" s="200">
        <f aca="true" t="shared" si="1" ref="P85:P124">O85*H85</f>
        <v>0</v>
      </c>
      <c r="Q85" s="200">
        <v>0</v>
      </c>
      <c r="R85" s="200">
        <f aca="true" t="shared" si="2" ref="R85:R124">Q85*H85</f>
        <v>0</v>
      </c>
      <c r="S85" s="200">
        <v>0</v>
      </c>
      <c r="T85" s="201">
        <f aca="true" t="shared" si="3" ref="T85:T124"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2" t="s">
        <v>229</v>
      </c>
      <c r="AT85" s="202" t="s">
        <v>131</v>
      </c>
      <c r="AU85" s="202" t="s">
        <v>135</v>
      </c>
      <c r="AY85" s="18" t="s">
        <v>128</v>
      </c>
      <c r="BE85" s="203">
        <f aca="true" t="shared" si="4" ref="BE85:BE124">IF(N85="základní",J85,0)</f>
        <v>0</v>
      </c>
      <c r="BF85" s="203">
        <f aca="true" t="shared" si="5" ref="BF85:BF124">IF(N85="snížená",J85,0)</f>
        <v>0</v>
      </c>
      <c r="BG85" s="203">
        <f aca="true" t="shared" si="6" ref="BG85:BG124">IF(N85="zákl. přenesená",J85,0)</f>
        <v>0</v>
      </c>
      <c r="BH85" s="203">
        <f aca="true" t="shared" si="7" ref="BH85:BH124">IF(N85="sníž. přenesená",J85,0)</f>
        <v>0</v>
      </c>
      <c r="BI85" s="203">
        <f aca="true" t="shared" si="8" ref="BI85:BI124">IF(N85="nulová",J85,0)</f>
        <v>0</v>
      </c>
      <c r="BJ85" s="18" t="s">
        <v>135</v>
      </c>
      <c r="BK85" s="203">
        <f aca="true" t="shared" si="9" ref="BK85:BK124">ROUND(I85*H85,2)</f>
        <v>0</v>
      </c>
      <c r="BL85" s="18" t="s">
        <v>229</v>
      </c>
      <c r="BM85" s="202" t="s">
        <v>1048</v>
      </c>
    </row>
    <row r="86" spans="1:65" s="2" customFormat="1" ht="16.5" customHeight="1">
      <c r="A86" s="36"/>
      <c r="B86" s="37"/>
      <c r="C86" s="232" t="s">
        <v>135</v>
      </c>
      <c r="D86" s="232" t="s">
        <v>210</v>
      </c>
      <c r="E86" s="233" t="s">
        <v>1049</v>
      </c>
      <c r="F86" s="234" t="s">
        <v>1050</v>
      </c>
      <c r="G86" s="235" t="s">
        <v>317</v>
      </c>
      <c r="H86" s="236">
        <v>216</v>
      </c>
      <c r="I86" s="237"/>
      <c r="J86" s="238">
        <f t="shared" si="0"/>
        <v>0</v>
      </c>
      <c r="K86" s="234" t="s">
        <v>147</v>
      </c>
      <c r="L86" s="239"/>
      <c r="M86" s="240" t="s">
        <v>32</v>
      </c>
      <c r="N86" s="241" t="s">
        <v>50</v>
      </c>
      <c r="O86" s="66"/>
      <c r="P86" s="200">
        <f t="shared" si="1"/>
        <v>0</v>
      </c>
      <c r="Q86" s="200">
        <v>0.00013</v>
      </c>
      <c r="R86" s="200">
        <f t="shared" si="2"/>
        <v>0.028079999999999997</v>
      </c>
      <c r="S86" s="200">
        <v>0</v>
      </c>
      <c r="T86" s="201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2" t="s">
        <v>269</v>
      </c>
      <c r="AT86" s="202" t="s">
        <v>210</v>
      </c>
      <c r="AU86" s="202" t="s">
        <v>135</v>
      </c>
      <c r="AY86" s="18" t="s">
        <v>128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18" t="s">
        <v>135</v>
      </c>
      <c r="BK86" s="203">
        <f t="shared" si="9"/>
        <v>0</v>
      </c>
      <c r="BL86" s="18" t="s">
        <v>229</v>
      </c>
      <c r="BM86" s="202" t="s">
        <v>1051</v>
      </c>
    </row>
    <row r="87" spans="1:65" s="2" customFormat="1" ht="24" customHeight="1">
      <c r="A87" s="36"/>
      <c r="B87" s="37"/>
      <c r="C87" s="191" t="s">
        <v>151</v>
      </c>
      <c r="D87" s="191" t="s">
        <v>131</v>
      </c>
      <c r="E87" s="192" t="s">
        <v>1052</v>
      </c>
      <c r="F87" s="193" t="s">
        <v>1053</v>
      </c>
      <c r="G87" s="194" t="s">
        <v>133</v>
      </c>
      <c r="H87" s="195">
        <v>108</v>
      </c>
      <c r="I87" s="196"/>
      <c r="J87" s="197">
        <f t="shared" si="0"/>
        <v>0</v>
      </c>
      <c r="K87" s="193" t="s">
        <v>147</v>
      </c>
      <c r="L87" s="41"/>
      <c r="M87" s="198" t="s">
        <v>32</v>
      </c>
      <c r="N87" s="199" t="s">
        <v>50</v>
      </c>
      <c r="O87" s="66"/>
      <c r="P87" s="200">
        <f t="shared" si="1"/>
        <v>0</v>
      </c>
      <c r="Q87" s="200">
        <v>0</v>
      </c>
      <c r="R87" s="200">
        <f t="shared" si="2"/>
        <v>0</v>
      </c>
      <c r="S87" s="200">
        <v>0</v>
      </c>
      <c r="T87" s="201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2" t="s">
        <v>229</v>
      </c>
      <c r="AT87" s="202" t="s">
        <v>131</v>
      </c>
      <c r="AU87" s="202" t="s">
        <v>135</v>
      </c>
      <c r="AY87" s="18" t="s">
        <v>128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18" t="s">
        <v>135</v>
      </c>
      <c r="BK87" s="203">
        <f t="shared" si="9"/>
        <v>0</v>
      </c>
      <c r="BL87" s="18" t="s">
        <v>229</v>
      </c>
      <c r="BM87" s="202" t="s">
        <v>1054</v>
      </c>
    </row>
    <row r="88" spans="1:65" s="2" customFormat="1" ht="16.5" customHeight="1">
      <c r="A88" s="36"/>
      <c r="B88" s="37"/>
      <c r="C88" s="232" t="s">
        <v>155</v>
      </c>
      <c r="D88" s="232" t="s">
        <v>210</v>
      </c>
      <c r="E88" s="233" t="s">
        <v>1055</v>
      </c>
      <c r="F88" s="234" t="s">
        <v>1056</v>
      </c>
      <c r="G88" s="235" t="s">
        <v>133</v>
      </c>
      <c r="H88" s="236">
        <v>108</v>
      </c>
      <c r="I88" s="237"/>
      <c r="J88" s="238">
        <f t="shared" si="0"/>
        <v>0</v>
      </c>
      <c r="K88" s="234" t="s">
        <v>147</v>
      </c>
      <c r="L88" s="239"/>
      <c r="M88" s="240" t="s">
        <v>32</v>
      </c>
      <c r="N88" s="241" t="s">
        <v>50</v>
      </c>
      <c r="O88" s="66"/>
      <c r="P88" s="200">
        <f t="shared" si="1"/>
        <v>0</v>
      </c>
      <c r="Q88" s="200">
        <v>0.00014</v>
      </c>
      <c r="R88" s="200">
        <f t="shared" si="2"/>
        <v>0.015119999999999998</v>
      </c>
      <c r="S88" s="200">
        <v>0</v>
      </c>
      <c r="T88" s="201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2" t="s">
        <v>269</v>
      </c>
      <c r="AT88" s="202" t="s">
        <v>210</v>
      </c>
      <c r="AU88" s="202" t="s">
        <v>135</v>
      </c>
      <c r="AY88" s="18" t="s">
        <v>128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18" t="s">
        <v>135</v>
      </c>
      <c r="BK88" s="203">
        <f t="shared" si="9"/>
        <v>0</v>
      </c>
      <c r="BL88" s="18" t="s">
        <v>229</v>
      </c>
      <c r="BM88" s="202" t="s">
        <v>1057</v>
      </c>
    </row>
    <row r="89" spans="1:65" s="2" customFormat="1" ht="24" customHeight="1">
      <c r="A89" s="36"/>
      <c r="B89" s="37"/>
      <c r="C89" s="191" t="s">
        <v>127</v>
      </c>
      <c r="D89" s="191" t="s">
        <v>131</v>
      </c>
      <c r="E89" s="192" t="s">
        <v>1058</v>
      </c>
      <c r="F89" s="193" t="s">
        <v>1059</v>
      </c>
      <c r="G89" s="194" t="s">
        <v>133</v>
      </c>
      <c r="H89" s="195">
        <v>60</v>
      </c>
      <c r="I89" s="196"/>
      <c r="J89" s="197">
        <f t="shared" si="0"/>
        <v>0</v>
      </c>
      <c r="K89" s="193" t="s">
        <v>147</v>
      </c>
      <c r="L89" s="41"/>
      <c r="M89" s="198" t="s">
        <v>32</v>
      </c>
      <c r="N89" s="199" t="s">
        <v>50</v>
      </c>
      <c r="O89" s="66"/>
      <c r="P89" s="200">
        <f t="shared" si="1"/>
        <v>0</v>
      </c>
      <c r="Q89" s="200">
        <v>0</v>
      </c>
      <c r="R89" s="200">
        <f t="shared" si="2"/>
        <v>0</v>
      </c>
      <c r="S89" s="200">
        <v>0</v>
      </c>
      <c r="T89" s="201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2" t="s">
        <v>229</v>
      </c>
      <c r="AT89" s="202" t="s">
        <v>131</v>
      </c>
      <c r="AU89" s="202" t="s">
        <v>135</v>
      </c>
      <c r="AY89" s="18" t="s">
        <v>128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18" t="s">
        <v>135</v>
      </c>
      <c r="BK89" s="203">
        <f t="shared" si="9"/>
        <v>0</v>
      </c>
      <c r="BL89" s="18" t="s">
        <v>229</v>
      </c>
      <c r="BM89" s="202" t="s">
        <v>1060</v>
      </c>
    </row>
    <row r="90" spans="1:65" s="2" customFormat="1" ht="24" customHeight="1">
      <c r="A90" s="36"/>
      <c r="B90" s="37"/>
      <c r="C90" s="232" t="s">
        <v>184</v>
      </c>
      <c r="D90" s="232" t="s">
        <v>210</v>
      </c>
      <c r="E90" s="233" t="s">
        <v>1061</v>
      </c>
      <c r="F90" s="234" t="s">
        <v>1062</v>
      </c>
      <c r="G90" s="235" t="s">
        <v>133</v>
      </c>
      <c r="H90" s="236">
        <v>60</v>
      </c>
      <c r="I90" s="237"/>
      <c r="J90" s="238">
        <f t="shared" si="0"/>
        <v>0</v>
      </c>
      <c r="K90" s="234" t="s">
        <v>147</v>
      </c>
      <c r="L90" s="239"/>
      <c r="M90" s="240" t="s">
        <v>32</v>
      </c>
      <c r="N90" s="241" t="s">
        <v>50</v>
      </c>
      <c r="O90" s="66"/>
      <c r="P90" s="200">
        <f t="shared" si="1"/>
        <v>0</v>
      </c>
      <c r="Q90" s="200">
        <v>9E-05</v>
      </c>
      <c r="R90" s="200">
        <f t="shared" si="2"/>
        <v>0.0054</v>
      </c>
      <c r="S90" s="200">
        <v>0</v>
      </c>
      <c r="T90" s="201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2" t="s">
        <v>269</v>
      </c>
      <c r="AT90" s="202" t="s">
        <v>210</v>
      </c>
      <c r="AU90" s="202" t="s">
        <v>135</v>
      </c>
      <c r="AY90" s="18" t="s">
        <v>128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18" t="s">
        <v>135</v>
      </c>
      <c r="BK90" s="203">
        <f t="shared" si="9"/>
        <v>0</v>
      </c>
      <c r="BL90" s="18" t="s">
        <v>229</v>
      </c>
      <c r="BM90" s="202" t="s">
        <v>1063</v>
      </c>
    </row>
    <row r="91" spans="1:65" s="2" customFormat="1" ht="24" customHeight="1">
      <c r="A91" s="36"/>
      <c r="B91" s="37"/>
      <c r="C91" s="191" t="s">
        <v>223</v>
      </c>
      <c r="D91" s="191" t="s">
        <v>131</v>
      </c>
      <c r="E91" s="192" t="s">
        <v>1064</v>
      </c>
      <c r="F91" s="193" t="s">
        <v>1065</v>
      </c>
      <c r="G91" s="194" t="s">
        <v>317</v>
      </c>
      <c r="H91" s="195">
        <v>1140</v>
      </c>
      <c r="I91" s="196"/>
      <c r="J91" s="197">
        <f t="shared" si="0"/>
        <v>0</v>
      </c>
      <c r="K91" s="193" t="s">
        <v>147</v>
      </c>
      <c r="L91" s="41"/>
      <c r="M91" s="198" t="s">
        <v>32</v>
      </c>
      <c r="N91" s="199" t="s">
        <v>50</v>
      </c>
      <c r="O91" s="66"/>
      <c r="P91" s="200">
        <f t="shared" si="1"/>
        <v>0</v>
      </c>
      <c r="Q91" s="200">
        <v>0</v>
      </c>
      <c r="R91" s="200">
        <f t="shared" si="2"/>
        <v>0</v>
      </c>
      <c r="S91" s="200">
        <v>0</v>
      </c>
      <c r="T91" s="201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2" t="s">
        <v>229</v>
      </c>
      <c r="AT91" s="202" t="s">
        <v>131</v>
      </c>
      <c r="AU91" s="202" t="s">
        <v>135</v>
      </c>
      <c r="AY91" s="18" t="s">
        <v>128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18" t="s">
        <v>135</v>
      </c>
      <c r="BK91" s="203">
        <f t="shared" si="9"/>
        <v>0</v>
      </c>
      <c r="BL91" s="18" t="s">
        <v>229</v>
      </c>
      <c r="BM91" s="202" t="s">
        <v>1066</v>
      </c>
    </row>
    <row r="92" spans="1:65" s="2" customFormat="1" ht="16.5" customHeight="1">
      <c r="A92" s="36"/>
      <c r="B92" s="37"/>
      <c r="C92" s="232" t="s">
        <v>213</v>
      </c>
      <c r="D92" s="232" t="s">
        <v>210</v>
      </c>
      <c r="E92" s="233" t="s">
        <v>1067</v>
      </c>
      <c r="F92" s="234" t="s">
        <v>1068</v>
      </c>
      <c r="G92" s="235" t="s">
        <v>317</v>
      </c>
      <c r="H92" s="236">
        <v>120</v>
      </c>
      <c r="I92" s="237"/>
      <c r="J92" s="238">
        <f t="shared" si="0"/>
        <v>0</v>
      </c>
      <c r="K92" s="234" t="s">
        <v>147</v>
      </c>
      <c r="L92" s="239"/>
      <c r="M92" s="240" t="s">
        <v>32</v>
      </c>
      <c r="N92" s="241" t="s">
        <v>50</v>
      </c>
      <c r="O92" s="66"/>
      <c r="P92" s="200">
        <f t="shared" si="1"/>
        <v>0</v>
      </c>
      <c r="Q92" s="200">
        <v>0.00012</v>
      </c>
      <c r="R92" s="200">
        <f t="shared" si="2"/>
        <v>0.0144</v>
      </c>
      <c r="S92" s="200">
        <v>0</v>
      </c>
      <c r="T92" s="201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2" t="s">
        <v>269</v>
      </c>
      <c r="AT92" s="202" t="s">
        <v>210</v>
      </c>
      <c r="AU92" s="202" t="s">
        <v>135</v>
      </c>
      <c r="AY92" s="18" t="s">
        <v>128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18" t="s">
        <v>135</v>
      </c>
      <c r="BK92" s="203">
        <f t="shared" si="9"/>
        <v>0</v>
      </c>
      <c r="BL92" s="18" t="s">
        <v>229</v>
      </c>
      <c r="BM92" s="202" t="s">
        <v>1069</v>
      </c>
    </row>
    <row r="93" spans="1:65" s="2" customFormat="1" ht="16.5" customHeight="1">
      <c r="A93" s="36"/>
      <c r="B93" s="37"/>
      <c r="C93" s="232" t="s">
        <v>215</v>
      </c>
      <c r="D93" s="232" t="s">
        <v>210</v>
      </c>
      <c r="E93" s="233" t="s">
        <v>1070</v>
      </c>
      <c r="F93" s="234" t="s">
        <v>1071</v>
      </c>
      <c r="G93" s="235" t="s">
        <v>317</v>
      </c>
      <c r="H93" s="236">
        <v>180</v>
      </c>
      <c r="I93" s="237"/>
      <c r="J93" s="238">
        <f t="shared" si="0"/>
        <v>0</v>
      </c>
      <c r="K93" s="234" t="s">
        <v>147</v>
      </c>
      <c r="L93" s="239"/>
      <c r="M93" s="240" t="s">
        <v>32</v>
      </c>
      <c r="N93" s="241" t="s">
        <v>50</v>
      </c>
      <c r="O93" s="66"/>
      <c r="P93" s="200">
        <f t="shared" si="1"/>
        <v>0</v>
      </c>
      <c r="Q93" s="200">
        <v>0.00012</v>
      </c>
      <c r="R93" s="200">
        <f t="shared" si="2"/>
        <v>0.0216</v>
      </c>
      <c r="S93" s="200">
        <v>0</v>
      </c>
      <c r="T93" s="201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2" t="s">
        <v>269</v>
      </c>
      <c r="AT93" s="202" t="s">
        <v>210</v>
      </c>
      <c r="AU93" s="202" t="s">
        <v>135</v>
      </c>
      <c r="AY93" s="18" t="s">
        <v>128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18" t="s">
        <v>135</v>
      </c>
      <c r="BK93" s="203">
        <f t="shared" si="9"/>
        <v>0</v>
      </c>
      <c r="BL93" s="18" t="s">
        <v>229</v>
      </c>
      <c r="BM93" s="202" t="s">
        <v>1072</v>
      </c>
    </row>
    <row r="94" spans="1:65" s="2" customFormat="1" ht="16.5" customHeight="1">
      <c r="A94" s="36"/>
      <c r="B94" s="37"/>
      <c r="C94" s="232" t="s">
        <v>238</v>
      </c>
      <c r="D94" s="232" t="s">
        <v>210</v>
      </c>
      <c r="E94" s="233" t="s">
        <v>1073</v>
      </c>
      <c r="F94" s="234" t="s">
        <v>1074</v>
      </c>
      <c r="G94" s="235" t="s">
        <v>317</v>
      </c>
      <c r="H94" s="236">
        <v>480</v>
      </c>
      <c r="I94" s="237"/>
      <c r="J94" s="238">
        <f t="shared" si="0"/>
        <v>0</v>
      </c>
      <c r="K94" s="234" t="s">
        <v>147</v>
      </c>
      <c r="L94" s="239"/>
      <c r="M94" s="240" t="s">
        <v>32</v>
      </c>
      <c r="N94" s="241" t="s">
        <v>50</v>
      </c>
      <c r="O94" s="66"/>
      <c r="P94" s="200">
        <f t="shared" si="1"/>
        <v>0</v>
      </c>
      <c r="Q94" s="200">
        <v>0.00017</v>
      </c>
      <c r="R94" s="200">
        <f t="shared" si="2"/>
        <v>0.0816</v>
      </c>
      <c r="S94" s="200">
        <v>0</v>
      </c>
      <c r="T94" s="201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2" t="s">
        <v>269</v>
      </c>
      <c r="AT94" s="202" t="s">
        <v>210</v>
      </c>
      <c r="AU94" s="202" t="s">
        <v>135</v>
      </c>
      <c r="AY94" s="18" t="s">
        <v>128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18" t="s">
        <v>135</v>
      </c>
      <c r="BK94" s="203">
        <f t="shared" si="9"/>
        <v>0</v>
      </c>
      <c r="BL94" s="18" t="s">
        <v>229</v>
      </c>
      <c r="BM94" s="202" t="s">
        <v>1075</v>
      </c>
    </row>
    <row r="95" spans="1:65" s="2" customFormat="1" ht="16.5" customHeight="1">
      <c r="A95" s="36"/>
      <c r="B95" s="37"/>
      <c r="C95" s="232" t="s">
        <v>242</v>
      </c>
      <c r="D95" s="232" t="s">
        <v>210</v>
      </c>
      <c r="E95" s="233" t="s">
        <v>1076</v>
      </c>
      <c r="F95" s="234" t="s">
        <v>1077</v>
      </c>
      <c r="G95" s="235" t="s">
        <v>317</v>
      </c>
      <c r="H95" s="236">
        <v>360</v>
      </c>
      <c r="I95" s="237"/>
      <c r="J95" s="238">
        <f t="shared" si="0"/>
        <v>0</v>
      </c>
      <c r="K95" s="234" t="s">
        <v>147</v>
      </c>
      <c r="L95" s="239"/>
      <c r="M95" s="240" t="s">
        <v>32</v>
      </c>
      <c r="N95" s="241" t="s">
        <v>50</v>
      </c>
      <c r="O95" s="66"/>
      <c r="P95" s="200">
        <f t="shared" si="1"/>
        <v>0</v>
      </c>
      <c r="Q95" s="200">
        <v>0.00035</v>
      </c>
      <c r="R95" s="200">
        <f t="shared" si="2"/>
        <v>0.126</v>
      </c>
      <c r="S95" s="200">
        <v>0</v>
      </c>
      <c r="T95" s="201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2" t="s">
        <v>269</v>
      </c>
      <c r="AT95" s="202" t="s">
        <v>210</v>
      </c>
      <c r="AU95" s="202" t="s">
        <v>135</v>
      </c>
      <c r="AY95" s="18" t="s">
        <v>128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18" t="s">
        <v>135</v>
      </c>
      <c r="BK95" s="203">
        <f t="shared" si="9"/>
        <v>0</v>
      </c>
      <c r="BL95" s="18" t="s">
        <v>229</v>
      </c>
      <c r="BM95" s="202" t="s">
        <v>1078</v>
      </c>
    </row>
    <row r="96" spans="1:65" s="2" customFormat="1" ht="24" customHeight="1">
      <c r="A96" s="36"/>
      <c r="B96" s="37"/>
      <c r="C96" s="191" t="s">
        <v>247</v>
      </c>
      <c r="D96" s="191" t="s">
        <v>131</v>
      </c>
      <c r="E96" s="192" t="s">
        <v>1079</v>
      </c>
      <c r="F96" s="193" t="s">
        <v>1080</v>
      </c>
      <c r="G96" s="194" t="s">
        <v>133</v>
      </c>
      <c r="H96" s="195">
        <v>168</v>
      </c>
      <c r="I96" s="196"/>
      <c r="J96" s="197">
        <f t="shared" si="0"/>
        <v>0</v>
      </c>
      <c r="K96" s="193" t="s">
        <v>147</v>
      </c>
      <c r="L96" s="41"/>
      <c r="M96" s="198" t="s">
        <v>32</v>
      </c>
      <c r="N96" s="199" t="s">
        <v>50</v>
      </c>
      <c r="O96" s="66"/>
      <c r="P96" s="200">
        <f t="shared" si="1"/>
        <v>0</v>
      </c>
      <c r="Q96" s="200">
        <v>0</v>
      </c>
      <c r="R96" s="200">
        <f t="shared" si="2"/>
        <v>0</v>
      </c>
      <c r="S96" s="200">
        <v>0</v>
      </c>
      <c r="T96" s="201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2" t="s">
        <v>229</v>
      </c>
      <c r="AT96" s="202" t="s">
        <v>131</v>
      </c>
      <c r="AU96" s="202" t="s">
        <v>135</v>
      </c>
      <c r="AY96" s="18" t="s">
        <v>128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18" t="s">
        <v>135</v>
      </c>
      <c r="BK96" s="203">
        <f t="shared" si="9"/>
        <v>0</v>
      </c>
      <c r="BL96" s="18" t="s">
        <v>229</v>
      </c>
      <c r="BM96" s="202" t="s">
        <v>1081</v>
      </c>
    </row>
    <row r="97" spans="1:65" s="2" customFormat="1" ht="16.5" customHeight="1">
      <c r="A97" s="36"/>
      <c r="B97" s="37"/>
      <c r="C97" s="232" t="s">
        <v>253</v>
      </c>
      <c r="D97" s="232" t="s">
        <v>210</v>
      </c>
      <c r="E97" s="233" t="s">
        <v>1082</v>
      </c>
      <c r="F97" s="234" t="s">
        <v>1083</v>
      </c>
      <c r="G97" s="235" t="s">
        <v>317</v>
      </c>
      <c r="H97" s="236">
        <v>168</v>
      </c>
      <c r="I97" s="237"/>
      <c r="J97" s="238">
        <f t="shared" si="0"/>
        <v>0</v>
      </c>
      <c r="K97" s="234" t="s">
        <v>147</v>
      </c>
      <c r="L97" s="239"/>
      <c r="M97" s="240" t="s">
        <v>32</v>
      </c>
      <c r="N97" s="241" t="s">
        <v>50</v>
      </c>
      <c r="O97" s="66"/>
      <c r="P97" s="200">
        <f t="shared" si="1"/>
        <v>0</v>
      </c>
      <c r="Q97" s="200">
        <v>0.00035</v>
      </c>
      <c r="R97" s="200">
        <f t="shared" si="2"/>
        <v>0.0588</v>
      </c>
      <c r="S97" s="200">
        <v>0</v>
      </c>
      <c r="T97" s="201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2" t="s">
        <v>269</v>
      </c>
      <c r="AT97" s="202" t="s">
        <v>210</v>
      </c>
      <c r="AU97" s="202" t="s">
        <v>135</v>
      </c>
      <c r="AY97" s="18" t="s">
        <v>128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18" t="s">
        <v>135</v>
      </c>
      <c r="BK97" s="203">
        <f t="shared" si="9"/>
        <v>0</v>
      </c>
      <c r="BL97" s="18" t="s">
        <v>229</v>
      </c>
      <c r="BM97" s="202" t="s">
        <v>1084</v>
      </c>
    </row>
    <row r="98" spans="1:65" s="2" customFormat="1" ht="16.5" customHeight="1">
      <c r="A98" s="36"/>
      <c r="B98" s="37"/>
      <c r="C98" s="191" t="s">
        <v>261</v>
      </c>
      <c r="D98" s="191" t="s">
        <v>131</v>
      </c>
      <c r="E98" s="192" t="s">
        <v>1085</v>
      </c>
      <c r="F98" s="193" t="s">
        <v>1086</v>
      </c>
      <c r="G98" s="194" t="s">
        <v>133</v>
      </c>
      <c r="H98" s="195">
        <v>12</v>
      </c>
      <c r="I98" s="196"/>
      <c r="J98" s="197">
        <f t="shared" si="0"/>
        <v>0</v>
      </c>
      <c r="K98" s="193" t="s">
        <v>147</v>
      </c>
      <c r="L98" s="41"/>
      <c r="M98" s="198" t="s">
        <v>32</v>
      </c>
      <c r="N98" s="199" t="s">
        <v>50</v>
      </c>
      <c r="O98" s="66"/>
      <c r="P98" s="200">
        <f t="shared" si="1"/>
        <v>0</v>
      </c>
      <c r="Q98" s="200">
        <v>0</v>
      </c>
      <c r="R98" s="200">
        <f t="shared" si="2"/>
        <v>0</v>
      </c>
      <c r="S98" s="200">
        <v>0</v>
      </c>
      <c r="T98" s="201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2" t="s">
        <v>229</v>
      </c>
      <c r="AT98" s="202" t="s">
        <v>131</v>
      </c>
      <c r="AU98" s="202" t="s">
        <v>135</v>
      </c>
      <c r="AY98" s="18" t="s">
        <v>128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18" t="s">
        <v>135</v>
      </c>
      <c r="BK98" s="203">
        <f t="shared" si="9"/>
        <v>0</v>
      </c>
      <c r="BL98" s="18" t="s">
        <v>229</v>
      </c>
      <c r="BM98" s="202" t="s">
        <v>1087</v>
      </c>
    </row>
    <row r="99" spans="1:65" s="2" customFormat="1" ht="24" customHeight="1">
      <c r="A99" s="36"/>
      <c r="B99" s="37"/>
      <c r="C99" s="232" t="s">
        <v>8</v>
      </c>
      <c r="D99" s="232" t="s">
        <v>210</v>
      </c>
      <c r="E99" s="233" t="s">
        <v>1088</v>
      </c>
      <c r="F99" s="234" t="s">
        <v>1089</v>
      </c>
      <c r="G99" s="235" t="s">
        <v>133</v>
      </c>
      <c r="H99" s="236">
        <v>12</v>
      </c>
      <c r="I99" s="237"/>
      <c r="J99" s="238">
        <f t="shared" si="0"/>
        <v>0</v>
      </c>
      <c r="K99" s="234" t="s">
        <v>147</v>
      </c>
      <c r="L99" s="239"/>
      <c r="M99" s="240" t="s">
        <v>32</v>
      </c>
      <c r="N99" s="241" t="s">
        <v>50</v>
      </c>
      <c r="O99" s="66"/>
      <c r="P99" s="200">
        <f t="shared" si="1"/>
        <v>0</v>
      </c>
      <c r="Q99" s="200">
        <v>0.00275</v>
      </c>
      <c r="R99" s="200">
        <f t="shared" si="2"/>
        <v>0.033</v>
      </c>
      <c r="S99" s="200">
        <v>0</v>
      </c>
      <c r="T99" s="201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2" t="s">
        <v>269</v>
      </c>
      <c r="AT99" s="202" t="s">
        <v>210</v>
      </c>
      <c r="AU99" s="202" t="s">
        <v>135</v>
      </c>
      <c r="AY99" s="18" t="s">
        <v>128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18" t="s">
        <v>135</v>
      </c>
      <c r="BK99" s="203">
        <f t="shared" si="9"/>
        <v>0</v>
      </c>
      <c r="BL99" s="18" t="s">
        <v>229</v>
      </c>
      <c r="BM99" s="202" t="s">
        <v>1090</v>
      </c>
    </row>
    <row r="100" spans="1:65" s="2" customFormat="1" ht="24" customHeight="1">
      <c r="A100" s="36"/>
      <c r="B100" s="37"/>
      <c r="C100" s="191" t="s">
        <v>229</v>
      </c>
      <c r="D100" s="191" t="s">
        <v>131</v>
      </c>
      <c r="E100" s="192" t="s">
        <v>1091</v>
      </c>
      <c r="F100" s="193" t="s">
        <v>1092</v>
      </c>
      <c r="G100" s="194" t="s">
        <v>133</v>
      </c>
      <c r="H100" s="195">
        <v>24</v>
      </c>
      <c r="I100" s="196"/>
      <c r="J100" s="197">
        <f t="shared" si="0"/>
        <v>0</v>
      </c>
      <c r="K100" s="193" t="s">
        <v>147</v>
      </c>
      <c r="L100" s="41"/>
      <c r="M100" s="198" t="s">
        <v>32</v>
      </c>
      <c r="N100" s="199" t="s">
        <v>50</v>
      </c>
      <c r="O100" s="66"/>
      <c r="P100" s="200">
        <f t="shared" si="1"/>
        <v>0</v>
      </c>
      <c r="Q100" s="200">
        <v>0</v>
      </c>
      <c r="R100" s="200">
        <f t="shared" si="2"/>
        <v>0</v>
      </c>
      <c r="S100" s="200">
        <v>0</v>
      </c>
      <c r="T100" s="201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2" t="s">
        <v>229</v>
      </c>
      <c r="AT100" s="202" t="s">
        <v>131</v>
      </c>
      <c r="AU100" s="202" t="s">
        <v>135</v>
      </c>
      <c r="AY100" s="18" t="s">
        <v>128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18" t="s">
        <v>135</v>
      </c>
      <c r="BK100" s="203">
        <f t="shared" si="9"/>
        <v>0</v>
      </c>
      <c r="BL100" s="18" t="s">
        <v>229</v>
      </c>
      <c r="BM100" s="202" t="s">
        <v>1093</v>
      </c>
    </row>
    <row r="101" spans="1:65" s="2" customFormat="1" ht="16.5" customHeight="1">
      <c r="A101" s="36"/>
      <c r="B101" s="37"/>
      <c r="C101" s="232" t="s">
        <v>277</v>
      </c>
      <c r="D101" s="232" t="s">
        <v>210</v>
      </c>
      <c r="E101" s="233" t="s">
        <v>1094</v>
      </c>
      <c r="F101" s="234" t="s">
        <v>1095</v>
      </c>
      <c r="G101" s="235" t="s">
        <v>133</v>
      </c>
      <c r="H101" s="236">
        <v>24</v>
      </c>
      <c r="I101" s="237"/>
      <c r="J101" s="238">
        <f t="shared" si="0"/>
        <v>0</v>
      </c>
      <c r="K101" s="234" t="s">
        <v>147</v>
      </c>
      <c r="L101" s="239"/>
      <c r="M101" s="240" t="s">
        <v>32</v>
      </c>
      <c r="N101" s="241" t="s">
        <v>50</v>
      </c>
      <c r="O101" s="66"/>
      <c r="P101" s="200">
        <f t="shared" si="1"/>
        <v>0</v>
      </c>
      <c r="Q101" s="200">
        <v>0.0001</v>
      </c>
      <c r="R101" s="200">
        <f t="shared" si="2"/>
        <v>0.0024000000000000002</v>
      </c>
      <c r="S101" s="200">
        <v>0</v>
      </c>
      <c r="T101" s="201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2" t="s">
        <v>269</v>
      </c>
      <c r="AT101" s="202" t="s">
        <v>210</v>
      </c>
      <c r="AU101" s="202" t="s">
        <v>135</v>
      </c>
      <c r="AY101" s="18" t="s">
        <v>128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18" t="s">
        <v>135</v>
      </c>
      <c r="BK101" s="203">
        <f t="shared" si="9"/>
        <v>0</v>
      </c>
      <c r="BL101" s="18" t="s">
        <v>229</v>
      </c>
      <c r="BM101" s="202" t="s">
        <v>1096</v>
      </c>
    </row>
    <row r="102" spans="1:65" s="2" customFormat="1" ht="24" customHeight="1">
      <c r="A102" s="36"/>
      <c r="B102" s="37"/>
      <c r="C102" s="191" t="s">
        <v>280</v>
      </c>
      <c r="D102" s="191" t="s">
        <v>131</v>
      </c>
      <c r="E102" s="192" t="s">
        <v>1097</v>
      </c>
      <c r="F102" s="193" t="s">
        <v>1098</v>
      </c>
      <c r="G102" s="194" t="s">
        <v>133</v>
      </c>
      <c r="H102" s="195">
        <v>12</v>
      </c>
      <c r="I102" s="196"/>
      <c r="J102" s="197">
        <f t="shared" si="0"/>
        <v>0</v>
      </c>
      <c r="K102" s="193" t="s">
        <v>147</v>
      </c>
      <c r="L102" s="41"/>
      <c r="M102" s="198" t="s">
        <v>32</v>
      </c>
      <c r="N102" s="199" t="s">
        <v>50</v>
      </c>
      <c r="O102" s="66"/>
      <c r="P102" s="200">
        <f t="shared" si="1"/>
        <v>0</v>
      </c>
      <c r="Q102" s="200">
        <v>0</v>
      </c>
      <c r="R102" s="200">
        <f t="shared" si="2"/>
        <v>0</v>
      </c>
      <c r="S102" s="200">
        <v>0</v>
      </c>
      <c r="T102" s="201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2" t="s">
        <v>229</v>
      </c>
      <c r="AT102" s="202" t="s">
        <v>131</v>
      </c>
      <c r="AU102" s="202" t="s">
        <v>135</v>
      </c>
      <c r="AY102" s="18" t="s">
        <v>128</v>
      </c>
      <c r="BE102" s="203">
        <f t="shared" si="4"/>
        <v>0</v>
      </c>
      <c r="BF102" s="203">
        <f t="shared" si="5"/>
        <v>0</v>
      </c>
      <c r="BG102" s="203">
        <f t="shared" si="6"/>
        <v>0</v>
      </c>
      <c r="BH102" s="203">
        <f t="shared" si="7"/>
        <v>0</v>
      </c>
      <c r="BI102" s="203">
        <f t="shared" si="8"/>
        <v>0</v>
      </c>
      <c r="BJ102" s="18" t="s">
        <v>135</v>
      </c>
      <c r="BK102" s="203">
        <f t="shared" si="9"/>
        <v>0</v>
      </c>
      <c r="BL102" s="18" t="s">
        <v>229</v>
      </c>
      <c r="BM102" s="202" t="s">
        <v>1099</v>
      </c>
    </row>
    <row r="103" spans="1:65" s="2" customFormat="1" ht="16.5" customHeight="1">
      <c r="A103" s="36"/>
      <c r="B103" s="37"/>
      <c r="C103" s="232" t="s">
        <v>286</v>
      </c>
      <c r="D103" s="232" t="s">
        <v>210</v>
      </c>
      <c r="E103" s="233" t="s">
        <v>1100</v>
      </c>
      <c r="F103" s="234" t="s">
        <v>1101</v>
      </c>
      <c r="G103" s="235" t="s">
        <v>133</v>
      </c>
      <c r="H103" s="236">
        <v>12</v>
      </c>
      <c r="I103" s="237"/>
      <c r="J103" s="238">
        <f t="shared" si="0"/>
        <v>0</v>
      </c>
      <c r="K103" s="234" t="s">
        <v>147</v>
      </c>
      <c r="L103" s="239"/>
      <c r="M103" s="240" t="s">
        <v>32</v>
      </c>
      <c r="N103" s="241" t="s">
        <v>50</v>
      </c>
      <c r="O103" s="66"/>
      <c r="P103" s="200">
        <f t="shared" si="1"/>
        <v>0</v>
      </c>
      <c r="Q103" s="200">
        <v>8E-05</v>
      </c>
      <c r="R103" s="200">
        <f t="shared" si="2"/>
        <v>0.0009600000000000001</v>
      </c>
      <c r="S103" s="200">
        <v>0</v>
      </c>
      <c r="T103" s="201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2" t="s">
        <v>269</v>
      </c>
      <c r="AT103" s="202" t="s">
        <v>210</v>
      </c>
      <c r="AU103" s="202" t="s">
        <v>135</v>
      </c>
      <c r="AY103" s="18" t="s">
        <v>128</v>
      </c>
      <c r="BE103" s="203">
        <f t="shared" si="4"/>
        <v>0</v>
      </c>
      <c r="BF103" s="203">
        <f t="shared" si="5"/>
        <v>0</v>
      </c>
      <c r="BG103" s="203">
        <f t="shared" si="6"/>
        <v>0</v>
      </c>
      <c r="BH103" s="203">
        <f t="shared" si="7"/>
        <v>0</v>
      </c>
      <c r="BI103" s="203">
        <f t="shared" si="8"/>
        <v>0</v>
      </c>
      <c r="BJ103" s="18" t="s">
        <v>135</v>
      </c>
      <c r="BK103" s="203">
        <f t="shared" si="9"/>
        <v>0</v>
      </c>
      <c r="BL103" s="18" t="s">
        <v>229</v>
      </c>
      <c r="BM103" s="202" t="s">
        <v>1102</v>
      </c>
    </row>
    <row r="104" spans="1:65" s="2" customFormat="1" ht="24" customHeight="1">
      <c r="A104" s="36"/>
      <c r="B104" s="37"/>
      <c r="C104" s="191" t="s">
        <v>290</v>
      </c>
      <c r="D104" s="191" t="s">
        <v>131</v>
      </c>
      <c r="E104" s="192" t="s">
        <v>1103</v>
      </c>
      <c r="F104" s="193" t="s">
        <v>1104</v>
      </c>
      <c r="G104" s="194" t="s">
        <v>133</v>
      </c>
      <c r="H104" s="195">
        <v>12</v>
      </c>
      <c r="I104" s="196"/>
      <c r="J104" s="197">
        <f t="shared" si="0"/>
        <v>0</v>
      </c>
      <c r="K104" s="193" t="s">
        <v>147</v>
      </c>
      <c r="L104" s="41"/>
      <c r="M104" s="198" t="s">
        <v>32</v>
      </c>
      <c r="N104" s="199" t="s">
        <v>50</v>
      </c>
      <c r="O104" s="66"/>
      <c r="P104" s="200">
        <f t="shared" si="1"/>
        <v>0</v>
      </c>
      <c r="Q104" s="200">
        <v>0</v>
      </c>
      <c r="R104" s="200">
        <f t="shared" si="2"/>
        <v>0</v>
      </c>
      <c r="S104" s="200">
        <v>0</v>
      </c>
      <c r="T104" s="201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2" t="s">
        <v>229</v>
      </c>
      <c r="AT104" s="202" t="s">
        <v>131</v>
      </c>
      <c r="AU104" s="202" t="s">
        <v>135</v>
      </c>
      <c r="AY104" s="18" t="s">
        <v>128</v>
      </c>
      <c r="BE104" s="203">
        <f t="shared" si="4"/>
        <v>0</v>
      </c>
      <c r="BF104" s="203">
        <f t="shared" si="5"/>
        <v>0</v>
      </c>
      <c r="BG104" s="203">
        <f t="shared" si="6"/>
        <v>0</v>
      </c>
      <c r="BH104" s="203">
        <f t="shared" si="7"/>
        <v>0</v>
      </c>
      <c r="BI104" s="203">
        <f t="shared" si="8"/>
        <v>0</v>
      </c>
      <c r="BJ104" s="18" t="s">
        <v>135</v>
      </c>
      <c r="BK104" s="203">
        <f t="shared" si="9"/>
        <v>0</v>
      </c>
      <c r="BL104" s="18" t="s">
        <v>229</v>
      </c>
      <c r="BM104" s="202" t="s">
        <v>1105</v>
      </c>
    </row>
    <row r="105" spans="1:65" s="2" customFormat="1" ht="16.5" customHeight="1">
      <c r="A105" s="36"/>
      <c r="B105" s="37"/>
      <c r="C105" s="232" t="s">
        <v>7</v>
      </c>
      <c r="D105" s="232" t="s">
        <v>210</v>
      </c>
      <c r="E105" s="233" t="s">
        <v>1106</v>
      </c>
      <c r="F105" s="234" t="s">
        <v>1107</v>
      </c>
      <c r="G105" s="235" t="s">
        <v>133</v>
      </c>
      <c r="H105" s="236">
        <v>12</v>
      </c>
      <c r="I105" s="237"/>
      <c r="J105" s="238">
        <f t="shared" si="0"/>
        <v>0</v>
      </c>
      <c r="K105" s="234" t="s">
        <v>147</v>
      </c>
      <c r="L105" s="239"/>
      <c r="M105" s="240" t="s">
        <v>32</v>
      </c>
      <c r="N105" s="241" t="s">
        <v>50</v>
      </c>
      <c r="O105" s="66"/>
      <c r="P105" s="200">
        <f t="shared" si="1"/>
        <v>0</v>
      </c>
      <c r="Q105" s="200">
        <v>8E-05</v>
      </c>
      <c r="R105" s="200">
        <f t="shared" si="2"/>
        <v>0.0009600000000000001</v>
      </c>
      <c r="S105" s="200">
        <v>0</v>
      </c>
      <c r="T105" s="201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2" t="s">
        <v>269</v>
      </c>
      <c r="AT105" s="202" t="s">
        <v>210</v>
      </c>
      <c r="AU105" s="202" t="s">
        <v>135</v>
      </c>
      <c r="AY105" s="18" t="s">
        <v>128</v>
      </c>
      <c r="BE105" s="203">
        <f t="shared" si="4"/>
        <v>0</v>
      </c>
      <c r="BF105" s="203">
        <f t="shared" si="5"/>
        <v>0</v>
      </c>
      <c r="BG105" s="203">
        <f t="shared" si="6"/>
        <v>0</v>
      </c>
      <c r="BH105" s="203">
        <f t="shared" si="7"/>
        <v>0</v>
      </c>
      <c r="BI105" s="203">
        <f t="shared" si="8"/>
        <v>0</v>
      </c>
      <c r="BJ105" s="18" t="s">
        <v>135</v>
      </c>
      <c r="BK105" s="203">
        <f t="shared" si="9"/>
        <v>0</v>
      </c>
      <c r="BL105" s="18" t="s">
        <v>229</v>
      </c>
      <c r="BM105" s="202" t="s">
        <v>1108</v>
      </c>
    </row>
    <row r="106" spans="1:65" s="2" customFormat="1" ht="16.5" customHeight="1">
      <c r="A106" s="36"/>
      <c r="B106" s="37"/>
      <c r="C106" s="191" t="s">
        <v>299</v>
      </c>
      <c r="D106" s="191" t="s">
        <v>131</v>
      </c>
      <c r="E106" s="192" t="s">
        <v>1109</v>
      </c>
      <c r="F106" s="193" t="s">
        <v>1110</v>
      </c>
      <c r="G106" s="194" t="s">
        <v>133</v>
      </c>
      <c r="H106" s="195">
        <v>12</v>
      </c>
      <c r="I106" s="196"/>
      <c r="J106" s="197">
        <f t="shared" si="0"/>
        <v>0</v>
      </c>
      <c r="K106" s="193" t="s">
        <v>147</v>
      </c>
      <c r="L106" s="41"/>
      <c r="M106" s="198" t="s">
        <v>32</v>
      </c>
      <c r="N106" s="199" t="s">
        <v>50</v>
      </c>
      <c r="O106" s="66"/>
      <c r="P106" s="200">
        <f t="shared" si="1"/>
        <v>0</v>
      </c>
      <c r="Q106" s="200">
        <v>0</v>
      </c>
      <c r="R106" s="200">
        <f t="shared" si="2"/>
        <v>0</v>
      </c>
      <c r="S106" s="200">
        <v>0</v>
      </c>
      <c r="T106" s="201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2" t="s">
        <v>229</v>
      </c>
      <c r="AT106" s="202" t="s">
        <v>131</v>
      </c>
      <c r="AU106" s="202" t="s">
        <v>135</v>
      </c>
      <c r="AY106" s="18" t="s">
        <v>128</v>
      </c>
      <c r="BE106" s="203">
        <f t="shared" si="4"/>
        <v>0</v>
      </c>
      <c r="BF106" s="203">
        <f t="shared" si="5"/>
        <v>0</v>
      </c>
      <c r="BG106" s="203">
        <f t="shared" si="6"/>
        <v>0</v>
      </c>
      <c r="BH106" s="203">
        <f t="shared" si="7"/>
        <v>0</v>
      </c>
      <c r="BI106" s="203">
        <f t="shared" si="8"/>
        <v>0</v>
      </c>
      <c r="BJ106" s="18" t="s">
        <v>135</v>
      </c>
      <c r="BK106" s="203">
        <f t="shared" si="9"/>
        <v>0</v>
      </c>
      <c r="BL106" s="18" t="s">
        <v>229</v>
      </c>
      <c r="BM106" s="202" t="s">
        <v>1111</v>
      </c>
    </row>
    <row r="107" spans="1:65" s="2" customFormat="1" ht="16.5" customHeight="1">
      <c r="A107" s="36"/>
      <c r="B107" s="37"/>
      <c r="C107" s="232" t="s">
        <v>304</v>
      </c>
      <c r="D107" s="232" t="s">
        <v>210</v>
      </c>
      <c r="E107" s="233" t="s">
        <v>1112</v>
      </c>
      <c r="F107" s="234" t="s">
        <v>1113</v>
      </c>
      <c r="G107" s="235" t="s">
        <v>133</v>
      </c>
      <c r="H107" s="236">
        <v>12</v>
      </c>
      <c r="I107" s="237"/>
      <c r="J107" s="238">
        <f t="shared" si="0"/>
        <v>0</v>
      </c>
      <c r="K107" s="234" t="s">
        <v>147</v>
      </c>
      <c r="L107" s="239"/>
      <c r="M107" s="240" t="s">
        <v>32</v>
      </c>
      <c r="N107" s="241" t="s">
        <v>50</v>
      </c>
      <c r="O107" s="66"/>
      <c r="P107" s="200">
        <f t="shared" si="1"/>
        <v>0</v>
      </c>
      <c r="Q107" s="200">
        <v>0.00027</v>
      </c>
      <c r="R107" s="200">
        <f t="shared" si="2"/>
        <v>0.00324</v>
      </c>
      <c r="S107" s="200">
        <v>0</v>
      </c>
      <c r="T107" s="201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2" t="s">
        <v>269</v>
      </c>
      <c r="AT107" s="202" t="s">
        <v>210</v>
      </c>
      <c r="AU107" s="202" t="s">
        <v>135</v>
      </c>
      <c r="AY107" s="18" t="s">
        <v>128</v>
      </c>
      <c r="BE107" s="203">
        <f t="shared" si="4"/>
        <v>0</v>
      </c>
      <c r="BF107" s="203">
        <f t="shared" si="5"/>
        <v>0</v>
      </c>
      <c r="BG107" s="203">
        <f t="shared" si="6"/>
        <v>0</v>
      </c>
      <c r="BH107" s="203">
        <f t="shared" si="7"/>
        <v>0</v>
      </c>
      <c r="BI107" s="203">
        <f t="shared" si="8"/>
        <v>0</v>
      </c>
      <c r="BJ107" s="18" t="s">
        <v>135</v>
      </c>
      <c r="BK107" s="203">
        <f t="shared" si="9"/>
        <v>0</v>
      </c>
      <c r="BL107" s="18" t="s">
        <v>229</v>
      </c>
      <c r="BM107" s="202" t="s">
        <v>1114</v>
      </c>
    </row>
    <row r="108" spans="1:65" s="2" customFormat="1" ht="24" customHeight="1">
      <c r="A108" s="36"/>
      <c r="B108" s="37"/>
      <c r="C108" s="191" t="s">
        <v>310</v>
      </c>
      <c r="D108" s="191" t="s">
        <v>131</v>
      </c>
      <c r="E108" s="192" t="s">
        <v>1115</v>
      </c>
      <c r="F108" s="193" t="s">
        <v>1116</v>
      </c>
      <c r="G108" s="194" t="s">
        <v>133</v>
      </c>
      <c r="H108" s="195">
        <v>60</v>
      </c>
      <c r="I108" s="196"/>
      <c r="J108" s="197">
        <f t="shared" si="0"/>
        <v>0</v>
      </c>
      <c r="K108" s="193" t="s">
        <v>147</v>
      </c>
      <c r="L108" s="41"/>
      <c r="M108" s="198" t="s">
        <v>32</v>
      </c>
      <c r="N108" s="199" t="s">
        <v>50</v>
      </c>
      <c r="O108" s="66"/>
      <c r="P108" s="200">
        <f t="shared" si="1"/>
        <v>0</v>
      </c>
      <c r="Q108" s="200">
        <v>0</v>
      </c>
      <c r="R108" s="200">
        <f t="shared" si="2"/>
        <v>0</v>
      </c>
      <c r="S108" s="200">
        <v>0</v>
      </c>
      <c r="T108" s="201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2" t="s">
        <v>229</v>
      </c>
      <c r="AT108" s="202" t="s">
        <v>131</v>
      </c>
      <c r="AU108" s="202" t="s">
        <v>135</v>
      </c>
      <c r="AY108" s="18" t="s">
        <v>128</v>
      </c>
      <c r="BE108" s="203">
        <f t="shared" si="4"/>
        <v>0</v>
      </c>
      <c r="BF108" s="203">
        <f t="shared" si="5"/>
        <v>0</v>
      </c>
      <c r="BG108" s="203">
        <f t="shared" si="6"/>
        <v>0</v>
      </c>
      <c r="BH108" s="203">
        <f t="shared" si="7"/>
        <v>0</v>
      </c>
      <c r="BI108" s="203">
        <f t="shared" si="8"/>
        <v>0</v>
      </c>
      <c r="BJ108" s="18" t="s">
        <v>135</v>
      </c>
      <c r="BK108" s="203">
        <f t="shared" si="9"/>
        <v>0</v>
      </c>
      <c r="BL108" s="18" t="s">
        <v>229</v>
      </c>
      <c r="BM108" s="202" t="s">
        <v>1117</v>
      </c>
    </row>
    <row r="109" spans="1:65" s="2" customFormat="1" ht="16.5" customHeight="1">
      <c r="A109" s="36"/>
      <c r="B109" s="37"/>
      <c r="C109" s="232" t="s">
        <v>314</v>
      </c>
      <c r="D109" s="232" t="s">
        <v>210</v>
      </c>
      <c r="E109" s="233" t="s">
        <v>1118</v>
      </c>
      <c r="F109" s="234" t="s">
        <v>1119</v>
      </c>
      <c r="G109" s="235" t="s">
        <v>133</v>
      </c>
      <c r="H109" s="236">
        <v>60</v>
      </c>
      <c r="I109" s="237"/>
      <c r="J109" s="238">
        <f t="shared" si="0"/>
        <v>0</v>
      </c>
      <c r="K109" s="234" t="s">
        <v>147</v>
      </c>
      <c r="L109" s="239"/>
      <c r="M109" s="240" t="s">
        <v>32</v>
      </c>
      <c r="N109" s="241" t="s">
        <v>50</v>
      </c>
      <c r="O109" s="66"/>
      <c r="P109" s="200">
        <f t="shared" si="1"/>
        <v>0</v>
      </c>
      <c r="Q109" s="200">
        <v>0.00025</v>
      </c>
      <c r="R109" s="200">
        <f t="shared" si="2"/>
        <v>0.015</v>
      </c>
      <c r="S109" s="200">
        <v>0</v>
      </c>
      <c r="T109" s="201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2" t="s">
        <v>269</v>
      </c>
      <c r="AT109" s="202" t="s">
        <v>210</v>
      </c>
      <c r="AU109" s="202" t="s">
        <v>135</v>
      </c>
      <c r="AY109" s="18" t="s">
        <v>128</v>
      </c>
      <c r="BE109" s="203">
        <f t="shared" si="4"/>
        <v>0</v>
      </c>
      <c r="BF109" s="203">
        <f t="shared" si="5"/>
        <v>0</v>
      </c>
      <c r="BG109" s="203">
        <f t="shared" si="6"/>
        <v>0</v>
      </c>
      <c r="BH109" s="203">
        <f t="shared" si="7"/>
        <v>0</v>
      </c>
      <c r="BI109" s="203">
        <f t="shared" si="8"/>
        <v>0</v>
      </c>
      <c r="BJ109" s="18" t="s">
        <v>135</v>
      </c>
      <c r="BK109" s="203">
        <f t="shared" si="9"/>
        <v>0</v>
      </c>
      <c r="BL109" s="18" t="s">
        <v>229</v>
      </c>
      <c r="BM109" s="202" t="s">
        <v>1120</v>
      </c>
    </row>
    <row r="110" spans="1:65" s="2" customFormat="1" ht="16.5" customHeight="1">
      <c r="A110" s="36"/>
      <c r="B110" s="37"/>
      <c r="C110" s="191" t="s">
        <v>320</v>
      </c>
      <c r="D110" s="191" t="s">
        <v>131</v>
      </c>
      <c r="E110" s="192" t="s">
        <v>1121</v>
      </c>
      <c r="F110" s="193" t="s">
        <v>1122</v>
      </c>
      <c r="G110" s="194" t="s">
        <v>133</v>
      </c>
      <c r="H110" s="195">
        <v>48</v>
      </c>
      <c r="I110" s="196"/>
      <c r="J110" s="197">
        <f t="shared" si="0"/>
        <v>0</v>
      </c>
      <c r="K110" s="193" t="s">
        <v>147</v>
      </c>
      <c r="L110" s="41"/>
      <c r="M110" s="198" t="s">
        <v>32</v>
      </c>
      <c r="N110" s="199" t="s">
        <v>50</v>
      </c>
      <c r="O110" s="66"/>
      <c r="P110" s="200">
        <f t="shared" si="1"/>
        <v>0</v>
      </c>
      <c r="Q110" s="200">
        <v>0</v>
      </c>
      <c r="R110" s="200">
        <f t="shared" si="2"/>
        <v>0</v>
      </c>
      <c r="S110" s="200">
        <v>0</v>
      </c>
      <c r="T110" s="201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2" t="s">
        <v>229</v>
      </c>
      <c r="AT110" s="202" t="s">
        <v>131</v>
      </c>
      <c r="AU110" s="202" t="s">
        <v>135</v>
      </c>
      <c r="AY110" s="18" t="s">
        <v>128</v>
      </c>
      <c r="BE110" s="203">
        <f t="shared" si="4"/>
        <v>0</v>
      </c>
      <c r="BF110" s="203">
        <f t="shared" si="5"/>
        <v>0</v>
      </c>
      <c r="BG110" s="203">
        <f t="shared" si="6"/>
        <v>0</v>
      </c>
      <c r="BH110" s="203">
        <f t="shared" si="7"/>
        <v>0</v>
      </c>
      <c r="BI110" s="203">
        <f t="shared" si="8"/>
        <v>0</v>
      </c>
      <c r="BJ110" s="18" t="s">
        <v>135</v>
      </c>
      <c r="BK110" s="203">
        <f t="shared" si="9"/>
        <v>0</v>
      </c>
      <c r="BL110" s="18" t="s">
        <v>229</v>
      </c>
      <c r="BM110" s="202" t="s">
        <v>1123</v>
      </c>
    </row>
    <row r="111" spans="1:65" s="2" customFormat="1" ht="16.5" customHeight="1">
      <c r="A111" s="36"/>
      <c r="B111" s="37"/>
      <c r="C111" s="232" t="s">
        <v>325</v>
      </c>
      <c r="D111" s="232" t="s">
        <v>210</v>
      </c>
      <c r="E111" s="233" t="s">
        <v>1124</v>
      </c>
      <c r="F111" s="234" t="s">
        <v>1125</v>
      </c>
      <c r="G111" s="235" t="s">
        <v>133</v>
      </c>
      <c r="H111" s="236">
        <v>12</v>
      </c>
      <c r="I111" s="237"/>
      <c r="J111" s="238">
        <f t="shared" si="0"/>
        <v>0</v>
      </c>
      <c r="K111" s="234" t="s">
        <v>147</v>
      </c>
      <c r="L111" s="239"/>
      <c r="M111" s="240" t="s">
        <v>32</v>
      </c>
      <c r="N111" s="241" t="s">
        <v>50</v>
      </c>
      <c r="O111" s="66"/>
      <c r="P111" s="200">
        <f t="shared" si="1"/>
        <v>0</v>
      </c>
      <c r="Q111" s="200">
        <v>0.0004</v>
      </c>
      <c r="R111" s="200">
        <f t="shared" si="2"/>
        <v>0.0048000000000000004</v>
      </c>
      <c r="S111" s="200">
        <v>0</v>
      </c>
      <c r="T111" s="201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269</v>
      </c>
      <c r="AT111" s="202" t="s">
        <v>210</v>
      </c>
      <c r="AU111" s="202" t="s">
        <v>135</v>
      </c>
      <c r="AY111" s="18" t="s">
        <v>128</v>
      </c>
      <c r="BE111" s="203">
        <f t="shared" si="4"/>
        <v>0</v>
      </c>
      <c r="BF111" s="203">
        <f t="shared" si="5"/>
        <v>0</v>
      </c>
      <c r="BG111" s="203">
        <f t="shared" si="6"/>
        <v>0</v>
      </c>
      <c r="BH111" s="203">
        <f t="shared" si="7"/>
        <v>0</v>
      </c>
      <c r="BI111" s="203">
        <f t="shared" si="8"/>
        <v>0</v>
      </c>
      <c r="BJ111" s="18" t="s">
        <v>135</v>
      </c>
      <c r="BK111" s="203">
        <f t="shared" si="9"/>
        <v>0</v>
      </c>
      <c r="BL111" s="18" t="s">
        <v>229</v>
      </c>
      <c r="BM111" s="202" t="s">
        <v>1126</v>
      </c>
    </row>
    <row r="112" spans="1:65" s="2" customFormat="1" ht="16.5" customHeight="1">
      <c r="A112" s="36"/>
      <c r="B112" s="37"/>
      <c r="C112" s="232" t="s">
        <v>330</v>
      </c>
      <c r="D112" s="232" t="s">
        <v>210</v>
      </c>
      <c r="E112" s="233" t="s">
        <v>1127</v>
      </c>
      <c r="F112" s="234" t="s">
        <v>1128</v>
      </c>
      <c r="G112" s="235" t="s">
        <v>133</v>
      </c>
      <c r="H112" s="236">
        <v>24</v>
      </c>
      <c r="I112" s="237"/>
      <c r="J112" s="238">
        <f t="shared" si="0"/>
        <v>0</v>
      </c>
      <c r="K112" s="234" t="s">
        <v>147</v>
      </c>
      <c r="L112" s="239"/>
      <c r="M112" s="240" t="s">
        <v>32</v>
      </c>
      <c r="N112" s="241" t="s">
        <v>50</v>
      </c>
      <c r="O112" s="66"/>
      <c r="P112" s="200">
        <f t="shared" si="1"/>
        <v>0</v>
      </c>
      <c r="Q112" s="200">
        <v>0.0004</v>
      </c>
      <c r="R112" s="200">
        <f t="shared" si="2"/>
        <v>0.009600000000000001</v>
      </c>
      <c r="S112" s="200">
        <v>0</v>
      </c>
      <c r="T112" s="201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2" t="s">
        <v>269</v>
      </c>
      <c r="AT112" s="202" t="s">
        <v>210</v>
      </c>
      <c r="AU112" s="202" t="s">
        <v>135</v>
      </c>
      <c r="AY112" s="18" t="s">
        <v>128</v>
      </c>
      <c r="BE112" s="203">
        <f t="shared" si="4"/>
        <v>0</v>
      </c>
      <c r="BF112" s="203">
        <f t="shared" si="5"/>
        <v>0</v>
      </c>
      <c r="BG112" s="203">
        <f t="shared" si="6"/>
        <v>0</v>
      </c>
      <c r="BH112" s="203">
        <f t="shared" si="7"/>
        <v>0</v>
      </c>
      <c r="BI112" s="203">
        <f t="shared" si="8"/>
        <v>0</v>
      </c>
      <c r="BJ112" s="18" t="s">
        <v>135</v>
      </c>
      <c r="BK112" s="203">
        <f t="shared" si="9"/>
        <v>0</v>
      </c>
      <c r="BL112" s="18" t="s">
        <v>229</v>
      </c>
      <c r="BM112" s="202" t="s">
        <v>1129</v>
      </c>
    </row>
    <row r="113" spans="1:65" s="2" customFormat="1" ht="16.5" customHeight="1">
      <c r="A113" s="36"/>
      <c r="B113" s="37"/>
      <c r="C113" s="232" t="s">
        <v>334</v>
      </c>
      <c r="D113" s="232" t="s">
        <v>210</v>
      </c>
      <c r="E113" s="233" t="s">
        <v>1130</v>
      </c>
      <c r="F113" s="234" t="s">
        <v>1131</v>
      </c>
      <c r="G113" s="235" t="s">
        <v>133</v>
      </c>
      <c r="H113" s="236">
        <v>12</v>
      </c>
      <c r="I113" s="237"/>
      <c r="J113" s="238">
        <f t="shared" si="0"/>
        <v>0</v>
      </c>
      <c r="K113" s="234" t="s">
        <v>147</v>
      </c>
      <c r="L113" s="239"/>
      <c r="M113" s="240" t="s">
        <v>32</v>
      </c>
      <c r="N113" s="241" t="s">
        <v>50</v>
      </c>
      <c r="O113" s="66"/>
      <c r="P113" s="200">
        <f t="shared" si="1"/>
        <v>0</v>
      </c>
      <c r="Q113" s="200">
        <v>0.0004</v>
      </c>
      <c r="R113" s="200">
        <f t="shared" si="2"/>
        <v>0.0048000000000000004</v>
      </c>
      <c r="S113" s="200">
        <v>0</v>
      </c>
      <c r="T113" s="201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2" t="s">
        <v>269</v>
      </c>
      <c r="AT113" s="202" t="s">
        <v>210</v>
      </c>
      <c r="AU113" s="202" t="s">
        <v>135</v>
      </c>
      <c r="AY113" s="18" t="s">
        <v>128</v>
      </c>
      <c r="BE113" s="203">
        <f t="shared" si="4"/>
        <v>0</v>
      </c>
      <c r="BF113" s="203">
        <f t="shared" si="5"/>
        <v>0</v>
      </c>
      <c r="BG113" s="203">
        <f t="shared" si="6"/>
        <v>0</v>
      </c>
      <c r="BH113" s="203">
        <f t="shared" si="7"/>
        <v>0</v>
      </c>
      <c r="BI113" s="203">
        <f t="shared" si="8"/>
        <v>0</v>
      </c>
      <c r="BJ113" s="18" t="s">
        <v>135</v>
      </c>
      <c r="BK113" s="203">
        <f t="shared" si="9"/>
        <v>0</v>
      </c>
      <c r="BL113" s="18" t="s">
        <v>229</v>
      </c>
      <c r="BM113" s="202" t="s">
        <v>1132</v>
      </c>
    </row>
    <row r="114" spans="1:65" s="2" customFormat="1" ht="16.5" customHeight="1">
      <c r="A114" s="36"/>
      <c r="B114" s="37"/>
      <c r="C114" s="191" t="s">
        <v>339</v>
      </c>
      <c r="D114" s="191" t="s">
        <v>131</v>
      </c>
      <c r="E114" s="192" t="s">
        <v>1133</v>
      </c>
      <c r="F114" s="193" t="s">
        <v>1134</v>
      </c>
      <c r="G114" s="194" t="s">
        <v>133</v>
      </c>
      <c r="H114" s="195">
        <v>12</v>
      </c>
      <c r="I114" s="196"/>
      <c r="J114" s="197">
        <f t="shared" si="0"/>
        <v>0</v>
      </c>
      <c r="K114" s="193" t="s">
        <v>147</v>
      </c>
      <c r="L114" s="41"/>
      <c r="M114" s="198" t="s">
        <v>32</v>
      </c>
      <c r="N114" s="199" t="s">
        <v>50</v>
      </c>
      <c r="O114" s="66"/>
      <c r="P114" s="200">
        <f t="shared" si="1"/>
        <v>0</v>
      </c>
      <c r="Q114" s="200">
        <v>0</v>
      </c>
      <c r="R114" s="200">
        <f t="shared" si="2"/>
        <v>0</v>
      </c>
      <c r="S114" s="200">
        <v>0</v>
      </c>
      <c r="T114" s="201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2" t="s">
        <v>229</v>
      </c>
      <c r="AT114" s="202" t="s">
        <v>131</v>
      </c>
      <c r="AU114" s="202" t="s">
        <v>135</v>
      </c>
      <c r="AY114" s="18" t="s">
        <v>128</v>
      </c>
      <c r="BE114" s="203">
        <f t="shared" si="4"/>
        <v>0</v>
      </c>
      <c r="BF114" s="203">
        <f t="shared" si="5"/>
        <v>0</v>
      </c>
      <c r="BG114" s="203">
        <f t="shared" si="6"/>
        <v>0</v>
      </c>
      <c r="BH114" s="203">
        <f t="shared" si="7"/>
        <v>0</v>
      </c>
      <c r="BI114" s="203">
        <f t="shared" si="8"/>
        <v>0</v>
      </c>
      <c r="BJ114" s="18" t="s">
        <v>135</v>
      </c>
      <c r="BK114" s="203">
        <f t="shared" si="9"/>
        <v>0</v>
      </c>
      <c r="BL114" s="18" t="s">
        <v>229</v>
      </c>
      <c r="BM114" s="202" t="s">
        <v>1135</v>
      </c>
    </row>
    <row r="115" spans="1:65" s="2" customFormat="1" ht="16.5" customHeight="1">
      <c r="A115" s="36"/>
      <c r="B115" s="37"/>
      <c r="C115" s="191" t="s">
        <v>344</v>
      </c>
      <c r="D115" s="191" t="s">
        <v>131</v>
      </c>
      <c r="E115" s="192" t="s">
        <v>1136</v>
      </c>
      <c r="F115" s="193" t="s">
        <v>1137</v>
      </c>
      <c r="G115" s="194" t="s">
        <v>133</v>
      </c>
      <c r="H115" s="195">
        <v>24</v>
      </c>
      <c r="I115" s="196"/>
      <c r="J115" s="197">
        <f t="shared" si="0"/>
        <v>0</v>
      </c>
      <c r="K115" s="193" t="s">
        <v>147</v>
      </c>
      <c r="L115" s="41"/>
      <c r="M115" s="198" t="s">
        <v>32</v>
      </c>
      <c r="N115" s="199" t="s">
        <v>50</v>
      </c>
      <c r="O115" s="66"/>
      <c r="P115" s="200">
        <f t="shared" si="1"/>
        <v>0</v>
      </c>
      <c r="Q115" s="200">
        <v>0</v>
      </c>
      <c r="R115" s="200">
        <f t="shared" si="2"/>
        <v>0</v>
      </c>
      <c r="S115" s="200">
        <v>0</v>
      </c>
      <c r="T115" s="201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2" t="s">
        <v>229</v>
      </c>
      <c r="AT115" s="202" t="s">
        <v>131</v>
      </c>
      <c r="AU115" s="202" t="s">
        <v>135</v>
      </c>
      <c r="AY115" s="18" t="s">
        <v>128</v>
      </c>
      <c r="BE115" s="203">
        <f t="shared" si="4"/>
        <v>0</v>
      </c>
      <c r="BF115" s="203">
        <f t="shared" si="5"/>
        <v>0</v>
      </c>
      <c r="BG115" s="203">
        <f t="shared" si="6"/>
        <v>0</v>
      </c>
      <c r="BH115" s="203">
        <f t="shared" si="7"/>
        <v>0</v>
      </c>
      <c r="BI115" s="203">
        <f t="shared" si="8"/>
        <v>0</v>
      </c>
      <c r="BJ115" s="18" t="s">
        <v>135</v>
      </c>
      <c r="BK115" s="203">
        <f t="shared" si="9"/>
        <v>0</v>
      </c>
      <c r="BL115" s="18" t="s">
        <v>229</v>
      </c>
      <c r="BM115" s="202" t="s">
        <v>1138</v>
      </c>
    </row>
    <row r="116" spans="1:65" s="2" customFormat="1" ht="16.5" customHeight="1">
      <c r="A116" s="36"/>
      <c r="B116" s="37"/>
      <c r="C116" s="232" t="s">
        <v>269</v>
      </c>
      <c r="D116" s="232" t="s">
        <v>210</v>
      </c>
      <c r="E116" s="233" t="s">
        <v>1139</v>
      </c>
      <c r="F116" s="234" t="s">
        <v>1140</v>
      </c>
      <c r="G116" s="235" t="s">
        <v>133</v>
      </c>
      <c r="H116" s="236">
        <v>24</v>
      </c>
      <c r="I116" s="237"/>
      <c r="J116" s="238">
        <f t="shared" si="0"/>
        <v>0</v>
      </c>
      <c r="K116" s="234" t="s">
        <v>147</v>
      </c>
      <c r="L116" s="239"/>
      <c r="M116" s="240" t="s">
        <v>32</v>
      </c>
      <c r="N116" s="241" t="s">
        <v>50</v>
      </c>
      <c r="O116" s="66"/>
      <c r="P116" s="200">
        <f t="shared" si="1"/>
        <v>0</v>
      </c>
      <c r="Q116" s="200">
        <v>0.00015</v>
      </c>
      <c r="R116" s="200">
        <f t="shared" si="2"/>
        <v>0.0036</v>
      </c>
      <c r="S116" s="200">
        <v>0</v>
      </c>
      <c r="T116" s="201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2" t="s">
        <v>269</v>
      </c>
      <c r="AT116" s="202" t="s">
        <v>210</v>
      </c>
      <c r="AU116" s="202" t="s">
        <v>135</v>
      </c>
      <c r="AY116" s="18" t="s">
        <v>128</v>
      </c>
      <c r="BE116" s="203">
        <f t="shared" si="4"/>
        <v>0</v>
      </c>
      <c r="BF116" s="203">
        <f t="shared" si="5"/>
        <v>0</v>
      </c>
      <c r="BG116" s="203">
        <f t="shared" si="6"/>
        <v>0</v>
      </c>
      <c r="BH116" s="203">
        <f t="shared" si="7"/>
        <v>0</v>
      </c>
      <c r="BI116" s="203">
        <f t="shared" si="8"/>
        <v>0</v>
      </c>
      <c r="BJ116" s="18" t="s">
        <v>135</v>
      </c>
      <c r="BK116" s="203">
        <f t="shared" si="9"/>
        <v>0</v>
      </c>
      <c r="BL116" s="18" t="s">
        <v>229</v>
      </c>
      <c r="BM116" s="202" t="s">
        <v>1141</v>
      </c>
    </row>
    <row r="117" spans="1:65" s="2" customFormat="1" ht="24" customHeight="1">
      <c r="A117" s="36"/>
      <c r="B117" s="37"/>
      <c r="C117" s="191" t="s">
        <v>352</v>
      </c>
      <c r="D117" s="191" t="s">
        <v>131</v>
      </c>
      <c r="E117" s="192" t="s">
        <v>1142</v>
      </c>
      <c r="F117" s="193" t="s">
        <v>1143</v>
      </c>
      <c r="G117" s="194" t="s">
        <v>133</v>
      </c>
      <c r="H117" s="195">
        <v>48</v>
      </c>
      <c r="I117" s="196"/>
      <c r="J117" s="197">
        <f t="shared" si="0"/>
        <v>0</v>
      </c>
      <c r="K117" s="193" t="s">
        <v>147</v>
      </c>
      <c r="L117" s="41"/>
      <c r="M117" s="198" t="s">
        <v>32</v>
      </c>
      <c r="N117" s="199" t="s">
        <v>50</v>
      </c>
      <c r="O117" s="66"/>
      <c r="P117" s="200">
        <f t="shared" si="1"/>
        <v>0</v>
      </c>
      <c r="Q117" s="200">
        <v>0</v>
      </c>
      <c r="R117" s="200">
        <f t="shared" si="2"/>
        <v>0</v>
      </c>
      <c r="S117" s="200">
        <v>0</v>
      </c>
      <c r="T117" s="201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2" t="s">
        <v>229</v>
      </c>
      <c r="AT117" s="202" t="s">
        <v>131</v>
      </c>
      <c r="AU117" s="202" t="s">
        <v>135</v>
      </c>
      <c r="AY117" s="18" t="s">
        <v>128</v>
      </c>
      <c r="BE117" s="203">
        <f t="shared" si="4"/>
        <v>0</v>
      </c>
      <c r="BF117" s="203">
        <f t="shared" si="5"/>
        <v>0</v>
      </c>
      <c r="BG117" s="203">
        <f t="shared" si="6"/>
        <v>0</v>
      </c>
      <c r="BH117" s="203">
        <f t="shared" si="7"/>
        <v>0</v>
      </c>
      <c r="BI117" s="203">
        <f t="shared" si="8"/>
        <v>0</v>
      </c>
      <c r="BJ117" s="18" t="s">
        <v>135</v>
      </c>
      <c r="BK117" s="203">
        <f t="shared" si="9"/>
        <v>0</v>
      </c>
      <c r="BL117" s="18" t="s">
        <v>229</v>
      </c>
      <c r="BM117" s="202" t="s">
        <v>1144</v>
      </c>
    </row>
    <row r="118" spans="1:65" s="2" customFormat="1" ht="16.5" customHeight="1">
      <c r="A118" s="36"/>
      <c r="B118" s="37"/>
      <c r="C118" s="232" t="s">
        <v>358</v>
      </c>
      <c r="D118" s="232" t="s">
        <v>210</v>
      </c>
      <c r="E118" s="233" t="s">
        <v>1145</v>
      </c>
      <c r="F118" s="234" t="s">
        <v>1146</v>
      </c>
      <c r="G118" s="235" t="s">
        <v>133</v>
      </c>
      <c r="H118" s="236">
        <v>36</v>
      </c>
      <c r="I118" s="237"/>
      <c r="J118" s="238">
        <f t="shared" si="0"/>
        <v>0</v>
      </c>
      <c r="K118" s="234" t="s">
        <v>147</v>
      </c>
      <c r="L118" s="239"/>
      <c r="M118" s="240" t="s">
        <v>32</v>
      </c>
      <c r="N118" s="241" t="s">
        <v>50</v>
      </c>
      <c r="O118" s="66"/>
      <c r="P118" s="200">
        <f t="shared" si="1"/>
        <v>0</v>
      </c>
      <c r="Q118" s="200">
        <v>0.0016</v>
      </c>
      <c r="R118" s="200">
        <f t="shared" si="2"/>
        <v>0.057600000000000005</v>
      </c>
      <c r="S118" s="200">
        <v>0</v>
      </c>
      <c r="T118" s="201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2" t="s">
        <v>269</v>
      </c>
      <c r="AT118" s="202" t="s">
        <v>210</v>
      </c>
      <c r="AU118" s="202" t="s">
        <v>135</v>
      </c>
      <c r="AY118" s="18" t="s">
        <v>128</v>
      </c>
      <c r="BE118" s="203">
        <f t="shared" si="4"/>
        <v>0</v>
      </c>
      <c r="BF118" s="203">
        <f t="shared" si="5"/>
        <v>0</v>
      </c>
      <c r="BG118" s="203">
        <f t="shared" si="6"/>
        <v>0</v>
      </c>
      <c r="BH118" s="203">
        <f t="shared" si="7"/>
        <v>0</v>
      </c>
      <c r="BI118" s="203">
        <f t="shared" si="8"/>
        <v>0</v>
      </c>
      <c r="BJ118" s="18" t="s">
        <v>135</v>
      </c>
      <c r="BK118" s="203">
        <f t="shared" si="9"/>
        <v>0</v>
      </c>
      <c r="BL118" s="18" t="s">
        <v>229</v>
      </c>
      <c r="BM118" s="202" t="s">
        <v>1147</v>
      </c>
    </row>
    <row r="119" spans="1:65" s="2" customFormat="1" ht="16.5" customHeight="1">
      <c r="A119" s="36"/>
      <c r="B119" s="37"/>
      <c r="C119" s="232" t="s">
        <v>362</v>
      </c>
      <c r="D119" s="232" t="s">
        <v>210</v>
      </c>
      <c r="E119" s="233" t="s">
        <v>1148</v>
      </c>
      <c r="F119" s="234" t="s">
        <v>1149</v>
      </c>
      <c r="G119" s="235" t="s">
        <v>133</v>
      </c>
      <c r="H119" s="236">
        <v>12</v>
      </c>
      <c r="I119" s="237"/>
      <c r="J119" s="238">
        <f t="shared" si="0"/>
        <v>0</v>
      </c>
      <c r="K119" s="234" t="s">
        <v>32</v>
      </c>
      <c r="L119" s="239"/>
      <c r="M119" s="240" t="s">
        <v>32</v>
      </c>
      <c r="N119" s="241" t="s">
        <v>50</v>
      </c>
      <c r="O119" s="66"/>
      <c r="P119" s="200">
        <f t="shared" si="1"/>
        <v>0</v>
      </c>
      <c r="Q119" s="200">
        <v>0.0016</v>
      </c>
      <c r="R119" s="200">
        <f t="shared" si="2"/>
        <v>0.019200000000000002</v>
      </c>
      <c r="S119" s="200">
        <v>0</v>
      </c>
      <c r="T119" s="201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2" t="s">
        <v>269</v>
      </c>
      <c r="AT119" s="202" t="s">
        <v>210</v>
      </c>
      <c r="AU119" s="202" t="s">
        <v>135</v>
      </c>
      <c r="AY119" s="18" t="s">
        <v>128</v>
      </c>
      <c r="BE119" s="203">
        <f t="shared" si="4"/>
        <v>0</v>
      </c>
      <c r="BF119" s="203">
        <f t="shared" si="5"/>
        <v>0</v>
      </c>
      <c r="BG119" s="203">
        <f t="shared" si="6"/>
        <v>0</v>
      </c>
      <c r="BH119" s="203">
        <f t="shared" si="7"/>
        <v>0</v>
      </c>
      <c r="BI119" s="203">
        <f t="shared" si="8"/>
        <v>0</v>
      </c>
      <c r="BJ119" s="18" t="s">
        <v>135</v>
      </c>
      <c r="BK119" s="203">
        <f t="shared" si="9"/>
        <v>0</v>
      </c>
      <c r="BL119" s="18" t="s">
        <v>229</v>
      </c>
      <c r="BM119" s="202" t="s">
        <v>1150</v>
      </c>
    </row>
    <row r="120" spans="1:65" s="2" customFormat="1" ht="16.5" customHeight="1">
      <c r="A120" s="36"/>
      <c r="B120" s="37"/>
      <c r="C120" s="191" t="s">
        <v>366</v>
      </c>
      <c r="D120" s="191" t="s">
        <v>131</v>
      </c>
      <c r="E120" s="192" t="s">
        <v>1151</v>
      </c>
      <c r="F120" s="193" t="s">
        <v>1152</v>
      </c>
      <c r="G120" s="194" t="s">
        <v>133</v>
      </c>
      <c r="H120" s="195">
        <v>1</v>
      </c>
      <c r="I120" s="196"/>
      <c r="J120" s="197">
        <f t="shared" si="0"/>
        <v>0</v>
      </c>
      <c r="K120" s="193" t="s">
        <v>147</v>
      </c>
      <c r="L120" s="41"/>
      <c r="M120" s="198" t="s">
        <v>32</v>
      </c>
      <c r="N120" s="199" t="s">
        <v>50</v>
      </c>
      <c r="O120" s="66"/>
      <c r="P120" s="200">
        <f t="shared" si="1"/>
        <v>0</v>
      </c>
      <c r="Q120" s="200">
        <v>0</v>
      </c>
      <c r="R120" s="200">
        <f t="shared" si="2"/>
        <v>0</v>
      </c>
      <c r="S120" s="200">
        <v>0</v>
      </c>
      <c r="T120" s="201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2" t="s">
        <v>229</v>
      </c>
      <c r="AT120" s="202" t="s">
        <v>131</v>
      </c>
      <c r="AU120" s="202" t="s">
        <v>135</v>
      </c>
      <c r="AY120" s="18" t="s">
        <v>128</v>
      </c>
      <c r="BE120" s="203">
        <f t="shared" si="4"/>
        <v>0</v>
      </c>
      <c r="BF120" s="203">
        <f t="shared" si="5"/>
        <v>0</v>
      </c>
      <c r="BG120" s="203">
        <f t="shared" si="6"/>
        <v>0</v>
      </c>
      <c r="BH120" s="203">
        <f t="shared" si="7"/>
        <v>0</v>
      </c>
      <c r="BI120" s="203">
        <f t="shared" si="8"/>
        <v>0</v>
      </c>
      <c r="BJ120" s="18" t="s">
        <v>135</v>
      </c>
      <c r="BK120" s="203">
        <f t="shared" si="9"/>
        <v>0</v>
      </c>
      <c r="BL120" s="18" t="s">
        <v>229</v>
      </c>
      <c r="BM120" s="202" t="s">
        <v>1153</v>
      </c>
    </row>
    <row r="121" spans="1:65" s="2" customFormat="1" ht="16.5" customHeight="1">
      <c r="A121" s="36"/>
      <c r="B121" s="37"/>
      <c r="C121" s="191" t="s">
        <v>370</v>
      </c>
      <c r="D121" s="191" t="s">
        <v>131</v>
      </c>
      <c r="E121" s="192" t="s">
        <v>1154</v>
      </c>
      <c r="F121" s="193" t="s">
        <v>1155</v>
      </c>
      <c r="G121" s="194" t="s">
        <v>133</v>
      </c>
      <c r="H121" s="195">
        <v>1</v>
      </c>
      <c r="I121" s="196"/>
      <c r="J121" s="197">
        <f t="shared" si="0"/>
        <v>0</v>
      </c>
      <c r="K121" s="193" t="s">
        <v>147</v>
      </c>
      <c r="L121" s="41"/>
      <c r="M121" s="198" t="s">
        <v>32</v>
      </c>
      <c r="N121" s="199" t="s">
        <v>50</v>
      </c>
      <c r="O121" s="66"/>
      <c r="P121" s="200">
        <f t="shared" si="1"/>
        <v>0</v>
      </c>
      <c r="Q121" s="200">
        <v>0</v>
      </c>
      <c r="R121" s="200">
        <f t="shared" si="2"/>
        <v>0</v>
      </c>
      <c r="S121" s="200">
        <v>0</v>
      </c>
      <c r="T121" s="201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2" t="s">
        <v>229</v>
      </c>
      <c r="AT121" s="202" t="s">
        <v>131</v>
      </c>
      <c r="AU121" s="202" t="s">
        <v>135</v>
      </c>
      <c r="AY121" s="18" t="s">
        <v>128</v>
      </c>
      <c r="BE121" s="203">
        <f t="shared" si="4"/>
        <v>0</v>
      </c>
      <c r="BF121" s="203">
        <f t="shared" si="5"/>
        <v>0</v>
      </c>
      <c r="BG121" s="203">
        <f t="shared" si="6"/>
        <v>0</v>
      </c>
      <c r="BH121" s="203">
        <f t="shared" si="7"/>
        <v>0</v>
      </c>
      <c r="BI121" s="203">
        <f t="shared" si="8"/>
        <v>0</v>
      </c>
      <c r="BJ121" s="18" t="s">
        <v>135</v>
      </c>
      <c r="BK121" s="203">
        <f t="shared" si="9"/>
        <v>0</v>
      </c>
      <c r="BL121" s="18" t="s">
        <v>229</v>
      </c>
      <c r="BM121" s="202" t="s">
        <v>1156</v>
      </c>
    </row>
    <row r="122" spans="1:65" s="2" customFormat="1" ht="16.5" customHeight="1">
      <c r="A122" s="36"/>
      <c r="B122" s="37"/>
      <c r="C122" s="191" t="s">
        <v>374</v>
      </c>
      <c r="D122" s="191" t="s">
        <v>131</v>
      </c>
      <c r="E122" s="192" t="s">
        <v>1157</v>
      </c>
      <c r="F122" s="193" t="s">
        <v>1158</v>
      </c>
      <c r="G122" s="194" t="s">
        <v>133</v>
      </c>
      <c r="H122" s="195">
        <v>1</v>
      </c>
      <c r="I122" s="196"/>
      <c r="J122" s="197">
        <f t="shared" si="0"/>
        <v>0</v>
      </c>
      <c r="K122" s="193" t="s">
        <v>147</v>
      </c>
      <c r="L122" s="41"/>
      <c r="M122" s="198" t="s">
        <v>32</v>
      </c>
      <c r="N122" s="199" t="s">
        <v>50</v>
      </c>
      <c r="O122" s="66"/>
      <c r="P122" s="200">
        <f t="shared" si="1"/>
        <v>0</v>
      </c>
      <c r="Q122" s="200">
        <v>0</v>
      </c>
      <c r="R122" s="200">
        <f t="shared" si="2"/>
        <v>0</v>
      </c>
      <c r="S122" s="200">
        <v>0</v>
      </c>
      <c r="T122" s="201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2" t="s">
        <v>229</v>
      </c>
      <c r="AT122" s="202" t="s">
        <v>131</v>
      </c>
      <c r="AU122" s="202" t="s">
        <v>135</v>
      </c>
      <c r="AY122" s="18" t="s">
        <v>128</v>
      </c>
      <c r="BE122" s="203">
        <f t="shared" si="4"/>
        <v>0</v>
      </c>
      <c r="BF122" s="203">
        <f t="shared" si="5"/>
        <v>0</v>
      </c>
      <c r="BG122" s="203">
        <f t="shared" si="6"/>
        <v>0</v>
      </c>
      <c r="BH122" s="203">
        <f t="shared" si="7"/>
        <v>0</v>
      </c>
      <c r="BI122" s="203">
        <f t="shared" si="8"/>
        <v>0</v>
      </c>
      <c r="BJ122" s="18" t="s">
        <v>135</v>
      </c>
      <c r="BK122" s="203">
        <f t="shared" si="9"/>
        <v>0</v>
      </c>
      <c r="BL122" s="18" t="s">
        <v>229</v>
      </c>
      <c r="BM122" s="202" t="s">
        <v>1159</v>
      </c>
    </row>
    <row r="123" spans="1:65" s="2" customFormat="1" ht="24" customHeight="1">
      <c r="A123" s="36"/>
      <c r="B123" s="37"/>
      <c r="C123" s="191" t="s">
        <v>378</v>
      </c>
      <c r="D123" s="191" t="s">
        <v>131</v>
      </c>
      <c r="E123" s="192" t="s">
        <v>1160</v>
      </c>
      <c r="F123" s="193" t="s">
        <v>1161</v>
      </c>
      <c r="G123" s="194" t="s">
        <v>133</v>
      </c>
      <c r="H123" s="195">
        <v>1</v>
      </c>
      <c r="I123" s="196"/>
      <c r="J123" s="197">
        <f t="shared" si="0"/>
        <v>0</v>
      </c>
      <c r="K123" s="193" t="s">
        <v>147</v>
      </c>
      <c r="L123" s="41"/>
      <c r="M123" s="198" t="s">
        <v>32</v>
      </c>
      <c r="N123" s="199" t="s">
        <v>50</v>
      </c>
      <c r="O123" s="66"/>
      <c r="P123" s="200">
        <f t="shared" si="1"/>
        <v>0</v>
      </c>
      <c r="Q123" s="200">
        <v>0</v>
      </c>
      <c r="R123" s="200">
        <f t="shared" si="2"/>
        <v>0</v>
      </c>
      <c r="S123" s="200">
        <v>0</v>
      </c>
      <c r="T123" s="201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2" t="s">
        <v>229</v>
      </c>
      <c r="AT123" s="202" t="s">
        <v>131</v>
      </c>
      <c r="AU123" s="202" t="s">
        <v>135</v>
      </c>
      <c r="AY123" s="18" t="s">
        <v>128</v>
      </c>
      <c r="BE123" s="203">
        <f t="shared" si="4"/>
        <v>0</v>
      </c>
      <c r="BF123" s="203">
        <f t="shared" si="5"/>
        <v>0</v>
      </c>
      <c r="BG123" s="203">
        <f t="shared" si="6"/>
        <v>0</v>
      </c>
      <c r="BH123" s="203">
        <f t="shared" si="7"/>
        <v>0</v>
      </c>
      <c r="BI123" s="203">
        <f t="shared" si="8"/>
        <v>0</v>
      </c>
      <c r="BJ123" s="18" t="s">
        <v>135</v>
      </c>
      <c r="BK123" s="203">
        <f t="shared" si="9"/>
        <v>0</v>
      </c>
      <c r="BL123" s="18" t="s">
        <v>229</v>
      </c>
      <c r="BM123" s="202" t="s">
        <v>1162</v>
      </c>
    </row>
    <row r="124" spans="1:65" s="2" customFormat="1" ht="24" customHeight="1">
      <c r="A124" s="36"/>
      <c r="B124" s="37"/>
      <c r="C124" s="191" t="s">
        <v>382</v>
      </c>
      <c r="D124" s="191" t="s">
        <v>131</v>
      </c>
      <c r="E124" s="192" t="s">
        <v>1163</v>
      </c>
      <c r="F124" s="193" t="s">
        <v>1164</v>
      </c>
      <c r="G124" s="194" t="s">
        <v>477</v>
      </c>
      <c r="H124" s="242"/>
      <c r="I124" s="196"/>
      <c r="J124" s="197">
        <f t="shared" si="0"/>
        <v>0</v>
      </c>
      <c r="K124" s="193" t="s">
        <v>147</v>
      </c>
      <c r="L124" s="41"/>
      <c r="M124" s="198" t="s">
        <v>32</v>
      </c>
      <c r="N124" s="199" t="s">
        <v>50</v>
      </c>
      <c r="O124" s="66"/>
      <c r="P124" s="200">
        <f t="shared" si="1"/>
        <v>0</v>
      </c>
      <c r="Q124" s="200">
        <v>0</v>
      </c>
      <c r="R124" s="200">
        <f t="shared" si="2"/>
        <v>0</v>
      </c>
      <c r="S124" s="200">
        <v>0</v>
      </c>
      <c r="T124" s="201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2" t="s">
        <v>229</v>
      </c>
      <c r="AT124" s="202" t="s">
        <v>131</v>
      </c>
      <c r="AU124" s="202" t="s">
        <v>135</v>
      </c>
      <c r="AY124" s="18" t="s">
        <v>128</v>
      </c>
      <c r="BE124" s="203">
        <f t="shared" si="4"/>
        <v>0</v>
      </c>
      <c r="BF124" s="203">
        <f t="shared" si="5"/>
        <v>0</v>
      </c>
      <c r="BG124" s="203">
        <f t="shared" si="6"/>
        <v>0</v>
      </c>
      <c r="BH124" s="203">
        <f t="shared" si="7"/>
        <v>0</v>
      </c>
      <c r="BI124" s="203">
        <f t="shared" si="8"/>
        <v>0</v>
      </c>
      <c r="BJ124" s="18" t="s">
        <v>135</v>
      </c>
      <c r="BK124" s="203">
        <f t="shared" si="9"/>
        <v>0</v>
      </c>
      <c r="BL124" s="18" t="s">
        <v>229</v>
      </c>
      <c r="BM124" s="202" t="s">
        <v>1165</v>
      </c>
    </row>
    <row r="125" spans="2:63" s="12" customFormat="1" ht="25.9" customHeight="1">
      <c r="B125" s="175"/>
      <c r="C125" s="176"/>
      <c r="D125" s="177" t="s">
        <v>77</v>
      </c>
      <c r="E125" s="178" t="s">
        <v>832</v>
      </c>
      <c r="F125" s="178" t="s">
        <v>833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SUM(P126:P127)</f>
        <v>0</v>
      </c>
      <c r="Q125" s="183"/>
      <c r="R125" s="184">
        <f>SUM(R126:R127)</f>
        <v>0</v>
      </c>
      <c r="S125" s="183"/>
      <c r="T125" s="185">
        <f>SUM(T126:T127)</f>
        <v>0</v>
      </c>
      <c r="AR125" s="186" t="s">
        <v>155</v>
      </c>
      <c r="AT125" s="187" t="s">
        <v>77</v>
      </c>
      <c r="AU125" s="187" t="s">
        <v>78</v>
      </c>
      <c r="AY125" s="186" t="s">
        <v>128</v>
      </c>
      <c r="BK125" s="188">
        <f>SUM(BK126:BK127)</f>
        <v>0</v>
      </c>
    </row>
    <row r="126" spans="1:65" s="2" customFormat="1" ht="24" customHeight="1">
      <c r="A126" s="36"/>
      <c r="B126" s="37"/>
      <c r="C126" s="191" t="s">
        <v>29</v>
      </c>
      <c r="D126" s="191" t="s">
        <v>131</v>
      </c>
      <c r="E126" s="192" t="s">
        <v>1166</v>
      </c>
      <c r="F126" s="193" t="s">
        <v>1167</v>
      </c>
      <c r="G126" s="194" t="s">
        <v>141</v>
      </c>
      <c r="H126" s="195">
        <v>42</v>
      </c>
      <c r="I126" s="196"/>
      <c r="J126" s="197">
        <f>ROUND(I126*H126,2)</f>
        <v>0</v>
      </c>
      <c r="K126" s="193" t="s">
        <v>147</v>
      </c>
      <c r="L126" s="41"/>
      <c r="M126" s="198" t="s">
        <v>32</v>
      </c>
      <c r="N126" s="199" t="s">
        <v>50</v>
      </c>
      <c r="O126" s="66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2" t="s">
        <v>836</v>
      </c>
      <c r="AT126" s="202" t="s">
        <v>131</v>
      </c>
      <c r="AU126" s="202" t="s">
        <v>21</v>
      </c>
      <c r="AY126" s="18" t="s">
        <v>128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8" t="s">
        <v>135</v>
      </c>
      <c r="BK126" s="203">
        <f>ROUND(I126*H126,2)</f>
        <v>0</v>
      </c>
      <c r="BL126" s="18" t="s">
        <v>836</v>
      </c>
      <c r="BM126" s="202" t="s">
        <v>1168</v>
      </c>
    </row>
    <row r="127" spans="1:65" s="2" customFormat="1" ht="16.5" customHeight="1">
      <c r="A127" s="36"/>
      <c r="B127" s="37"/>
      <c r="C127" s="191" t="s">
        <v>389</v>
      </c>
      <c r="D127" s="191" t="s">
        <v>131</v>
      </c>
      <c r="E127" s="192" t="s">
        <v>1169</v>
      </c>
      <c r="F127" s="193" t="s">
        <v>1170</v>
      </c>
      <c r="G127" s="194" t="s">
        <v>141</v>
      </c>
      <c r="H127" s="195">
        <v>42</v>
      </c>
      <c r="I127" s="196"/>
      <c r="J127" s="197">
        <f>ROUND(I127*H127,2)</f>
        <v>0</v>
      </c>
      <c r="K127" s="193" t="s">
        <v>147</v>
      </c>
      <c r="L127" s="41"/>
      <c r="M127" s="204" t="s">
        <v>32</v>
      </c>
      <c r="N127" s="205" t="s">
        <v>50</v>
      </c>
      <c r="O127" s="206"/>
      <c r="P127" s="207">
        <f>O127*H127</f>
        <v>0</v>
      </c>
      <c r="Q127" s="207">
        <v>0</v>
      </c>
      <c r="R127" s="207">
        <f>Q127*H127</f>
        <v>0</v>
      </c>
      <c r="S127" s="207">
        <v>0</v>
      </c>
      <c r="T127" s="208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2" t="s">
        <v>836</v>
      </c>
      <c r="AT127" s="202" t="s">
        <v>131</v>
      </c>
      <c r="AU127" s="202" t="s">
        <v>21</v>
      </c>
      <c r="AY127" s="18" t="s">
        <v>128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8" t="s">
        <v>135</v>
      </c>
      <c r="BK127" s="203">
        <f>ROUND(I127*H127,2)</f>
        <v>0</v>
      </c>
      <c r="BL127" s="18" t="s">
        <v>836</v>
      </c>
      <c r="BM127" s="202" t="s">
        <v>1171</v>
      </c>
    </row>
    <row r="128" spans="1:31" s="2" customFormat="1" ht="6.95" customHeight="1">
      <c r="A128" s="36"/>
      <c r="B128" s="49"/>
      <c r="C128" s="50"/>
      <c r="D128" s="50"/>
      <c r="E128" s="50"/>
      <c r="F128" s="50"/>
      <c r="G128" s="50"/>
      <c r="H128" s="50"/>
      <c r="I128" s="140"/>
      <c r="J128" s="50"/>
      <c r="K128" s="50"/>
      <c r="L128" s="41"/>
      <c r="M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</sheetData>
  <sheetProtection algorithmName="SHA-512" hashValue="VV5IgxEl2vwt8aPSZag86molZcfh0rSKR+BYvv7hg1bkSJYXCEBaV9dPuolIgTlK4wAwjkB0+oR9tgEqnPPPHg==" saltValue="fcc1ruA+HqjFBgvyLBg0aRDquRcI0vHDrHvVzrUxIoz4VvQcQGiUVevDVapoTewfVHwCSmpnxVJ/k8gBpTK+tg==" spinCount="100000" sheet="1" objects="1" scenarios="1" formatColumns="0" formatRows="0" autoFilter="0"/>
  <autoFilter ref="C81:K127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101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21</v>
      </c>
    </row>
    <row r="4" spans="2:46" s="1" customFormat="1" ht="24.95" customHeight="1">
      <c r="B4" s="21"/>
      <c r="D4" s="106" t="s">
        <v>102</v>
      </c>
      <c r="I4" s="102"/>
      <c r="L4" s="21"/>
      <c r="M4" s="107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8" t="s">
        <v>16</v>
      </c>
      <c r="I6" s="102"/>
      <c r="L6" s="21"/>
    </row>
    <row r="7" spans="2:12" s="1" customFormat="1" ht="16.5" customHeight="1">
      <c r="B7" s="21"/>
      <c r="E7" s="377" t="str">
        <f>'Rekapitulace stavby'!K6</f>
        <v>Výměna umakartových bytových jader v byt.domech Volgogradská 2372/159</v>
      </c>
      <c r="F7" s="378"/>
      <c r="G7" s="378"/>
      <c r="H7" s="378"/>
      <c r="I7" s="102"/>
      <c r="L7" s="21"/>
    </row>
    <row r="8" spans="1:31" s="2" customFormat="1" ht="12" customHeight="1">
      <c r="A8" s="36"/>
      <c r="B8" s="41"/>
      <c r="C8" s="36"/>
      <c r="D8" s="108" t="s">
        <v>159</v>
      </c>
      <c r="E8" s="36"/>
      <c r="F8" s="36"/>
      <c r="G8" s="36"/>
      <c r="H8" s="36"/>
      <c r="I8" s="109"/>
      <c r="J8" s="36"/>
      <c r="K8" s="36"/>
      <c r="L8" s="11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1" t="s">
        <v>1172</v>
      </c>
      <c r="F9" s="372"/>
      <c r="G9" s="372"/>
      <c r="H9" s="372"/>
      <c r="I9" s="109"/>
      <c r="J9" s="36"/>
      <c r="K9" s="36"/>
      <c r="L9" s="11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09"/>
      <c r="J10" s="36"/>
      <c r="K10" s="36"/>
      <c r="L10" s="11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1" t="s">
        <v>19</v>
      </c>
      <c r="G11" s="36"/>
      <c r="H11" s="36"/>
      <c r="I11" s="112" t="s">
        <v>20</v>
      </c>
      <c r="J11" s="111" t="s">
        <v>32</v>
      </c>
      <c r="K11" s="36"/>
      <c r="L11" s="11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1" t="s">
        <v>23</v>
      </c>
      <c r="G12" s="36"/>
      <c r="H12" s="36"/>
      <c r="I12" s="112" t="s">
        <v>24</v>
      </c>
      <c r="J12" s="113" t="str">
        <f>'Rekapitulace stavby'!AN8</f>
        <v>1. 5. 2019</v>
      </c>
      <c r="K12" s="36"/>
      <c r="L12" s="11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09"/>
      <c r="J13" s="36"/>
      <c r="K13" s="36"/>
      <c r="L13" s="11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30</v>
      </c>
      <c r="E14" s="36"/>
      <c r="F14" s="36"/>
      <c r="G14" s="36"/>
      <c r="H14" s="36"/>
      <c r="I14" s="112" t="s">
        <v>31</v>
      </c>
      <c r="J14" s="111" t="s">
        <v>32</v>
      </c>
      <c r="K14" s="36"/>
      <c r="L14" s="11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1" t="s">
        <v>33</v>
      </c>
      <c r="F15" s="36"/>
      <c r="G15" s="36"/>
      <c r="H15" s="36"/>
      <c r="I15" s="112" t="s">
        <v>34</v>
      </c>
      <c r="J15" s="111" t="s">
        <v>32</v>
      </c>
      <c r="K15" s="36"/>
      <c r="L15" s="11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09"/>
      <c r="J16" s="36"/>
      <c r="K16" s="36"/>
      <c r="L16" s="11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35</v>
      </c>
      <c r="E17" s="36"/>
      <c r="F17" s="36"/>
      <c r="G17" s="36"/>
      <c r="H17" s="36"/>
      <c r="I17" s="112" t="s">
        <v>31</v>
      </c>
      <c r="J17" s="31" t="str">
        <f>'Rekapitulace stavby'!AN13</f>
        <v>Vyplň údaj</v>
      </c>
      <c r="K17" s="36"/>
      <c r="L17" s="11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3" t="str">
        <f>'Rekapitulace stavby'!E14</f>
        <v>Vyplň údaj</v>
      </c>
      <c r="F18" s="374"/>
      <c r="G18" s="374"/>
      <c r="H18" s="374"/>
      <c r="I18" s="112" t="s">
        <v>34</v>
      </c>
      <c r="J18" s="31" t="str">
        <f>'Rekapitulace stavby'!AN14</f>
        <v>Vyplň údaj</v>
      </c>
      <c r="K18" s="36"/>
      <c r="L18" s="11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09"/>
      <c r="J19" s="36"/>
      <c r="K19" s="36"/>
      <c r="L19" s="11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37</v>
      </c>
      <c r="E20" s="36"/>
      <c r="F20" s="36"/>
      <c r="G20" s="36"/>
      <c r="H20" s="36"/>
      <c r="I20" s="112" t="s">
        <v>31</v>
      </c>
      <c r="J20" s="111" t="s">
        <v>38</v>
      </c>
      <c r="K20" s="36"/>
      <c r="L20" s="11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1" t="s">
        <v>39</v>
      </c>
      <c r="F21" s="36"/>
      <c r="G21" s="36"/>
      <c r="H21" s="36"/>
      <c r="I21" s="112" t="s">
        <v>34</v>
      </c>
      <c r="J21" s="111" t="s">
        <v>32</v>
      </c>
      <c r="K21" s="36"/>
      <c r="L21" s="11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09"/>
      <c r="J22" s="36"/>
      <c r="K22" s="36"/>
      <c r="L22" s="11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41</v>
      </c>
      <c r="E23" s="36"/>
      <c r="F23" s="36"/>
      <c r="G23" s="36"/>
      <c r="H23" s="36"/>
      <c r="I23" s="112" t="s">
        <v>31</v>
      </c>
      <c r="J23" s="111" t="s">
        <v>38</v>
      </c>
      <c r="K23" s="36"/>
      <c r="L23" s="11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1" t="s">
        <v>39</v>
      </c>
      <c r="F24" s="36"/>
      <c r="G24" s="36"/>
      <c r="H24" s="36"/>
      <c r="I24" s="112" t="s">
        <v>34</v>
      </c>
      <c r="J24" s="111" t="s">
        <v>32</v>
      </c>
      <c r="K24" s="36"/>
      <c r="L24" s="11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09"/>
      <c r="J25" s="36"/>
      <c r="K25" s="36"/>
      <c r="L25" s="11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42</v>
      </c>
      <c r="E26" s="36"/>
      <c r="F26" s="36"/>
      <c r="G26" s="36"/>
      <c r="H26" s="36"/>
      <c r="I26" s="109"/>
      <c r="J26" s="36"/>
      <c r="K26" s="36"/>
      <c r="L26" s="11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75" t="s">
        <v>32</v>
      </c>
      <c r="F27" s="375"/>
      <c r="G27" s="375"/>
      <c r="H27" s="375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09"/>
      <c r="J28" s="36"/>
      <c r="K28" s="36"/>
      <c r="L28" s="11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44</v>
      </c>
      <c r="E30" s="36"/>
      <c r="F30" s="36"/>
      <c r="G30" s="36"/>
      <c r="H30" s="36"/>
      <c r="I30" s="109"/>
      <c r="J30" s="124">
        <f>ROUND(J86,2)</f>
        <v>0</v>
      </c>
      <c r="K30" s="36"/>
      <c r="L30" s="11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46</v>
      </c>
      <c r="G32" s="36"/>
      <c r="H32" s="36"/>
      <c r="I32" s="126" t="s">
        <v>45</v>
      </c>
      <c r="J32" s="125" t="s">
        <v>47</v>
      </c>
      <c r="K32" s="36"/>
      <c r="L32" s="11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48</v>
      </c>
      <c r="E33" s="108" t="s">
        <v>49</v>
      </c>
      <c r="F33" s="128">
        <f>ROUND((SUM(BE86:BE142)),2)</f>
        <v>0</v>
      </c>
      <c r="G33" s="36"/>
      <c r="H33" s="36"/>
      <c r="I33" s="129">
        <v>0.21</v>
      </c>
      <c r="J33" s="128">
        <f>ROUND(((SUM(BE86:BE142))*I33),2)</f>
        <v>0</v>
      </c>
      <c r="K33" s="36"/>
      <c r="L33" s="11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50</v>
      </c>
      <c r="F34" s="128">
        <f>ROUND((SUM(BF86:BF142)),2)</f>
        <v>0</v>
      </c>
      <c r="G34" s="36"/>
      <c r="H34" s="36"/>
      <c r="I34" s="129">
        <v>0.15</v>
      </c>
      <c r="J34" s="128">
        <f>ROUND(((SUM(BF86:BF142))*I34),2)</f>
        <v>0</v>
      </c>
      <c r="K34" s="36"/>
      <c r="L34" s="11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51</v>
      </c>
      <c r="F35" s="128">
        <f>ROUND((SUM(BG86:BG142)),2)</f>
        <v>0</v>
      </c>
      <c r="G35" s="36"/>
      <c r="H35" s="36"/>
      <c r="I35" s="129">
        <v>0.21</v>
      </c>
      <c r="J35" s="128">
        <f>0</f>
        <v>0</v>
      </c>
      <c r="K35" s="36"/>
      <c r="L35" s="11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52</v>
      </c>
      <c r="F36" s="128">
        <f>ROUND((SUM(BH86:BH142)),2)</f>
        <v>0</v>
      </c>
      <c r="G36" s="36"/>
      <c r="H36" s="36"/>
      <c r="I36" s="129">
        <v>0.15</v>
      </c>
      <c r="J36" s="128">
        <f>0</f>
        <v>0</v>
      </c>
      <c r="K36" s="36"/>
      <c r="L36" s="11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53</v>
      </c>
      <c r="F37" s="128">
        <f>ROUND((SUM(BI86:BI142)),2)</f>
        <v>0</v>
      </c>
      <c r="G37" s="36"/>
      <c r="H37" s="36"/>
      <c r="I37" s="129">
        <v>0</v>
      </c>
      <c r="J37" s="128">
        <f>0</f>
        <v>0</v>
      </c>
      <c r="K37" s="36"/>
      <c r="L37" s="11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09"/>
      <c r="J38" s="36"/>
      <c r="K38" s="36"/>
      <c r="L38" s="11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54</v>
      </c>
      <c r="E39" s="132"/>
      <c r="F39" s="132"/>
      <c r="G39" s="133" t="s">
        <v>55</v>
      </c>
      <c r="H39" s="134" t="s">
        <v>56</v>
      </c>
      <c r="I39" s="135"/>
      <c r="J39" s="136">
        <f>SUM(J30:J37)</f>
        <v>0</v>
      </c>
      <c r="K39" s="137"/>
      <c r="L39" s="11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103</v>
      </c>
      <c r="D45" s="38"/>
      <c r="E45" s="38"/>
      <c r="F45" s="38"/>
      <c r="G45" s="38"/>
      <c r="H45" s="38"/>
      <c r="I45" s="109"/>
      <c r="J45" s="38"/>
      <c r="K45" s="38"/>
      <c r="L45" s="110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09"/>
      <c r="J46" s="38"/>
      <c r="K46" s="38"/>
      <c r="L46" s="11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09"/>
      <c r="J47" s="38"/>
      <c r="K47" s="38"/>
      <c r="L47" s="11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9" t="str">
        <f>E7</f>
        <v>Výměna umakartových bytových jader v byt.domech Volgogradská 2372/159</v>
      </c>
      <c r="F48" s="380"/>
      <c r="G48" s="380"/>
      <c r="H48" s="380"/>
      <c r="I48" s="109"/>
      <c r="J48" s="38"/>
      <c r="K48" s="38"/>
      <c r="L48" s="11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159</v>
      </c>
      <c r="D49" s="38"/>
      <c r="E49" s="38"/>
      <c r="F49" s="38"/>
      <c r="G49" s="38"/>
      <c r="H49" s="38"/>
      <c r="I49" s="109"/>
      <c r="J49" s="38"/>
      <c r="K49" s="38"/>
      <c r="L49" s="11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1" t="str">
        <f>E9</f>
        <v xml:space="preserve">SO 02 - Plynovodní přípojka </v>
      </c>
      <c r="F50" s="376"/>
      <c r="G50" s="376"/>
      <c r="H50" s="376"/>
      <c r="I50" s="109"/>
      <c r="J50" s="38"/>
      <c r="K50" s="38"/>
      <c r="L50" s="11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09"/>
      <c r="J51" s="38"/>
      <c r="K51" s="38"/>
      <c r="L51" s="11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Ostrava-Zábřeh </v>
      </c>
      <c r="G52" s="38"/>
      <c r="H52" s="38"/>
      <c r="I52" s="112" t="s">
        <v>24</v>
      </c>
      <c r="J52" s="61" t="str">
        <f>IF(J12="","",J12)</f>
        <v>1. 5. 2019</v>
      </c>
      <c r="K52" s="38"/>
      <c r="L52" s="11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09"/>
      <c r="J53" s="38"/>
      <c r="K53" s="38"/>
      <c r="L53" s="11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SMO,Městský obvod Ostrava-Jih </v>
      </c>
      <c r="G54" s="38"/>
      <c r="H54" s="38"/>
      <c r="I54" s="112" t="s">
        <v>37</v>
      </c>
      <c r="J54" s="34" t="str">
        <f>E21</f>
        <v xml:space="preserve">Lenka Jerakasová </v>
      </c>
      <c r="K54" s="38"/>
      <c r="L54" s="11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112" t="s">
        <v>41</v>
      </c>
      <c r="J55" s="34" t="str">
        <f>E24</f>
        <v xml:space="preserve">Lenka Jerakasová </v>
      </c>
      <c r="K55" s="38"/>
      <c r="L55" s="11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09"/>
      <c r="J56" s="38"/>
      <c r="K56" s="38"/>
      <c r="L56" s="11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4" t="s">
        <v>104</v>
      </c>
      <c r="D57" s="145"/>
      <c r="E57" s="145"/>
      <c r="F57" s="145"/>
      <c r="G57" s="145"/>
      <c r="H57" s="145"/>
      <c r="I57" s="146"/>
      <c r="J57" s="147" t="s">
        <v>105</v>
      </c>
      <c r="K57" s="145"/>
      <c r="L57" s="11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09"/>
      <c r="J58" s="38"/>
      <c r="K58" s="38"/>
      <c r="L58" s="11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76</v>
      </c>
      <c r="D59" s="38"/>
      <c r="E59" s="38"/>
      <c r="F59" s="38"/>
      <c r="G59" s="38"/>
      <c r="H59" s="38"/>
      <c r="I59" s="109"/>
      <c r="J59" s="79">
        <f>J86</f>
        <v>0</v>
      </c>
      <c r="K59" s="38"/>
      <c r="L59" s="11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106</v>
      </c>
    </row>
    <row r="60" spans="2:12" s="9" customFormat="1" ht="24.95" customHeight="1">
      <c r="B60" s="149"/>
      <c r="C60" s="150"/>
      <c r="D60" s="151" t="s">
        <v>161</v>
      </c>
      <c r="E60" s="152"/>
      <c r="F60" s="152"/>
      <c r="G60" s="152"/>
      <c r="H60" s="152"/>
      <c r="I60" s="153"/>
      <c r="J60" s="154">
        <f>J87</f>
        <v>0</v>
      </c>
      <c r="K60" s="150"/>
      <c r="L60" s="155"/>
    </row>
    <row r="61" spans="2:12" s="10" customFormat="1" ht="19.9" customHeight="1">
      <c r="B61" s="156"/>
      <c r="C61" s="157"/>
      <c r="D61" s="158" t="s">
        <v>1173</v>
      </c>
      <c r="E61" s="159"/>
      <c r="F61" s="159"/>
      <c r="G61" s="159"/>
      <c r="H61" s="159"/>
      <c r="I61" s="160"/>
      <c r="J61" s="161">
        <f>J88</f>
        <v>0</v>
      </c>
      <c r="K61" s="157"/>
      <c r="L61" s="162"/>
    </row>
    <row r="62" spans="2:12" s="10" customFormat="1" ht="19.9" customHeight="1">
      <c r="B62" s="156"/>
      <c r="C62" s="157"/>
      <c r="D62" s="158" t="s">
        <v>162</v>
      </c>
      <c r="E62" s="159"/>
      <c r="F62" s="159"/>
      <c r="G62" s="159"/>
      <c r="H62" s="159"/>
      <c r="I62" s="160"/>
      <c r="J62" s="161">
        <f>J121</f>
        <v>0</v>
      </c>
      <c r="K62" s="157"/>
      <c r="L62" s="162"/>
    </row>
    <row r="63" spans="2:12" s="10" customFormat="1" ht="19.9" customHeight="1">
      <c r="B63" s="156"/>
      <c r="C63" s="157"/>
      <c r="D63" s="158" t="s">
        <v>1174</v>
      </c>
      <c r="E63" s="159"/>
      <c r="F63" s="159"/>
      <c r="G63" s="159"/>
      <c r="H63" s="159"/>
      <c r="I63" s="160"/>
      <c r="J63" s="161">
        <f>J125</f>
        <v>0</v>
      </c>
      <c r="K63" s="157"/>
      <c r="L63" s="162"/>
    </row>
    <row r="64" spans="2:12" s="9" customFormat="1" ht="24.95" customHeight="1">
      <c r="B64" s="149"/>
      <c r="C64" s="150"/>
      <c r="D64" s="151" t="s">
        <v>840</v>
      </c>
      <c r="E64" s="152"/>
      <c r="F64" s="152"/>
      <c r="G64" s="152"/>
      <c r="H64" s="152"/>
      <c r="I64" s="153"/>
      <c r="J64" s="154">
        <f>J128</f>
        <v>0</v>
      </c>
      <c r="K64" s="150"/>
      <c r="L64" s="155"/>
    </row>
    <row r="65" spans="2:12" s="10" customFormat="1" ht="19.9" customHeight="1">
      <c r="B65" s="156"/>
      <c r="C65" s="157"/>
      <c r="D65" s="158" t="s">
        <v>841</v>
      </c>
      <c r="E65" s="159"/>
      <c r="F65" s="159"/>
      <c r="G65" s="159"/>
      <c r="H65" s="159"/>
      <c r="I65" s="160"/>
      <c r="J65" s="161">
        <f>J129</f>
        <v>0</v>
      </c>
      <c r="K65" s="157"/>
      <c r="L65" s="162"/>
    </row>
    <row r="66" spans="2:12" s="9" customFormat="1" ht="24.95" customHeight="1">
      <c r="B66" s="149"/>
      <c r="C66" s="150"/>
      <c r="D66" s="151" t="s">
        <v>649</v>
      </c>
      <c r="E66" s="152"/>
      <c r="F66" s="152"/>
      <c r="G66" s="152"/>
      <c r="H66" s="152"/>
      <c r="I66" s="153"/>
      <c r="J66" s="154">
        <f>J141</f>
        <v>0</v>
      </c>
      <c r="K66" s="150"/>
      <c r="L66" s="155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09"/>
      <c r="J67" s="38"/>
      <c r="K67" s="38"/>
      <c r="L67" s="11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140"/>
      <c r="J68" s="50"/>
      <c r="K68" s="50"/>
      <c r="L68" s="110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143"/>
      <c r="J72" s="52"/>
      <c r="K72" s="52"/>
      <c r="L72" s="11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4" t="s">
        <v>112</v>
      </c>
      <c r="D73" s="38"/>
      <c r="E73" s="38"/>
      <c r="F73" s="38"/>
      <c r="G73" s="38"/>
      <c r="H73" s="38"/>
      <c r="I73" s="109"/>
      <c r="J73" s="38"/>
      <c r="K73" s="38"/>
      <c r="L73" s="11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09"/>
      <c r="J74" s="38"/>
      <c r="K74" s="38"/>
      <c r="L74" s="11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109"/>
      <c r="J75" s="38"/>
      <c r="K75" s="38"/>
      <c r="L75" s="11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79" t="str">
        <f>E7</f>
        <v>Výměna umakartových bytových jader v byt.domech Volgogradská 2372/159</v>
      </c>
      <c r="F76" s="380"/>
      <c r="G76" s="380"/>
      <c r="H76" s="380"/>
      <c r="I76" s="109"/>
      <c r="J76" s="38"/>
      <c r="K76" s="38"/>
      <c r="L76" s="11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159</v>
      </c>
      <c r="D77" s="38"/>
      <c r="E77" s="38"/>
      <c r="F77" s="38"/>
      <c r="G77" s="38"/>
      <c r="H77" s="38"/>
      <c r="I77" s="109"/>
      <c r="J77" s="38"/>
      <c r="K77" s="38"/>
      <c r="L77" s="11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51" t="str">
        <f>E9</f>
        <v xml:space="preserve">SO 02 - Plynovodní přípojka </v>
      </c>
      <c r="F78" s="376"/>
      <c r="G78" s="376"/>
      <c r="H78" s="376"/>
      <c r="I78" s="109"/>
      <c r="J78" s="38"/>
      <c r="K78" s="38"/>
      <c r="L78" s="11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09"/>
      <c r="J79" s="38"/>
      <c r="K79" s="38"/>
      <c r="L79" s="11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0" t="s">
        <v>22</v>
      </c>
      <c r="D80" s="38"/>
      <c r="E80" s="38"/>
      <c r="F80" s="28" t="str">
        <f>F12</f>
        <v xml:space="preserve">Ostrava-Zábřeh </v>
      </c>
      <c r="G80" s="38"/>
      <c r="H80" s="38"/>
      <c r="I80" s="112" t="s">
        <v>24</v>
      </c>
      <c r="J80" s="61" t="str">
        <f>IF(J12="","",J12)</f>
        <v>1. 5. 2019</v>
      </c>
      <c r="K80" s="38"/>
      <c r="L80" s="11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09"/>
      <c r="J81" s="38"/>
      <c r="K81" s="38"/>
      <c r="L81" s="11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0" t="s">
        <v>30</v>
      </c>
      <c r="D82" s="38"/>
      <c r="E82" s="38"/>
      <c r="F82" s="28" t="str">
        <f>E15</f>
        <v xml:space="preserve">SMO,Městský obvod Ostrava-Jih </v>
      </c>
      <c r="G82" s="38"/>
      <c r="H82" s="38"/>
      <c r="I82" s="112" t="s">
        <v>37</v>
      </c>
      <c r="J82" s="34" t="str">
        <f>E21</f>
        <v xml:space="preserve">Lenka Jerakasová </v>
      </c>
      <c r="K82" s="38"/>
      <c r="L82" s="11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0" t="s">
        <v>35</v>
      </c>
      <c r="D83" s="38"/>
      <c r="E83" s="38"/>
      <c r="F83" s="28" t="str">
        <f>IF(E18="","",E18)</f>
        <v>Vyplň údaj</v>
      </c>
      <c r="G83" s="38"/>
      <c r="H83" s="38"/>
      <c r="I83" s="112" t="s">
        <v>41</v>
      </c>
      <c r="J83" s="34" t="str">
        <f>E24</f>
        <v xml:space="preserve">Lenka Jerakasová </v>
      </c>
      <c r="K83" s="38"/>
      <c r="L83" s="11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109"/>
      <c r="J84" s="38"/>
      <c r="K84" s="38"/>
      <c r="L84" s="11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63"/>
      <c r="B85" s="164"/>
      <c r="C85" s="165" t="s">
        <v>113</v>
      </c>
      <c r="D85" s="166" t="s">
        <v>63</v>
      </c>
      <c r="E85" s="166" t="s">
        <v>59</v>
      </c>
      <c r="F85" s="166" t="s">
        <v>60</v>
      </c>
      <c r="G85" s="166" t="s">
        <v>114</v>
      </c>
      <c r="H85" s="166" t="s">
        <v>115</v>
      </c>
      <c r="I85" s="167" t="s">
        <v>116</v>
      </c>
      <c r="J85" s="166" t="s">
        <v>105</v>
      </c>
      <c r="K85" s="168" t="s">
        <v>117</v>
      </c>
      <c r="L85" s="169"/>
      <c r="M85" s="70" t="s">
        <v>32</v>
      </c>
      <c r="N85" s="71" t="s">
        <v>48</v>
      </c>
      <c r="O85" s="71" t="s">
        <v>118</v>
      </c>
      <c r="P85" s="71" t="s">
        <v>119</v>
      </c>
      <c r="Q85" s="71" t="s">
        <v>120</v>
      </c>
      <c r="R85" s="71" t="s">
        <v>121</v>
      </c>
      <c r="S85" s="71" t="s">
        <v>122</v>
      </c>
      <c r="T85" s="72" t="s">
        <v>123</v>
      </c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</row>
    <row r="86" spans="1:63" s="2" customFormat="1" ht="22.9" customHeight="1">
      <c r="A86" s="36"/>
      <c r="B86" s="37"/>
      <c r="C86" s="77" t="s">
        <v>124</v>
      </c>
      <c r="D86" s="38"/>
      <c r="E86" s="38"/>
      <c r="F86" s="38"/>
      <c r="G86" s="38"/>
      <c r="H86" s="38"/>
      <c r="I86" s="109"/>
      <c r="J86" s="170">
        <f>BK86</f>
        <v>0</v>
      </c>
      <c r="K86" s="38"/>
      <c r="L86" s="41"/>
      <c r="M86" s="73"/>
      <c r="N86" s="171"/>
      <c r="O86" s="74"/>
      <c r="P86" s="172">
        <f>P87+P128+P141</f>
        <v>0</v>
      </c>
      <c r="Q86" s="74"/>
      <c r="R86" s="172">
        <f>R87+R128+R141</f>
        <v>4.558205</v>
      </c>
      <c r="S86" s="74"/>
      <c r="T86" s="173">
        <f>T87+T128+T141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8" t="s">
        <v>77</v>
      </c>
      <c r="AU86" s="18" t="s">
        <v>106</v>
      </c>
      <c r="BK86" s="174">
        <f>BK87+BK128+BK141</f>
        <v>0</v>
      </c>
    </row>
    <row r="87" spans="2:63" s="12" customFormat="1" ht="25.9" customHeight="1">
      <c r="B87" s="175"/>
      <c r="C87" s="176"/>
      <c r="D87" s="177" t="s">
        <v>77</v>
      </c>
      <c r="E87" s="178" t="s">
        <v>178</v>
      </c>
      <c r="F87" s="178" t="s">
        <v>179</v>
      </c>
      <c r="G87" s="176"/>
      <c r="H87" s="176"/>
      <c r="I87" s="179"/>
      <c r="J87" s="180">
        <f>BK87</f>
        <v>0</v>
      </c>
      <c r="K87" s="176"/>
      <c r="L87" s="181"/>
      <c r="M87" s="182"/>
      <c r="N87" s="183"/>
      <c r="O87" s="183"/>
      <c r="P87" s="184">
        <f>P88+P121+P125</f>
        <v>0</v>
      </c>
      <c r="Q87" s="183"/>
      <c r="R87" s="184">
        <f>R88+R121+R125</f>
        <v>4.54608</v>
      </c>
      <c r="S87" s="183"/>
      <c r="T87" s="185">
        <f>T88+T121+T125</f>
        <v>0</v>
      </c>
      <c r="AR87" s="186" t="s">
        <v>21</v>
      </c>
      <c r="AT87" s="187" t="s">
        <v>77</v>
      </c>
      <c r="AU87" s="187" t="s">
        <v>78</v>
      </c>
      <c r="AY87" s="186" t="s">
        <v>128</v>
      </c>
      <c r="BK87" s="188">
        <f>BK88+BK121+BK125</f>
        <v>0</v>
      </c>
    </row>
    <row r="88" spans="2:63" s="12" customFormat="1" ht="22.9" customHeight="1">
      <c r="B88" s="175"/>
      <c r="C88" s="176"/>
      <c r="D88" s="177" t="s">
        <v>77</v>
      </c>
      <c r="E88" s="189" t="s">
        <v>21</v>
      </c>
      <c r="F88" s="189" t="s">
        <v>1175</v>
      </c>
      <c r="G88" s="176"/>
      <c r="H88" s="176"/>
      <c r="I88" s="179"/>
      <c r="J88" s="190">
        <f>BK88</f>
        <v>0</v>
      </c>
      <c r="K88" s="176"/>
      <c r="L88" s="181"/>
      <c r="M88" s="182"/>
      <c r="N88" s="183"/>
      <c r="O88" s="183"/>
      <c r="P88" s="184">
        <f>SUM(P89:P120)</f>
        <v>0</v>
      </c>
      <c r="Q88" s="183"/>
      <c r="R88" s="184">
        <f>SUM(R89:R120)</f>
        <v>4.54414</v>
      </c>
      <c r="S88" s="183"/>
      <c r="T88" s="185">
        <f>SUM(T89:T120)</f>
        <v>0</v>
      </c>
      <c r="AR88" s="186" t="s">
        <v>21</v>
      </c>
      <c r="AT88" s="187" t="s">
        <v>77</v>
      </c>
      <c r="AU88" s="187" t="s">
        <v>21</v>
      </c>
      <c r="AY88" s="186" t="s">
        <v>128</v>
      </c>
      <c r="BK88" s="188">
        <f>SUM(BK89:BK120)</f>
        <v>0</v>
      </c>
    </row>
    <row r="89" spans="1:65" s="2" customFormat="1" ht="24" customHeight="1">
      <c r="A89" s="36"/>
      <c r="B89" s="37"/>
      <c r="C89" s="191" t="s">
        <v>21</v>
      </c>
      <c r="D89" s="191" t="s">
        <v>131</v>
      </c>
      <c r="E89" s="192" t="s">
        <v>1176</v>
      </c>
      <c r="F89" s="193" t="s">
        <v>1177</v>
      </c>
      <c r="G89" s="194" t="s">
        <v>1178</v>
      </c>
      <c r="H89" s="195">
        <v>9.099</v>
      </c>
      <c r="I89" s="196"/>
      <c r="J89" s="197">
        <f>ROUND(I89*H89,2)</f>
        <v>0</v>
      </c>
      <c r="K89" s="193" t="s">
        <v>147</v>
      </c>
      <c r="L89" s="41"/>
      <c r="M89" s="198" t="s">
        <v>32</v>
      </c>
      <c r="N89" s="199" t="s">
        <v>50</v>
      </c>
      <c r="O89" s="66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2" t="s">
        <v>155</v>
      </c>
      <c r="AT89" s="202" t="s">
        <v>131</v>
      </c>
      <c r="AU89" s="202" t="s">
        <v>135</v>
      </c>
      <c r="AY89" s="18" t="s">
        <v>128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8" t="s">
        <v>135</v>
      </c>
      <c r="BK89" s="203">
        <f>ROUND(I89*H89,2)</f>
        <v>0</v>
      </c>
      <c r="BL89" s="18" t="s">
        <v>155</v>
      </c>
      <c r="BM89" s="202" t="s">
        <v>1179</v>
      </c>
    </row>
    <row r="90" spans="2:51" s="13" customFormat="1" ht="11.25">
      <c r="B90" s="209"/>
      <c r="C90" s="210"/>
      <c r="D90" s="211" t="s">
        <v>193</v>
      </c>
      <c r="E90" s="212" t="s">
        <v>32</v>
      </c>
      <c r="F90" s="213" t="s">
        <v>1180</v>
      </c>
      <c r="G90" s="210"/>
      <c r="H90" s="214">
        <v>3.375</v>
      </c>
      <c r="I90" s="215"/>
      <c r="J90" s="210"/>
      <c r="K90" s="210"/>
      <c r="L90" s="216"/>
      <c r="M90" s="217"/>
      <c r="N90" s="218"/>
      <c r="O90" s="218"/>
      <c r="P90" s="218"/>
      <c r="Q90" s="218"/>
      <c r="R90" s="218"/>
      <c r="S90" s="218"/>
      <c r="T90" s="219"/>
      <c r="AT90" s="220" t="s">
        <v>193</v>
      </c>
      <c r="AU90" s="220" t="s">
        <v>135</v>
      </c>
      <c r="AV90" s="13" t="s">
        <v>135</v>
      </c>
      <c r="AW90" s="13" t="s">
        <v>40</v>
      </c>
      <c r="AX90" s="13" t="s">
        <v>78</v>
      </c>
      <c r="AY90" s="220" t="s">
        <v>128</v>
      </c>
    </row>
    <row r="91" spans="2:51" s="13" customFormat="1" ht="11.25">
      <c r="B91" s="209"/>
      <c r="C91" s="210"/>
      <c r="D91" s="211" t="s">
        <v>193</v>
      </c>
      <c r="E91" s="212" t="s">
        <v>32</v>
      </c>
      <c r="F91" s="213" t="s">
        <v>1181</v>
      </c>
      <c r="G91" s="210"/>
      <c r="H91" s="214">
        <v>5.724</v>
      </c>
      <c r="I91" s="215"/>
      <c r="J91" s="210"/>
      <c r="K91" s="210"/>
      <c r="L91" s="216"/>
      <c r="M91" s="217"/>
      <c r="N91" s="218"/>
      <c r="O91" s="218"/>
      <c r="P91" s="218"/>
      <c r="Q91" s="218"/>
      <c r="R91" s="218"/>
      <c r="S91" s="218"/>
      <c r="T91" s="219"/>
      <c r="AT91" s="220" t="s">
        <v>193</v>
      </c>
      <c r="AU91" s="220" t="s">
        <v>135</v>
      </c>
      <c r="AV91" s="13" t="s">
        <v>135</v>
      </c>
      <c r="AW91" s="13" t="s">
        <v>40</v>
      </c>
      <c r="AX91" s="13" t="s">
        <v>78</v>
      </c>
      <c r="AY91" s="220" t="s">
        <v>128</v>
      </c>
    </row>
    <row r="92" spans="2:51" s="14" customFormat="1" ht="11.25">
      <c r="B92" s="221"/>
      <c r="C92" s="222"/>
      <c r="D92" s="211" t="s">
        <v>193</v>
      </c>
      <c r="E92" s="223" t="s">
        <v>32</v>
      </c>
      <c r="F92" s="224" t="s">
        <v>206</v>
      </c>
      <c r="G92" s="222"/>
      <c r="H92" s="225">
        <v>9.099</v>
      </c>
      <c r="I92" s="226"/>
      <c r="J92" s="222"/>
      <c r="K92" s="222"/>
      <c r="L92" s="227"/>
      <c r="M92" s="228"/>
      <c r="N92" s="229"/>
      <c r="O92" s="229"/>
      <c r="P92" s="229"/>
      <c r="Q92" s="229"/>
      <c r="R92" s="229"/>
      <c r="S92" s="229"/>
      <c r="T92" s="230"/>
      <c r="AT92" s="231" t="s">
        <v>193</v>
      </c>
      <c r="AU92" s="231" t="s">
        <v>135</v>
      </c>
      <c r="AV92" s="14" t="s">
        <v>155</v>
      </c>
      <c r="AW92" s="14" t="s">
        <v>40</v>
      </c>
      <c r="AX92" s="14" t="s">
        <v>21</v>
      </c>
      <c r="AY92" s="231" t="s">
        <v>128</v>
      </c>
    </row>
    <row r="93" spans="1:65" s="2" customFormat="1" ht="36" customHeight="1">
      <c r="A93" s="36"/>
      <c r="B93" s="37"/>
      <c r="C93" s="191" t="s">
        <v>135</v>
      </c>
      <c r="D93" s="191" t="s">
        <v>131</v>
      </c>
      <c r="E93" s="192" t="s">
        <v>1182</v>
      </c>
      <c r="F93" s="193" t="s">
        <v>1183</v>
      </c>
      <c r="G93" s="194" t="s">
        <v>1178</v>
      </c>
      <c r="H93" s="195">
        <v>9.1</v>
      </c>
      <c r="I93" s="196"/>
      <c r="J93" s="197">
        <f>ROUND(I93*H93,2)</f>
        <v>0</v>
      </c>
      <c r="K93" s="193" t="s">
        <v>1184</v>
      </c>
      <c r="L93" s="41"/>
      <c r="M93" s="198" t="s">
        <v>32</v>
      </c>
      <c r="N93" s="199" t="s">
        <v>50</v>
      </c>
      <c r="O93" s="66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2" t="s">
        <v>155</v>
      </c>
      <c r="AT93" s="202" t="s">
        <v>131</v>
      </c>
      <c r="AU93" s="202" t="s">
        <v>135</v>
      </c>
      <c r="AY93" s="18" t="s">
        <v>128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8" t="s">
        <v>135</v>
      </c>
      <c r="BK93" s="203">
        <f>ROUND(I93*H93,2)</f>
        <v>0</v>
      </c>
      <c r="BL93" s="18" t="s">
        <v>155</v>
      </c>
      <c r="BM93" s="202" t="s">
        <v>1185</v>
      </c>
    </row>
    <row r="94" spans="1:65" s="2" customFormat="1" ht="24" customHeight="1">
      <c r="A94" s="36"/>
      <c r="B94" s="37"/>
      <c r="C94" s="191" t="s">
        <v>151</v>
      </c>
      <c r="D94" s="191" t="s">
        <v>131</v>
      </c>
      <c r="E94" s="192" t="s">
        <v>1186</v>
      </c>
      <c r="F94" s="193" t="s">
        <v>1187</v>
      </c>
      <c r="G94" s="194" t="s">
        <v>1178</v>
      </c>
      <c r="H94" s="195">
        <v>9.1</v>
      </c>
      <c r="I94" s="196"/>
      <c r="J94" s="197">
        <f>ROUND(I94*H94,2)</f>
        <v>0</v>
      </c>
      <c r="K94" s="193" t="s">
        <v>1184</v>
      </c>
      <c r="L94" s="41"/>
      <c r="M94" s="198" t="s">
        <v>32</v>
      </c>
      <c r="N94" s="199" t="s">
        <v>50</v>
      </c>
      <c r="O94" s="66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2" t="s">
        <v>155</v>
      </c>
      <c r="AT94" s="202" t="s">
        <v>131</v>
      </c>
      <c r="AU94" s="202" t="s">
        <v>135</v>
      </c>
      <c r="AY94" s="18" t="s">
        <v>128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8" t="s">
        <v>135</v>
      </c>
      <c r="BK94" s="203">
        <f>ROUND(I94*H94,2)</f>
        <v>0</v>
      </c>
      <c r="BL94" s="18" t="s">
        <v>155</v>
      </c>
      <c r="BM94" s="202" t="s">
        <v>1188</v>
      </c>
    </row>
    <row r="95" spans="1:65" s="2" customFormat="1" ht="24" customHeight="1">
      <c r="A95" s="36"/>
      <c r="B95" s="37"/>
      <c r="C95" s="191" t="s">
        <v>155</v>
      </c>
      <c r="D95" s="191" t="s">
        <v>131</v>
      </c>
      <c r="E95" s="192" t="s">
        <v>1189</v>
      </c>
      <c r="F95" s="193" t="s">
        <v>1190</v>
      </c>
      <c r="G95" s="194" t="s">
        <v>1178</v>
      </c>
      <c r="H95" s="195">
        <v>3.245</v>
      </c>
      <c r="I95" s="196"/>
      <c r="J95" s="197">
        <f>ROUND(I95*H95,2)</f>
        <v>0</v>
      </c>
      <c r="K95" s="193" t="s">
        <v>1184</v>
      </c>
      <c r="L95" s="41"/>
      <c r="M95" s="198" t="s">
        <v>32</v>
      </c>
      <c r="N95" s="199" t="s">
        <v>50</v>
      </c>
      <c r="O95" s="66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2" t="s">
        <v>155</v>
      </c>
      <c r="AT95" s="202" t="s">
        <v>131</v>
      </c>
      <c r="AU95" s="202" t="s">
        <v>135</v>
      </c>
      <c r="AY95" s="18" t="s">
        <v>128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8" t="s">
        <v>135</v>
      </c>
      <c r="BK95" s="203">
        <f>ROUND(I95*H95,2)</f>
        <v>0</v>
      </c>
      <c r="BL95" s="18" t="s">
        <v>155</v>
      </c>
      <c r="BM95" s="202" t="s">
        <v>1191</v>
      </c>
    </row>
    <row r="96" spans="2:51" s="13" customFormat="1" ht="11.25">
      <c r="B96" s="209"/>
      <c r="C96" s="210"/>
      <c r="D96" s="211" t="s">
        <v>193</v>
      </c>
      <c r="E96" s="212" t="s">
        <v>32</v>
      </c>
      <c r="F96" s="213" t="s">
        <v>1192</v>
      </c>
      <c r="G96" s="210"/>
      <c r="H96" s="214">
        <v>1.125</v>
      </c>
      <c r="I96" s="215"/>
      <c r="J96" s="210"/>
      <c r="K96" s="210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193</v>
      </c>
      <c r="AU96" s="220" t="s">
        <v>135</v>
      </c>
      <c r="AV96" s="13" t="s">
        <v>135</v>
      </c>
      <c r="AW96" s="13" t="s">
        <v>40</v>
      </c>
      <c r="AX96" s="13" t="s">
        <v>78</v>
      </c>
      <c r="AY96" s="220" t="s">
        <v>128</v>
      </c>
    </row>
    <row r="97" spans="2:51" s="13" customFormat="1" ht="11.25">
      <c r="B97" s="209"/>
      <c r="C97" s="210"/>
      <c r="D97" s="211" t="s">
        <v>193</v>
      </c>
      <c r="E97" s="212" t="s">
        <v>32</v>
      </c>
      <c r="F97" s="213" t="s">
        <v>1193</v>
      </c>
      <c r="G97" s="210"/>
      <c r="H97" s="214">
        <v>2.12</v>
      </c>
      <c r="I97" s="215"/>
      <c r="J97" s="210"/>
      <c r="K97" s="210"/>
      <c r="L97" s="216"/>
      <c r="M97" s="217"/>
      <c r="N97" s="218"/>
      <c r="O97" s="218"/>
      <c r="P97" s="218"/>
      <c r="Q97" s="218"/>
      <c r="R97" s="218"/>
      <c r="S97" s="218"/>
      <c r="T97" s="219"/>
      <c r="AT97" s="220" t="s">
        <v>193</v>
      </c>
      <c r="AU97" s="220" t="s">
        <v>135</v>
      </c>
      <c r="AV97" s="13" t="s">
        <v>135</v>
      </c>
      <c r="AW97" s="13" t="s">
        <v>40</v>
      </c>
      <c r="AX97" s="13" t="s">
        <v>78</v>
      </c>
      <c r="AY97" s="220" t="s">
        <v>128</v>
      </c>
    </row>
    <row r="98" spans="2:51" s="14" customFormat="1" ht="11.25">
      <c r="B98" s="221"/>
      <c r="C98" s="222"/>
      <c r="D98" s="211" t="s">
        <v>193</v>
      </c>
      <c r="E98" s="223" t="s">
        <v>32</v>
      </c>
      <c r="F98" s="224" t="s">
        <v>206</v>
      </c>
      <c r="G98" s="222"/>
      <c r="H98" s="225">
        <v>3.245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AT98" s="231" t="s">
        <v>193</v>
      </c>
      <c r="AU98" s="231" t="s">
        <v>135</v>
      </c>
      <c r="AV98" s="14" t="s">
        <v>155</v>
      </c>
      <c r="AW98" s="14" t="s">
        <v>40</v>
      </c>
      <c r="AX98" s="14" t="s">
        <v>21</v>
      </c>
      <c r="AY98" s="231" t="s">
        <v>128</v>
      </c>
    </row>
    <row r="99" spans="1:65" s="2" customFormat="1" ht="36" customHeight="1">
      <c r="A99" s="36"/>
      <c r="B99" s="37"/>
      <c r="C99" s="191" t="s">
        <v>127</v>
      </c>
      <c r="D99" s="191" t="s">
        <v>131</v>
      </c>
      <c r="E99" s="192" t="s">
        <v>1194</v>
      </c>
      <c r="F99" s="193" t="s">
        <v>1195</v>
      </c>
      <c r="G99" s="194" t="s">
        <v>1178</v>
      </c>
      <c r="H99" s="195">
        <v>32.45</v>
      </c>
      <c r="I99" s="196"/>
      <c r="J99" s="197">
        <f>ROUND(I99*H99,2)</f>
        <v>0</v>
      </c>
      <c r="K99" s="193" t="s">
        <v>1184</v>
      </c>
      <c r="L99" s="41"/>
      <c r="M99" s="198" t="s">
        <v>32</v>
      </c>
      <c r="N99" s="199" t="s">
        <v>50</v>
      </c>
      <c r="O99" s="66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2" t="s">
        <v>155</v>
      </c>
      <c r="AT99" s="202" t="s">
        <v>131</v>
      </c>
      <c r="AU99" s="202" t="s">
        <v>135</v>
      </c>
      <c r="AY99" s="18" t="s">
        <v>128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8" t="s">
        <v>135</v>
      </c>
      <c r="BK99" s="203">
        <f>ROUND(I99*H99,2)</f>
        <v>0</v>
      </c>
      <c r="BL99" s="18" t="s">
        <v>155</v>
      </c>
      <c r="BM99" s="202" t="s">
        <v>1196</v>
      </c>
    </row>
    <row r="100" spans="2:51" s="13" customFormat="1" ht="11.25">
      <c r="B100" s="209"/>
      <c r="C100" s="210"/>
      <c r="D100" s="211" t="s">
        <v>193</v>
      </c>
      <c r="E100" s="210"/>
      <c r="F100" s="213" t="s">
        <v>1197</v>
      </c>
      <c r="G100" s="210"/>
      <c r="H100" s="214">
        <v>32.45</v>
      </c>
      <c r="I100" s="215"/>
      <c r="J100" s="210"/>
      <c r="K100" s="210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193</v>
      </c>
      <c r="AU100" s="220" t="s">
        <v>135</v>
      </c>
      <c r="AV100" s="13" t="s">
        <v>135</v>
      </c>
      <c r="AW100" s="13" t="s">
        <v>4</v>
      </c>
      <c r="AX100" s="13" t="s">
        <v>21</v>
      </c>
      <c r="AY100" s="220" t="s">
        <v>128</v>
      </c>
    </row>
    <row r="101" spans="1:65" s="2" customFormat="1" ht="16.5" customHeight="1">
      <c r="A101" s="36"/>
      <c r="B101" s="37"/>
      <c r="C101" s="191" t="s">
        <v>184</v>
      </c>
      <c r="D101" s="191" t="s">
        <v>131</v>
      </c>
      <c r="E101" s="192" t="s">
        <v>1198</v>
      </c>
      <c r="F101" s="193" t="s">
        <v>1199</v>
      </c>
      <c r="G101" s="194" t="s">
        <v>1178</v>
      </c>
      <c r="H101" s="195">
        <v>3.245</v>
      </c>
      <c r="I101" s="196"/>
      <c r="J101" s="197">
        <f>ROUND(I101*H101,2)</f>
        <v>0</v>
      </c>
      <c r="K101" s="193" t="s">
        <v>1184</v>
      </c>
      <c r="L101" s="41"/>
      <c r="M101" s="198" t="s">
        <v>32</v>
      </c>
      <c r="N101" s="199" t="s">
        <v>50</v>
      </c>
      <c r="O101" s="66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2" t="s">
        <v>155</v>
      </c>
      <c r="AT101" s="202" t="s">
        <v>131</v>
      </c>
      <c r="AU101" s="202" t="s">
        <v>135</v>
      </c>
      <c r="AY101" s="18" t="s">
        <v>128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8" t="s">
        <v>135</v>
      </c>
      <c r="BK101" s="203">
        <f>ROUND(I101*H101,2)</f>
        <v>0</v>
      </c>
      <c r="BL101" s="18" t="s">
        <v>155</v>
      </c>
      <c r="BM101" s="202" t="s">
        <v>1200</v>
      </c>
    </row>
    <row r="102" spans="1:65" s="2" customFormat="1" ht="24" customHeight="1">
      <c r="A102" s="36"/>
      <c r="B102" s="37"/>
      <c r="C102" s="191" t="s">
        <v>223</v>
      </c>
      <c r="D102" s="191" t="s">
        <v>131</v>
      </c>
      <c r="E102" s="192" t="s">
        <v>1201</v>
      </c>
      <c r="F102" s="193" t="s">
        <v>1202</v>
      </c>
      <c r="G102" s="194" t="s">
        <v>236</v>
      </c>
      <c r="H102" s="195">
        <v>5.517</v>
      </c>
      <c r="I102" s="196"/>
      <c r="J102" s="197">
        <f>ROUND(I102*H102,2)</f>
        <v>0</v>
      </c>
      <c r="K102" s="193" t="s">
        <v>1184</v>
      </c>
      <c r="L102" s="41"/>
      <c r="M102" s="198" t="s">
        <v>32</v>
      </c>
      <c r="N102" s="199" t="s">
        <v>50</v>
      </c>
      <c r="O102" s="66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2" t="s">
        <v>155</v>
      </c>
      <c r="AT102" s="202" t="s">
        <v>131</v>
      </c>
      <c r="AU102" s="202" t="s">
        <v>135</v>
      </c>
      <c r="AY102" s="18" t="s">
        <v>128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18" t="s">
        <v>135</v>
      </c>
      <c r="BK102" s="203">
        <f>ROUND(I102*H102,2)</f>
        <v>0</v>
      </c>
      <c r="BL102" s="18" t="s">
        <v>155</v>
      </c>
      <c r="BM102" s="202" t="s">
        <v>1203</v>
      </c>
    </row>
    <row r="103" spans="2:51" s="13" customFormat="1" ht="11.25">
      <c r="B103" s="209"/>
      <c r="C103" s="210"/>
      <c r="D103" s="211" t="s">
        <v>193</v>
      </c>
      <c r="E103" s="212" t="s">
        <v>32</v>
      </c>
      <c r="F103" s="213" t="s">
        <v>1204</v>
      </c>
      <c r="G103" s="210"/>
      <c r="H103" s="214">
        <v>3.245</v>
      </c>
      <c r="I103" s="215"/>
      <c r="J103" s="210"/>
      <c r="K103" s="210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193</v>
      </c>
      <c r="AU103" s="220" t="s">
        <v>135</v>
      </c>
      <c r="AV103" s="13" t="s">
        <v>135</v>
      </c>
      <c r="AW103" s="13" t="s">
        <v>40</v>
      </c>
      <c r="AX103" s="13" t="s">
        <v>78</v>
      </c>
      <c r="AY103" s="220" t="s">
        <v>128</v>
      </c>
    </row>
    <row r="104" spans="2:51" s="14" customFormat="1" ht="11.25">
      <c r="B104" s="221"/>
      <c r="C104" s="222"/>
      <c r="D104" s="211" t="s">
        <v>193</v>
      </c>
      <c r="E104" s="223" t="s">
        <v>32</v>
      </c>
      <c r="F104" s="224" t="s">
        <v>206</v>
      </c>
      <c r="G104" s="222"/>
      <c r="H104" s="225">
        <v>3.245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AT104" s="231" t="s">
        <v>193</v>
      </c>
      <c r="AU104" s="231" t="s">
        <v>135</v>
      </c>
      <c r="AV104" s="14" t="s">
        <v>155</v>
      </c>
      <c r="AW104" s="14" t="s">
        <v>40</v>
      </c>
      <c r="AX104" s="14" t="s">
        <v>21</v>
      </c>
      <c r="AY104" s="231" t="s">
        <v>128</v>
      </c>
    </row>
    <row r="105" spans="2:51" s="13" customFormat="1" ht="11.25">
      <c r="B105" s="209"/>
      <c r="C105" s="210"/>
      <c r="D105" s="211" t="s">
        <v>193</v>
      </c>
      <c r="E105" s="210"/>
      <c r="F105" s="213" t="s">
        <v>1205</v>
      </c>
      <c r="G105" s="210"/>
      <c r="H105" s="214">
        <v>5.517</v>
      </c>
      <c r="I105" s="215"/>
      <c r="J105" s="210"/>
      <c r="K105" s="210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193</v>
      </c>
      <c r="AU105" s="220" t="s">
        <v>135</v>
      </c>
      <c r="AV105" s="13" t="s">
        <v>135</v>
      </c>
      <c r="AW105" s="13" t="s">
        <v>4</v>
      </c>
      <c r="AX105" s="13" t="s">
        <v>21</v>
      </c>
      <c r="AY105" s="220" t="s">
        <v>128</v>
      </c>
    </row>
    <row r="106" spans="1:65" s="2" customFormat="1" ht="24" customHeight="1">
      <c r="A106" s="36"/>
      <c r="B106" s="37"/>
      <c r="C106" s="191" t="s">
        <v>213</v>
      </c>
      <c r="D106" s="191" t="s">
        <v>131</v>
      </c>
      <c r="E106" s="192" t="s">
        <v>1206</v>
      </c>
      <c r="F106" s="193" t="s">
        <v>1207</v>
      </c>
      <c r="G106" s="194" t="s">
        <v>1178</v>
      </c>
      <c r="H106" s="195">
        <v>5.86</v>
      </c>
      <c r="I106" s="196"/>
      <c r="J106" s="197">
        <f>ROUND(I106*H106,2)</f>
        <v>0</v>
      </c>
      <c r="K106" s="193" t="s">
        <v>1184</v>
      </c>
      <c r="L106" s="41"/>
      <c r="M106" s="198" t="s">
        <v>32</v>
      </c>
      <c r="N106" s="199" t="s">
        <v>50</v>
      </c>
      <c r="O106" s="66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2" t="s">
        <v>155</v>
      </c>
      <c r="AT106" s="202" t="s">
        <v>131</v>
      </c>
      <c r="AU106" s="202" t="s">
        <v>135</v>
      </c>
      <c r="AY106" s="18" t="s">
        <v>128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18" t="s">
        <v>135</v>
      </c>
      <c r="BK106" s="203">
        <f>ROUND(I106*H106,2)</f>
        <v>0</v>
      </c>
      <c r="BL106" s="18" t="s">
        <v>155</v>
      </c>
      <c r="BM106" s="202" t="s">
        <v>1208</v>
      </c>
    </row>
    <row r="107" spans="1:65" s="2" customFormat="1" ht="24" customHeight="1">
      <c r="A107" s="36"/>
      <c r="B107" s="37"/>
      <c r="C107" s="191" t="s">
        <v>215</v>
      </c>
      <c r="D107" s="191" t="s">
        <v>131</v>
      </c>
      <c r="E107" s="192" t="s">
        <v>1209</v>
      </c>
      <c r="F107" s="193" t="s">
        <v>1210</v>
      </c>
      <c r="G107" s="194" t="s">
        <v>1178</v>
      </c>
      <c r="H107" s="195">
        <v>2.272</v>
      </c>
      <c r="I107" s="196"/>
      <c r="J107" s="197">
        <f>ROUND(I107*H107,2)</f>
        <v>0</v>
      </c>
      <c r="K107" s="193" t="s">
        <v>147</v>
      </c>
      <c r="L107" s="41"/>
      <c r="M107" s="198" t="s">
        <v>32</v>
      </c>
      <c r="N107" s="199" t="s">
        <v>50</v>
      </c>
      <c r="O107" s="6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2" t="s">
        <v>155</v>
      </c>
      <c r="AT107" s="202" t="s">
        <v>131</v>
      </c>
      <c r="AU107" s="202" t="s">
        <v>135</v>
      </c>
      <c r="AY107" s="18" t="s">
        <v>128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8" t="s">
        <v>135</v>
      </c>
      <c r="BK107" s="203">
        <f>ROUND(I107*H107,2)</f>
        <v>0</v>
      </c>
      <c r="BL107" s="18" t="s">
        <v>155</v>
      </c>
      <c r="BM107" s="202" t="s">
        <v>1211</v>
      </c>
    </row>
    <row r="108" spans="2:51" s="13" customFormat="1" ht="11.25">
      <c r="B108" s="209"/>
      <c r="C108" s="210"/>
      <c r="D108" s="211" t="s">
        <v>193</v>
      </c>
      <c r="E108" s="212" t="s">
        <v>32</v>
      </c>
      <c r="F108" s="213" t="s">
        <v>1212</v>
      </c>
      <c r="G108" s="210"/>
      <c r="H108" s="214">
        <v>0.788</v>
      </c>
      <c r="I108" s="215"/>
      <c r="J108" s="210"/>
      <c r="K108" s="210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193</v>
      </c>
      <c r="AU108" s="220" t="s">
        <v>135</v>
      </c>
      <c r="AV108" s="13" t="s">
        <v>135</v>
      </c>
      <c r="AW108" s="13" t="s">
        <v>40</v>
      </c>
      <c r="AX108" s="13" t="s">
        <v>78</v>
      </c>
      <c r="AY108" s="220" t="s">
        <v>128</v>
      </c>
    </row>
    <row r="109" spans="2:51" s="13" customFormat="1" ht="11.25">
      <c r="B109" s="209"/>
      <c r="C109" s="210"/>
      <c r="D109" s="211" t="s">
        <v>193</v>
      </c>
      <c r="E109" s="212" t="s">
        <v>32</v>
      </c>
      <c r="F109" s="213" t="s">
        <v>1213</v>
      </c>
      <c r="G109" s="210"/>
      <c r="H109" s="214">
        <v>1.484</v>
      </c>
      <c r="I109" s="215"/>
      <c r="J109" s="210"/>
      <c r="K109" s="210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193</v>
      </c>
      <c r="AU109" s="220" t="s">
        <v>135</v>
      </c>
      <c r="AV109" s="13" t="s">
        <v>135</v>
      </c>
      <c r="AW109" s="13" t="s">
        <v>40</v>
      </c>
      <c r="AX109" s="13" t="s">
        <v>78</v>
      </c>
      <c r="AY109" s="220" t="s">
        <v>128</v>
      </c>
    </row>
    <row r="110" spans="2:51" s="14" customFormat="1" ht="11.25">
      <c r="B110" s="221"/>
      <c r="C110" s="222"/>
      <c r="D110" s="211" t="s">
        <v>193</v>
      </c>
      <c r="E110" s="223" t="s">
        <v>32</v>
      </c>
      <c r="F110" s="224" t="s">
        <v>206</v>
      </c>
      <c r="G110" s="222"/>
      <c r="H110" s="225">
        <v>2.272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AT110" s="231" t="s">
        <v>193</v>
      </c>
      <c r="AU110" s="231" t="s">
        <v>135</v>
      </c>
      <c r="AV110" s="14" t="s">
        <v>155</v>
      </c>
      <c r="AW110" s="14" t="s">
        <v>40</v>
      </c>
      <c r="AX110" s="14" t="s">
        <v>21</v>
      </c>
      <c r="AY110" s="231" t="s">
        <v>128</v>
      </c>
    </row>
    <row r="111" spans="1:65" s="2" customFormat="1" ht="16.5" customHeight="1">
      <c r="A111" s="36"/>
      <c r="B111" s="37"/>
      <c r="C111" s="232" t="s">
        <v>238</v>
      </c>
      <c r="D111" s="232" t="s">
        <v>210</v>
      </c>
      <c r="E111" s="233" t="s">
        <v>1214</v>
      </c>
      <c r="F111" s="234" t="s">
        <v>1215</v>
      </c>
      <c r="G111" s="235" t="s">
        <v>236</v>
      </c>
      <c r="H111" s="236">
        <v>4.544</v>
      </c>
      <c r="I111" s="237"/>
      <c r="J111" s="238">
        <f>ROUND(I111*H111,2)</f>
        <v>0</v>
      </c>
      <c r="K111" s="234" t="s">
        <v>147</v>
      </c>
      <c r="L111" s="239"/>
      <c r="M111" s="240" t="s">
        <v>32</v>
      </c>
      <c r="N111" s="241" t="s">
        <v>50</v>
      </c>
      <c r="O111" s="66"/>
      <c r="P111" s="200">
        <f>O111*H111</f>
        <v>0</v>
      </c>
      <c r="Q111" s="200">
        <v>1</v>
      </c>
      <c r="R111" s="200">
        <f>Q111*H111</f>
        <v>4.544</v>
      </c>
      <c r="S111" s="200">
        <v>0</v>
      </c>
      <c r="T111" s="20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213</v>
      </c>
      <c r="AT111" s="202" t="s">
        <v>210</v>
      </c>
      <c r="AU111" s="202" t="s">
        <v>135</v>
      </c>
      <c r="AY111" s="18" t="s">
        <v>128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8" t="s">
        <v>135</v>
      </c>
      <c r="BK111" s="203">
        <f>ROUND(I111*H111,2)</f>
        <v>0</v>
      </c>
      <c r="BL111" s="18" t="s">
        <v>155</v>
      </c>
      <c r="BM111" s="202" t="s">
        <v>1216</v>
      </c>
    </row>
    <row r="112" spans="2:51" s="13" customFormat="1" ht="11.25">
      <c r="B112" s="209"/>
      <c r="C112" s="210"/>
      <c r="D112" s="211" t="s">
        <v>193</v>
      </c>
      <c r="E112" s="210"/>
      <c r="F112" s="213" t="s">
        <v>1217</v>
      </c>
      <c r="G112" s="210"/>
      <c r="H112" s="214">
        <v>4.544</v>
      </c>
      <c r="I112" s="215"/>
      <c r="J112" s="210"/>
      <c r="K112" s="210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193</v>
      </c>
      <c r="AU112" s="220" t="s">
        <v>135</v>
      </c>
      <c r="AV112" s="13" t="s">
        <v>135</v>
      </c>
      <c r="AW112" s="13" t="s">
        <v>4</v>
      </c>
      <c r="AX112" s="13" t="s">
        <v>21</v>
      </c>
      <c r="AY112" s="220" t="s">
        <v>128</v>
      </c>
    </row>
    <row r="113" spans="1:65" s="2" customFormat="1" ht="36" customHeight="1">
      <c r="A113" s="36"/>
      <c r="B113" s="37"/>
      <c r="C113" s="191" t="s">
        <v>242</v>
      </c>
      <c r="D113" s="191" t="s">
        <v>131</v>
      </c>
      <c r="E113" s="192" t="s">
        <v>1218</v>
      </c>
      <c r="F113" s="193" t="s">
        <v>1219</v>
      </c>
      <c r="G113" s="194" t="s">
        <v>1178</v>
      </c>
      <c r="H113" s="195">
        <v>2.272</v>
      </c>
      <c r="I113" s="196"/>
      <c r="J113" s="197">
        <f>ROUND(I113*H113,2)</f>
        <v>0</v>
      </c>
      <c r="K113" s="193" t="s">
        <v>147</v>
      </c>
      <c r="L113" s="41"/>
      <c r="M113" s="198" t="s">
        <v>32</v>
      </c>
      <c r="N113" s="199" t="s">
        <v>50</v>
      </c>
      <c r="O113" s="66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2" t="s">
        <v>155</v>
      </c>
      <c r="AT113" s="202" t="s">
        <v>131</v>
      </c>
      <c r="AU113" s="202" t="s">
        <v>135</v>
      </c>
      <c r="AY113" s="18" t="s">
        <v>128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8" t="s">
        <v>135</v>
      </c>
      <c r="BK113" s="203">
        <f>ROUND(I113*H113,2)</f>
        <v>0</v>
      </c>
      <c r="BL113" s="18" t="s">
        <v>155</v>
      </c>
      <c r="BM113" s="202" t="s">
        <v>1220</v>
      </c>
    </row>
    <row r="114" spans="1:65" s="2" customFormat="1" ht="24" customHeight="1">
      <c r="A114" s="36"/>
      <c r="B114" s="37"/>
      <c r="C114" s="191" t="s">
        <v>247</v>
      </c>
      <c r="D114" s="191" t="s">
        <v>131</v>
      </c>
      <c r="E114" s="192" t="s">
        <v>1221</v>
      </c>
      <c r="F114" s="193" t="s">
        <v>1222</v>
      </c>
      <c r="G114" s="194" t="s">
        <v>188</v>
      </c>
      <c r="H114" s="195">
        <v>9.3</v>
      </c>
      <c r="I114" s="196"/>
      <c r="J114" s="197">
        <f>ROUND(I114*H114,2)</f>
        <v>0</v>
      </c>
      <c r="K114" s="193" t="s">
        <v>147</v>
      </c>
      <c r="L114" s="41"/>
      <c r="M114" s="198" t="s">
        <v>32</v>
      </c>
      <c r="N114" s="199" t="s">
        <v>50</v>
      </c>
      <c r="O114" s="66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2" t="s">
        <v>155</v>
      </c>
      <c r="AT114" s="202" t="s">
        <v>131</v>
      </c>
      <c r="AU114" s="202" t="s">
        <v>135</v>
      </c>
      <c r="AY114" s="18" t="s">
        <v>128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8" t="s">
        <v>135</v>
      </c>
      <c r="BK114" s="203">
        <f>ROUND(I114*H114,2)</f>
        <v>0</v>
      </c>
      <c r="BL114" s="18" t="s">
        <v>155</v>
      </c>
      <c r="BM114" s="202" t="s">
        <v>1223</v>
      </c>
    </row>
    <row r="115" spans="2:51" s="13" customFormat="1" ht="11.25">
      <c r="B115" s="209"/>
      <c r="C115" s="210"/>
      <c r="D115" s="211" t="s">
        <v>193</v>
      </c>
      <c r="E115" s="212" t="s">
        <v>32</v>
      </c>
      <c r="F115" s="213" t="s">
        <v>1224</v>
      </c>
      <c r="G115" s="210"/>
      <c r="H115" s="214">
        <v>5.3</v>
      </c>
      <c r="I115" s="215"/>
      <c r="J115" s="210"/>
      <c r="K115" s="210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193</v>
      </c>
      <c r="AU115" s="220" t="s">
        <v>135</v>
      </c>
      <c r="AV115" s="13" t="s">
        <v>135</v>
      </c>
      <c r="AW115" s="13" t="s">
        <v>40</v>
      </c>
      <c r="AX115" s="13" t="s">
        <v>78</v>
      </c>
      <c r="AY115" s="220" t="s">
        <v>128</v>
      </c>
    </row>
    <row r="116" spans="2:51" s="13" customFormat="1" ht="11.25">
      <c r="B116" s="209"/>
      <c r="C116" s="210"/>
      <c r="D116" s="211" t="s">
        <v>193</v>
      </c>
      <c r="E116" s="212" t="s">
        <v>32</v>
      </c>
      <c r="F116" s="213" t="s">
        <v>1225</v>
      </c>
      <c r="G116" s="210"/>
      <c r="H116" s="214">
        <v>4</v>
      </c>
      <c r="I116" s="215"/>
      <c r="J116" s="210"/>
      <c r="K116" s="210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193</v>
      </c>
      <c r="AU116" s="220" t="s">
        <v>135</v>
      </c>
      <c r="AV116" s="13" t="s">
        <v>135</v>
      </c>
      <c r="AW116" s="13" t="s">
        <v>40</v>
      </c>
      <c r="AX116" s="13" t="s">
        <v>78</v>
      </c>
      <c r="AY116" s="220" t="s">
        <v>128</v>
      </c>
    </row>
    <row r="117" spans="2:51" s="14" customFormat="1" ht="11.25">
      <c r="B117" s="221"/>
      <c r="C117" s="222"/>
      <c r="D117" s="211" t="s">
        <v>193</v>
      </c>
      <c r="E117" s="223" t="s">
        <v>32</v>
      </c>
      <c r="F117" s="224" t="s">
        <v>206</v>
      </c>
      <c r="G117" s="222"/>
      <c r="H117" s="225">
        <v>9.3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AT117" s="231" t="s">
        <v>193</v>
      </c>
      <c r="AU117" s="231" t="s">
        <v>135</v>
      </c>
      <c r="AV117" s="14" t="s">
        <v>155</v>
      </c>
      <c r="AW117" s="14" t="s">
        <v>40</v>
      </c>
      <c r="AX117" s="14" t="s">
        <v>21</v>
      </c>
      <c r="AY117" s="231" t="s">
        <v>128</v>
      </c>
    </row>
    <row r="118" spans="1:65" s="2" customFormat="1" ht="24" customHeight="1">
      <c r="A118" s="36"/>
      <c r="B118" s="37"/>
      <c r="C118" s="191" t="s">
        <v>253</v>
      </c>
      <c r="D118" s="191" t="s">
        <v>131</v>
      </c>
      <c r="E118" s="192" t="s">
        <v>1226</v>
      </c>
      <c r="F118" s="193" t="s">
        <v>1227</v>
      </c>
      <c r="G118" s="194" t="s">
        <v>188</v>
      </c>
      <c r="H118" s="195">
        <v>9.3</v>
      </c>
      <c r="I118" s="196"/>
      <c r="J118" s="197">
        <f>ROUND(I118*H118,2)</f>
        <v>0</v>
      </c>
      <c r="K118" s="193" t="s">
        <v>147</v>
      </c>
      <c r="L118" s="41"/>
      <c r="M118" s="198" t="s">
        <v>32</v>
      </c>
      <c r="N118" s="199" t="s">
        <v>50</v>
      </c>
      <c r="O118" s="66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2" t="s">
        <v>155</v>
      </c>
      <c r="AT118" s="202" t="s">
        <v>131</v>
      </c>
      <c r="AU118" s="202" t="s">
        <v>135</v>
      </c>
      <c r="AY118" s="18" t="s">
        <v>128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8" t="s">
        <v>135</v>
      </c>
      <c r="BK118" s="203">
        <f>ROUND(I118*H118,2)</f>
        <v>0</v>
      </c>
      <c r="BL118" s="18" t="s">
        <v>155</v>
      </c>
      <c r="BM118" s="202" t="s">
        <v>1228</v>
      </c>
    </row>
    <row r="119" spans="1:65" s="2" customFormat="1" ht="16.5" customHeight="1">
      <c r="A119" s="36"/>
      <c r="B119" s="37"/>
      <c r="C119" s="232" t="s">
        <v>261</v>
      </c>
      <c r="D119" s="232" t="s">
        <v>210</v>
      </c>
      <c r="E119" s="233" t="s">
        <v>1229</v>
      </c>
      <c r="F119" s="234" t="s">
        <v>1230</v>
      </c>
      <c r="G119" s="235" t="s">
        <v>268</v>
      </c>
      <c r="H119" s="236">
        <v>0.14</v>
      </c>
      <c r="I119" s="237"/>
      <c r="J119" s="238">
        <f>ROUND(I119*H119,2)</f>
        <v>0</v>
      </c>
      <c r="K119" s="234" t="s">
        <v>147</v>
      </c>
      <c r="L119" s="239"/>
      <c r="M119" s="240" t="s">
        <v>32</v>
      </c>
      <c r="N119" s="241" t="s">
        <v>50</v>
      </c>
      <c r="O119" s="66"/>
      <c r="P119" s="200">
        <f>O119*H119</f>
        <v>0</v>
      </c>
      <c r="Q119" s="200">
        <v>0.001</v>
      </c>
      <c r="R119" s="200">
        <f>Q119*H119</f>
        <v>0.00014000000000000001</v>
      </c>
      <c r="S119" s="200">
        <v>0</v>
      </c>
      <c r="T119" s="20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2" t="s">
        <v>213</v>
      </c>
      <c r="AT119" s="202" t="s">
        <v>210</v>
      </c>
      <c r="AU119" s="202" t="s">
        <v>135</v>
      </c>
      <c r="AY119" s="18" t="s">
        <v>128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8" t="s">
        <v>135</v>
      </c>
      <c r="BK119" s="203">
        <f>ROUND(I119*H119,2)</f>
        <v>0</v>
      </c>
      <c r="BL119" s="18" t="s">
        <v>155</v>
      </c>
      <c r="BM119" s="202" t="s">
        <v>1231</v>
      </c>
    </row>
    <row r="120" spans="2:51" s="13" customFormat="1" ht="11.25">
      <c r="B120" s="209"/>
      <c r="C120" s="210"/>
      <c r="D120" s="211" t="s">
        <v>193</v>
      </c>
      <c r="E120" s="210"/>
      <c r="F120" s="213" t="s">
        <v>1232</v>
      </c>
      <c r="G120" s="210"/>
      <c r="H120" s="214">
        <v>0.14</v>
      </c>
      <c r="I120" s="215"/>
      <c r="J120" s="210"/>
      <c r="K120" s="210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193</v>
      </c>
      <c r="AU120" s="220" t="s">
        <v>135</v>
      </c>
      <c r="AV120" s="13" t="s">
        <v>135</v>
      </c>
      <c r="AW120" s="13" t="s">
        <v>4</v>
      </c>
      <c r="AX120" s="13" t="s">
        <v>21</v>
      </c>
      <c r="AY120" s="220" t="s">
        <v>128</v>
      </c>
    </row>
    <row r="121" spans="2:63" s="12" customFormat="1" ht="22.9" customHeight="1">
      <c r="B121" s="175"/>
      <c r="C121" s="176"/>
      <c r="D121" s="177" t="s">
        <v>77</v>
      </c>
      <c r="E121" s="189" t="s">
        <v>155</v>
      </c>
      <c r="F121" s="189" t="s">
        <v>180</v>
      </c>
      <c r="G121" s="176"/>
      <c r="H121" s="176"/>
      <c r="I121" s="179"/>
      <c r="J121" s="190">
        <f>BK121</f>
        <v>0</v>
      </c>
      <c r="K121" s="176"/>
      <c r="L121" s="181"/>
      <c r="M121" s="182"/>
      <c r="N121" s="183"/>
      <c r="O121" s="183"/>
      <c r="P121" s="184">
        <f>SUM(P122:P124)</f>
        <v>0</v>
      </c>
      <c r="Q121" s="183"/>
      <c r="R121" s="184">
        <f>SUM(R122:R124)</f>
        <v>0</v>
      </c>
      <c r="S121" s="183"/>
      <c r="T121" s="185">
        <f>SUM(T122:T124)</f>
        <v>0</v>
      </c>
      <c r="AR121" s="186" t="s">
        <v>21</v>
      </c>
      <c r="AT121" s="187" t="s">
        <v>77</v>
      </c>
      <c r="AU121" s="187" t="s">
        <v>21</v>
      </c>
      <c r="AY121" s="186" t="s">
        <v>128</v>
      </c>
      <c r="BK121" s="188">
        <f>SUM(BK122:BK124)</f>
        <v>0</v>
      </c>
    </row>
    <row r="122" spans="1:65" s="2" customFormat="1" ht="16.5" customHeight="1">
      <c r="A122" s="36"/>
      <c r="B122" s="37"/>
      <c r="C122" s="191" t="s">
        <v>8</v>
      </c>
      <c r="D122" s="191" t="s">
        <v>131</v>
      </c>
      <c r="E122" s="192" t="s">
        <v>1233</v>
      </c>
      <c r="F122" s="193" t="s">
        <v>1234</v>
      </c>
      <c r="G122" s="194" t="s">
        <v>1178</v>
      </c>
      <c r="H122" s="195">
        <v>0.72</v>
      </c>
      <c r="I122" s="196"/>
      <c r="J122" s="197">
        <f>ROUND(I122*H122,2)</f>
        <v>0</v>
      </c>
      <c r="K122" s="193" t="s">
        <v>147</v>
      </c>
      <c r="L122" s="41"/>
      <c r="M122" s="198" t="s">
        <v>32</v>
      </c>
      <c r="N122" s="199" t="s">
        <v>50</v>
      </c>
      <c r="O122" s="66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2" t="s">
        <v>155</v>
      </c>
      <c r="AT122" s="202" t="s">
        <v>131</v>
      </c>
      <c r="AU122" s="202" t="s">
        <v>135</v>
      </c>
      <c r="AY122" s="18" t="s">
        <v>128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8" t="s">
        <v>135</v>
      </c>
      <c r="BK122" s="203">
        <f>ROUND(I122*H122,2)</f>
        <v>0</v>
      </c>
      <c r="BL122" s="18" t="s">
        <v>155</v>
      </c>
      <c r="BM122" s="202" t="s">
        <v>1235</v>
      </c>
    </row>
    <row r="123" spans="2:51" s="13" customFormat="1" ht="11.25">
      <c r="B123" s="209"/>
      <c r="C123" s="210"/>
      <c r="D123" s="211" t="s">
        <v>193</v>
      </c>
      <c r="E123" s="212" t="s">
        <v>32</v>
      </c>
      <c r="F123" s="213" t="s">
        <v>1236</v>
      </c>
      <c r="G123" s="210"/>
      <c r="H123" s="214">
        <v>0.72</v>
      </c>
      <c r="I123" s="215"/>
      <c r="J123" s="210"/>
      <c r="K123" s="210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193</v>
      </c>
      <c r="AU123" s="220" t="s">
        <v>135</v>
      </c>
      <c r="AV123" s="13" t="s">
        <v>135</v>
      </c>
      <c r="AW123" s="13" t="s">
        <v>40</v>
      </c>
      <c r="AX123" s="13" t="s">
        <v>78</v>
      </c>
      <c r="AY123" s="220" t="s">
        <v>128</v>
      </c>
    </row>
    <row r="124" spans="2:51" s="14" customFormat="1" ht="11.25">
      <c r="B124" s="221"/>
      <c r="C124" s="222"/>
      <c r="D124" s="211" t="s">
        <v>193</v>
      </c>
      <c r="E124" s="223" t="s">
        <v>32</v>
      </c>
      <c r="F124" s="224" t="s">
        <v>206</v>
      </c>
      <c r="G124" s="222"/>
      <c r="H124" s="225">
        <v>0.72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193</v>
      </c>
      <c r="AU124" s="231" t="s">
        <v>135</v>
      </c>
      <c r="AV124" s="14" t="s">
        <v>155</v>
      </c>
      <c r="AW124" s="14" t="s">
        <v>40</v>
      </c>
      <c r="AX124" s="14" t="s">
        <v>21</v>
      </c>
      <c r="AY124" s="231" t="s">
        <v>128</v>
      </c>
    </row>
    <row r="125" spans="2:63" s="12" customFormat="1" ht="22.9" customHeight="1">
      <c r="B125" s="175"/>
      <c r="C125" s="176"/>
      <c r="D125" s="177" t="s">
        <v>77</v>
      </c>
      <c r="E125" s="189" t="s">
        <v>213</v>
      </c>
      <c r="F125" s="189" t="s">
        <v>1237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SUM(P126:P127)</f>
        <v>0</v>
      </c>
      <c r="Q125" s="183"/>
      <c r="R125" s="184">
        <f>SUM(R126:R127)</f>
        <v>0.00194</v>
      </c>
      <c r="S125" s="183"/>
      <c r="T125" s="185">
        <f>SUM(T126:T127)</f>
        <v>0</v>
      </c>
      <c r="AR125" s="186" t="s">
        <v>21</v>
      </c>
      <c r="AT125" s="187" t="s">
        <v>77</v>
      </c>
      <c r="AU125" s="187" t="s">
        <v>21</v>
      </c>
      <c r="AY125" s="186" t="s">
        <v>128</v>
      </c>
      <c r="BK125" s="188">
        <f>SUM(BK126:BK127)</f>
        <v>0</v>
      </c>
    </row>
    <row r="126" spans="1:65" s="2" customFormat="1" ht="16.5" customHeight="1">
      <c r="A126" s="36"/>
      <c r="B126" s="37"/>
      <c r="C126" s="191" t="s">
        <v>229</v>
      </c>
      <c r="D126" s="191" t="s">
        <v>131</v>
      </c>
      <c r="E126" s="192" t="s">
        <v>1238</v>
      </c>
      <c r="F126" s="193" t="s">
        <v>1239</v>
      </c>
      <c r="G126" s="194" t="s">
        <v>317</v>
      </c>
      <c r="H126" s="195">
        <v>8</v>
      </c>
      <c r="I126" s="196"/>
      <c r="J126" s="197">
        <f>ROUND(I126*H126,2)</f>
        <v>0</v>
      </c>
      <c r="K126" s="193" t="s">
        <v>147</v>
      </c>
      <c r="L126" s="41"/>
      <c r="M126" s="198" t="s">
        <v>32</v>
      </c>
      <c r="N126" s="199" t="s">
        <v>50</v>
      </c>
      <c r="O126" s="66"/>
      <c r="P126" s="200">
        <f>O126*H126</f>
        <v>0</v>
      </c>
      <c r="Q126" s="200">
        <v>0.00019</v>
      </c>
      <c r="R126" s="200">
        <f>Q126*H126</f>
        <v>0.00152</v>
      </c>
      <c r="S126" s="200">
        <v>0</v>
      </c>
      <c r="T126" s="20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2" t="s">
        <v>155</v>
      </c>
      <c r="AT126" s="202" t="s">
        <v>131</v>
      </c>
      <c r="AU126" s="202" t="s">
        <v>135</v>
      </c>
      <c r="AY126" s="18" t="s">
        <v>128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8" t="s">
        <v>135</v>
      </c>
      <c r="BK126" s="203">
        <f>ROUND(I126*H126,2)</f>
        <v>0</v>
      </c>
      <c r="BL126" s="18" t="s">
        <v>155</v>
      </c>
      <c r="BM126" s="202" t="s">
        <v>1240</v>
      </c>
    </row>
    <row r="127" spans="1:65" s="2" customFormat="1" ht="16.5" customHeight="1">
      <c r="A127" s="36"/>
      <c r="B127" s="37"/>
      <c r="C127" s="191" t="s">
        <v>277</v>
      </c>
      <c r="D127" s="191" t="s">
        <v>131</v>
      </c>
      <c r="E127" s="192" t="s">
        <v>1241</v>
      </c>
      <c r="F127" s="193" t="s">
        <v>1242</v>
      </c>
      <c r="G127" s="194" t="s">
        <v>317</v>
      </c>
      <c r="H127" s="195">
        <v>6</v>
      </c>
      <c r="I127" s="196"/>
      <c r="J127" s="197">
        <f>ROUND(I127*H127,2)</f>
        <v>0</v>
      </c>
      <c r="K127" s="193" t="s">
        <v>147</v>
      </c>
      <c r="L127" s="41"/>
      <c r="M127" s="198" t="s">
        <v>32</v>
      </c>
      <c r="N127" s="199" t="s">
        <v>50</v>
      </c>
      <c r="O127" s="66"/>
      <c r="P127" s="200">
        <f>O127*H127</f>
        <v>0</v>
      </c>
      <c r="Q127" s="200">
        <v>7E-05</v>
      </c>
      <c r="R127" s="200">
        <f>Q127*H127</f>
        <v>0.00041999999999999996</v>
      </c>
      <c r="S127" s="200">
        <v>0</v>
      </c>
      <c r="T127" s="201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2" t="s">
        <v>155</v>
      </c>
      <c r="AT127" s="202" t="s">
        <v>131</v>
      </c>
      <c r="AU127" s="202" t="s">
        <v>135</v>
      </c>
      <c r="AY127" s="18" t="s">
        <v>128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8" t="s">
        <v>135</v>
      </c>
      <c r="BK127" s="203">
        <f>ROUND(I127*H127,2)</f>
        <v>0</v>
      </c>
      <c r="BL127" s="18" t="s">
        <v>155</v>
      </c>
      <c r="BM127" s="202" t="s">
        <v>1243</v>
      </c>
    </row>
    <row r="128" spans="2:63" s="12" customFormat="1" ht="25.9" customHeight="1">
      <c r="B128" s="175"/>
      <c r="C128" s="176"/>
      <c r="D128" s="177" t="s">
        <v>77</v>
      </c>
      <c r="E128" s="178" t="s">
        <v>210</v>
      </c>
      <c r="F128" s="178" t="s">
        <v>939</v>
      </c>
      <c r="G128" s="176"/>
      <c r="H128" s="176"/>
      <c r="I128" s="179"/>
      <c r="J128" s="180">
        <f>BK128</f>
        <v>0</v>
      </c>
      <c r="K128" s="176"/>
      <c r="L128" s="181"/>
      <c r="M128" s="182"/>
      <c r="N128" s="183"/>
      <c r="O128" s="183"/>
      <c r="P128" s="184">
        <f>P129</f>
        <v>0</v>
      </c>
      <c r="Q128" s="183"/>
      <c r="R128" s="184">
        <f>R129</f>
        <v>0.012124999999999999</v>
      </c>
      <c r="S128" s="183"/>
      <c r="T128" s="185">
        <f>T129</f>
        <v>0</v>
      </c>
      <c r="AR128" s="186" t="s">
        <v>151</v>
      </c>
      <c r="AT128" s="187" t="s">
        <v>77</v>
      </c>
      <c r="AU128" s="187" t="s">
        <v>78</v>
      </c>
      <c r="AY128" s="186" t="s">
        <v>128</v>
      </c>
      <c r="BK128" s="188">
        <f>BK129</f>
        <v>0</v>
      </c>
    </row>
    <row r="129" spans="2:63" s="12" customFormat="1" ht="22.9" customHeight="1">
      <c r="B129" s="175"/>
      <c r="C129" s="176"/>
      <c r="D129" s="177" t="s">
        <v>77</v>
      </c>
      <c r="E129" s="189" t="s">
        <v>940</v>
      </c>
      <c r="F129" s="189" t="s">
        <v>941</v>
      </c>
      <c r="G129" s="176"/>
      <c r="H129" s="176"/>
      <c r="I129" s="179"/>
      <c r="J129" s="190">
        <f>BK129</f>
        <v>0</v>
      </c>
      <c r="K129" s="176"/>
      <c r="L129" s="181"/>
      <c r="M129" s="182"/>
      <c r="N129" s="183"/>
      <c r="O129" s="183"/>
      <c r="P129" s="184">
        <f>SUM(P130:P140)</f>
        <v>0</v>
      </c>
      <c r="Q129" s="183"/>
      <c r="R129" s="184">
        <f>SUM(R130:R140)</f>
        <v>0.012124999999999999</v>
      </c>
      <c r="S129" s="183"/>
      <c r="T129" s="185">
        <f>SUM(T130:T140)</f>
        <v>0</v>
      </c>
      <c r="AR129" s="186" t="s">
        <v>151</v>
      </c>
      <c r="AT129" s="187" t="s">
        <v>77</v>
      </c>
      <c r="AU129" s="187" t="s">
        <v>21</v>
      </c>
      <c r="AY129" s="186" t="s">
        <v>128</v>
      </c>
      <c r="BK129" s="188">
        <f>SUM(BK130:BK140)</f>
        <v>0</v>
      </c>
    </row>
    <row r="130" spans="1:65" s="2" customFormat="1" ht="16.5" customHeight="1">
      <c r="A130" s="36"/>
      <c r="B130" s="37"/>
      <c r="C130" s="191" t="s">
        <v>280</v>
      </c>
      <c r="D130" s="191" t="s">
        <v>131</v>
      </c>
      <c r="E130" s="192" t="s">
        <v>1244</v>
      </c>
      <c r="F130" s="193" t="s">
        <v>1245</v>
      </c>
      <c r="G130" s="194" t="s">
        <v>317</v>
      </c>
      <c r="H130" s="195">
        <v>0.5</v>
      </c>
      <c r="I130" s="196"/>
      <c r="J130" s="197">
        <f aca="true" t="shared" si="0" ref="J130:J140">ROUND(I130*H130,2)</f>
        <v>0</v>
      </c>
      <c r="K130" s="193" t="s">
        <v>147</v>
      </c>
      <c r="L130" s="41"/>
      <c r="M130" s="198" t="s">
        <v>32</v>
      </c>
      <c r="N130" s="199" t="s">
        <v>50</v>
      </c>
      <c r="O130" s="66"/>
      <c r="P130" s="200">
        <f aca="true" t="shared" si="1" ref="P130:P140">O130*H130</f>
        <v>0</v>
      </c>
      <c r="Q130" s="200">
        <v>0.00486</v>
      </c>
      <c r="R130" s="200">
        <f aca="true" t="shared" si="2" ref="R130:R140">Q130*H130</f>
        <v>0.00243</v>
      </c>
      <c r="S130" s="200">
        <v>0</v>
      </c>
      <c r="T130" s="201">
        <f aca="true" t="shared" si="3" ref="T130:T140"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2" t="s">
        <v>481</v>
      </c>
      <c r="AT130" s="202" t="s">
        <v>131</v>
      </c>
      <c r="AU130" s="202" t="s">
        <v>135</v>
      </c>
      <c r="AY130" s="18" t="s">
        <v>128</v>
      </c>
      <c r="BE130" s="203">
        <f aca="true" t="shared" si="4" ref="BE130:BE140">IF(N130="základní",J130,0)</f>
        <v>0</v>
      </c>
      <c r="BF130" s="203">
        <f aca="true" t="shared" si="5" ref="BF130:BF140">IF(N130="snížená",J130,0)</f>
        <v>0</v>
      </c>
      <c r="BG130" s="203">
        <f aca="true" t="shared" si="6" ref="BG130:BG140">IF(N130="zákl. přenesená",J130,0)</f>
        <v>0</v>
      </c>
      <c r="BH130" s="203">
        <f aca="true" t="shared" si="7" ref="BH130:BH140">IF(N130="sníž. přenesená",J130,0)</f>
        <v>0</v>
      </c>
      <c r="BI130" s="203">
        <f aca="true" t="shared" si="8" ref="BI130:BI140">IF(N130="nulová",J130,0)</f>
        <v>0</v>
      </c>
      <c r="BJ130" s="18" t="s">
        <v>135</v>
      </c>
      <c r="BK130" s="203">
        <f aca="true" t="shared" si="9" ref="BK130:BK140">ROUND(I130*H130,2)</f>
        <v>0</v>
      </c>
      <c r="BL130" s="18" t="s">
        <v>481</v>
      </c>
      <c r="BM130" s="202" t="s">
        <v>1246</v>
      </c>
    </row>
    <row r="131" spans="1:65" s="2" customFormat="1" ht="16.5" customHeight="1">
      <c r="A131" s="36"/>
      <c r="B131" s="37"/>
      <c r="C131" s="232" t="s">
        <v>286</v>
      </c>
      <c r="D131" s="232" t="s">
        <v>210</v>
      </c>
      <c r="E131" s="233" t="s">
        <v>1247</v>
      </c>
      <c r="F131" s="234" t="s">
        <v>1248</v>
      </c>
      <c r="G131" s="235" t="s">
        <v>317</v>
      </c>
      <c r="H131" s="236">
        <v>0.5</v>
      </c>
      <c r="I131" s="237"/>
      <c r="J131" s="238">
        <f t="shared" si="0"/>
        <v>0</v>
      </c>
      <c r="K131" s="234" t="s">
        <v>147</v>
      </c>
      <c r="L131" s="239"/>
      <c r="M131" s="240" t="s">
        <v>32</v>
      </c>
      <c r="N131" s="241" t="s">
        <v>50</v>
      </c>
      <c r="O131" s="66"/>
      <c r="P131" s="200">
        <f t="shared" si="1"/>
        <v>0</v>
      </c>
      <c r="Q131" s="200">
        <v>0.0079</v>
      </c>
      <c r="R131" s="200">
        <f t="shared" si="2"/>
        <v>0.00395</v>
      </c>
      <c r="S131" s="200">
        <v>0</v>
      </c>
      <c r="T131" s="201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2" t="s">
        <v>1249</v>
      </c>
      <c r="AT131" s="202" t="s">
        <v>210</v>
      </c>
      <c r="AU131" s="202" t="s">
        <v>135</v>
      </c>
      <c r="AY131" s="18" t="s">
        <v>128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8" t="s">
        <v>135</v>
      </c>
      <c r="BK131" s="203">
        <f t="shared" si="9"/>
        <v>0</v>
      </c>
      <c r="BL131" s="18" t="s">
        <v>1249</v>
      </c>
      <c r="BM131" s="202" t="s">
        <v>1250</v>
      </c>
    </row>
    <row r="132" spans="1:65" s="2" customFormat="1" ht="16.5" customHeight="1">
      <c r="A132" s="36"/>
      <c r="B132" s="37"/>
      <c r="C132" s="191" t="s">
        <v>290</v>
      </c>
      <c r="D132" s="191" t="s">
        <v>131</v>
      </c>
      <c r="E132" s="192" t="s">
        <v>1251</v>
      </c>
      <c r="F132" s="193" t="s">
        <v>1252</v>
      </c>
      <c r="G132" s="194" t="s">
        <v>133</v>
      </c>
      <c r="H132" s="195">
        <v>1</v>
      </c>
      <c r="I132" s="196"/>
      <c r="J132" s="197">
        <f t="shared" si="0"/>
        <v>0</v>
      </c>
      <c r="K132" s="193" t="s">
        <v>147</v>
      </c>
      <c r="L132" s="41"/>
      <c r="M132" s="198" t="s">
        <v>32</v>
      </c>
      <c r="N132" s="199" t="s">
        <v>50</v>
      </c>
      <c r="O132" s="66"/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2" t="s">
        <v>481</v>
      </c>
      <c r="AT132" s="202" t="s">
        <v>131</v>
      </c>
      <c r="AU132" s="202" t="s">
        <v>135</v>
      </c>
      <c r="AY132" s="18" t="s">
        <v>128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8" t="s">
        <v>135</v>
      </c>
      <c r="BK132" s="203">
        <f t="shared" si="9"/>
        <v>0</v>
      </c>
      <c r="BL132" s="18" t="s">
        <v>481</v>
      </c>
      <c r="BM132" s="202" t="s">
        <v>1253</v>
      </c>
    </row>
    <row r="133" spans="1:65" s="2" customFormat="1" ht="16.5" customHeight="1">
      <c r="A133" s="36"/>
      <c r="B133" s="37"/>
      <c r="C133" s="232" t="s">
        <v>7</v>
      </c>
      <c r="D133" s="232" t="s">
        <v>210</v>
      </c>
      <c r="E133" s="233" t="s">
        <v>1254</v>
      </c>
      <c r="F133" s="234" t="s">
        <v>1255</v>
      </c>
      <c r="G133" s="235" t="s">
        <v>133</v>
      </c>
      <c r="H133" s="236">
        <v>1</v>
      </c>
      <c r="I133" s="237"/>
      <c r="J133" s="238">
        <f t="shared" si="0"/>
        <v>0</v>
      </c>
      <c r="K133" s="234" t="s">
        <v>32</v>
      </c>
      <c r="L133" s="239"/>
      <c r="M133" s="240" t="s">
        <v>32</v>
      </c>
      <c r="N133" s="241" t="s">
        <v>50</v>
      </c>
      <c r="O133" s="66"/>
      <c r="P133" s="200">
        <f t="shared" si="1"/>
        <v>0</v>
      </c>
      <c r="Q133" s="200">
        <v>0.00018</v>
      </c>
      <c r="R133" s="200">
        <f t="shared" si="2"/>
        <v>0.00018</v>
      </c>
      <c r="S133" s="200">
        <v>0</v>
      </c>
      <c r="T133" s="201">
        <f t="shared" si="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2" t="s">
        <v>1249</v>
      </c>
      <c r="AT133" s="202" t="s">
        <v>210</v>
      </c>
      <c r="AU133" s="202" t="s">
        <v>135</v>
      </c>
      <c r="AY133" s="18" t="s">
        <v>128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8" t="s">
        <v>135</v>
      </c>
      <c r="BK133" s="203">
        <f t="shared" si="9"/>
        <v>0</v>
      </c>
      <c r="BL133" s="18" t="s">
        <v>1249</v>
      </c>
      <c r="BM133" s="202" t="s">
        <v>1256</v>
      </c>
    </row>
    <row r="134" spans="1:65" s="2" customFormat="1" ht="24" customHeight="1">
      <c r="A134" s="36"/>
      <c r="B134" s="37"/>
      <c r="C134" s="191" t="s">
        <v>299</v>
      </c>
      <c r="D134" s="191" t="s">
        <v>131</v>
      </c>
      <c r="E134" s="192" t="s">
        <v>1257</v>
      </c>
      <c r="F134" s="193" t="s">
        <v>1258</v>
      </c>
      <c r="G134" s="194" t="s">
        <v>317</v>
      </c>
      <c r="H134" s="195">
        <v>7.5</v>
      </c>
      <c r="I134" s="196"/>
      <c r="J134" s="197">
        <f t="shared" si="0"/>
        <v>0</v>
      </c>
      <c r="K134" s="193" t="s">
        <v>147</v>
      </c>
      <c r="L134" s="41"/>
      <c r="M134" s="198" t="s">
        <v>32</v>
      </c>
      <c r="N134" s="199" t="s">
        <v>50</v>
      </c>
      <c r="O134" s="66"/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2" t="s">
        <v>481</v>
      </c>
      <c r="AT134" s="202" t="s">
        <v>131</v>
      </c>
      <c r="AU134" s="202" t="s">
        <v>135</v>
      </c>
      <c r="AY134" s="18" t="s">
        <v>128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8" t="s">
        <v>135</v>
      </c>
      <c r="BK134" s="203">
        <f t="shared" si="9"/>
        <v>0</v>
      </c>
      <c r="BL134" s="18" t="s">
        <v>481</v>
      </c>
      <c r="BM134" s="202" t="s">
        <v>1259</v>
      </c>
    </row>
    <row r="135" spans="1:65" s="2" customFormat="1" ht="16.5" customHeight="1">
      <c r="A135" s="36"/>
      <c r="B135" s="37"/>
      <c r="C135" s="232" t="s">
        <v>304</v>
      </c>
      <c r="D135" s="232" t="s">
        <v>210</v>
      </c>
      <c r="E135" s="233" t="s">
        <v>1260</v>
      </c>
      <c r="F135" s="234" t="s">
        <v>1261</v>
      </c>
      <c r="G135" s="235" t="s">
        <v>317</v>
      </c>
      <c r="H135" s="236">
        <v>7.5</v>
      </c>
      <c r="I135" s="237"/>
      <c r="J135" s="238">
        <f t="shared" si="0"/>
        <v>0</v>
      </c>
      <c r="K135" s="234" t="s">
        <v>147</v>
      </c>
      <c r="L135" s="239"/>
      <c r="M135" s="240" t="s">
        <v>32</v>
      </c>
      <c r="N135" s="241" t="s">
        <v>50</v>
      </c>
      <c r="O135" s="66"/>
      <c r="P135" s="200">
        <f t="shared" si="1"/>
        <v>0</v>
      </c>
      <c r="Q135" s="200">
        <v>0.00067</v>
      </c>
      <c r="R135" s="200">
        <f t="shared" si="2"/>
        <v>0.005025</v>
      </c>
      <c r="S135" s="200">
        <v>0</v>
      </c>
      <c r="T135" s="201">
        <f t="shared" si="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2" t="s">
        <v>1249</v>
      </c>
      <c r="AT135" s="202" t="s">
        <v>210</v>
      </c>
      <c r="AU135" s="202" t="s">
        <v>135</v>
      </c>
      <c r="AY135" s="18" t="s">
        <v>128</v>
      </c>
      <c r="BE135" s="203">
        <f t="shared" si="4"/>
        <v>0</v>
      </c>
      <c r="BF135" s="203">
        <f t="shared" si="5"/>
        <v>0</v>
      </c>
      <c r="BG135" s="203">
        <f t="shared" si="6"/>
        <v>0</v>
      </c>
      <c r="BH135" s="203">
        <f t="shared" si="7"/>
        <v>0</v>
      </c>
      <c r="BI135" s="203">
        <f t="shared" si="8"/>
        <v>0</v>
      </c>
      <c r="BJ135" s="18" t="s">
        <v>135</v>
      </c>
      <c r="BK135" s="203">
        <f t="shared" si="9"/>
        <v>0</v>
      </c>
      <c r="BL135" s="18" t="s">
        <v>1249</v>
      </c>
      <c r="BM135" s="202" t="s">
        <v>1262</v>
      </c>
    </row>
    <row r="136" spans="1:65" s="2" customFormat="1" ht="16.5" customHeight="1">
      <c r="A136" s="36"/>
      <c r="B136" s="37"/>
      <c r="C136" s="191" t="s">
        <v>310</v>
      </c>
      <c r="D136" s="191" t="s">
        <v>131</v>
      </c>
      <c r="E136" s="192" t="s">
        <v>1263</v>
      </c>
      <c r="F136" s="193" t="s">
        <v>1264</v>
      </c>
      <c r="G136" s="194" t="s">
        <v>133</v>
      </c>
      <c r="H136" s="195">
        <v>2</v>
      </c>
      <c r="I136" s="196"/>
      <c r="J136" s="197">
        <f t="shared" si="0"/>
        <v>0</v>
      </c>
      <c r="K136" s="193" t="s">
        <v>147</v>
      </c>
      <c r="L136" s="41"/>
      <c r="M136" s="198" t="s">
        <v>32</v>
      </c>
      <c r="N136" s="199" t="s">
        <v>50</v>
      </c>
      <c r="O136" s="66"/>
      <c r="P136" s="200">
        <f t="shared" si="1"/>
        <v>0</v>
      </c>
      <c r="Q136" s="200">
        <v>0</v>
      </c>
      <c r="R136" s="200">
        <f t="shared" si="2"/>
        <v>0</v>
      </c>
      <c r="S136" s="200">
        <v>0</v>
      </c>
      <c r="T136" s="201">
        <f t="shared" si="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2" t="s">
        <v>481</v>
      </c>
      <c r="AT136" s="202" t="s">
        <v>131</v>
      </c>
      <c r="AU136" s="202" t="s">
        <v>135</v>
      </c>
      <c r="AY136" s="18" t="s">
        <v>128</v>
      </c>
      <c r="BE136" s="203">
        <f t="shared" si="4"/>
        <v>0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18" t="s">
        <v>135</v>
      </c>
      <c r="BK136" s="203">
        <f t="shared" si="9"/>
        <v>0</v>
      </c>
      <c r="BL136" s="18" t="s">
        <v>481</v>
      </c>
      <c r="BM136" s="202" t="s">
        <v>1265</v>
      </c>
    </row>
    <row r="137" spans="1:65" s="2" customFormat="1" ht="16.5" customHeight="1">
      <c r="A137" s="36"/>
      <c r="B137" s="37"/>
      <c r="C137" s="232" t="s">
        <v>314</v>
      </c>
      <c r="D137" s="232" t="s">
        <v>210</v>
      </c>
      <c r="E137" s="233" t="s">
        <v>1266</v>
      </c>
      <c r="F137" s="234" t="s">
        <v>1267</v>
      </c>
      <c r="G137" s="235" t="s">
        <v>133</v>
      </c>
      <c r="H137" s="236">
        <v>1</v>
      </c>
      <c r="I137" s="237"/>
      <c r="J137" s="238">
        <f t="shared" si="0"/>
        <v>0</v>
      </c>
      <c r="K137" s="234" t="s">
        <v>32</v>
      </c>
      <c r="L137" s="239"/>
      <c r="M137" s="240" t="s">
        <v>32</v>
      </c>
      <c r="N137" s="241" t="s">
        <v>50</v>
      </c>
      <c r="O137" s="66"/>
      <c r="P137" s="200">
        <f t="shared" si="1"/>
        <v>0</v>
      </c>
      <c r="Q137" s="200">
        <v>0.00018</v>
      </c>
      <c r="R137" s="200">
        <f t="shared" si="2"/>
        <v>0.00018</v>
      </c>
      <c r="S137" s="200">
        <v>0</v>
      </c>
      <c r="T137" s="201">
        <f t="shared" si="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2" t="s">
        <v>1249</v>
      </c>
      <c r="AT137" s="202" t="s">
        <v>210</v>
      </c>
      <c r="AU137" s="202" t="s">
        <v>135</v>
      </c>
      <c r="AY137" s="18" t="s">
        <v>128</v>
      </c>
      <c r="BE137" s="203">
        <f t="shared" si="4"/>
        <v>0</v>
      </c>
      <c r="BF137" s="203">
        <f t="shared" si="5"/>
        <v>0</v>
      </c>
      <c r="BG137" s="203">
        <f t="shared" si="6"/>
        <v>0</v>
      </c>
      <c r="BH137" s="203">
        <f t="shared" si="7"/>
        <v>0</v>
      </c>
      <c r="BI137" s="203">
        <f t="shared" si="8"/>
        <v>0</v>
      </c>
      <c r="BJ137" s="18" t="s">
        <v>135</v>
      </c>
      <c r="BK137" s="203">
        <f t="shared" si="9"/>
        <v>0</v>
      </c>
      <c r="BL137" s="18" t="s">
        <v>1249</v>
      </c>
      <c r="BM137" s="202" t="s">
        <v>1268</v>
      </c>
    </row>
    <row r="138" spans="1:65" s="2" customFormat="1" ht="16.5" customHeight="1">
      <c r="A138" s="36"/>
      <c r="B138" s="37"/>
      <c r="C138" s="232" t="s">
        <v>320</v>
      </c>
      <c r="D138" s="232" t="s">
        <v>210</v>
      </c>
      <c r="E138" s="233" t="s">
        <v>1269</v>
      </c>
      <c r="F138" s="234" t="s">
        <v>1270</v>
      </c>
      <c r="G138" s="235" t="s">
        <v>133</v>
      </c>
      <c r="H138" s="236">
        <v>1</v>
      </c>
      <c r="I138" s="237"/>
      <c r="J138" s="238">
        <f t="shared" si="0"/>
        <v>0</v>
      </c>
      <c r="K138" s="234" t="s">
        <v>32</v>
      </c>
      <c r="L138" s="239"/>
      <c r="M138" s="240" t="s">
        <v>32</v>
      </c>
      <c r="N138" s="241" t="s">
        <v>50</v>
      </c>
      <c r="O138" s="66"/>
      <c r="P138" s="200">
        <f t="shared" si="1"/>
        <v>0</v>
      </c>
      <c r="Q138" s="200">
        <v>0.00018</v>
      </c>
      <c r="R138" s="200">
        <f t="shared" si="2"/>
        <v>0.00018</v>
      </c>
      <c r="S138" s="200">
        <v>0</v>
      </c>
      <c r="T138" s="201">
        <f t="shared" si="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2" t="s">
        <v>1249</v>
      </c>
      <c r="AT138" s="202" t="s">
        <v>210</v>
      </c>
      <c r="AU138" s="202" t="s">
        <v>135</v>
      </c>
      <c r="AY138" s="18" t="s">
        <v>128</v>
      </c>
      <c r="BE138" s="203">
        <f t="shared" si="4"/>
        <v>0</v>
      </c>
      <c r="BF138" s="203">
        <f t="shared" si="5"/>
        <v>0</v>
      </c>
      <c r="BG138" s="203">
        <f t="shared" si="6"/>
        <v>0</v>
      </c>
      <c r="BH138" s="203">
        <f t="shared" si="7"/>
        <v>0</v>
      </c>
      <c r="BI138" s="203">
        <f t="shared" si="8"/>
        <v>0</v>
      </c>
      <c r="BJ138" s="18" t="s">
        <v>135</v>
      </c>
      <c r="BK138" s="203">
        <f t="shared" si="9"/>
        <v>0</v>
      </c>
      <c r="BL138" s="18" t="s">
        <v>1249</v>
      </c>
      <c r="BM138" s="202" t="s">
        <v>1271</v>
      </c>
    </row>
    <row r="139" spans="1:65" s="2" customFormat="1" ht="16.5" customHeight="1">
      <c r="A139" s="36"/>
      <c r="B139" s="37"/>
      <c r="C139" s="232" t="s">
        <v>325</v>
      </c>
      <c r="D139" s="232" t="s">
        <v>210</v>
      </c>
      <c r="E139" s="233" t="s">
        <v>1272</v>
      </c>
      <c r="F139" s="234" t="s">
        <v>1273</v>
      </c>
      <c r="G139" s="235" t="s">
        <v>133</v>
      </c>
      <c r="H139" s="236">
        <v>1</v>
      </c>
      <c r="I139" s="237"/>
      <c r="J139" s="238">
        <f t="shared" si="0"/>
        <v>0</v>
      </c>
      <c r="K139" s="234" t="s">
        <v>32</v>
      </c>
      <c r="L139" s="239"/>
      <c r="M139" s="240" t="s">
        <v>32</v>
      </c>
      <c r="N139" s="241" t="s">
        <v>50</v>
      </c>
      <c r="O139" s="66"/>
      <c r="P139" s="200">
        <f t="shared" si="1"/>
        <v>0</v>
      </c>
      <c r="Q139" s="200">
        <v>0.00018</v>
      </c>
      <c r="R139" s="200">
        <f t="shared" si="2"/>
        <v>0.00018</v>
      </c>
      <c r="S139" s="200">
        <v>0</v>
      </c>
      <c r="T139" s="201">
        <f t="shared" si="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2" t="s">
        <v>1249</v>
      </c>
      <c r="AT139" s="202" t="s">
        <v>210</v>
      </c>
      <c r="AU139" s="202" t="s">
        <v>135</v>
      </c>
      <c r="AY139" s="18" t="s">
        <v>128</v>
      </c>
      <c r="BE139" s="203">
        <f t="shared" si="4"/>
        <v>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18" t="s">
        <v>135</v>
      </c>
      <c r="BK139" s="203">
        <f t="shared" si="9"/>
        <v>0</v>
      </c>
      <c r="BL139" s="18" t="s">
        <v>1249</v>
      </c>
      <c r="BM139" s="202" t="s">
        <v>1274</v>
      </c>
    </row>
    <row r="140" spans="1:65" s="2" customFormat="1" ht="16.5" customHeight="1">
      <c r="A140" s="36"/>
      <c r="B140" s="37"/>
      <c r="C140" s="191" t="s">
        <v>330</v>
      </c>
      <c r="D140" s="191" t="s">
        <v>131</v>
      </c>
      <c r="E140" s="192" t="s">
        <v>942</v>
      </c>
      <c r="F140" s="193" t="s">
        <v>943</v>
      </c>
      <c r="G140" s="194" t="s">
        <v>317</v>
      </c>
      <c r="H140" s="195">
        <v>7.5</v>
      </c>
      <c r="I140" s="196"/>
      <c r="J140" s="197">
        <f t="shared" si="0"/>
        <v>0</v>
      </c>
      <c r="K140" s="193" t="s">
        <v>147</v>
      </c>
      <c r="L140" s="41"/>
      <c r="M140" s="198" t="s">
        <v>32</v>
      </c>
      <c r="N140" s="199" t="s">
        <v>50</v>
      </c>
      <c r="O140" s="66"/>
      <c r="P140" s="200">
        <f t="shared" si="1"/>
        <v>0</v>
      </c>
      <c r="Q140" s="200">
        <v>0</v>
      </c>
      <c r="R140" s="200">
        <f t="shared" si="2"/>
        <v>0</v>
      </c>
      <c r="S140" s="200">
        <v>0</v>
      </c>
      <c r="T140" s="201">
        <f t="shared" si="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2" t="s">
        <v>481</v>
      </c>
      <c r="AT140" s="202" t="s">
        <v>131</v>
      </c>
      <c r="AU140" s="202" t="s">
        <v>135</v>
      </c>
      <c r="AY140" s="18" t="s">
        <v>128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18" t="s">
        <v>135</v>
      </c>
      <c r="BK140" s="203">
        <f t="shared" si="9"/>
        <v>0</v>
      </c>
      <c r="BL140" s="18" t="s">
        <v>481</v>
      </c>
      <c r="BM140" s="202" t="s">
        <v>1275</v>
      </c>
    </row>
    <row r="141" spans="2:63" s="12" customFormat="1" ht="25.9" customHeight="1">
      <c r="B141" s="175"/>
      <c r="C141" s="176"/>
      <c r="D141" s="177" t="s">
        <v>77</v>
      </c>
      <c r="E141" s="178" t="s">
        <v>832</v>
      </c>
      <c r="F141" s="178" t="s">
        <v>833</v>
      </c>
      <c r="G141" s="176"/>
      <c r="H141" s="176"/>
      <c r="I141" s="179"/>
      <c r="J141" s="180">
        <f>BK141</f>
        <v>0</v>
      </c>
      <c r="K141" s="176"/>
      <c r="L141" s="181"/>
      <c r="M141" s="182"/>
      <c r="N141" s="183"/>
      <c r="O141" s="183"/>
      <c r="P141" s="184">
        <f>P142</f>
        <v>0</v>
      </c>
      <c r="Q141" s="183"/>
      <c r="R141" s="184">
        <f>R142</f>
        <v>0</v>
      </c>
      <c r="S141" s="183"/>
      <c r="T141" s="185">
        <f>T142</f>
        <v>0</v>
      </c>
      <c r="AR141" s="186" t="s">
        <v>155</v>
      </c>
      <c r="AT141" s="187" t="s">
        <v>77</v>
      </c>
      <c r="AU141" s="187" t="s">
        <v>78</v>
      </c>
      <c r="AY141" s="186" t="s">
        <v>128</v>
      </c>
      <c r="BK141" s="188">
        <f>BK142</f>
        <v>0</v>
      </c>
    </row>
    <row r="142" spans="1:65" s="2" customFormat="1" ht="24" customHeight="1">
      <c r="A142" s="36"/>
      <c r="B142" s="37"/>
      <c r="C142" s="191" t="s">
        <v>334</v>
      </c>
      <c r="D142" s="191" t="s">
        <v>131</v>
      </c>
      <c r="E142" s="192" t="s">
        <v>945</v>
      </c>
      <c r="F142" s="193" t="s">
        <v>1276</v>
      </c>
      <c r="G142" s="194" t="s">
        <v>141</v>
      </c>
      <c r="H142" s="195">
        <v>6</v>
      </c>
      <c r="I142" s="196"/>
      <c r="J142" s="197">
        <f>ROUND(I142*H142,2)</f>
        <v>0</v>
      </c>
      <c r="K142" s="193" t="s">
        <v>147</v>
      </c>
      <c r="L142" s="41"/>
      <c r="M142" s="204" t="s">
        <v>32</v>
      </c>
      <c r="N142" s="205" t="s">
        <v>50</v>
      </c>
      <c r="O142" s="206"/>
      <c r="P142" s="207">
        <f>O142*H142</f>
        <v>0</v>
      </c>
      <c r="Q142" s="207">
        <v>0</v>
      </c>
      <c r="R142" s="207">
        <f>Q142*H142</f>
        <v>0</v>
      </c>
      <c r="S142" s="207">
        <v>0</v>
      </c>
      <c r="T142" s="20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2" t="s">
        <v>836</v>
      </c>
      <c r="AT142" s="202" t="s">
        <v>131</v>
      </c>
      <c r="AU142" s="202" t="s">
        <v>21</v>
      </c>
      <c r="AY142" s="18" t="s">
        <v>128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8" t="s">
        <v>135</v>
      </c>
      <c r="BK142" s="203">
        <f>ROUND(I142*H142,2)</f>
        <v>0</v>
      </c>
      <c r="BL142" s="18" t="s">
        <v>836</v>
      </c>
      <c r="BM142" s="202" t="s">
        <v>1277</v>
      </c>
    </row>
    <row r="143" spans="1:31" s="2" customFormat="1" ht="6.95" customHeight="1">
      <c r="A143" s="36"/>
      <c r="B143" s="49"/>
      <c r="C143" s="50"/>
      <c r="D143" s="50"/>
      <c r="E143" s="50"/>
      <c r="F143" s="50"/>
      <c r="G143" s="50"/>
      <c r="H143" s="50"/>
      <c r="I143" s="140"/>
      <c r="J143" s="50"/>
      <c r="K143" s="50"/>
      <c r="L143" s="41"/>
      <c r="M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</row>
  </sheetData>
  <sheetProtection algorithmName="SHA-512" hashValue="2uhm2+hddrWw1WUgA6z3rAbaEA4SWvQR+B0HXuKyRBtg6PWnwSvvCVmbyF79Sq9qB0Ngo/xOhfjhw0SFoyVivA==" saltValue="GqthGxicZbafVAEvmTj3gmcyRhf9joLw5kitrnR0Wfo1xuSKrtilyNTtazfNKIVmrnop5Tud/U/a4bC4HLPd0A==" spinCount="100000" sheet="1" objects="1" scenarios="1" formatColumns="0" formatRows="0" autoFilter="0"/>
  <autoFilter ref="C85:K142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3" customWidth="1"/>
    <col min="2" max="2" width="1.7109375" style="253" customWidth="1"/>
    <col min="3" max="4" width="5.00390625" style="253" customWidth="1"/>
    <col min="5" max="5" width="11.7109375" style="253" customWidth="1"/>
    <col min="6" max="6" width="9.140625" style="253" customWidth="1"/>
    <col min="7" max="7" width="5.00390625" style="253" customWidth="1"/>
    <col min="8" max="8" width="77.8515625" style="253" customWidth="1"/>
    <col min="9" max="10" width="20.00390625" style="253" customWidth="1"/>
    <col min="11" max="11" width="1.7109375" style="253" customWidth="1"/>
  </cols>
  <sheetData>
    <row r="1" s="1" customFormat="1" ht="37.5" customHeight="1"/>
    <row r="2" spans="2:11" s="1" customFormat="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6" customFormat="1" ht="45" customHeight="1">
      <c r="B3" s="257"/>
      <c r="C3" s="384" t="s">
        <v>1278</v>
      </c>
      <c r="D3" s="384"/>
      <c r="E3" s="384"/>
      <c r="F3" s="384"/>
      <c r="G3" s="384"/>
      <c r="H3" s="384"/>
      <c r="I3" s="384"/>
      <c r="J3" s="384"/>
      <c r="K3" s="258"/>
    </row>
    <row r="4" spans="2:11" s="1" customFormat="1" ht="25.5" customHeight="1">
      <c r="B4" s="259"/>
      <c r="C4" s="388" t="s">
        <v>1279</v>
      </c>
      <c r="D4" s="388"/>
      <c r="E4" s="388"/>
      <c r="F4" s="388"/>
      <c r="G4" s="388"/>
      <c r="H4" s="388"/>
      <c r="I4" s="388"/>
      <c r="J4" s="388"/>
      <c r="K4" s="260"/>
    </row>
    <row r="5" spans="2:11" s="1" customFormat="1" ht="5.25" customHeight="1">
      <c r="B5" s="259"/>
      <c r="C5" s="261"/>
      <c r="D5" s="261"/>
      <c r="E5" s="261"/>
      <c r="F5" s="261"/>
      <c r="G5" s="261"/>
      <c r="H5" s="261"/>
      <c r="I5" s="261"/>
      <c r="J5" s="261"/>
      <c r="K5" s="260"/>
    </row>
    <row r="6" spans="2:11" s="1" customFormat="1" ht="15" customHeight="1">
      <c r="B6" s="259"/>
      <c r="C6" s="386" t="s">
        <v>1280</v>
      </c>
      <c r="D6" s="386"/>
      <c r="E6" s="386"/>
      <c r="F6" s="386"/>
      <c r="G6" s="386"/>
      <c r="H6" s="386"/>
      <c r="I6" s="386"/>
      <c r="J6" s="386"/>
      <c r="K6" s="260"/>
    </row>
    <row r="7" spans="2:11" s="1" customFormat="1" ht="15" customHeight="1">
      <c r="B7" s="263"/>
      <c r="C7" s="386" t="s">
        <v>1281</v>
      </c>
      <c r="D7" s="386"/>
      <c r="E7" s="386"/>
      <c r="F7" s="386"/>
      <c r="G7" s="386"/>
      <c r="H7" s="386"/>
      <c r="I7" s="386"/>
      <c r="J7" s="386"/>
      <c r="K7" s="260"/>
    </row>
    <row r="8" spans="2:11" s="1" customFormat="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s="1" customFormat="1" ht="15" customHeight="1">
      <c r="B9" s="263"/>
      <c r="C9" s="386" t="s">
        <v>1282</v>
      </c>
      <c r="D9" s="386"/>
      <c r="E9" s="386"/>
      <c r="F9" s="386"/>
      <c r="G9" s="386"/>
      <c r="H9" s="386"/>
      <c r="I9" s="386"/>
      <c r="J9" s="386"/>
      <c r="K9" s="260"/>
    </row>
    <row r="10" spans="2:11" s="1" customFormat="1" ht="15" customHeight="1">
      <c r="B10" s="263"/>
      <c r="C10" s="262"/>
      <c r="D10" s="386" t="s">
        <v>1283</v>
      </c>
      <c r="E10" s="386"/>
      <c r="F10" s="386"/>
      <c r="G10" s="386"/>
      <c r="H10" s="386"/>
      <c r="I10" s="386"/>
      <c r="J10" s="386"/>
      <c r="K10" s="260"/>
    </row>
    <row r="11" spans="2:11" s="1" customFormat="1" ht="15" customHeight="1">
      <c r="B11" s="263"/>
      <c r="C11" s="264"/>
      <c r="D11" s="386" t="s">
        <v>1284</v>
      </c>
      <c r="E11" s="386"/>
      <c r="F11" s="386"/>
      <c r="G11" s="386"/>
      <c r="H11" s="386"/>
      <c r="I11" s="386"/>
      <c r="J11" s="386"/>
      <c r="K11" s="260"/>
    </row>
    <row r="12" spans="2:11" s="1" customFormat="1" ht="15" customHeight="1">
      <c r="B12" s="263"/>
      <c r="C12" s="264"/>
      <c r="D12" s="262"/>
      <c r="E12" s="262"/>
      <c r="F12" s="262"/>
      <c r="G12" s="262"/>
      <c r="H12" s="262"/>
      <c r="I12" s="262"/>
      <c r="J12" s="262"/>
      <c r="K12" s="260"/>
    </row>
    <row r="13" spans="2:11" s="1" customFormat="1" ht="15" customHeight="1">
      <c r="B13" s="263"/>
      <c r="C13" s="264"/>
      <c r="D13" s="265" t="s">
        <v>1285</v>
      </c>
      <c r="E13" s="262"/>
      <c r="F13" s="262"/>
      <c r="G13" s="262"/>
      <c r="H13" s="262"/>
      <c r="I13" s="262"/>
      <c r="J13" s="262"/>
      <c r="K13" s="260"/>
    </row>
    <row r="14" spans="2:11" s="1" customFormat="1" ht="12.75" customHeight="1">
      <c r="B14" s="263"/>
      <c r="C14" s="264"/>
      <c r="D14" s="264"/>
      <c r="E14" s="264"/>
      <c r="F14" s="264"/>
      <c r="G14" s="264"/>
      <c r="H14" s="264"/>
      <c r="I14" s="264"/>
      <c r="J14" s="264"/>
      <c r="K14" s="260"/>
    </row>
    <row r="15" spans="2:11" s="1" customFormat="1" ht="15" customHeight="1">
      <c r="B15" s="263"/>
      <c r="C15" s="264"/>
      <c r="D15" s="386" t="s">
        <v>1286</v>
      </c>
      <c r="E15" s="386"/>
      <c r="F15" s="386"/>
      <c r="G15" s="386"/>
      <c r="H15" s="386"/>
      <c r="I15" s="386"/>
      <c r="J15" s="386"/>
      <c r="K15" s="260"/>
    </row>
    <row r="16" spans="2:11" s="1" customFormat="1" ht="15" customHeight="1">
      <c r="B16" s="263"/>
      <c r="C16" s="264"/>
      <c r="D16" s="386" t="s">
        <v>1287</v>
      </c>
      <c r="E16" s="386"/>
      <c r="F16" s="386"/>
      <c r="G16" s="386"/>
      <c r="H16" s="386"/>
      <c r="I16" s="386"/>
      <c r="J16" s="386"/>
      <c r="K16" s="260"/>
    </row>
    <row r="17" spans="2:11" s="1" customFormat="1" ht="15" customHeight="1">
      <c r="B17" s="263"/>
      <c r="C17" s="264"/>
      <c r="D17" s="386" t="s">
        <v>1288</v>
      </c>
      <c r="E17" s="386"/>
      <c r="F17" s="386"/>
      <c r="G17" s="386"/>
      <c r="H17" s="386"/>
      <c r="I17" s="386"/>
      <c r="J17" s="386"/>
      <c r="K17" s="260"/>
    </row>
    <row r="18" spans="2:11" s="1" customFormat="1" ht="15" customHeight="1">
      <c r="B18" s="263"/>
      <c r="C18" s="264"/>
      <c r="D18" s="264"/>
      <c r="E18" s="266" t="s">
        <v>82</v>
      </c>
      <c r="F18" s="386" t="s">
        <v>1289</v>
      </c>
      <c r="G18" s="386"/>
      <c r="H18" s="386"/>
      <c r="I18" s="386"/>
      <c r="J18" s="386"/>
      <c r="K18" s="260"/>
    </row>
    <row r="19" spans="2:11" s="1" customFormat="1" ht="15" customHeight="1">
      <c r="B19" s="263"/>
      <c r="C19" s="264"/>
      <c r="D19" s="264"/>
      <c r="E19" s="266" t="s">
        <v>1290</v>
      </c>
      <c r="F19" s="386" t="s">
        <v>1291</v>
      </c>
      <c r="G19" s="386"/>
      <c r="H19" s="386"/>
      <c r="I19" s="386"/>
      <c r="J19" s="386"/>
      <c r="K19" s="260"/>
    </row>
    <row r="20" spans="2:11" s="1" customFormat="1" ht="15" customHeight="1">
      <c r="B20" s="263"/>
      <c r="C20" s="264"/>
      <c r="D20" s="264"/>
      <c r="E20" s="266" t="s">
        <v>1292</v>
      </c>
      <c r="F20" s="386" t="s">
        <v>1293</v>
      </c>
      <c r="G20" s="386"/>
      <c r="H20" s="386"/>
      <c r="I20" s="386"/>
      <c r="J20" s="386"/>
      <c r="K20" s="260"/>
    </row>
    <row r="21" spans="2:11" s="1" customFormat="1" ht="15" customHeight="1">
      <c r="B21" s="263"/>
      <c r="C21" s="264"/>
      <c r="D21" s="264"/>
      <c r="E21" s="266" t="s">
        <v>1294</v>
      </c>
      <c r="F21" s="386" t="s">
        <v>1295</v>
      </c>
      <c r="G21" s="386"/>
      <c r="H21" s="386"/>
      <c r="I21" s="386"/>
      <c r="J21" s="386"/>
      <c r="K21" s="260"/>
    </row>
    <row r="22" spans="2:11" s="1" customFormat="1" ht="15" customHeight="1">
      <c r="B22" s="263"/>
      <c r="C22" s="264"/>
      <c r="D22" s="264"/>
      <c r="E22" s="266" t="s">
        <v>1296</v>
      </c>
      <c r="F22" s="386" t="s">
        <v>1297</v>
      </c>
      <c r="G22" s="386"/>
      <c r="H22" s="386"/>
      <c r="I22" s="386"/>
      <c r="J22" s="386"/>
      <c r="K22" s="260"/>
    </row>
    <row r="23" spans="2:11" s="1" customFormat="1" ht="15" customHeight="1">
      <c r="B23" s="263"/>
      <c r="C23" s="264"/>
      <c r="D23" s="264"/>
      <c r="E23" s="266" t="s">
        <v>1298</v>
      </c>
      <c r="F23" s="386" t="s">
        <v>1299</v>
      </c>
      <c r="G23" s="386"/>
      <c r="H23" s="386"/>
      <c r="I23" s="386"/>
      <c r="J23" s="386"/>
      <c r="K23" s="260"/>
    </row>
    <row r="24" spans="2:11" s="1" customFormat="1" ht="12.75" customHeight="1">
      <c r="B24" s="263"/>
      <c r="C24" s="264"/>
      <c r="D24" s="264"/>
      <c r="E24" s="264"/>
      <c r="F24" s="264"/>
      <c r="G24" s="264"/>
      <c r="H24" s="264"/>
      <c r="I24" s="264"/>
      <c r="J24" s="264"/>
      <c r="K24" s="260"/>
    </row>
    <row r="25" spans="2:11" s="1" customFormat="1" ht="15" customHeight="1">
      <c r="B25" s="263"/>
      <c r="C25" s="386" t="s">
        <v>1300</v>
      </c>
      <c r="D25" s="386"/>
      <c r="E25" s="386"/>
      <c r="F25" s="386"/>
      <c r="G25" s="386"/>
      <c r="H25" s="386"/>
      <c r="I25" s="386"/>
      <c r="J25" s="386"/>
      <c r="K25" s="260"/>
    </row>
    <row r="26" spans="2:11" s="1" customFormat="1" ht="15" customHeight="1">
      <c r="B26" s="263"/>
      <c r="C26" s="386" t="s">
        <v>1301</v>
      </c>
      <c r="D26" s="386"/>
      <c r="E26" s="386"/>
      <c r="F26" s="386"/>
      <c r="G26" s="386"/>
      <c r="H26" s="386"/>
      <c r="I26" s="386"/>
      <c r="J26" s="386"/>
      <c r="K26" s="260"/>
    </row>
    <row r="27" spans="2:11" s="1" customFormat="1" ht="15" customHeight="1">
      <c r="B27" s="263"/>
      <c r="C27" s="262"/>
      <c r="D27" s="386" t="s">
        <v>1302</v>
      </c>
      <c r="E27" s="386"/>
      <c r="F27" s="386"/>
      <c r="G27" s="386"/>
      <c r="H27" s="386"/>
      <c r="I27" s="386"/>
      <c r="J27" s="386"/>
      <c r="K27" s="260"/>
    </row>
    <row r="28" spans="2:11" s="1" customFormat="1" ht="15" customHeight="1">
      <c r="B28" s="263"/>
      <c r="C28" s="264"/>
      <c r="D28" s="386" t="s">
        <v>1303</v>
      </c>
      <c r="E28" s="386"/>
      <c r="F28" s="386"/>
      <c r="G28" s="386"/>
      <c r="H28" s="386"/>
      <c r="I28" s="386"/>
      <c r="J28" s="386"/>
      <c r="K28" s="260"/>
    </row>
    <row r="29" spans="2:11" s="1" customFormat="1" ht="12.75" customHeight="1">
      <c r="B29" s="263"/>
      <c r="C29" s="264"/>
      <c r="D29" s="264"/>
      <c r="E29" s="264"/>
      <c r="F29" s="264"/>
      <c r="G29" s="264"/>
      <c r="H29" s="264"/>
      <c r="I29" s="264"/>
      <c r="J29" s="264"/>
      <c r="K29" s="260"/>
    </row>
    <row r="30" spans="2:11" s="1" customFormat="1" ht="15" customHeight="1">
      <c r="B30" s="263"/>
      <c r="C30" s="264"/>
      <c r="D30" s="386" t="s">
        <v>1304</v>
      </c>
      <c r="E30" s="386"/>
      <c r="F30" s="386"/>
      <c r="G30" s="386"/>
      <c r="H30" s="386"/>
      <c r="I30" s="386"/>
      <c r="J30" s="386"/>
      <c r="K30" s="260"/>
    </row>
    <row r="31" spans="2:11" s="1" customFormat="1" ht="15" customHeight="1">
      <c r="B31" s="263"/>
      <c r="C31" s="264"/>
      <c r="D31" s="386" t="s">
        <v>1305</v>
      </c>
      <c r="E31" s="386"/>
      <c r="F31" s="386"/>
      <c r="G31" s="386"/>
      <c r="H31" s="386"/>
      <c r="I31" s="386"/>
      <c r="J31" s="386"/>
      <c r="K31" s="260"/>
    </row>
    <row r="32" spans="2:11" s="1" customFormat="1" ht="12.75" customHeight="1">
      <c r="B32" s="263"/>
      <c r="C32" s="264"/>
      <c r="D32" s="264"/>
      <c r="E32" s="264"/>
      <c r="F32" s="264"/>
      <c r="G32" s="264"/>
      <c r="H32" s="264"/>
      <c r="I32" s="264"/>
      <c r="J32" s="264"/>
      <c r="K32" s="260"/>
    </row>
    <row r="33" spans="2:11" s="1" customFormat="1" ht="15" customHeight="1">
      <c r="B33" s="263"/>
      <c r="C33" s="264"/>
      <c r="D33" s="386" t="s">
        <v>1306</v>
      </c>
      <c r="E33" s="386"/>
      <c r="F33" s="386"/>
      <c r="G33" s="386"/>
      <c r="H33" s="386"/>
      <c r="I33" s="386"/>
      <c r="J33" s="386"/>
      <c r="K33" s="260"/>
    </row>
    <row r="34" spans="2:11" s="1" customFormat="1" ht="15" customHeight="1">
      <c r="B34" s="263"/>
      <c r="C34" s="264"/>
      <c r="D34" s="386" t="s">
        <v>1307</v>
      </c>
      <c r="E34" s="386"/>
      <c r="F34" s="386"/>
      <c r="G34" s="386"/>
      <c r="H34" s="386"/>
      <c r="I34" s="386"/>
      <c r="J34" s="386"/>
      <c r="K34" s="260"/>
    </row>
    <row r="35" spans="2:11" s="1" customFormat="1" ht="15" customHeight="1">
      <c r="B35" s="263"/>
      <c r="C35" s="264"/>
      <c r="D35" s="386" t="s">
        <v>1308</v>
      </c>
      <c r="E35" s="386"/>
      <c r="F35" s="386"/>
      <c r="G35" s="386"/>
      <c r="H35" s="386"/>
      <c r="I35" s="386"/>
      <c r="J35" s="386"/>
      <c r="K35" s="260"/>
    </row>
    <row r="36" spans="2:11" s="1" customFormat="1" ht="15" customHeight="1">
      <c r="B36" s="263"/>
      <c r="C36" s="264"/>
      <c r="D36" s="262"/>
      <c r="E36" s="265" t="s">
        <v>113</v>
      </c>
      <c r="F36" s="262"/>
      <c r="G36" s="386" t="s">
        <v>1309</v>
      </c>
      <c r="H36" s="386"/>
      <c r="I36" s="386"/>
      <c r="J36" s="386"/>
      <c r="K36" s="260"/>
    </row>
    <row r="37" spans="2:11" s="1" customFormat="1" ht="30.75" customHeight="1">
      <c r="B37" s="263"/>
      <c r="C37" s="264"/>
      <c r="D37" s="262"/>
      <c r="E37" s="265" t="s">
        <v>1310</v>
      </c>
      <c r="F37" s="262"/>
      <c r="G37" s="386" t="s">
        <v>1311</v>
      </c>
      <c r="H37" s="386"/>
      <c r="I37" s="386"/>
      <c r="J37" s="386"/>
      <c r="K37" s="260"/>
    </row>
    <row r="38" spans="2:11" s="1" customFormat="1" ht="15" customHeight="1">
      <c r="B38" s="263"/>
      <c r="C38" s="264"/>
      <c r="D38" s="262"/>
      <c r="E38" s="265" t="s">
        <v>59</v>
      </c>
      <c r="F38" s="262"/>
      <c r="G38" s="386" t="s">
        <v>1312</v>
      </c>
      <c r="H38" s="386"/>
      <c r="I38" s="386"/>
      <c r="J38" s="386"/>
      <c r="K38" s="260"/>
    </row>
    <row r="39" spans="2:11" s="1" customFormat="1" ht="15" customHeight="1">
      <c r="B39" s="263"/>
      <c r="C39" s="264"/>
      <c r="D39" s="262"/>
      <c r="E39" s="265" t="s">
        <v>60</v>
      </c>
      <c r="F39" s="262"/>
      <c r="G39" s="386" t="s">
        <v>1313</v>
      </c>
      <c r="H39" s="386"/>
      <c r="I39" s="386"/>
      <c r="J39" s="386"/>
      <c r="K39" s="260"/>
    </row>
    <row r="40" spans="2:11" s="1" customFormat="1" ht="15" customHeight="1">
      <c r="B40" s="263"/>
      <c r="C40" s="264"/>
      <c r="D40" s="262"/>
      <c r="E40" s="265" t="s">
        <v>114</v>
      </c>
      <c r="F40" s="262"/>
      <c r="G40" s="386" t="s">
        <v>1314</v>
      </c>
      <c r="H40" s="386"/>
      <c r="I40" s="386"/>
      <c r="J40" s="386"/>
      <c r="K40" s="260"/>
    </row>
    <row r="41" spans="2:11" s="1" customFormat="1" ht="15" customHeight="1">
      <c r="B41" s="263"/>
      <c r="C41" s="264"/>
      <c r="D41" s="262"/>
      <c r="E41" s="265" t="s">
        <v>115</v>
      </c>
      <c r="F41" s="262"/>
      <c r="G41" s="386" t="s">
        <v>1315</v>
      </c>
      <c r="H41" s="386"/>
      <c r="I41" s="386"/>
      <c r="J41" s="386"/>
      <c r="K41" s="260"/>
    </row>
    <row r="42" spans="2:11" s="1" customFormat="1" ht="15" customHeight="1">
      <c r="B42" s="263"/>
      <c r="C42" s="264"/>
      <c r="D42" s="262"/>
      <c r="E42" s="265" t="s">
        <v>1316</v>
      </c>
      <c r="F42" s="262"/>
      <c r="G42" s="386" t="s">
        <v>1317</v>
      </c>
      <c r="H42" s="386"/>
      <c r="I42" s="386"/>
      <c r="J42" s="386"/>
      <c r="K42" s="260"/>
    </row>
    <row r="43" spans="2:11" s="1" customFormat="1" ht="15" customHeight="1">
      <c r="B43" s="263"/>
      <c r="C43" s="264"/>
      <c r="D43" s="262"/>
      <c r="E43" s="265"/>
      <c r="F43" s="262"/>
      <c r="G43" s="386" t="s">
        <v>1318</v>
      </c>
      <c r="H43" s="386"/>
      <c r="I43" s="386"/>
      <c r="J43" s="386"/>
      <c r="K43" s="260"/>
    </row>
    <row r="44" spans="2:11" s="1" customFormat="1" ht="15" customHeight="1">
      <c r="B44" s="263"/>
      <c r="C44" s="264"/>
      <c r="D44" s="262"/>
      <c r="E44" s="265" t="s">
        <v>1319</v>
      </c>
      <c r="F44" s="262"/>
      <c r="G44" s="386" t="s">
        <v>1320</v>
      </c>
      <c r="H44" s="386"/>
      <c r="I44" s="386"/>
      <c r="J44" s="386"/>
      <c r="K44" s="260"/>
    </row>
    <row r="45" spans="2:11" s="1" customFormat="1" ht="15" customHeight="1">
      <c r="B45" s="263"/>
      <c r="C45" s="264"/>
      <c r="D45" s="262"/>
      <c r="E45" s="265" t="s">
        <v>117</v>
      </c>
      <c r="F45" s="262"/>
      <c r="G45" s="386" t="s">
        <v>1321</v>
      </c>
      <c r="H45" s="386"/>
      <c r="I45" s="386"/>
      <c r="J45" s="386"/>
      <c r="K45" s="260"/>
    </row>
    <row r="46" spans="2:11" s="1" customFormat="1" ht="12.75" customHeight="1">
      <c r="B46" s="263"/>
      <c r="C46" s="264"/>
      <c r="D46" s="262"/>
      <c r="E46" s="262"/>
      <c r="F46" s="262"/>
      <c r="G46" s="262"/>
      <c r="H46" s="262"/>
      <c r="I46" s="262"/>
      <c r="J46" s="262"/>
      <c r="K46" s="260"/>
    </row>
    <row r="47" spans="2:11" s="1" customFormat="1" ht="15" customHeight="1">
      <c r="B47" s="263"/>
      <c r="C47" s="264"/>
      <c r="D47" s="386" t="s">
        <v>1322</v>
      </c>
      <c r="E47" s="386"/>
      <c r="F47" s="386"/>
      <c r="G47" s="386"/>
      <c r="H47" s="386"/>
      <c r="I47" s="386"/>
      <c r="J47" s="386"/>
      <c r="K47" s="260"/>
    </row>
    <row r="48" spans="2:11" s="1" customFormat="1" ht="15" customHeight="1">
      <c r="B48" s="263"/>
      <c r="C48" s="264"/>
      <c r="D48" s="264"/>
      <c r="E48" s="386" t="s">
        <v>1323</v>
      </c>
      <c r="F48" s="386"/>
      <c r="G48" s="386"/>
      <c r="H48" s="386"/>
      <c r="I48" s="386"/>
      <c r="J48" s="386"/>
      <c r="K48" s="260"/>
    </row>
    <row r="49" spans="2:11" s="1" customFormat="1" ht="15" customHeight="1">
      <c r="B49" s="263"/>
      <c r="C49" s="264"/>
      <c r="D49" s="264"/>
      <c r="E49" s="386" t="s">
        <v>1324</v>
      </c>
      <c r="F49" s="386"/>
      <c r="G49" s="386"/>
      <c r="H49" s="386"/>
      <c r="I49" s="386"/>
      <c r="J49" s="386"/>
      <c r="K49" s="260"/>
    </row>
    <row r="50" spans="2:11" s="1" customFormat="1" ht="15" customHeight="1">
      <c r="B50" s="263"/>
      <c r="C50" s="264"/>
      <c r="D50" s="264"/>
      <c r="E50" s="386" t="s">
        <v>1325</v>
      </c>
      <c r="F50" s="386"/>
      <c r="G50" s="386"/>
      <c r="H50" s="386"/>
      <c r="I50" s="386"/>
      <c r="J50" s="386"/>
      <c r="K50" s="260"/>
    </row>
    <row r="51" spans="2:11" s="1" customFormat="1" ht="15" customHeight="1">
      <c r="B51" s="263"/>
      <c r="C51" s="264"/>
      <c r="D51" s="386" t="s">
        <v>1326</v>
      </c>
      <c r="E51" s="386"/>
      <c r="F51" s="386"/>
      <c r="G51" s="386"/>
      <c r="H51" s="386"/>
      <c r="I51" s="386"/>
      <c r="J51" s="386"/>
      <c r="K51" s="260"/>
    </row>
    <row r="52" spans="2:11" s="1" customFormat="1" ht="25.5" customHeight="1">
      <c r="B52" s="259"/>
      <c r="C52" s="388" t="s">
        <v>1327</v>
      </c>
      <c r="D52" s="388"/>
      <c r="E52" s="388"/>
      <c r="F52" s="388"/>
      <c r="G52" s="388"/>
      <c r="H52" s="388"/>
      <c r="I52" s="388"/>
      <c r="J52" s="388"/>
      <c r="K52" s="260"/>
    </row>
    <row r="53" spans="2:11" s="1" customFormat="1" ht="5.25" customHeight="1">
      <c r="B53" s="259"/>
      <c r="C53" s="261"/>
      <c r="D53" s="261"/>
      <c r="E53" s="261"/>
      <c r="F53" s="261"/>
      <c r="G53" s="261"/>
      <c r="H53" s="261"/>
      <c r="I53" s="261"/>
      <c r="J53" s="261"/>
      <c r="K53" s="260"/>
    </row>
    <row r="54" spans="2:11" s="1" customFormat="1" ht="15" customHeight="1">
      <c r="B54" s="259"/>
      <c r="C54" s="386" t="s">
        <v>1328</v>
      </c>
      <c r="D54" s="386"/>
      <c r="E54" s="386"/>
      <c r="F54" s="386"/>
      <c r="G54" s="386"/>
      <c r="H54" s="386"/>
      <c r="I54" s="386"/>
      <c r="J54" s="386"/>
      <c r="K54" s="260"/>
    </row>
    <row r="55" spans="2:11" s="1" customFormat="1" ht="15" customHeight="1">
      <c r="B55" s="259"/>
      <c r="C55" s="386" t="s">
        <v>1329</v>
      </c>
      <c r="D55" s="386"/>
      <c r="E55" s="386"/>
      <c r="F55" s="386"/>
      <c r="G55" s="386"/>
      <c r="H55" s="386"/>
      <c r="I55" s="386"/>
      <c r="J55" s="386"/>
      <c r="K55" s="260"/>
    </row>
    <row r="56" spans="2:11" s="1" customFormat="1" ht="12.75" customHeight="1">
      <c r="B56" s="259"/>
      <c r="C56" s="262"/>
      <c r="D56" s="262"/>
      <c r="E56" s="262"/>
      <c r="F56" s="262"/>
      <c r="G56" s="262"/>
      <c r="H56" s="262"/>
      <c r="I56" s="262"/>
      <c r="J56" s="262"/>
      <c r="K56" s="260"/>
    </row>
    <row r="57" spans="2:11" s="1" customFormat="1" ht="15" customHeight="1">
      <c r="B57" s="259"/>
      <c r="C57" s="386" t="s">
        <v>1330</v>
      </c>
      <c r="D57" s="386"/>
      <c r="E57" s="386"/>
      <c r="F57" s="386"/>
      <c r="G57" s="386"/>
      <c r="H57" s="386"/>
      <c r="I57" s="386"/>
      <c r="J57" s="386"/>
      <c r="K57" s="260"/>
    </row>
    <row r="58" spans="2:11" s="1" customFormat="1" ht="15" customHeight="1">
      <c r="B58" s="259"/>
      <c r="C58" s="264"/>
      <c r="D58" s="386" t="s">
        <v>1331</v>
      </c>
      <c r="E58" s="386"/>
      <c r="F58" s="386"/>
      <c r="G58" s="386"/>
      <c r="H58" s="386"/>
      <c r="I58" s="386"/>
      <c r="J58" s="386"/>
      <c r="K58" s="260"/>
    </row>
    <row r="59" spans="2:11" s="1" customFormat="1" ht="15" customHeight="1">
      <c r="B59" s="259"/>
      <c r="C59" s="264"/>
      <c r="D59" s="386" t="s">
        <v>1332</v>
      </c>
      <c r="E59" s="386"/>
      <c r="F59" s="386"/>
      <c r="G59" s="386"/>
      <c r="H59" s="386"/>
      <c r="I59" s="386"/>
      <c r="J59" s="386"/>
      <c r="K59" s="260"/>
    </row>
    <row r="60" spans="2:11" s="1" customFormat="1" ht="15" customHeight="1">
      <c r="B60" s="259"/>
      <c r="C60" s="264"/>
      <c r="D60" s="386" t="s">
        <v>1333</v>
      </c>
      <c r="E60" s="386"/>
      <c r="F60" s="386"/>
      <c r="G60" s="386"/>
      <c r="H60" s="386"/>
      <c r="I60" s="386"/>
      <c r="J60" s="386"/>
      <c r="K60" s="260"/>
    </row>
    <row r="61" spans="2:11" s="1" customFormat="1" ht="15" customHeight="1">
      <c r="B61" s="259"/>
      <c r="C61" s="264"/>
      <c r="D61" s="386" t="s">
        <v>1334</v>
      </c>
      <c r="E61" s="386"/>
      <c r="F61" s="386"/>
      <c r="G61" s="386"/>
      <c r="H61" s="386"/>
      <c r="I61" s="386"/>
      <c r="J61" s="386"/>
      <c r="K61" s="260"/>
    </row>
    <row r="62" spans="2:11" s="1" customFormat="1" ht="15" customHeight="1">
      <c r="B62" s="259"/>
      <c r="C62" s="264"/>
      <c r="D62" s="387" t="s">
        <v>1335</v>
      </c>
      <c r="E62" s="387"/>
      <c r="F62" s="387"/>
      <c r="G62" s="387"/>
      <c r="H62" s="387"/>
      <c r="I62" s="387"/>
      <c r="J62" s="387"/>
      <c r="K62" s="260"/>
    </row>
    <row r="63" spans="2:11" s="1" customFormat="1" ht="15" customHeight="1">
      <c r="B63" s="259"/>
      <c r="C63" s="264"/>
      <c r="D63" s="386" t="s">
        <v>1336</v>
      </c>
      <c r="E63" s="386"/>
      <c r="F63" s="386"/>
      <c r="G63" s="386"/>
      <c r="H63" s="386"/>
      <c r="I63" s="386"/>
      <c r="J63" s="386"/>
      <c r="K63" s="260"/>
    </row>
    <row r="64" spans="2:11" s="1" customFormat="1" ht="12.75" customHeight="1">
      <c r="B64" s="259"/>
      <c r="C64" s="264"/>
      <c r="D64" s="264"/>
      <c r="E64" s="267"/>
      <c r="F64" s="264"/>
      <c r="G64" s="264"/>
      <c r="H64" s="264"/>
      <c r="I64" s="264"/>
      <c r="J64" s="264"/>
      <c r="K64" s="260"/>
    </row>
    <row r="65" spans="2:11" s="1" customFormat="1" ht="15" customHeight="1">
      <c r="B65" s="259"/>
      <c r="C65" s="264"/>
      <c r="D65" s="386" t="s">
        <v>1337</v>
      </c>
      <c r="E65" s="386"/>
      <c r="F65" s="386"/>
      <c r="G65" s="386"/>
      <c r="H65" s="386"/>
      <c r="I65" s="386"/>
      <c r="J65" s="386"/>
      <c r="K65" s="260"/>
    </row>
    <row r="66" spans="2:11" s="1" customFormat="1" ht="15" customHeight="1">
      <c r="B66" s="259"/>
      <c r="C66" s="264"/>
      <c r="D66" s="387" t="s">
        <v>1338</v>
      </c>
      <c r="E66" s="387"/>
      <c r="F66" s="387"/>
      <c r="G66" s="387"/>
      <c r="H66" s="387"/>
      <c r="I66" s="387"/>
      <c r="J66" s="387"/>
      <c r="K66" s="260"/>
    </row>
    <row r="67" spans="2:11" s="1" customFormat="1" ht="15" customHeight="1">
      <c r="B67" s="259"/>
      <c r="C67" s="264"/>
      <c r="D67" s="386" t="s">
        <v>1339</v>
      </c>
      <c r="E67" s="386"/>
      <c r="F67" s="386"/>
      <c r="G67" s="386"/>
      <c r="H67" s="386"/>
      <c r="I67" s="386"/>
      <c r="J67" s="386"/>
      <c r="K67" s="260"/>
    </row>
    <row r="68" spans="2:11" s="1" customFormat="1" ht="15" customHeight="1">
      <c r="B68" s="259"/>
      <c r="C68" s="264"/>
      <c r="D68" s="386" t="s">
        <v>1340</v>
      </c>
      <c r="E68" s="386"/>
      <c r="F68" s="386"/>
      <c r="G68" s="386"/>
      <c r="H68" s="386"/>
      <c r="I68" s="386"/>
      <c r="J68" s="386"/>
      <c r="K68" s="260"/>
    </row>
    <row r="69" spans="2:11" s="1" customFormat="1" ht="15" customHeight="1">
      <c r="B69" s="259"/>
      <c r="C69" s="264"/>
      <c r="D69" s="386" t="s">
        <v>1341</v>
      </c>
      <c r="E69" s="386"/>
      <c r="F69" s="386"/>
      <c r="G69" s="386"/>
      <c r="H69" s="386"/>
      <c r="I69" s="386"/>
      <c r="J69" s="386"/>
      <c r="K69" s="260"/>
    </row>
    <row r="70" spans="2:11" s="1" customFormat="1" ht="15" customHeight="1">
      <c r="B70" s="259"/>
      <c r="C70" s="264"/>
      <c r="D70" s="386" t="s">
        <v>1342</v>
      </c>
      <c r="E70" s="386"/>
      <c r="F70" s="386"/>
      <c r="G70" s="386"/>
      <c r="H70" s="386"/>
      <c r="I70" s="386"/>
      <c r="J70" s="386"/>
      <c r="K70" s="260"/>
    </row>
    <row r="71" spans="2:11" s="1" customFormat="1" ht="12.75" customHeight="1">
      <c r="B71" s="268"/>
      <c r="C71" s="269"/>
      <c r="D71" s="269"/>
      <c r="E71" s="269"/>
      <c r="F71" s="269"/>
      <c r="G71" s="269"/>
      <c r="H71" s="269"/>
      <c r="I71" s="269"/>
      <c r="J71" s="269"/>
      <c r="K71" s="270"/>
    </row>
    <row r="72" spans="2:11" s="1" customFormat="1" ht="18.75" customHeight="1">
      <c r="B72" s="271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s="1" customFormat="1" ht="18.75" customHeight="1">
      <c r="B73" s="272"/>
      <c r="C73" s="272"/>
      <c r="D73" s="272"/>
      <c r="E73" s="272"/>
      <c r="F73" s="272"/>
      <c r="G73" s="272"/>
      <c r="H73" s="272"/>
      <c r="I73" s="272"/>
      <c r="J73" s="272"/>
      <c r="K73" s="272"/>
    </row>
    <row r="74" spans="2:11" s="1" customFormat="1" ht="7.5" customHeight="1">
      <c r="B74" s="273"/>
      <c r="C74" s="274"/>
      <c r="D74" s="274"/>
      <c r="E74" s="274"/>
      <c r="F74" s="274"/>
      <c r="G74" s="274"/>
      <c r="H74" s="274"/>
      <c r="I74" s="274"/>
      <c r="J74" s="274"/>
      <c r="K74" s="275"/>
    </row>
    <row r="75" spans="2:11" s="1" customFormat="1" ht="45" customHeight="1">
      <c r="B75" s="276"/>
      <c r="C75" s="385" t="s">
        <v>1343</v>
      </c>
      <c r="D75" s="385"/>
      <c r="E75" s="385"/>
      <c r="F75" s="385"/>
      <c r="G75" s="385"/>
      <c r="H75" s="385"/>
      <c r="I75" s="385"/>
      <c r="J75" s="385"/>
      <c r="K75" s="277"/>
    </row>
    <row r="76" spans="2:11" s="1" customFormat="1" ht="17.25" customHeight="1">
      <c r="B76" s="276"/>
      <c r="C76" s="278" t="s">
        <v>1344</v>
      </c>
      <c r="D76" s="278"/>
      <c r="E76" s="278"/>
      <c r="F76" s="278" t="s">
        <v>1345</v>
      </c>
      <c r="G76" s="279"/>
      <c r="H76" s="278" t="s">
        <v>60</v>
      </c>
      <c r="I76" s="278" t="s">
        <v>63</v>
      </c>
      <c r="J76" s="278" t="s">
        <v>1346</v>
      </c>
      <c r="K76" s="277"/>
    </row>
    <row r="77" spans="2:11" s="1" customFormat="1" ht="17.25" customHeight="1">
      <c r="B77" s="276"/>
      <c r="C77" s="280" t="s">
        <v>1347</v>
      </c>
      <c r="D77" s="280"/>
      <c r="E77" s="280"/>
      <c r="F77" s="281" t="s">
        <v>1348</v>
      </c>
      <c r="G77" s="282"/>
      <c r="H77" s="280"/>
      <c r="I77" s="280"/>
      <c r="J77" s="280" t="s">
        <v>1349</v>
      </c>
      <c r="K77" s="277"/>
    </row>
    <row r="78" spans="2:11" s="1" customFormat="1" ht="5.25" customHeight="1">
      <c r="B78" s="276"/>
      <c r="C78" s="283"/>
      <c r="D78" s="283"/>
      <c r="E78" s="283"/>
      <c r="F78" s="283"/>
      <c r="G78" s="284"/>
      <c r="H78" s="283"/>
      <c r="I78" s="283"/>
      <c r="J78" s="283"/>
      <c r="K78" s="277"/>
    </row>
    <row r="79" spans="2:11" s="1" customFormat="1" ht="15" customHeight="1">
      <c r="B79" s="276"/>
      <c r="C79" s="265" t="s">
        <v>59</v>
      </c>
      <c r="D79" s="283"/>
      <c r="E79" s="283"/>
      <c r="F79" s="285" t="s">
        <v>1350</v>
      </c>
      <c r="G79" s="284"/>
      <c r="H79" s="265" t="s">
        <v>1351</v>
      </c>
      <c r="I79" s="265" t="s">
        <v>1352</v>
      </c>
      <c r="J79" s="265">
        <v>20</v>
      </c>
      <c r="K79" s="277"/>
    </row>
    <row r="80" spans="2:11" s="1" customFormat="1" ht="15" customHeight="1">
      <c r="B80" s="276"/>
      <c r="C80" s="265" t="s">
        <v>1353</v>
      </c>
      <c r="D80" s="265"/>
      <c r="E80" s="265"/>
      <c r="F80" s="285" t="s">
        <v>1350</v>
      </c>
      <c r="G80" s="284"/>
      <c r="H80" s="265" t="s">
        <v>1354</v>
      </c>
      <c r="I80" s="265" t="s">
        <v>1352</v>
      </c>
      <c r="J80" s="265">
        <v>120</v>
      </c>
      <c r="K80" s="277"/>
    </row>
    <row r="81" spans="2:11" s="1" customFormat="1" ht="15" customHeight="1">
      <c r="B81" s="286"/>
      <c r="C81" s="265" t="s">
        <v>1355</v>
      </c>
      <c r="D81" s="265"/>
      <c r="E81" s="265"/>
      <c r="F81" s="285" t="s">
        <v>1356</v>
      </c>
      <c r="G81" s="284"/>
      <c r="H81" s="265" t="s">
        <v>1357</v>
      </c>
      <c r="I81" s="265" t="s">
        <v>1352</v>
      </c>
      <c r="J81" s="265">
        <v>50</v>
      </c>
      <c r="K81" s="277"/>
    </row>
    <row r="82" spans="2:11" s="1" customFormat="1" ht="15" customHeight="1">
      <c r="B82" s="286"/>
      <c r="C82" s="265" t="s">
        <v>1358</v>
      </c>
      <c r="D82" s="265"/>
      <c r="E82" s="265"/>
      <c r="F82" s="285" t="s">
        <v>1350</v>
      </c>
      <c r="G82" s="284"/>
      <c r="H82" s="265" t="s">
        <v>1359</v>
      </c>
      <c r="I82" s="265" t="s">
        <v>1360</v>
      </c>
      <c r="J82" s="265"/>
      <c r="K82" s="277"/>
    </row>
    <row r="83" spans="2:11" s="1" customFormat="1" ht="15" customHeight="1">
      <c r="B83" s="286"/>
      <c r="C83" s="287" t="s">
        <v>1361</v>
      </c>
      <c r="D83" s="287"/>
      <c r="E83" s="287"/>
      <c r="F83" s="288" t="s">
        <v>1356</v>
      </c>
      <c r="G83" s="287"/>
      <c r="H83" s="287" t="s">
        <v>1362</v>
      </c>
      <c r="I83" s="287" t="s">
        <v>1352</v>
      </c>
      <c r="J83" s="287">
        <v>15</v>
      </c>
      <c r="K83" s="277"/>
    </row>
    <row r="84" spans="2:11" s="1" customFormat="1" ht="15" customHeight="1">
      <c r="B84" s="286"/>
      <c r="C84" s="287" t="s">
        <v>1363</v>
      </c>
      <c r="D84" s="287"/>
      <c r="E84" s="287"/>
      <c r="F84" s="288" t="s">
        <v>1356</v>
      </c>
      <c r="G84" s="287"/>
      <c r="H84" s="287" t="s">
        <v>1364</v>
      </c>
      <c r="I84" s="287" t="s">
        <v>1352</v>
      </c>
      <c r="J84" s="287">
        <v>15</v>
      </c>
      <c r="K84" s="277"/>
    </row>
    <row r="85" spans="2:11" s="1" customFormat="1" ht="15" customHeight="1">
      <c r="B85" s="286"/>
      <c r="C85" s="287" t="s">
        <v>1365</v>
      </c>
      <c r="D85" s="287"/>
      <c r="E85" s="287"/>
      <c r="F85" s="288" t="s">
        <v>1356</v>
      </c>
      <c r="G85" s="287"/>
      <c r="H85" s="287" t="s">
        <v>1366</v>
      </c>
      <c r="I85" s="287" t="s">
        <v>1352</v>
      </c>
      <c r="J85" s="287">
        <v>20</v>
      </c>
      <c r="K85" s="277"/>
    </row>
    <row r="86" spans="2:11" s="1" customFormat="1" ht="15" customHeight="1">
      <c r="B86" s="286"/>
      <c r="C86" s="287" t="s">
        <v>1367</v>
      </c>
      <c r="D86" s="287"/>
      <c r="E86" s="287"/>
      <c r="F86" s="288" t="s">
        <v>1356</v>
      </c>
      <c r="G86" s="287"/>
      <c r="H86" s="287" t="s">
        <v>1368</v>
      </c>
      <c r="I86" s="287" t="s">
        <v>1352</v>
      </c>
      <c r="J86" s="287">
        <v>20</v>
      </c>
      <c r="K86" s="277"/>
    </row>
    <row r="87" spans="2:11" s="1" customFormat="1" ht="15" customHeight="1">
      <c r="B87" s="286"/>
      <c r="C87" s="265" t="s">
        <v>1369</v>
      </c>
      <c r="D87" s="265"/>
      <c r="E87" s="265"/>
      <c r="F87" s="285" t="s">
        <v>1356</v>
      </c>
      <c r="G87" s="284"/>
      <c r="H87" s="265" t="s">
        <v>1370</v>
      </c>
      <c r="I87" s="265" t="s">
        <v>1352</v>
      </c>
      <c r="J87" s="265">
        <v>50</v>
      </c>
      <c r="K87" s="277"/>
    </row>
    <row r="88" spans="2:11" s="1" customFormat="1" ht="15" customHeight="1">
      <c r="B88" s="286"/>
      <c r="C88" s="265" t="s">
        <v>1371</v>
      </c>
      <c r="D88" s="265"/>
      <c r="E88" s="265"/>
      <c r="F88" s="285" t="s">
        <v>1356</v>
      </c>
      <c r="G88" s="284"/>
      <c r="H88" s="265" t="s">
        <v>1372</v>
      </c>
      <c r="I88" s="265" t="s">
        <v>1352</v>
      </c>
      <c r="J88" s="265">
        <v>20</v>
      </c>
      <c r="K88" s="277"/>
    </row>
    <row r="89" spans="2:11" s="1" customFormat="1" ht="15" customHeight="1">
      <c r="B89" s="286"/>
      <c r="C89" s="265" t="s">
        <v>1373</v>
      </c>
      <c r="D89" s="265"/>
      <c r="E89" s="265"/>
      <c r="F89" s="285" t="s">
        <v>1356</v>
      </c>
      <c r="G89" s="284"/>
      <c r="H89" s="265" t="s">
        <v>1374</v>
      </c>
      <c r="I89" s="265" t="s">
        <v>1352</v>
      </c>
      <c r="J89" s="265">
        <v>20</v>
      </c>
      <c r="K89" s="277"/>
    </row>
    <row r="90" spans="2:11" s="1" customFormat="1" ht="15" customHeight="1">
      <c r="B90" s="286"/>
      <c r="C90" s="265" t="s">
        <v>1375</v>
      </c>
      <c r="D90" s="265"/>
      <c r="E90" s="265"/>
      <c r="F90" s="285" t="s">
        <v>1356</v>
      </c>
      <c r="G90" s="284"/>
      <c r="H90" s="265" t="s">
        <v>1376</v>
      </c>
      <c r="I90" s="265" t="s">
        <v>1352</v>
      </c>
      <c r="J90" s="265">
        <v>50</v>
      </c>
      <c r="K90" s="277"/>
    </row>
    <row r="91" spans="2:11" s="1" customFormat="1" ht="15" customHeight="1">
      <c r="B91" s="286"/>
      <c r="C91" s="265" t="s">
        <v>1377</v>
      </c>
      <c r="D91" s="265"/>
      <c r="E91" s="265"/>
      <c r="F91" s="285" t="s">
        <v>1356</v>
      </c>
      <c r="G91" s="284"/>
      <c r="H91" s="265" t="s">
        <v>1377</v>
      </c>
      <c r="I91" s="265" t="s">
        <v>1352</v>
      </c>
      <c r="J91" s="265">
        <v>50</v>
      </c>
      <c r="K91" s="277"/>
    </row>
    <row r="92" spans="2:11" s="1" customFormat="1" ht="15" customHeight="1">
      <c r="B92" s="286"/>
      <c r="C92" s="265" t="s">
        <v>1378</v>
      </c>
      <c r="D92" s="265"/>
      <c r="E92" s="265"/>
      <c r="F92" s="285" t="s">
        <v>1356</v>
      </c>
      <c r="G92" s="284"/>
      <c r="H92" s="265" t="s">
        <v>1379</v>
      </c>
      <c r="I92" s="265" t="s">
        <v>1352</v>
      </c>
      <c r="J92" s="265">
        <v>255</v>
      </c>
      <c r="K92" s="277"/>
    </row>
    <row r="93" spans="2:11" s="1" customFormat="1" ht="15" customHeight="1">
      <c r="B93" s="286"/>
      <c r="C93" s="265" t="s">
        <v>1380</v>
      </c>
      <c r="D93" s="265"/>
      <c r="E93" s="265"/>
      <c r="F93" s="285" t="s">
        <v>1350</v>
      </c>
      <c r="G93" s="284"/>
      <c r="H93" s="265" t="s">
        <v>1381</v>
      </c>
      <c r="I93" s="265" t="s">
        <v>1382</v>
      </c>
      <c r="J93" s="265"/>
      <c r="K93" s="277"/>
    </row>
    <row r="94" spans="2:11" s="1" customFormat="1" ht="15" customHeight="1">
      <c r="B94" s="286"/>
      <c r="C94" s="265" t="s">
        <v>1383</v>
      </c>
      <c r="D94" s="265"/>
      <c r="E94" s="265"/>
      <c r="F94" s="285" t="s">
        <v>1350</v>
      </c>
      <c r="G94" s="284"/>
      <c r="H94" s="265" t="s">
        <v>1384</v>
      </c>
      <c r="I94" s="265" t="s">
        <v>1385</v>
      </c>
      <c r="J94" s="265"/>
      <c r="K94" s="277"/>
    </row>
    <row r="95" spans="2:11" s="1" customFormat="1" ht="15" customHeight="1">
      <c r="B95" s="286"/>
      <c r="C95" s="265" t="s">
        <v>1386</v>
      </c>
      <c r="D95" s="265"/>
      <c r="E95" s="265"/>
      <c r="F95" s="285" t="s">
        <v>1350</v>
      </c>
      <c r="G95" s="284"/>
      <c r="H95" s="265" t="s">
        <v>1386</v>
      </c>
      <c r="I95" s="265" t="s">
        <v>1385</v>
      </c>
      <c r="J95" s="265"/>
      <c r="K95" s="277"/>
    </row>
    <row r="96" spans="2:11" s="1" customFormat="1" ht="15" customHeight="1">
      <c r="B96" s="286"/>
      <c r="C96" s="265" t="s">
        <v>44</v>
      </c>
      <c r="D96" s="265"/>
      <c r="E96" s="265"/>
      <c r="F96" s="285" t="s">
        <v>1350</v>
      </c>
      <c r="G96" s="284"/>
      <c r="H96" s="265" t="s">
        <v>1387</v>
      </c>
      <c r="I96" s="265" t="s">
        <v>1385</v>
      </c>
      <c r="J96" s="265"/>
      <c r="K96" s="277"/>
    </row>
    <row r="97" spans="2:11" s="1" customFormat="1" ht="15" customHeight="1">
      <c r="B97" s="286"/>
      <c r="C97" s="265" t="s">
        <v>54</v>
      </c>
      <c r="D97" s="265"/>
      <c r="E97" s="265"/>
      <c r="F97" s="285" t="s">
        <v>1350</v>
      </c>
      <c r="G97" s="284"/>
      <c r="H97" s="265" t="s">
        <v>1388</v>
      </c>
      <c r="I97" s="265" t="s">
        <v>1385</v>
      </c>
      <c r="J97" s="265"/>
      <c r="K97" s="277"/>
    </row>
    <row r="98" spans="2:11" s="1" customFormat="1" ht="15" customHeight="1">
      <c r="B98" s="289"/>
      <c r="C98" s="290"/>
      <c r="D98" s="290"/>
      <c r="E98" s="290"/>
      <c r="F98" s="290"/>
      <c r="G98" s="290"/>
      <c r="H98" s="290"/>
      <c r="I98" s="290"/>
      <c r="J98" s="290"/>
      <c r="K98" s="291"/>
    </row>
    <row r="99" spans="2:11" s="1" customFormat="1" ht="18.7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2"/>
    </row>
    <row r="100" spans="2:11" s="1" customFormat="1" ht="18.75" customHeight="1"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</row>
    <row r="101" spans="2:11" s="1" customFormat="1" ht="7.5" customHeight="1">
      <c r="B101" s="273"/>
      <c r="C101" s="274"/>
      <c r="D101" s="274"/>
      <c r="E101" s="274"/>
      <c r="F101" s="274"/>
      <c r="G101" s="274"/>
      <c r="H101" s="274"/>
      <c r="I101" s="274"/>
      <c r="J101" s="274"/>
      <c r="K101" s="275"/>
    </row>
    <row r="102" spans="2:11" s="1" customFormat="1" ht="45" customHeight="1">
      <c r="B102" s="276"/>
      <c r="C102" s="385" t="s">
        <v>1389</v>
      </c>
      <c r="D102" s="385"/>
      <c r="E102" s="385"/>
      <c r="F102" s="385"/>
      <c r="G102" s="385"/>
      <c r="H102" s="385"/>
      <c r="I102" s="385"/>
      <c r="J102" s="385"/>
      <c r="K102" s="277"/>
    </row>
    <row r="103" spans="2:11" s="1" customFormat="1" ht="17.25" customHeight="1">
      <c r="B103" s="276"/>
      <c r="C103" s="278" t="s">
        <v>1344</v>
      </c>
      <c r="D103" s="278"/>
      <c r="E103" s="278"/>
      <c r="F103" s="278" t="s">
        <v>1345</v>
      </c>
      <c r="G103" s="279"/>
      <c r="H103" s="278" t="s">
        <v>60</v>
      </c>
      <c r="I103" s="278" t="s">
        <v>63</v>
      </c>
      <c r="J103" s="278" t="s">
        <v>1346</v>
      </c>
      <c r="K103" s="277"/>
    </row>
    <row r="104" spans="2:11" s="1" customFormat="1" ht="17.25" customHeight="1">
      <c r="B104" s="276"/>
      <c r="C104" s="280" t="s">
        <v>1347</v>
      </c>
      <c r="D104" s="280"/>
      <c r="E104" s="280"/>
      <c r="F104" s="281" t="s">
        <v>1348</v>
      </c>
      <c r="G104" s="282"/>
      <c r="H104" s="280"/>
      <c r="I104" s="280"/>
      <c r="J104" s="280" t="s">
        <v>1349</v>
      </c>
      <c r="K104" s="277"/>
    </row>
    <row r="105" spans="2:11" s="1" customFormat="1" ht="5.25" customHeight="1">
      <c r="B105" s="276"/>
      <c r="C105" s="278"/>
      <c r="D105" s="278"/>
      <c r="E105" s="278"/>
      <c r="F105" s="278"/>
      <c r="G105" s="294"/>
      <c r="H105" s="278"/>
      <c r="I105" s="278"/>
      <c r="J105" s="278"/>
      <c r="K105" s="277"/>
    </row>
    <row r="106" spans="2:11" s="1" customFormat="1" ht="15" customHeight="1">
      <c r="B106" s="276"/>
      <c r="C106" s="265" t="s">
        <v>59</v>
      </c>
      <c r="D106" s="283"/>
      <c r="E106" s="283"/>
      <c r="F106" s="285" t="s">
        <v>1350</v>
      </c>
      <c r="G106" s="294"/>
      <c r="H106" s="265" t="s">
        <v>1390</v>
      </c>
      <c r="I106" s="265" t="s">
        <v>1352</v>
      </c>
      <c r="J106" s="265">
        <v>20</v>
      </c>
      <c r="K106" s="277"/>
    </row>
    <row r="107" spans="2:11" s="1" customFormat="1" ht="15" customHeight="1">
      <c r="B107" s="276"/>
      <c r="C107" s="265" t="s">
        <v>1353</v>
      </c>
      <c r="D107" s="265"/>
      <c r="E107" s="265"/>
      <c r="F107" s="285" t="s">
        <v>1350</v>
      </c>
      <c r="G107" s="265"/>
      <c r="H107" s="265" t="s">
        <v>1390</v>
      </c>
      <c r="I107" s="265" t="s">
        <v>1352</v>
      </c>
      <c r="J107" s="265">
        <v>120</v>
      </c>
      <c r="K107" s="277"/>
    </row>
    <row r="108" spans="2:11" s="1" customFormat="1" ht="15" customHeight="1">
      <c r="B108" s="286"/>
      <c r="C108" s="265" t="s">
        <v>1355</v>
      </c>
      <c r="D108" s="265"/>
      <c r="E108" s="265"/>
      <c r="F108" s="285" t="s">
        <v>1356</v>
      </c>
      <c r="G108" s="265"/>
      <c r="H108" s="265" t="s">
        <v>1390</v>
      </c>
      <c r="I108" s="265" t="s">
        <v>1352</v>
      </c>
      <c r="J108" s="265">
        <v>50</v>
      </c>
      <c r="K108" s="277"/>
    </row>
    <row r="109" spans="2:11" s="1" customFormat="1" ht="15" customHeight="1">
      <c r="B109" s="286"/>
      <c r="C109" s="265" t="s">
        <v>1358</v>
      </c>
      <c r="D109" s="265"/>
      <c r="E109" s="265"/>
      <c r="F109" s="285" t="s">
        <v>1350</v>
      </c>
      <c r="G109" s="265"/>
      <c r="H109" s="265" t="s">
        <v>1390</v>
      </c>
      <c r="I109" s="265" t="s">
        <v>1360</v>
      </c>
      <c r="J109" s="265"/>
      <c r="K109" s="277"/>
    </row>
    <row r="110" spans="2:11" s="1" customFormat="1" ht="15" customHeight="1">
      <c r="B110" s="286"/>
      <c r="C110" s="265" t="s">
        <v>1369</v>
      </c>
      <c r="D110" s="265"/>
      <c r="E110" s="265"/>
      <c r="F110" s="285" t="s">
        <v>1356</v>
      </c>
      <c r="G110" s="265"/>
      <c r="H110" s="265" t="s">
        <v>1390</v>
      </c>
      <c r="I110" s="265" t="s">
        <v>1352</v>
      </c>
      <c r="J110" s="265">
        <v>50</v>
      </c>
      <c r="K110" s="277"/>
    </row>
    <row r="111" spans="2:11" s="1" customFormat="1" ht="15" customHeight="1">
      <c r="B111" s="286"/>
      <c r="C111" s="265" t="s">
        <v>1377</v>
      </c>
      <c r="D111" s="265"/>
      <c r="E111" s="265"/>
      <c r="F111" s="285" t="s">
        <v>1356</v>
      </c>
      <c r="G111" s="265"/>
      <c r="H111" s="265" t="s">
        <v>1390</v>
      </c>
      <c r="I111" s="265" t="s">
        <v>1352</v>
      </c>
      <c r="J111" s="265">
        <v>50</v>
      </c>
      <c r="K111" s="277"/>
    </row>
    <row r="112" spans="2:11" s="1" customFormat="1" ht="15" customHeight="1">
      <c r="B112" s="286"/>
      <c r="C112" s="265" t="s">
        <v>1375</v>
      </c>
      <c r="D112" s="265"/>
      <c r="E112" s="265"/>
      <c r="F112" s="285" t="s">
        <v>1356</v>
      </c>
      <c r="G112" s="265"/>
      <c r="H112" s="265" t="s">
        <v>1390</v>
      </c>
      <c r="I112" s="265" t="s">
        <v>1352</v>
      </c>
      <c r="J112" s="265">
        <v>50</v>
      </c>
      <c r="K112" s="277"/>
    </row>
    <row r="113" spans="2:11" s="1" customFormat="1" ht="15" customHeight="1">
      <c r="B113" s="286"/>
      <c r="C113" s="265" t="s">
        <v>59</v>
      </c>
      <c r="D113" s="265"/>
      <c r="E113" s="265"/>
      <c r="F113" s="285" t="s">
        <v>1350</v>
      </c>
      <c r="G113" s="265"/>
      <c r="H113" s="265" t="s">
        <v>1391</v>
      </c>
      <c r="I113" s="265" t="s">
        <v>1352</v>
      </c>
      <c r="J113" s="265">
        <v>20</v>
      </c>
      <c r="K113" s="277"/>
    </row>
    <row r="114" spans="2:11" s="1" customFormat="1" ht="15" customHeight="1">
      <c r="B114" s="286"/>
      <c r="C114" s="265" t="s">
        <v>1392</v>
      </c>
      <c r="D114" s="265"/>
      <c r="E114" s="265"/>
      <c r="F114" s="285" t="s">
        <v>1350</v>
      </c>
      <c r="G114" s="265"/>
      <c r="H114" s="265" t="s">
        <v>1393</v>
      </c>
      <c r="I114" s="265" t="s">
        <v>1352</v>
      </c>
      <c r="J114" s="265">
        <v>120</v>
      </c>
      <c r="K114" s="277"/>
    </row>
    <row r="115" spans="2:11" s="1" customFormat="1" ht="15" customHeight="1">
      <c r="B115" s="286"/>
      <c r="C115" s="265" t="s">
        <v>44</v>
      </c>
      <c r="D115" s="265"/>
      <c r="E115" s="265"/>
      <c r="F115" s="285" t="s">
        <v>1350</v>
      </c>
      <c r="G115" s="265"/>
      <c r="H115" s="265" t="s">
        <v>1394</v>
      </c>
      <c r="I115" s="265" t="s">
        <v>1385</v>
      </c>
      <c r="J115" s="265"/>
      <c r="K115" s="277"/>
    </row>
    <row r="116" spans="2:11" s="1" customFormat="1" ht="15" customHeight="1">
      <c r="B116" s="286"/>
      <c r="C116" s="265" t="s">
        <v>54</v>
      </c>
      <c r="D116" s="265"/>
      <c r="E116" s="265"/>
      <c r="F116" s="285" t="s">
        <v>1350</v>
      </c>
      <c r="G116" s="265"/>
      <c r="H116" s="265" t="s">
        <v>1395</v>
      </c>
      <c r="I116" s="265" t="s">
        <v>1385</v>
      </c>
      <c r="J116" s="265"/>
      <c r="K116" s="277"/>
    </row>
    <row r="117" spans="2:11" s="1" customFormat="1" ht="15" customHeight="1">
      <c r="B117" s="286"/>
      <c r="C117" s="265" t="s">
        <v>63</v>
      </c>
      <c r="D117" s="265"/>
      <c r="E117" s="265"/>
      <c r="F117" s="285" t="s">
        <v>1350</v>
      </c>
      <c r="G117" s="265"/>
      <c r="H117" s="265" t="s">
        <v>1396</v>
      </c>
      <c r="I117" s="265" t="s">
        <v>1397</v>
      </c>
      <c r="J117" s="265"/>
      <c r="K117" s="277"/>
    </row>
    <row r="118" spans="2:11" s="1" customFormat="1" ht="15" customHeight="1">
      <c r="B118" s="289"/>
      <c r="C118" s="295"/>
      <c r="D118" s="295"/>
      <c r="E118" s="295"/>
      <c r="F118" s="295"/>
      <c r="G118" s="295"/>
      <c r="H118" s="295"/>
      <c r="I118" s="295"/>
      <c r="J118" s="295"/>
      <c r="K118" s="291"/>
    </row>
    <row r="119" spans="2:11" s="1" customFormat="1" ht="18.75" customHeight="1">
      <c r="B119" s="296"/>
      <c r="C119" s="262"/>
      <c r="D119" s="262"/>
      <c r="E119" s="262"/>
      <c r="F119" s="297"/>
      <c r="G119" s="262"/>
      <c r="H119" s="262"/>
      <c r="I119" s="262"/>
      <c r="J119" s="262"/>
      <c r="K119" s="296"/>
    </row>
    <row r="120" spans="2:11" s="1" customFormat="1" ht="18.75" customHeight="1"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</row>
    <row r="121" spans="2:11" s="1" customFormat="1" ht="7.5" customHeight="1">
      <c r="B121" s="298"/>
      <c r="C121" s="299"/>
      <c r="D121" s="299"/>
      <c r="E121" s="299"/>
      <c r="F121" s="299"/>
      <c r="G121" s="299"/>
      <c r="H121" s="299"/>
      <c r="I121" s="299"/>
      <c r="J121" s="299"/>
      <c r="K121" s="300"/>
    </row>
    <row r="122" spans="2:11" s="1" customFormat="1" ht="45" customHeight="1">
      <c r="B122" s="301"/>
      <c r="C122" s="384" t="s">
        <v>1398</v>
      </c>
      <c r="D122" s="384"/>
      <c r="E122" s="384"/>
      <c r="F122" s="384"/>
      <c r="G122" s="384"/>
      <c r="H122" s="384"/>
      <c r="I122" s="384"/>
      <c r="J122" s="384"/>
      <c r="K122" s="302"/>
    </row>
    <row r="123" spans="2:11" s="1" customFormat="1" ht="17.25" customHeight="1">
      <c r="B123" s="303"/>
      <c r="C123" s="278" t="s">
        <v>1344</v>
      </c>
      <c r="D123" s="278"/>
      <c r="E123" s="278"/>
      <c r="F123" s="278" t="s">
        <v>1345</v>
      </c>
      <c r="G123" s="279"/>
      <c r="H123" s="278" t="s">
        <v>60</v>
      </c>
      <c r="I123" s="278" t="s">
        <v>63</v>
      </c>
      <c r="J123" s="278" t="s">
        <v>1346</v>
      </c>
      <c r="K123" s="304"/>
    </row>
    <row r="124" spans="2:11" s="1" customFormat="1" ht="17.25" customHeight="1">
      <c r="B124" s="303"/>
      <c r="C124" s="280" t="s">
        <v>1347</v>
      </c>
      <c r="D124" s="280"/>
      <c r="E124" s="280"/>
      <c r="F124" s="281" t="s">
        <v>1348</v>
      </c>
      <c r="G124" s="282"/>
      <c r="H124" s="280"/>
      <c r="I124" s="280"/>
      <c r="J124" s="280" t="s">
        <v>1349</v>
      </c>
      <c r="K124" s="304"/>
    </row>
    <row r="125" spans="2:11" s="1" customFormat="1" ht="5.25" customHeight="1">
      <c r="B125" s="305"/>
      <c r="C125" s="283"/>
      <c r="D125" s="283"/>
      <c r="E125" s="283"/>
      <c r="F125" s="283"/>
      <c r="G125" s="265"/>
      <c r="H125" s="283"/>
      <c r="I125" s="283"/>
      <c r="J125" s="283"/>
      <c r="K125" s="306"/>
    </row>
    <row r="126" spans="2:11" s="1" customFormat="1" ht="15" customHeight="1">
      <c r="B126" s="305"/>
      <c r="C126" s="265" t="s">
        <v>1353</v>
      </c>
      <c r="D126" s="283"/>
      <c r="E126" s="283"/>
      <c r="F126" s="285" t="s">
        <v>1350</v>
      </c>
      <c r="G126" s="265"/>
      <c r="H126" s="265" t="s">
        <v>1390</v>
      </c>
      <c r="I126" s="265" t="s">
        <v>1352</v>
      </c>
      <c r="J126" s="265">
        <v>120</v>
      </c>
      <c r="K126" s="307"/>
    </row>
    <row r="127" spans="2:11" s="1" customFormat="1" ht="15" customHeight="1">
      <c r="B127" s="305"/>
      <c r="C127" s="265" t="s">
        <v>1399</v>
      </c>
      <c r="D127" s="265"/>
      <c r="E127" s="265"/>
      <c r="F127" s="285" t="s">
        <v>1350</v>
      </c>
      <c r="G127" s="265"/>
      <c r="H127" s="265" t="s">
        <v>1400</v>
      </c>
      <c r="I127" s="265" t="s">
        <v>1352</v>
      </c>
      <c r="J127" s="265" t="s">
        <v>1401</v>
      </c>
      <c r="K127" s="307"/>
    </row>
    <row r="128" spans="2:11" s="1" customFormat="1" ht="15" customHeight="1">
      <c r="B128" s="305"/>
      <c r="C128" s="265" t="s">
        <v>1298</v>
      </c>
      <c r="D128" s="265"/>
      <c r="E128" s="265"/>
      <c r="F128" s="285" t="s">
        <v>1350</v>
      </c>
      <c r="G128" s="265"/>
      <c r="H128" s="265" t="s">
        <v>1402</v>
      </c>
      <c r="I128" s="265" t="s">
        <v>1352</v>
      </c>
      <c r="J128" s="265" t="s">
        <v>1401</v>
      </c>
      <c r="K128" s="307"/>
    </row>
    <row r="129" spans="2:11" s="1" customFormat="1" ht="15" customHeight="1">
      <c r="B129" s="305"/>
      <c r="C129" s="265" t="s">
        <v>1361</v>
      </c>
      <c r="D129" s="265"/>
      <c r="E129" s="265"/>
      <c r="F129" s="285" t="s">
        <v>1356</v>
      </c>
      <c r="G129" s="265"/>
      <c r="H129" s="265" t="s">
        <v>1362</v>
      </c>
      <c r="I129" s="265" t="s">
        <v>1352</v>
      </c>
      <c r="J129" s="265">
        <v>15</v>
      </c>
      <c r="K129" s="307"/>
    </row>
    <row r="130" spans="2:11" s="1" customFormat="1" ht="15" customHeight="1">
      <c r="B130" s="305"/>
      <c r="C130" s="287" t="s">
        <v>1363</v>
      </c>
      <c r="D130" s="287"/>
      <c r="E130" s="287"/>
      <c r="F130" s="288" t="s">
        <v>1356</v>
      </c>
      <c r="G130" s="287"/>
      <c r="H130" s="287" t="s">
        <v>1364</v>
      </c>
      <c r="I130" s="287" t="s">
        <v>1352</v>
      </c>
      <c r="J130" s="287">
        <v>15</v>
      </c>
      <c r="K130" s="307"/>
    </row>
    <row r="131" spans="2:11" s="1" customFormat="1" ht="15" customHeight="1">
      <c r="B131" s="305"/>
      <c r="C131" s="287" t="s">
        <v>1365</v>
      </c>
      <c r="D131" s="287"/>
      <c r="E131" s="287"/>
      <c r="F131" s="288" t="s">
        <v>1356</v>
      </c>
      <c r="G131" s="287"/>
      <c r="H131" s="287" t="s">
        <v>1366</v>
      </c>
      <c r="I131" s="287" t="s">
        <v>1352</v>
      </c>
      <c r="J131" s="287">
        <v>20</v>
      </c>
      <c r="K131" s="307"/>
    </row>
    <row r="132" spans="2:11" s="1" customFormat="1" ht="15" customHeight="1">
      <c r="B132" s="305"/>
      <c r="C132" s="287" t="s">
        <v>1367</v>
      </c>
      <c r="D132" s="287"/>
      <c r="E132" s="287"/>
      <c r="F132" s="288" t="s">
        <v>1356</v>
      </c>
      <c r="G132" s="287"/>
      <c r="H132" s="287" t="s">
        <v>1368</v>
      </c>
      <c r="I132" s="287" t="s">
        <v>1352</v>
      </c>
      <c r="J132" s="287">
        <v>20</v>
      </c>
      <c r="K132" s="307"/>
    </row>
    <row r="133" spans="2:11" s="1" customFormat="1" ht="15" customHeight="1">
      <c r="B133" s="305"/>
      <c r="C133" s="265" t="s">
        <v>1355</v>
      </c>
      <c r="D133" s="265"/>
      <c r="E133" s="265"/>
      <c r="F133" s="285" t="s">
        <v>1356</v>
      </c>
      <c r="G133" s="265"/>
      <c r="H133" s="265" t="s">
        <v>1390</v>
      </c>
      <c r="I133" s="265" t="s">
        <v>1352</v>
      </c>
      <c r="J133" s="265">
        <v>50</v>
      </c>
      <c r="K133" s="307"/>
    </row>
    <row r="134" spans="2:11" s="1" customFormat="1" ht="15" customHeight="1">
      <c r="B134" s="305"/>
      <c r="C134" s="265" t="s">
        <v>1369</v>
      </c>
      <c r="D134" s="265"/>
      <c r="E134" s="265"/>
      <c r="F134" s="285" t="s">
        <v>1356</v>
      </c>
      <c r="G134" s="265"/>
      <c r="H134" s="265" t="s">
        <v>1390</v>
      </c>
      <c r="I134" s="265" t="s">
        <v>1352</v>
      </c>
      <c r="J134" s="265">
        <v>50</v>
      </c>
      <c r="K134" s="307"/>
    </row>
    <row r="135" spans="2:11" s="1" customFormat="1" ht="15" customHeight="1">
      <c r="B135" s="305"/>
      <c r="C135" s="265" t="s">
        <v>1375</v>
      </c>
      <c r="D135" s="265"/>
      <c r="E135" s="265"/>
      <c r="F135" s="285" t="s">
        <v>1356</v>
      </c>
      <c r="G135" s="265"/>
      <c r="H135" s="265" t="s">
        <v>1390</v>
      </c>
      <c r="I135" s="265" t="s">
        <v>1352</v>
      </c>
      <c r="J135" s="265">
        <v>50</v>
      </c>
      <c r="K135" s="307"/>
    </row>
    <row r="136" spans="2:11" s="1" customFormat="1" ht="15" customHeight="1">
      <c r="B136" s="305"/>
      <c r="C136" s="265" t="s">
        <v>1377</v>
      </c>
      <c r="D136" s="265"/>
      <c r="E136" s="265"/>
      <c r="F136" s="285" t="s">
        <v>1356</v>
      </c>
      <c r="G136" s="265"/>
      <c r="H136" s="265" t="s">
        <v>1390</v>
      </c>
      <c r="I136" s="265" t="s">
        <v>1352</v>
      </c>
      <c r="J136" s="265">
        <v>50</v>
      </c>
      <c r="K136" s="307"/>
    </row>
    <row r="137" spans="2:11" s="1" customFormat="1" ht="15" customHeight="1">
      <c r="B137" s="305"/>
      <c r="C137" s="265" t="s">
        <v>1378</v>
      </c>
      <c r="D137" s="265"/>
      <c r="E137" s="265"/>
      <c r="F137" s="285" t="s">
        <v>1356</v>
      </c>
      <c r="G137" s="265"/>
      <c r="H137" s="265" t="s">
        <v>1403</v>
      </c>
      <c r="I137" s="265" t="s">
        <v>1352</v>
      </c>
      <c r="J137" s="265">
        <v>255</v>
      </c>
      <c r="K137" s="307"/>
    </row>
    <row r="138" spans="2:11" s="1" customFormat="1" ht="15" customHeight="1">
      <c r="B138" s="305"/>
      <c r="C138" s="265" t="s">
        <v>1380</v>
      </c>
      <c r="D138" s="265"/>
      <c r="E138" s="265"/>
      <c r="F138" s="285" t="s">
        <v>1350</v>
      </c>
      <c r="G138" s="265"/>
      <c r="H138" s="265" t="s">
        <v>1404</v>
      </c>
      <c r="I138" s="265" t="s">
        <v>1382</v>
      </c>
      <c r="J138" s="265"/>
      <c r="K138" s="307"/>
    </row>
    <row r="139" spans="2:11" s="1" customFormat="1" ht="15" customHeight="1">
      <c r="B139" s="305"/>
      <c r="C139" s="265" t="s">
        <v>1383</v>
      </c>
      <c r="D139" s="265"/>
      <c r="E139" s="265"/>
      <c r="F139" s="285" t="s">
        <v>1350</v>
      </c>
      <c r="G139" s="265"/>
      <c r="H139" s="265" t="s">
        <v>1405</v>
      </c>
      <c r="I139" s="265" t="s">
        <v>1385</v>
      </c>
      <c r="J139" s="265"/>
      <c r="K139" s="307"/>
    </row>
    <row r="140" spans="2:11" s="1" customFormat="1" ht="15" customHeight="1">
      <c r="B140" s="305"/>
      <c r="C140" s="265" t="s">
        <v>1386</v>
      </c>
      <c r="D140" s="265"/>
      <c r="E140" s="265"/>
      <c r="F140" s="285" t="s">
        <v>1350</v>
      </c>
      <c r="G140" s="265"/>
      <c r="H140" s="265" t="s">
        <v>1386</v>
      </c>
      <c r="I140" s="265" t="s">
        <v>1385</v>
      </c>
      <c r="J140" s="265"/>
      <c r="K140" s="307"/>
    </row>
    <row r="141" spans="2:11" s="1" customFormat="1" ht="15" customHeight="1">
      <c r="B141" s="305"/>
      <c r="C141" s="265" t="s">
        <v>44</v>
      </c>
      <c r="D141" s="265"/>
      <c r="E141" s="265"/>
      <c r="F141" s="285" t="s">
        <v>1350</v>
      </c>
      <c r="G141" s="265"/>
      <c r="H141" s="265" t="s">
        <v>1406</v>
      </c>
      <c r="I141" s="265" t="s">
        <v>1385</v>
      </c>
      <c r="J141" s="265"/>
      <c r="K141" s="307"/>
    </row>
    <row r="142" spans="2:11" s="1" customFormat="1" ht="15" customHeight="1">
      <c r="B142" s="305"/>
      <c r="C142" s="265" t="s">
        <v>1407</v>
      </c>
      <c r="D142" s="265"/>
      <c r="E142" s="265"/>
      <c r="F142" s="285" t="s">
        <v>1350</v>
      </c>
      <c r="G142" s="265"/>
      <c r="H142" s="265" t="s">
        <v>1408</v>
      </c>
      <c r="I142" s="265" t="s">
        <v>1385</v>
      </c>
      <c r="J142" s="265"/>
      <c r="K142" s="307"/>
    </row>
    <row r="143" spans="2:11" s="1" customFormat="1" ht="15" customHeight="1">
      <c r="B143" s="308"/>
      <c r="C143" s="309"/>
      <c r="D143" s="309"/>
      <c r="E143" s="309"/>
      <c r="F143" s="309"/>
      <c r="G143" s="309"/>
      <c r="H143" s="309"/>
      <c r="I143" s="309"/>
      <c r="J143" s="309"/>
      <c r="K143" s="310"/>
    </row>
    <row r="144" spans="2:11" s="1" customFormat="1" ht="18.75" customHeight="1">
      <c r="B144" s="262"/>
      <c r="C144" s="262"/>
      <c r="D144" s="262"/>
      <c r="E144" s="262"/>
      <c r="F144" s="297"/>
      <c r="G144" s="262"/>
      <c r="H144" s="262"/>
      <c r="I144" s="262"/>
      <c r="J144" s="262"/>
      <c r="K144" s="262"/>
    </row>
    <row r="145" spans="2:11" s="1" customFormat="1" ht="18.75" customHeight="1"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</row>
    <row r="146" spans="2:11" s="1" customFormat="1" ht="7.5" customHeight="1">
      <c r="B146" s="273"/>
      <c r="C146" s="274"/>
      <c r="D146" s="274"/>
      <c r="E146" s="274"/>
      <c r="F146" s="274"/>
      <c r="G146" s="274"/>
      <c r="H146" s="274"/>
      <c r="I146" s="274"/>
      <c r="J146" s="274"/>
      <c r="K146" s="275"/>
    </row>
    <row r="147" spans="2:11" s="1" customFormat="1" ht="45" customHeight="1">
      <c r="B147" s="276"/>
      <c r="C147" s="385" t="s">
        <v>1409</v>
      </c>
      <c r="D147" s="385"/>
      <c r="E147" s="385"/>
      <c r="F147" s="385"/>
      <c r="G147" s="385"/>
      <c r="H147" s="385"/>
      <c r="I147" s="385"/>
      <c r="J147" s="385"/>
      <c r="K147" s="277"/>
    </row>
    <row r="148" spans="2:11" s="1" customFormat="1" ht="17.25" customHeight="1">
      <c r="B148" s="276"/>
      <c r="C148" s="278" t="s">
        <v>1344</v>
      </c>
      <c r="D148" s="278"/>
      <c r="E148" s="278"/>
      <c r="F148" s="278" t="s">
        <v>1345</v>
      </c>
      <c r="G148" s="279"/>
      <c r="H148" s="278" t="s">
        <v>60</v>
      </c>
      <c r="I148" s="278" t="s">
        <v>63</v>
      </c>
      <c r="J148" s="278" t="s">
        <v>1346</v>
      </c>
      <c r="K148" s="277"/>
    </row>
    <row r="149" spans="2:11" s="1" customFormat="1" ht="17.25" customHeight="1">
      <c r="B149" s="276"/>
      <c r="C149" s="280" t="s">
        <v>1347</v>
      </c>
      <c r="D149" s="280"/>
      <c r="E149" s="280"/>
      <c r="F149" s="281" t="s">
        <v>1348</v>
      </c>
      <c r="G149" s="282"/>
      <c r="H149" s="280"/>
      <c r="I149" s="280"/>
      <c r="J149" s="280" t="s">
        <v>1349</v>
      </c>
      <c r="K149" s="277"/>
    </row>
    <row r="150" spans="2:11" s="1" customFormat="1" ht="5.25" customHeight="1">
      <c r="B150" s="286"/>
      <c r="C150" s="283"/>
      <c r="D150" s="283"/>
      <c r="E150" s="283"/>
      <c r="F150" s="283"/>
      <c r="G150" s="284"/>
      <c r="H150" s="283"/>
      <c r="I150" s="283"/>
      <c r="J150" s="283"/>
      <c r="K150" s="307"/>
    </row>
    <row r="151" spans="2:11" s="1" customFormat="1" ht="15" customHeight="1">
      <c r="B151" s="286"/>
      <c r="C151" s="311" t="s">
        <v>1353</v>
      </c>
      <c r="D151" s="265"/>
      <c r="E151" s="265"/>
      <c r="F151" s="312" t="s">
        <v>1350</v>
      </c>
      <c r="G151" s="265"/>
      <c r="H151" s="311" t="s">
        <v>1390</v>
      </c>
      <c r="I151" s="311" t="s">
        <v>1352</v>
      </c>
      <c r="J151" s="311">
        <v>120</v>
      </c>
      <c r="K151" s="307"/>
    </row>
    <row r="152" spans="2:11" s="1" customFormat="1" ht="15" customHeight="1">
      <c r="B152" s="286"/>
      <c r="C152" s="311" t="s">
        <v>1399</v>
      </c>
      <c r="D152" s="265"/>
      <c r="E152" s="265"/>
      <c r="F152" s="312" t="s">
        <v>1350</v>
      </c>
      <c r="G152" s="265"/>
      <c r="H152" s="311" t="s">
        <v>1410</v>
      </c>
      <c r="I152" s="311" t="s">
        <v>1352</v>
      </c>
      <c r="J152" s="311" t="s">
        <v>1401</v>
      </c>
      <c r="K152" s="307"/>
    </row>
    <row r="153" spans="2:11" s="1" customFormat="1" ht="15" customHeight="1">
      <c r="B153" s="286"/>
      <c r="C153" s="311" t="s">
        <v>1298</v>
      </c>
      <c r="D153" s="265"/>
      <c r="E153" s="265"/>
      <c r="F153" s="312" t="s">
        <v>1350</v>
      </c>
      <c r="G153" s="265"/>
      <c r="H153" s="311" t="s">
        <v>1411</v>
      </c>
      <c r="I153" s="311" t="s">
        <v>1352</v>
      </c>
      <c r="J153" s="311" t="s">
        <v>1401</v>
      </c>
      <c r="K153" s="307"/>
    </row>
    <row r="154" spans="2:11" s="1" customFormat="1" ht="15" customHeight="1">
      <c r="B154" s="286"/>
      <c r="C154" s="311" t="s">
        <v>1355</v>
      </c>
      <c r="D154" s="265"/>
      <c r="E154" s="265"/>
      <c r="F154" s="312" t="s">
        <v>1356</v>
      </c>
      <c r="G154" s="265"/>
      <c r="H154" s="311" t="s">
        <v>1390</v>
      </c>
      <c r="I154" s="311" t="s">
        <v>1352</v>
      </c>
      <c r="J154" s="311">
        <v>50</v>
      </c>
      <c r="K154" s="307"/>
    </row>
    <row r="155" spans="2:11" s="1" customFormat="1" ht="15" customHeight="1">
      <c r="B155" s="286"/>
      <c r="C155" s="311" t="s">
        <v>1358</v>
      </c>
      <c r="D155" s="265"/>
      <c r="E155" s="265"/>
      <c r="F155" s="312" t="s">
        <v>1350</v>
      </c>
      <c r="G155" s="265"/>
      <c r="H155" s="311" t="s">
        <v>1390</v>
      </c>
      <c r="I155" s="311" t="s">
        <v>1360</v>
      </c>
      <c r="J155" s="311"/>
      <c r="K155" s="307"/>
    </row>
    <row r="156" spans="2:11" s="1" customFormat="1" ht="15" customHeight="1">
      <c r="B156" s="286"/>
      <c r="C156" s="311" t="s">
        <v>1369</v>
      </c>
      <c r="D156" s="265"/>
      <c r="E156" s="265"/>
      <c r="F156" s="312" t="s">
        <v>1356</v>
      </c>
      <c r="G156" s="265"/>
      <c r="H156" s="311" t="s">
        <v>1390</v>
      </c>
      <c r="I156" s="311" t="s">
        <v>1352</v>
      </c>
      <c r="J156" s="311">
        <v>50</v>
      </c>
      <c r="K156" s="307"/>
    </row>
    <row r="157" spans="2:11" s="1" customFormat="1" ht="15" customHeight="1">
      <c r="B157" s="286"/>
      <c r="C157" s="311" t="s">
        <v>1377</v>
      </c>
      <c r="D157" s="265"/>
      <c r="E157" s="265"/>
      <c r="F157" s="312" t="s">
        <v>1356</v>
      </c>
      <c r="G157" s="265"/>
      <c r="H157" s="311" t="s">
        <v>1390</v>
      </c>
      <c r="I157" s="311" t="s">
        <v>1352</v>
      </c>
      <c r="J157" s="311">
        <v>50</v>
      </c>
      <c r="K157" s="307"/>
    </row>
    <row r="158" spans="2:11" s="1" customFormat="1" ht="15" customHeight="1">
      <c r="B158" s="286"/>
      <c r="C158" s="311" t="s">
        <v>1375</v>
      </c>
      <c r="D158" s="265"/>
      <c r="E158" s="265"/>
      <c r="F158" s="312" t="s">
        <v>1356</v>
      </c>
      <c r="G158" s="265"/>
      <c r="H158" s="311" t="s">
        <v>1390</v>
      </c>
      <c r="I158" s="311" t="s">
        <v>1352</v>
      </c>
      <c r="J158" s="311">
        <v>50</v>
      </c>
      <c r="K158" s="307"/>
    </row>
    <row r="159" spans="2:11" s="1" customFormat="1" ht="15" customHeight="1">
      <c r="B159" s="286"/>
      <c r="C159" s="311" t="s">
        <v>104</v>
      </c>
      <c r="D159" s="265"/>
      <c r="E159" s="265"/>
      <c r="F159" s="312" t="s">
        <v>1350</v>
      </c>
      <c r="G159" s="265"/>
      <c r="H159" s="311" t="s">
        <v>1412</v>
      </c>
      <c r="I159" s="311" t="s">
        <v>1352</v>
      </c>
      <c r="J159" s="311" t="s">
        <v>1413</v>
      </c>
      <c r="K159" s="307"/>
    </row>
    <row r="160" spans="2:11" s="1" customFormat="1" ht="15" customHeight="1">
      <c r="B160" s="286"/>
      <c r="C160" s="311" t="s">
        <v>1414</v>
      </c>
      <c r="D160" s="265"/>
      <c r="E160" s="265"/>
      <c r="F160" s="312" t="s">
        <v>1350</v>
      </c>
      <c r="G160" s="265"/>
      <c r="H160" s="311" t="s">
        <v>1415</v>
      </c>
      <c r="I160" s="311" t="s">
        <v>1385</v>
      </c>
      <c r="J160" s="311"/>
      <c r="K160" s="307"/>
    </row>
    <row r="161" spans="2:11" s="1" customFormat="1" ht="15" customHeight="1">
      <c r="B161" s="313"/>
      <c r="C161" s="295"/>
      <c r="D161" s="295"/>
      <c r="E161" s="295"/>
      <c r="F161" s="295"/>
      <c r="G161" s="295"/>
      <c r="H161" s="295"/>
      <c r="I161" s="295"/>
      <c r="J161" s="295"/>
      <c r="K161" s="314"/>
    </row>
    <row r="162" spans="2:11" s="1" customFormat="1" ht="18.75" customHeight="1">
      <c r="B162" s="262"/>
      <c r="C162" s="265"/>
      <c r="D162" s="265"/>
      <c r="E162" s="265"/>
      <c r="F162" s="285"/>
      <c r="G162" s="265"/>
      <c r="H162" s="265"/>
      <c r="I162" s="265"/>
      <c r="J162" s="265"/>
      <c r="K162" s="262"/>
    </row>
    <row r="163" spans="2:11" s="1" customFormat="1" ht="18.75" customHeight="1"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</row>
    <row r="164" spans="2:11" s="1" customFormat="1" ht="7.5" customHeight="1">
      <c r="B164" s="254"/>
      <c r="C164" s="255"/>
      <c r="D164" s="255"/>
      <c r="E164" s="255"/>
      <c r="F164" s="255"/>
      <c r="G164" s="255"/>
      <c r="H164" s="255"/>
      <c r="I164" s="255"/>
      <c r="J164" s="255"/>
      <c r="K164" s="256"/>
    </row>
    <row r="165" spans="2:11" s="1" customFormat="1" ht="45" customHeight="1">
      <c r="B165" s="257"/>
      <c r="C165" s="384" t="s">
        <v>1416</v>
      </c>
      <c r="D165" s="384"/>
      <c r="E165" s="384"/>
      <c r="F165" s="384"/>
      <c r="G165" s="384"/>
      <c r="H165" s="384"/>
      <c r="I165" s="384"/>
      <c r="J165" s="384"/>
      <c r="K165" s="258"/>
    </row>
    <row r="166" spans="2:11" s="1" customFormat="1" ht="17.25" customHeight="1">
      <c r="B166" s="257"/>
      <c r="C166" s="278" t="s">
        <v>1344</v>
      </c>
      <c r="D166" s="278"/>
      <c r="E166" s="278"/>
      <c r="F166" s="278" t="s">
        <v>1345</v>
      </c>
      <c r="G166" s="315"/>
      <c r="H166" s="316" t="s">
        <v>60</v>
      </c>
      <c r="I166" s="316" t="s">
        <v>63</v>
      </c>
      <c r="J166" s="278" t="s">
        <v>1346</v>
      </c>
      <c r="K166" s="258"/>
    </row>
    <row r="167" spans="2:11" s="1" customFormat="1" ht="17.25" customHeight="1">
      <c r="B167" s="259"/>
      <c r="C167" s="280" t="s">
        <v>1347</v>
      </c>
      <c r="D167" s="280"/>
      <c r="E167" s="280"/>
      <c r="F167" s="281" t="s">
        <v>1348</v>
      </c>
      <c r="G167" s="317"/>
      <c r="H167" s="318"/>
      <c r="I167" s="318"/>
      <c r="J167" s="280" t="s">
        <v>1349</v>
      </c>
      <c r="K167" s="260"/>
    </row>
    <row r="168" spans="2:11" s="1" customFormat="1" ht="5.25" customHeight="1">
      <c r="B168" s="286"/>
      <c r="C168" s="283"/>
      <c r="D168" s="283"/>
      <c r="E168" s="283"/>
      <c r="F168" s="283"/>
      <c r="G168" s="284"/>
      <c r="H168" s="283"/>
      <c r="I168" s="283"/>
      <c r="J168" s="283"/>
      <c r="K168" s="307"/>
    </row>
    <row r="169" spans="2:11" s="1" customFormat="1" ht="15" customHeight="1">
      <c r="B169" s="286"/>
      <c r="C169" s="265" t="s">
        <v>1353</v>
      </c>
      <c r="D169" s="265"/>
      <c r="E169" s="265"/>
      <c r="F169" s="285" t="s">
        <v>1350</v>
      </c>
      <c r="G169" s="265"/>
      <c r="H169" s="265" t="s">
        <v>1390</v>
      </c>
      <c r="I169" s="265" t="s">
        <v>1352</v>
      </c>
      <c r="J169" s="265">
        <v>120</v>
      </c>
      <c r="K169" s="307"/>
    </row>
    <row r="170" spans="2:11" s="1" customFormat="1" ht="15" customHeight="1">
      <c r="B170" s="286"/>
      <c r="C170" s="265" t="s">
        <v>1399</v>
      </c>
      <c r="D170" s="265"/>
      <c r="E170" s="265"/>
      <c r="F170" s="285" t="s">
        <v>1350</v>
      </c>
      <c r="G170" s="265"/>
      <c r="H170" s="265" t="s">
        <v>1400</v>
      </c>
      <c r="I170" s="265" t="s">
        <v>1352</v>
      </c>
      <c r="J170" s="265" t="s">
        <v>1401</v>
      </c>
      <c r="K170" s="307"/>
    </row>
    <row r="171" spans="2:11" s="1" customFormat="1" ht="15" customHeight="1">
      <c r="B171" s="286"/>
      <c r="C171" s="265" t="s">
        <v>1298</v>
      </c>
      <c r="D171" s="265"/>
      <c r="E171" s="265"/>
      <c r="F171" s="285" t="s">
        <v>1350</v>
      </c>
      <c r="G171" s="265"/>
      <c r="H171" s="265" t="s">
        <v>1417</v>
      </c>
      <c r="I171" s="265" t="s">
        <v>1352</v>
      </c>
      <c r="J171" s="265" t="s">
        <v>1401</v>
      </c>
      <c r="K171" s="307"/>
    </row>
    <row r="172" spans="2:11" s="1" customFormat="1" ht="15" customHeight="1">
      <c r="B172" s="286"/>
      <c r="C172" s="265" t="s">
        <v>1355</v>
      </c>
      <c r="D172" s="265"/>
      <c r="E172" s="265"/>
      <c r="F172" s="285" t="s">
        <v>1356</v>
      </c>
      <c r="G172" s="265"/>
      <c r="H172" s="265" t="s">
        <v>1417</v>
      </c>
      <c r="I172" s="265" t="s">
        <v>1352</v>
      </c>
      <c r="J172" s="265">
        <v>50</v>
      </c>
      <c r="K172" s="307"/>
    </row>
    <row r="173" spans="2:11" s="1" customFormat="1" ht="15" customHeight="1">
      <c r="B173" s="286"/>
      <c r="C173" s="265" t="s">
        <v>1358</v>
      </c>
      <c r="D173" s="265"/>
      <c r="E173" s="265"/>
      <c r="F173" s="285" t="s">
        <v>1350</v>
      </c>
      <c r="G173" s="265"/>
      <c r="H173" s="265" t="s">
        <v>1417</v>
      </c>
      <c r="I173" s="265" t="s">
        <v>1360</v>
      </c>
      <c r="J173" s="265"/>
      <c r="K173" s="307"/>
    </row>
    <row r="174" spans="2:11" s="1" customFormat="1" ht="15" customHeight="1">
      <c r="B174" s="286"/>
      <c r="C174" s="265" t="s">
        <v>1369</v>
      </c>
      <c r="D174" s="265"/>
      <c r="E174" s="265"/>
      <c r="F174" s="285" t="s">
        <v>1356</v>
      </c>
      <c r="G174" s="265"/>
      <c r="H174" s="265" t="s">
        <v>1417</v>
      </c>
      <c r="I174" s="265" t="s">
        <v>1352</v>
      </c>
      <c r="J174" s="265">
        <v>50</v>
      </c>
      <c r="K174" s="307"/>
    </row>
    <row r="175" spans="2:11" s="1" customFormat="1" ht="15" customHeight="1">
      <c r="B175" s="286"/>
      <c r="C175" s="265" t="s">
        <v>1377</v>
      </c>
      <c r="D175" s="265"/>
      <c r="E175" s="265"/>
      <c r="F175" s="285" t="s">
        <v>1356</v>
      </c>
      <c r="G175" s="265"/>
      <c r="H175" s="265" t="s">
        <v>1417</v>
      </c>
      <c r="I175" s="265" t="s">
        <v>1352</v>
      </c>
      <c r="J175" s="265">
        <v>50</v>
      </c>
      <c r="K175" s="307"/>
    </row>
    <row r="176" spans="2:11" s="1" customFormat="1" ht="15" customHeight="1">
      <c r="B176" s="286"/>
      <c r="C176" s="265" t="s">
        <v>1375</v>
      </c>
      <c r="D176" s="265"/>
      <c r="E176" s="265"/>
      <c r="F176" s="285" t="s">
        <v>1356</v>
      </c>
      <c r="G176" s="265"/>
      <c r="H176" s="265" t="s">
        <v>1417</v>
      </c>
      <c r="I176" s="265" t="s">
        <v>1352</v>
      </c>
      <c r="J176" s="265">
        <v>50</v>
      </c>
      <c r="K176" s="307"/>
    </row>
    <row r="177" spans="2:11" s="1" customFormat="1" ht="15" customHeight="1">
      <c r="B177" s="286"/>
      <c r="C177" s="265" t="s">
        <v>113</v>
      </c>
      <c r="D177" s="265"/>
      <c r="E177" s="265"/>
      <c r="F177" s="285" t="s">
        <v>1350</v>
      </c>
      <c r="G177" s="265"/>
      <c r="H177" s="265" t="s">
        <v>1418</v>
      </c>
      <c r="I177" s="265" t="s">
        <v>1419</v>
      </c>
      <c r="J177" s="265"/>
      <c r="K177" s="307"/>
    </row>
    <row r="178" spans="2:11" s="1" customFormat="1" ht="15" customHeight="1">
      <c r="B178" s="286"/>
      <c r="C178" s="265" t="s">
        <v>63</v>
      </c>
      <c r="D178" s="265"/>
      <c r="E178" s="265"/>
      <c r="F178" s="285" t="s">
        <v>1350</v>
      </c>
      <c r="G178" s="265"/>
      <c r="H178" s="265" t="s">
        <v>1420</v>
      </c>
      <c r="I178" s="265" t="s">
        <v>1421</v>
      </c>
      <c r="J178" s="265">
        <v>1</v>
      </c>
      <c r="K178" s="307"/>
    </row>
    <row r="179" spans="2:11" s="1" customFormat="1" ht="15" customHeight="1">
      <c r="B179" s="286"/>
      <c r="C179" s="265" t="s">
        <v>59</v>
      </c>
      <c r="D179" s="265"/>
      <c r="E179" s="265"/>
      <c r="F179" s="285" t="s">
        <v>1350</v>
      </c>
      <c r="G179" s="265"/>
      <c r="H179" s="265" t="s">
        <v>1422</v>
      </c>
      <c r="I179" s="265" t="s">
        <v>1352</v>
      </c>
      <c r="J179" s="265">
        <v>20</v>
      </c>
      <c r="K179" s="307"/>
    </row>
    <row r="180" spans="2:11" s="1" customFormat="1" ht="15" customHeight="1">
      <c r="B180" s="286"/>
      <c r="C180" s="265" t="s">
        <v>60</v>
      </c>
      <c r="D180" s="265"/>
      <c r="E180" s="265"/>
      <c r="F180" s="285" t="s">
        <v>1350</v>
      </c>
      <c r="G180" s="265"/>
      <c r="H180" s="265" t="s">
        <v>1423</v>
      </c>
      <c r="I180" s="265" t="s">
        <v>1352</v>
      </c>
      <c r="J180" s="265">
        <v>255</v>
      </c>
      <c r="K180" s="307"/>
    </row>
    <row r="181" spans="2:11" s="1" customFormat="1" ht="15" customHeight="1">
      <c r="B181" s="286"/>
      <c r="C181" s="265" t="s">
        <v>114</v>
      </c>
      <c r="D181" s="265"/>
      <c r="E181" s="265"/>
      <c r="F181" s="285" t="s">
        <v>1350</v>
      </c>
      <c r="G181" s="265"/>
      <c r="H181" s="265" t="s">
        <v>1314</v>
      </c>
      <c r="I181" s="265" t="s">
        <v>1352</v>
      </c>
      <c r="J181" s="265">
        <v>10</v>
      </c>
      <c r="K181" s="307"/>
    </row>
    <row r="182" spans="2:11" s="1" customFormat="1" ht="15" customHeight="1">
      <c r="B182" s="286"/>
      <c r="C182" s="265" t="s">
        <v>115</v>
      </c>
      <c r="D182" s="265"/>
      <c r="E182" s="265"/>
      <c r="F182" s="285" t="s">
        <v>1350</v>
      </c>
      <c r="G182" s="265"/>
      <c r="H182" s="265" t="s">
        <v>1424</v>
      </c>
      <c r="I182" s="265" t="s">
        <v>1385</v>
      </c>
      <c r="J182" s="265"/>
      <c r="K182" s="307"/>
    </row>
    <row r="183" spans="2:11" s="1" customFormat="1" ht="15" customHeight="1">
      <c r="B183" s="286"/>
      <c r="C183" s="265" t="s">
        <v>1425</v>
      </c>
      <c r="D183" s="265"/>
      <c r="E183" s="265"/>
      <c r="F183" s="285" t="s">
        <v>1350</v>
      </c>
      <c r="G183" s="265"/>
      <c r="H183" s="265" t="s">
        <v>1426</v>
      </c>
      <c r="I183" s="265" t="s">
        <v>1385</v>
      </c>
      <c r="J183" s="265"/>
      <c r="K183" s="307"/>
    </row>
    <row r="184" spans="2:11" s="1" customFormat="1" ht="15" customHeight="1">
      <c r="B184" s="286"/>
      <c r="C184" s="265" t="s">
        <v>1414</v>
      </c>
      <c r="D184" s="265"/>
      <c r="E184" s="265"/>
      <c r="F184" s="285" t="s">
        <v>1350</v>
      </c>
      <c r="G184" s="265"/>
      <c r="H184" s="265" t="s">
        <v>1427</v>
      </c>
      <c r="I184" s="265" t="s">
        <v>1385</v>
      </c>
      <c r="J184" s="265"/>
      <c r="K184" s="307"/>
    </row>
    <row r="185" spans="2:11" s="1" customFormat="1" ht="15" customHeight="1">
      <c r="B185" s="286"/>
      <c r="C185" s="265" t="s">
        <v>117</v>
      </c>
      <c r="D185" s="265"/>
      <c r="E185" s="265"/>
      <c r="F185" s="285" t="s">
        <v>1356</v>
      </c>
      <c r="G185" s="265"/>
      <c r="H185" s="265" t="s">
        <v>1428</v>
      </c>
      <c r="I185" s="265" t="s">
        <v>1352</v>
      </c>
      <c r="J185" s="265">
        <v>50</v>
      </c>
      <c r="K185" s="307"/>
    </row>
    <row r="186" spans="2:11" s="1" customFormat="1" ht="15" customHeight="1">
      <c r="B186" s="286"/>
      <c r="C186" s="265" t="s">
        <v>1429</v>
      </c>
      <c r="D186" s="265"/>
      <c r="E186" s="265"/>
      <c r="F186" s="285" t="s">
        <v>1356</v>
      </c>
      <c r="G186" s="265"/>
      <c r="H186" s="265" t="s">
        <v>1430</v>
      </c>
      <c r="I186" s="265" t="s">
        <v>1431</v>
      </c>
      <c r="J186" s="265"/>
      <c r="K186" s="307"/>
    </row>
    <row r="187" spans="2:11" s="1" customFormat="1" ht="15" customHeight="1">
      <c r="B187" s="286"/>
      <c r="C187" s="265" t="s">
        <v>1432</v>
      </c>
      <c r="D187" s="265"/>
      <c r="E187" s="265"/>
      <c r="F187" s="285" t="s">
        <v>1356</v>
      </c>
      <c r="G187" s="265"/>
      <c r="H187" s="265" t="s">
        <v>1433</v>
      </c>
      <c r="I187" s="265" t="s">
        <v>1431</v>
      </c>
      <c r="J187" s="265"/>
      <c r="K187" s="307"/>
    </row>
    <row r="188" spans="2:11" s="1" customFormat="1" ht="15" customHeight="1">
      <c r="B188" s="286"/>
      <c r="C188" s="265" t="s">
        <v>1434</v>
      </c>
      <c r="D188" s="265"/>
      <c r="E188" s="265"/>
      <c r="F188" s="285" t="s">
        <v>1356</v>
      </c>
      <c r="G188" s="265"/>
      <c r="H188" s="265" t="s">
        <v>1435</v>
      </c>
      <c r="I188" s="265" t="s">
        <v>1431</v>
      </c>
      <c r="J188" s="265"/>
      <c r="K188" s="307"/>
    </row>
    <row r="189" spans="2:11" s="1" customFormat="1" ht="15" customHeight="1">
      <c r="B189" s="286"/>
      <c r="C189" s="319" t="s">
        <v>1436</v>
      </c>
      <c r="D189" s="265"/>
      <c r="E189" s="265"/>
      <c r="F189" s="285" t="s">
        <v>1356</v>
      </c>
      <c r="G189" s="265"/>
      <c r="H189" s="265" t="s">
        <v>1437</v>
      </c>
      <c r="I189" s="265" t="s">
        <v>1438</v>
      </c>
      <c r="J189" s="320" t="s">
        <v>1439</v>
      </c>
      <c r="K189" s="307"/>
    </row>
    <row r="190" spans="2:11" s="1" customFormat="1" ht="15" customHeight="1">
      <c r="B190" s="286"/>
      <c r="C190" s="271" t="s">
        <v>48</v>
      </c>
      <c r="D190" s="265"/>
      <c r="E190" s="265"/>
      <c r="F190" s="285" t="s">
        <v>1350</v>
      </c>
      <c r="G190" s="265"/>
      <c r="H190" s="262" t="s">
        <v>1440</v>
      </c>
      <c r="I190" s="265" t="s">
        <v>1441</v>
      </c>
      <c r="J190" s="265"/>
      <c r="K190" s="307"/>
    </row>
    <row r="191" spans="2:11" s="1" customFormat="1" ht="15" customHeight="1">
      <c r="B191" s="286"/>
      <c r="C191" s="271" t="s">
        <v>1442</v>
      </c>
      <c r="D191" s="265"/>
      <c r="E191" s="265"/>
      <c r="F191" s="285" t="s">
        <v>1350</v>
      </c>
      <c r="G191" s="265"/>
      <c r="H191" s="265" t="s">
        <v>1443</v>
      </c>
      <c r="I191" s="265" t="s">
        <v>1385</v>
      </c>
      <c r="J191" s="265"/>
      <c r="K191" s="307"/>
    </row>
    <row r="192" spans="2:11" s="1" customFormat="1" ht="15" customHeight="1">
      <c r="B192" s="286"/>
      <c r="C192" s="271" t="s">
        <v>1444</v>
      </c>
      <c r="D192" s="265"/>
      <c r="E192" s="265"/>
      <c r="F192" s="285" t="s">
        <v>1350</v>
      </c>
      <c r="G192" s="265"/>
      <c r="H192" s="265" t="s">
        <v>1445</v>
      </c>
      <c r="I192" s="265" t="s">
        <v>1385</v>
      </c>
      <c r="J192" s="265"/>
      <c r="K192" s="307"/>
    </row>
    <row r="193" spans="2:11" s="1" customFormat="1" ht="15" customHeight="1">
      <c r="B193" s="286"/>
      <c r="C193" s="271" t="s">
        <v>1446</v>
      </c>
      <c r="D193" s="265"/>
      <c r="E193" s="265"/>
      <c r="F193" s="285" t="s">
        <v>1356</v>
      </c>
      <c r="G193" s="265"/>
      <c r="H193" s="265" t="s">
        <v>1447</v>
      </c>
      <c r="I193" s="265" t="s">
        <v>1385</v>
      </c>
      <c r="J193" s="265"/>
      <c r="K193" s="307"/>
    </row>
    <row r="194" spans="2:11" s="1" customFormat="1" ht="15" customHeight="1">
      <c r="B194" s="313"/>
      <c r="C194" s="321"/>
      <c r="D194" s="295"/>
      <c r="E194" s="295"/>
      <c r="F194" s="295"/>
      <c r="G194" s="295"/>
      <c r="H194" s="295"/>
      <c r="I194" s="295"/>
      <c r="J194" s="295"/>
      <c r="K194" s="314"/>
    </row>
    <row r="195" spans="2:11" s="1" customFormat="1" ht="18.75" customHeight="1">
      <c r="B195" s="262"/>
      <c r="C195" s="265"/>
      <c r="D195" s="265"/>
      <c r="E195" s="265"/>
      <c r="F195" s="285"/>
      <c r="G195" s="265"/>
      <c r="H195" s="265"/>
      <c r="I195" s="265"/>
      <c r="J195" s="265"/>
      <c r="K195" s="262"/>
    </row>
    <row r="196" spans="2:11" s="1" customFormat="1" ht="18.75" customHeight="1">
      <c r="B196" s="262"/>
      <c r="C196" s="265"/>
      <c r="D196" s="265"/>
      <c r="E196" s="265"/>
      <c r="F196" s="285"/>
      <c r="G196" s="265"/>
      <c r="H196" s="265"/>
      <c r="I196" s="265"/>
      <c r="J196" s="265"/>
      <c r="K196" s="262"/>
    </row>
    <row r="197" spans="2:11" s="1" customFormat="1" ht="18.75" customHeight="1"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</row>
    <row r="198" spans="2:11" s="1" customFormat="1" ht="13.5">
      <c r="B198" s="254"/>
      <c r="C198" s="255"/>
      <c r="D198" s="255"/>
      <c r="E198" s="255"/>
      <c r="F198" s="255"/>
      <c r="G198" s="255"/>
      <c r="H198" s="255"/>
      <c r="I198" s="255"/>
      <c r="J198" s="255"/>
      <c r="K198" s="256"/>
    </row>
    <row r="199" spans="2:11" s="1" customFormat="1" ht="21">
      <c r="B199" s="257"/>
      <c r="C199" s="384" t="s">
        <v>1448</v>
      </c>
      <c r="D199" s="384"/>
      <c r="E199" s="384"/>
      <c r="F199" s="384"/>
      <c r="G199" s="384"/>
      <c r="H199" s="384"/>
      <c r="I199" s="384"/>
      <c r="J199" s="384"/>
      <c r="K199" s="258"/>
    </row>
    <row r="200" spans="2:11" s="1" customFormat="1" ht="25.5" customHeight="1">
      <c r="B200" s="257"/>
      <c r="C200" s="322" t="s">
        <v>1449</v>
      </c>
      <c r="D200" s="322"/>
      <c r="E200" s="322"/>
      <c r="F200" s="322" t="s">
        <v>1450</v>
      </c>
      <c r="G200" s="323"/>
      <c r="H200" s="383" t="s">
        <v>1451</v>
      </c>
      <c r="I200" s="383"/>
      <c r="J200" s="383"/>
      <c r="K200" s="258"/>
    </row>
    <row r="201" spans="2:11" s="1" customFormat="1" ht="5.25" customHeight="1">
      <c r="B201" s="286"/>
      <c r="C201" s="283"/>
      <c r="D201" s="283"/>
      <c r="E201" s="283"/>
      <c r="F201" s="283"/>
      <c r="G201" s="265"/>
      <c r="H201" s="283"/>
      <c r="I201" s="283"/>
      <c r="J201" s="283"/>
      <c r="K201" s="307"/>
    </row>
    <row r="202" spans="2:11" s="1" customFormat="1" ht="15" customHeight="1">
      <c r="B202" s="286"/>
      <c r="C202" s="265" t="s">
        <v>1441</v>
      </c>
      <c r="D202" s="265"/>
      <c r="E202" s="265"/>
      <c r="F202" s="285" t="s">
        <v>49</v>
      </c>
      <c r="G202" s="265"/>
      <c r="H202" s="382" t="s">
        <v>1452</v>
      </c>
      <c r="I202" s="382"/>
      <c r="J202" s="382"/>
      <c r="K202" s="307"/>
    </row>
    <row r="203" spans="2:11" s="1" customFormat="1" ht="15" customHeight="1">
      <c r="B203" s="286"/>
      <c r="C203" s="292"/>
      <c r="D203" s="265"/>
      <c r="E203" s="265"/>
      <c r="F203" s="285" t="s">
        <v>50</v>
      </c>
      <c r="G203" s="265"/>
      <c r="H203" s="382" t="s">
        <v>1453</v>
      </c>
      <c r="I203" s="382"/>
      <c r="J203" s="382"/>
      <c r="K203" s="307"/>
    </row>
    <row r="204" spans="2:11" s="1" customFormat="1" ht="15" customHeight="1">
      <c r="B204" s="286"/>
      <c r="C204" s="292"/>
      <c r="D204" s="265"/>
      <c r="E204" s="265"/>
      <c r="F204" s="285" t="s">
        <v>53</v>
      </c>
      <c r="G204" s="265"/>
      <c r="H204" s="382" t="s">
        <v>1454</v>
      </c>
      <c r="I204" s="382"/>
      <c r="J204" s="382"/>
      <c r="K204" s="307"/>
    </row>
    <row r="205" spans="2:11" s="1" customFormat="1" ht="15" customHeight="1">
      <c r="B205" s="286"/>
      <c r="C205" s="265"/>
      <c r="D205" s="265"/>
      <c r="E205" s="265"/>
      <c r="F205" s="285" t="s">
        <v>51</v>
      </c>
      <c r="G205" s="265"/>
      <c r="H205" s="382" t="s">
        <v>1455</v>
      </c>
      <c r="I205" s="382"/>
      <c r="J205" s="382"/>
      <c r="K205" s="307"/>
    </row>
    <row r="206" spans="2:11" s="1" customFormat="1" ht="15" customHeight="1">
      <c r="B206" s="286"/>
      <c r="C206" s="265"/>
      <c r="D206" s="265"/>
      <c r="E206" s="265"/>
      <c r="F206" s="285" t="s">
        <v>52</v>
      </c>
      <c r="G206" s="265"/>
      <c r="H206" s="382" t="s">
        <v>1456</v>
      </c>
      <c r="I206" s="382"/>
      <c r="J206" s="382"/>
      <c r="K206" s="307"/>
    </row>
    <row r="207" spans="2:11" s="1" customFormat="1" ht="15" customHeight="1">
      <c r="B207" s="286"/>
      <c r="C207" s="265"/>
      <c r="D207" s="265"/>
      <c r="E207" s="265"/>
      <c r="F207" s="285"/>
      <c r="G207" s="265"/>
      <c r="H207" s="265"/>
      <c r="I207" s="265"/>
      <c r="J207" s="265"/>
      <c r="K207" s="307"/>
    </row>
    <row r="208" spans="2:11" s="1" customFormat="1" ht="15" customHeight="1">
      <c r="B208" s="286"/>
      <c r="C208" s="265" t="s">
        <v>1397</v>
      </c>
      <c r="D208" s="265"/>
      <c r="E208" s="265"/>
      <c r="F208" s="285" t="s">
        <v>82</v>
      </c>
      <c r="G208" s="265"/>
      <c r="H208" s="382" t="s">
        <v>1457</v>
      </c>
      <c r="I208" s="382"/>
      <c r="J208" s="382"/>
      <c r="K208" s="307"/>
    </row>
    <row r="209" spans="2:11" s="1" customFormat="1" ht="15" customHeight="1">
      <c r="B209" s="286"/>
      <c r="C209" s="292"/>
      <c r="D209" s="265"/>
      <c r="E209" s="265"/>
      <c r="F209" s="285" t="s">
        <v>1292</v>
      </c>
      <c r="G209" s="265"/>
      <c r="H209" s="382" t="s">
        <v>1293</v>
      </c>
      <c r="I209" s="382"/>
      <c r="J209" s="382"/>
      <c r="K209" s="307"/>
    </row>
    <row r="210" spans="2:11" s="1" customFormat="1" ht="15" customHeight="1">
      <c r="B210" s="286"/>
      <c r="C210" s="265"/>
      <c r="D210" s="265"/>
      <c r="E210" s="265"/>
      <c r="F210" s="285" t="s">
        <v>1290</v>
      </c>
      <c r="G210" s="265"/>
      <c r="H210" s="382" t="s">
        <v>1458</v>
      </c>
      <c r="I210" s="382"/>
      <c r="J210" s="382"/>
      <c r="K210" s="307"/>
    </row>
    <row r="211" spans="2:11" s="1" customFormat="1" ht="15" customHeight="1">
      <c r="B211" s="324"/>
      <c r="C211" s="292"/>
      <c r="D211" s="292"/>
      <c r="E211" s="292"/>
      <c r="F211" s="285" t="s">
        <v>1294</v>
      </c>
      <c r="G211" s="271"/>
      <c r="H211" s="381" t="s">
        <v>1295</v>
      </c>
      <c r="I211" s="381"/>
      <c r="J211" s="381"/>
      <c r="K211" s="325"/>
    </row>
    <row r="212" spans="2:11" s="1" customFormat="1" ht="15" customHeight="1">
      <c r="B212" s="324"/>
      <c r="C212" s="292"/>
      <c r="D212" s="292"/>
      <c r="E212" s="292"/>
      <c r="F212" s="285" t="s">
        <v>1296</v>
      </c>
      <c r="G212" s="271"/>
      <c r="H212" s="381" t="s">
        <v>1459</v>
      </c>
      <c r="I212" s="381"/>
      <c r="J212" s="381"/>
      <c r="K212" s="325"/>
    </row>
    <row r="213" spans="2:11" s="1" customFormat="1" ht="15" customHeight="1">
      <c r="B213" s="324"/>
      <c r="C213" s="292"/>
      <c r="D213" s="292"/>
      <c r="E213" s="292"/>
      <c r="F213" s="326"/>
      <c r="G213" s="271"/>
      <c r="H213" s="327"/>
      <c r="I213" s="327"/>
      <c r="J213" s="327"/>
      <c r="K213" s="325"/>
    </row>
    <row r="214" spans="2:11" s="1" customFormat="1" ht="15" customHeight="1">
      <c r="B214" s="324"/>
      <c r="C214" s="265" t="s">
        <v>1421</v>
      </c>
      <c r="D214" s="292"/>
      <c r="E214" s="292"/>
      <c r="F214" s="285">
        <v>1</v>
      </c>
      <c r="G214" s="271"/>
      <c r="H214" s="381" t="s">
        <v>1460</v>
      </c>
      <c r="I214" s="381"/>
      <c r="J214" s="381"/>
      <c r="K214" s="325"/>
    </row>
    <row r="215" spans="2:11" s="1" customFormat="1" ht="15" customHeight="1">
      <c r="B215" s="324"/>
      <c r="C215" s="292"/>
      <c r="D215" s="292"/>
      <c r="E215" s="292"/>
      <c r="F215" s="285">
        <v>2</v>
      </c>
      <c r="G215" s="271"/>
      <c r="H215" s="381" t="s">
        <v>1461</v>
      </c>
      <c r="I215" s="381"/>
      <c r="J215" s="381"/>
      <c r="K215" s="325"/>
    </row>
    <row r="216" spans="2:11" s="1" customFormat="1" ht="15" customHeight="1">
      <c r="B216" s="324"/>
      <c r="C216" s="292"/>
      <c r="D216" s="292"/>
      <c r="E216" s="292"/>
      <c r="F216" s="285">
        <v>3</v>
      </c>
      <c r="G216" s="271"/>
      <c r="H216" s="381" t="s">
        <v>1462</v>
      </c>
      <c r="I216" s="381"/>
      <c r="J216" s="381"/>
      <c r="K216" s="325"/>
    </row>
    <row r="217" spans="2:11" s="1" customFormat="1" ht="15" customHeight="1">
      <c r="B217" s="324"/>
      <c r="C217" s="292"/>
      <c r="D217" s="292"/>
      <c r="E217" s="292"/>
      <c r="F217" s="285">
        <v>4</v>
      </c>
      <c r="G217" s="271"/>
      <c r="H217" s="381" t="s">
        <v>1463</v>
      </c>
      <c r="I217" s="381"/>
      <c r="J217" s="381"/>
      <c r="K217" s="325"/>
    </row>
    <row r="218" spans="2:11" s="1" customFormat="1" ht="12.75" customHeight="1">
      <c r="B218" s="328"/>
      <c r="C218" s="329"/>
      <c r="D218" s="329"/>
      <c r="E218" s="329"/>
      <c r="F218" s="329"/>
      <c r="G218" s="329"/>
      <c r="H218" s="329"/>
      <c r="I218" s="329"/>
      <c r="J218" s="329"/>
      <c r="K218" s="330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</dc:creator>
  <cp:keywords/>
  <dc:description/>
  <cp:lastModifiedBy>w0133mar</cp:lastModifiedBy>
  <dcterms:created xsi:type="dcterms:W3CDTF">2019-10-01T10:35:49Z</dcterms:created>
  <dcterms:modified xsi:type="dcterms:W3CDTF">2019-10-02T08:22:06Z</dcterms:modified>
  <cp:category/>
  <cp:version/>
  <cp:contentType/>
  <cp:contentStatus/>
</cp:coreProperties>
</file>