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55.2019-OBH_K1_byty Čih\1.Podklady OBH\PD\"/>
    </mc:Choice>
  </mc:AlternateContent>
  <bookViews>
    <workbookView xWindow="0" yWindow="0" windowWidth="28155" windowHeight="7185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O21" i="12"/>
  <c r="G22" i="12"/>
  <c r="M22" i="12" s="1"/>
  <c r="M21" i="12" s="1"/>
  <c r="I22" i="12"/>
  <c r="I21" i="12" s="1"/>
  <c r="K22" i="12"/>
  <c r="K21" i="12" s="1"/>
  <c r="O22" i="12"/>
  <c r="Q22" i="12"/>
  <c r="Q21" i="12" s="1"/>
  <c r="V22" i="12"/>
  <c r="V21" i="12" s="1"/>
  <c r="O24" i="12"/>
  <c r="V24" i="12"/>
  <c r="G25" i="12"/>
  <c r="G24" i="12" s="1"/>
  <c r="I51" i="1" s="1"/>
  <c r="I25" i="12"/>
  <c r="I24" i="12" s="1"/>
  <c r="K25" i="12"/>
  <c r="K24" i="12" s="1"/>
  <c r="M25" i="12"/>
  <c r="M24" i="12" s="1"/>
  <c r="O25" i="12"/>
  <c r="Q25" i="12"/>
  <c r="Q24" i="12" s="1"/>
  <c r="V25" i="12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I53" i="1" s="1"/>
  <c r="K38" i="12"/>
  <c r="V38" i="12"/>
  <c r="G39" i="12"/>
  <c r="M39" i="12" s="1"/>
  <c r="M38" i="12" s="1"/>
  <c r="I39" i="12"/>
  <c r="I38" i="12" s="1"/>
  <c r="K39" i="12"/>
  <c r="O39" i="12"/>
  <c r="O38" i="12" s="1"/>
  <c r="Q39" i="12"/>
  <c r="Q38" i="12" s="1"/>
  <c r="V39" i="12"/>
  <c r="O40" i="12"/>
  <c r="G41" i="12"/>
  <c r="M41" i="12" s="1"/>
  <c r="M40" i="12" s="1"/>
  <c r="I41" i="12"/>
  <c r="I40" i="12" s="1"/>
  <c r="K41" i="12"/>
  <c r="K40" i="12" s="1"/>
  <c r="O41" i="12"/>
  <c r="Q41" i="12"/>
  <c r="Q40" i="12" s="1"/>
  <c r="V41" i="12"/>
  <c r="V40" i="12" s="1"/>
  <c r="G45" i="12"/>
  <c r="I45" i="12"/>
  <c r="K45" i="12"/>
  <c r="M45" i="12"/>
  <c r="O45" i="12"/>
  <c r="Q45" i="12"/>
  <c r="V45" i="12"/>
  <c r="G46" i="12"/>
  <c r="G44" i="12" s="1"/>
  <c r="I55" i="1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V63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I69" i="12"/>
  <c r="K69" i="12"/>
  <c r="M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I87" i="12"/>
  <c r="G88" i="12"/>
  <c r="G87" i="12" s="1"/>
  <c r="I59" i="1" s="1"/>
  <c r="I88" i="12"/>
  <c r="K88" i="12"/>
  <c r="K87" i="12" s="1"/>
  <c r="O88" i="12"/>
  <c r="O87" i="12" s="1"/>
  <c r="Q88" i="12"/>
  <c r="Q87" i="12" s="1"/>
  <c r="V88" i="12"/>
  <c r="V87" i="12" s="1"/>
  <c r="G90" i="12"/>
  <c r="M90" i="12" s="1"/>
  <c r="I90" i="12"/>
  <c r="K90" i="12"/>
  <c r="K89" i="12" s="1"/>
  <c r="O90" i="12"/>
  <c r="Q90" i="12"/>
  <c r="V90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5" i="12"/>
  <c r="I95" i="12"/>
  <c r="K95" i="12"/>
  <c r="M95" i="12"/>
  <c r="O95" i="12"/>
  <c r="Q95" i="12"/>
  <c r="V95" i="12"/>
  <c r="G97" i="12"/>
  <c r="M97" i="12" s="1"/>
  <c r="I97" i="12"/>
  <c r="K97" i="12"/>
  <c r="O97" i="12"/>
  <c r="Q97" i="12"/>
  <c r="V97" i="12"/>
  <c r="G99" i="12"/>
  <c r="I99" i="12"/>
  <c r="K99" i="12"/>
  <c r="K98" i="12" s="1"/>
  <c r="O99" i="12"/>
  <c r="Q99" i="12"/>
  <c r="V99" i="12"/>
  <c r="G101" i="12"/>
  <c r="M101" i="12" s="1"/>
  <c r="I101" i="12"/>
  <c r="K101" i="12"/>
  <c r="O101" i="12"/>
  <c r="Q101" i="12"/>
  <c r="V101" i="12"/>
  <c r="G103" i="12"/>
  <c r="M103" i="12" s="1"/>
  <c r="I103" i="12"/>
  <c r="K103" i="12"/>
  <c r="O103" i="12"/>
  <c r="Q103" i="12"/>
  <c r="V103" i="12"/>
  <c r="G104" i="12"/>
  <c r="I104" i="12"/>
  <c r="K104" i="12"/>
  <c r="M104" i="12"/>
  <c r="O104" i="12"/>
  <c r="Q104" i="12"/>
  <c r="V104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O108" i="12"/>
  <c r="Q108" i="12"/>
  <c r="V108" i="12"/>
  <c r="V107" i="12" s="1"/>
  <c r="G110" i="12"/>
  <c r="M110" i="12" s="1"/>
  <c r="I110" i="12"/>
  <c r="K110" i="12"/>
  <c r="O110" i="12"/>
  <c r="Q110" i="12"/>
  <c r="V110" i="12"/>
  <c r="K111" i="12"/>
  <c r="V111" i="12"/>
  <c r="G112" i="12"/>
  <c r="M112" i="12" s="1"/>
  <c r="M111" i="12" s="1"/>
  <c r="I112" i="12"/>
  <c r="I111" i="12" s="1"/>
  <c r="K112" i="12"/>
  <c r="O112" i="12"/>
  <c r="O111" i="12" s="1"/>
  <c r="Q112" i="12"/>
  <c r="Q111" i="12" s="1"/>
  <c r="V112" i="12"/>
  <c r="G114" i="12"/>
  <c r="M114" i="12" s="1"/>
  <c r="I114" i="12"/>
  <c r="K114" i="12"/>
  <c r="O114" i="12"/>
  <c r="Q114" i="12"/>
  <c r="V114" i="12"/>
  <c r="G115" i="12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Q120" i="12" s="1"/>
  <c r="V122" i="12"/>
  <c r="G123" i="12"/>
  <c r="M123" i="12" s="1"/>
  <c r="I123" i="12"/>
  <c r="K123" i="12"/>
  <c r="O123" i="12"/>
  <c r="Q123" i="12"/>
  <c r="V123" i="12"/>
  <c r="AF125" i="12"/>
  <c r="I20" i="1"/>
  <c r="K107" i="12" l="1"/>
  <c r="Q51" i="12"/>
  <c r="I113" i="12"/>
  <c r="I120" i="12"/>
  <c r="K113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20" i="12"/>
  <c r="Q113" i="12"/>
  <c r="G41" i="1"/>
  <c r="G39" i="1"/>
  <c r="G42" i="1" s="1"/>
  <c r="G25" i="1" s="1"/>
  <c r="A25" i="1" s="1"/>
  <c r="A26" i="1" s="1"/>
  <c r="G26" i="1" s="1"/>
  <c r="K120" i="12"/>
  <c r="G111" i="12"/>
  <c r="I63" i="1" s="1"/>
  <c r="I18" i="1" s="1"/>
  <c r="V98" i="12"/>
  <c r="V89" i="12"/>
  <c r="O68" i="12"/>
  <c r="I51" i="12"/>
  <c r="O51" i="12"/>
  <c r="O8" i="12"/>
  <c r="G40" i="1"/>
  <c r="V120" i="12"/>
  <c r="V113" i="12"/>
  <c r="M107" i="12"/>
  <c r="G98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3" i="12"/>
  <c r="G113" i="12"/>
  <c r="I64" i="1" s="1"/>
  <c r="Q107" i="12"/>
  <c r="I107" i="12"/>
  <c r="O107" i="12"/>
  <c r="Q98" i="12"/>
  <c r="I98" i="12"/>
  <c r="O98" i="12"/>
  <c r="Q89" i="12"/>
  <c r="I89" i="12"/>
  <c r="O89" i="12"/>
  <c r="V68" i="12"/>
  <c r="K63" i="12"/>
  <c r="V51" i="12"/>
  <c r="V44" i="12"/>
  <c r="K26" i="12"/>
  <c r="Q26" i="12"/>
  <c r="I26" i="12"/>
  <c r="G8" i="12"/>
  <c r="Q8" i="12"/>
  <c r="M89" i="12"/>
  <c r="M120" i="12"/>
  <c r="M8" i="12"/>
  <c r="AE125" i="12"/>
  <c r="G120" i="12"/>
  <c r="I65" i="1" s="1"/>
  <c r="I19" i="1" s="1"/>
  <c r="M115" i="12"/>
  <c r="M113" i="12" s="1"/>
  <c r="G107" i="12"/>
  <c r="I62" i="1" s="1"/>
  <c r="M99" i="12"/>
  <c r="M98" i="12" s="1"/>
  <c r="G89" i="12"/>
  <c r="I60" i="1" s="1"/>
  <c r="M88" i="12"/>
  <c r="M87" i="12" s="1"/>
  <c r="M64" i="12"/>
  <c r="M63" i="12" s="1"/>
  <c r="M52" i="12"/>
  <c r="M51" i="12" s="1"/>
  <c r="M29" i="12"/>
  <c r="M26" i="12" s="1"/>
  <c r="M17" i="12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G125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66" i="1" s="1"/>
  <c r="J56" i="1"/>
  <c r="J40" i="1" l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<sst xmlns="http://schemas.openxmlformats.org/spreadsheetml/2006/main" count="758" uniqueCount="322">
  <si>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</si>
  <si>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</si>
  <si>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</si>
  <si>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</si>
  <si>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</si>
  <si>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</si>
  <si>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</si>
  <si>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</si>
  <si>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</si>
  <si>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</si>
  <si>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</si>
  <si>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</si>
  <si>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</si>
  <si>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</si>
  <si>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</si>
  <si>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</si>
  <si>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</si>
  <si>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</si>
  <si>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</si>
  <si>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</si>
  <si>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</si>
  <si>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</si>
  <si>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</si>
  <si>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</si>
  <si>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</si>
  <si>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</si>
  <si>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</si>
  <si>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</si>
  <si>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</si>
  <si>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</si>
  <si>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</si>
  <si>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</si>
  <si>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</si>
  <si>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</si>
  <si>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</si>
  <si>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</si>
  <si>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</si>
  <si>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</si>
  <si>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</si>
  <si>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</si>
  <si>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</si>
  <si>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</si>
  <si>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</si>
  <si>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</si>
  <si>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</si>
  <si>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</si>
  <si>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</si>
  <si>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</si>
  <si>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</si>
  <si>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</si>
  <si>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</si>
  <si>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</si>
  <si>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</si>
  <si>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</si>
  <si>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</si>
  <si>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</si>
  <si>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</si>
  <si>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</si>
  <si>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</si>
  <si>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</si>
  <si>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</si>
  <si>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</si>
  <si>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</si>
  <si>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</si>
  <si>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</si>
  <si>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</si>
  <si>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</si>
  <si>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</si>
  <si>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</si>
  <si>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</si>
  <si>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</si>
  <si>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</si>
  <si>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</si>
  <si>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</si>
  <si>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</si>
  <si>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</si>
  <si>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</si>
  <si>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</si>
  <si>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</si>
  <si>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</si>
  <si>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</si>
  <si>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</si>
  <si>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</si>
  <si>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</si>
  <si>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</si>
  <si>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</si>
  <si>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</si>
  <si>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</si>
  <si>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</si>
  <si>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</si>
  <si>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</si>
  <si>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</si>
  <si>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</si>
  <si>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</si>
  <si>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</si>
  <si>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</si>
  <si>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</si>
  <si>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</si>
  <si>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</si>
  <si>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</si>
  <si>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</si>
  <si>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</si>
  <si>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</si>
  <si>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</si>
  <si>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</si>
  <si>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</si>
  <si>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</si>
  <si>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</si>
  <si>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</si>
  <si>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</si>
  <si>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</si>
  <si>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</si>
  <si>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</si>
  <si>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</si>
  <si>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</si>
  <si>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</si>
  <si>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</si>
  <si>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</si>
  <si>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</si>
  <si>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</si>
  <si>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</si>
  <si>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</si>
  <si>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</si>
  <si>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</si>
  <si>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</si>
  <si>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</si>
  <si>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</si>
  <si>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</si>
  <si>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</si>
  <si>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</si>
  <si>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</si>
  <si>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</si>
  <si>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</si>
  <si>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</si>
  <si>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</si>
  <si>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</si>
  <si>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</si>
  <si>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</si>
  <si>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</si>
  <si>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</si>
  <si>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</si>
  <si>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</si>
  <si>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</si>
  <si>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</si>
  <si>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</si>
  <si>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</si>
  <si>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</si>
  <si>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</si>
  <si>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</si>
  <si>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</si>
  <si>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</si>
  <si>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</si>
  <si>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</si>
  <si>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</si>
  <si>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</si>
  <si>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</si>
  <si>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</si>
  <si>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</si>
  <si>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</si>
  <si>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</si>
  <si>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</si>
  <si>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</si>
  <si>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</si>
  <si>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</si>
  <si>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</si>
  <si>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</si>
  <si>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</si>
  <si>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</si>
  <si>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</si>
  <si>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</si>
  <si>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</si>
  <si>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</si>
  <si>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</si>
  <si>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</si>
  <si>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</si>
  <si>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</si>
  <si>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</si>
  <si>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</si>
  <si>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</si>
  <si>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</si>
  <si>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</si>
  <si>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</si>
  <si>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</si>
  <si>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</si>
  <si>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</si>
  <si>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</si>
  <si>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</si>
  <si>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</si>
  <si>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</si>
  <si>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</si>
  <si>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</si>
  <si>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</si>
  <si>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</si>
  <si>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</si>
  <si>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</si>
  <si>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</si>
  <si>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</si>
  <si>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</si>
  <si>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</si>
  <si>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</si>
  <si>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</si>
  <si>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</si>
  <si>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</si>
  <si>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</si>
  <si>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</si>
  <si>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</si>
  <si>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</si>
  <si>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</si>
  <si>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</si>
  <si>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</si>
  <si>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</si>
  <si>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</si>
  <si>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</si>
  <si>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</si>
  <si>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</si>
  <si>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</si>
  <si>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</si>
  <si>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</si>
  <si>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</si>
  <si>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</si>
  <si>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</si>
  <si>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</si>
  <si>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</si>
  <si>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</si>
  <si>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</si>
  <si>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</si>
  <si>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</si>
  <si>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</si>
  <si>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</si>
  <si>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</si>
  <si>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</si>
  <si>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</si>
  <si>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</si>
  <si>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</si>
  <si>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</si>
  <si>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</si>
  <si>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</si>
  <si>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</si>
  <si>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</si>
  <si>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</si>
  <si>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</si>
  <si>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</si>
  <si>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725pc03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</si>
  <si>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</si>
  <si>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</si>
  <si>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</si>
  <si>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</si>
  <si>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</si>
  <si>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</si>
  <si>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</si>
  <si>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</si>
  <si>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</si>
  <si>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</si>
  <si>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</si>
  <si>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</si>
  <si>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</si>
  <si>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</si>
  <si>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</si>
  <si>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</si>
  <si>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</si>
  <si>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</si>
  <si>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</si>
  <si>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</si>
  <si>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</si>
  <si>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</si>
  <si>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</si>
  <si>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</si>
  <si>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Obklad vnitř.stěn,keram.režný,hladký, MC, 20x20 cm</t>
  </si>
  <si>
    <t>781491001</t>
  </si>
  <si>
    <t>Montáž lišt k obkladům, rohových, koutových i dilatačních</t>
  </si>
  <si>
    <t>59782420</t>
  </si>
  <si>
    <t>SPCM</t>
  </si>
  <si>
    <t>24*1,1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</si>
  <si>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</si>
  <si>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</si>
  <si>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</si>
  <si>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</si>
  <si>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</si>
  <si>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</si>
  <si>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</si>
  <si>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</si>
  <si>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</si>
  <si>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</si>
  <si>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</si>
  <si>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</si>
  <si>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</si>
  <si>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</si>
  <si>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</si>
  <si>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</si>
  <si>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</si>
  <si>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</si>
  <si>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</si>
  <si>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</si>
  <si>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</si>
  <si>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</si>
  <si>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</si>
  <si>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</si>
  <si>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</si>
  <si>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</si>
  <si>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</si>
  <si>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</si>
  <si>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</si>
  <si>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</si>
  <si>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</si>
  <si>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</si>
  <si>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Umyvadlo např.JIKA s otvorem pro stojánkovou baterii</t>
  </si>
  <si>
    <t xml:space="preserve">Vana akrylátova 1500*700 </t>
  </si>
  <si>
    <t>D+M zárubní a dveří např.SAPELLI - odhad, dle výběru stavebníka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</si>
  <si>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</si>
  <si>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</si>
  <si>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</si>
  <si>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 xml:space="preserve">Obkládačka pórov. 250x200x6,8 </t>
  </si>
  <si>
    <t>Malba  bílá, bez penetrace, 2 x</t>
  </si>
  <si>
    <t>Nohy k vaně</t>
  </si>
  <si>
    <t>Rozpočet Volgogradská 86/2412</t>
  </si>
  <si>
    <t>3+15</t>
  </si>
  <si>
    <t>Dřez kuchyňský nerez</t>
  </si>
  <si>
    <t>WC KOMBI, duální splachování</t>
  </si>
  <si>
    <t>Rozpočet Volgogradská 86</t>
  </si>
  <si>
    <t>D+M Revizní dvířka  do  SDK příčky, 650x900 mm</t>
  </si>
  <si>
    <t>Baterie umyvadlová, dřezová,český výrobcezáruka min.5 let</t>
  </si>
  <si>
    <t>Baterie vanova V169, záruka min.5 let,český výrobce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</si>
</sst>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13" zoomScaleNormal="100" zoomScaleSheetLayoutView="75" workbookViewId="0">
      <selection activeCell="E15" sqref="E15:F1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21" t="s">
        <v>4</v>
      </c>
      <c r="C1" s="222"/>
      <c r="D1" s="222"/>
      <c r="E1" s="222"/>
      <c r="F1" s="222"/>
      <c r="G1" s="222"/>
      <c r="H1" s="222"/>
      <c r="I1" s="222"/>
      <c r="J1" s="223"/>
    </row>
    <row r="2" spans="1:15" ht="36" customHeight="1" x14ac:dyDescent="0.2">
      <c r="A2" s="3"/>
      <c r="B2" s="80" t="s">
        <v>24</v>
      </c>
      <c r="C2" s="81"/>
      <c r="D2" s="82" t="s">
        <v>50</v>
      </c>
      <c r="E2" s="227" t="s">
        <v>51</v>
      </c>
      <c r="F2" s="228"/>
      <c r="G2" s="228"/>
      <c r="H2" s="228"/>
      <c r="I2" s="228"/>
      <c r="J2" s="229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30" t="s">
        <v>46</v>
      </c>
      <c r="F3" s="231"/>
      <c r="G3" s="231"/>
      <c r="H3" s="231"/>
      <c r="I3" s="231"/>
      <c r="J3" s="232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18" t="s">
        <v>318</v>
      </c>
      <c r="F4" s="219"/>
      <c r="G4" s="219"/>
      <c r="H4" s="219"/>
      <c r="I4" s="219"/>
      <c r="J4" s="220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34"/>
      <c r="E11" s="234"/>
      <c r="F11" s="234"/>
      <c r="G11" s="234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33"/>
      <c r="F15" s="233"/>
      <c r="G15" s="235"/>
      <c r="H15" s="235"/>
      <c r="I15" s="235" t="s">
        <v>31</v>
      </c>
      <c r="J15" s="236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9"/>
      <c r="F16" s="210"/>
      <c r="G16" s="209"/>
      <c r="H16" s="210"/>
      <c r="I16" s="209">
        <f>SUMIF(F49:F65,A16,I49:I65)+SUMIF(F49:F65,"PSU",I49:I65)</f>
        <v>0</v>
      </c>
      <c r="J16" s="211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9"/>
      <c r="F17" s="210"/>
      <c r="G17" s="209"/>
      <c r="H17" s="210"/>
      <c r="I17" s="209">
        <f>SUMIF(F49:F65,A17,I49:I65)</f>
        <v>0</v>
      </c>
      <c r="J17" s="211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9"/>
      <c r="F18" s="210"/>
      <c r="G18" s="209"/>
      <c r="H18" s="210"/>
      <c r="I18" s="209">
        <f>SUMIF(F49:F65,A18,I49:I65)</f>
        <v>0</v>
      </c>
      <c r="J18" s="211"/>
    </row>
    <row r="19" spans="1:10" ht="23.25" customHeight="1" x14ac:dyDescent="0.2">
      <c r="A19" s="141" t="s">
        <v>90</v>
      </c>
      <c r="B19" s="57" t="s">
        <v>29</v>
      </c>
      <c r="C19" s="58"/>
      <c r="D19" s="59"/>
      <c r="E19" s="209"/>
      <c r="F19" s="210"/>
      <c r="G19" s="209"/>
      <c r="H19" s="210"/>
      <c r="I19" s="209">
        <f>SUMIF(F49:F65,A19,I49:I65)</f>
        <v>0</v>
      </c>
      <c r="J19" s="211"/>
    </row>
    <row r="20" spans="1:10" ht="23.25" customHeight="1" x14ac:dyDescent="0.2">
      <c r="A20" s="141" t="s">
        <v>91</v>
      </c>
      <c r="B20" s="57" t="s">
        <v>30</v>
      </c>
      <c r="C20" s="58"/>
      <c r="D20" s="59"/>
      <c r="E20" s="209"/>
      <c r="F20" s="210"/>
      <c r="G20" s="209"/>
      <c r="H20" s="210"/>
      <c r="I20" s="209">
        <f>SUMIF(F49:F65,A20,I49:I65)</f>
        <v>0</v>
      </c>
      <c r="J20" s="211"/>
    </row>
    <row r="21" spans="1:10" ht="23.25" customHeight="1" x14ac:dyDescent="0.2">
      <c r="A21" s="3"/>
      <c r="B21" s="74" t="s">
        <v>31</v>
      </c>
      <c r="C21" s="75"/>
      <c r="D21" s="76"/>
      <c r="E21" s="212"/>
      <c r="F21" s="237"/>
      <c r="G21" s="212"/>
      <c r="H21" s="237"/>
      <c r="I21" s="212">
        <f>SUM(I16:J20)</f>
        <v>0</v>
      </c>
      <c r="J21" s="213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07">
        <f>ZakladDPHSniVypocet</f>
        <v>0</v>
      </c>
      <c r="H23" s="208"/>
      <c r="I23" s="208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05">
        <f>IF(A24&gt;50, ROUNDUP(A23, 0), ROUNDDOWN(A23, 0))</f>
        <v>0</v>
      </c>
      <c r="H24" s="206"/>
      <c r="I24" s="206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07">
        <f>ZakladDPHZaklVypocet</f>
        <v>0</v>
      </c>
      <c r="H25" s="208"/>
      <c r="I25" s="208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24">
        <f>IF(A26&gt;50, ROUNDUP(A25, 0), ROUNDDOWN(A25, 0))</f>
        <v>0</v>
      </c>
      <c r="H26" s="225"/>
      <c r="I26" s="225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26">
        <f>CenaCelkem-(ZakladDPHSni+DPHSni+ZakladDPHZakl+DPHZakl)</f>
        <v>0</v>
      </c>
      <c r="H27" s="226"/>
      <c r="I27" s="226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15">
        <f>ZakladDPHSniVypocet+ZakladDPHZaklVypocet</f>
        <v>0</v>
      </c>
      <c r="H28" s="215"/>
      <c r="I28" s="215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14">
        <f>IF(A29&gt;50, ROUNDUP(A27, 0), ROUNDDOWN(A27, 0))</f>
        <v>0</v>
      </c>
      <c r="H29" s="214"/>
      <c r="I29" s="214"/>
      <c r="J29" s="124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43752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04" t="s">
        <v>2</v>
      </c>
      <c r="E35" s="20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52</v>
      </c>
      <c r="C39" s="197"/>
      <c r="D39" s="198"/>
      <c r="E39" s="198"/>
      <c r="F39" s="105">
        <f>'01 02 Pol'!AE125</f>
        <v>0</v>
      </c>
      <c r="G39" s="106">
        <f>'01 02 Pol'!AF125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199" t="s">
        <v>46</v>
      </c>
      <c r="D40" s="200"/>
      <c r="E40" s="200"/>
      <c r="F40" s="110">
        <f>'01 02 Pol'!AE125</f>
        <v>0</v>
      </c>
      <c r="G40" s="111">
        <f>'01 02 Pol'!AF125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197" t="s">
        <v>44</v>
      </c>
      <c r="D41" s="198"/>
      <c r="E41" s="198"/>
      <c r="F41" s="114">
        <f>'01 02 Pol'!AE125</f>
        <v>0</v>
      </c>
      <c r="G41" s="107">
        <f>'01 02 Pol'!AF125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01" t="s">
        <v>53</v>
      </c>
      <c r="C42" s="202"/>
      <c r="D42" s="202"/>
      <c r="E42" s="203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55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57</v>
      </c>
      <c r="C49" s="195" t="s">
        <v>58</v>
      </c>
      <c r="D49" s="196"/>
      <c r="E49" s="196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59</v>
      </c>
      <c r="C50" s="195" t="s">
        <v>60</v>
      </c>
      <c r="D50" s="196"/>
      <c r="E50" s="196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61</v>
      </c>
      <c r="C51" s="195" t="s">
        <v>62</v>
      </c>
      <c r="D51" s="196"/>
      <c r="E51" s="196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63</v>
      </c>
      <c r="C52" s="195" t="s">
        <v>64</v>
      </c>
      <c r="D52" s="196"/>
      <c r="E52" s="196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65</v>
      </c>
      <c r="C53" s="195" t="s">
        <v>66</v>
      </c>
      <c r="D53" s="196"/>
      <c r="E53" s="196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67</v>
      </c>
      <c r="C54" s="195" t="s">
        <v>68</v>
      </c>
      <c r="D54" s="196"/>
      <c r="E54" s="196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69</v>
      </c>
      <c r="C55" s="195" t="s">
        <v>70</v>
      </c>
      <c r="D55" s="196"/>
      <c r="E55" s="196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71</v>
      </c>
      <c r="C56" s="195" t="s">
        <v>72</v>
      </c>
      <c r="D56" s="196"/>
      <c r="E56" s="196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73</v>
      </c>
      <c r="C57" s="195" t="s">
        <v>74</v>
      </c>
      <c r="D57" s="196"/>
      <c r="E57" s="196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75</v>
      </c>
      <c r="C58" s="195" t="s">
        <v>76</v>
      </c>
      <c r="D58" s="196"/>
      <c r="E58" s="196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77</v>
      </c>
      <c r="C59" s="195" t="s">
        <v>78</v>
      </c>
      <c r="D59" s="196"/>
      <c r="E59" s="196"/>
      <c r="F59" s="137" t="s">
        <v>27</v>
      </c>
      <c r="G59" s="138"/>
      <c r="H59" s="138"/>
      <c r="I59" s="138">
        <f>'01 02 Pol'!G87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79</v>
      </c>
      <c r="C60" s="195" t="s">
        <v>80</v>
      </c>
      <c r="D60" s="196"/>
      <c r="E60" s="196"/>
      <c r="F60" s="137" t="s">
        <v>27</v>
      </c>
      <c r="G60" s="138"/>
      <c r="H60" s="138"/>
      <c r="I60" s="138">
        <f>'01 02 Pol'!G89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81</v>
      </c>
      <c r="C61" s="195" t="s">
        <v>82</v>
      </c>
      <c r="D61" s="196"/>
      <c r="E61" s="196"/>
      <c r="F61" s="137" t="s">
        <v>27</v>
      </c>
      <c r="G61" s="138"/>
      <c r="H61" s="138"/>
      <c r="I61" s="138">
        <f>'01 02 Pol'!G98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83</v>
      </c>
      <c r="C62" s="195" t="s">
        <v>84</v>
      </c>
      <c r="D62" s="196"/>
      <c r="E62" s="196"/>
      <c r="F62" s="137" t="s">
        <v>27</v>
      </c>
      <c r="G62" s="138"/>
      <c r="H62" s="138"/>
      <c r="I62" s="138">
        <f>'01 02 Pol'!G107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85</v>
      </c>
      <c r="C63" s="195" t="s">
        <v>86</v>
      </c>
      <c r="D63" s="196"/>
      <c r="E63" s="196"/>
      <c r="F63" s="137" t="s">
        <v>28</v>
      </c>
      <c r="G63" s="138"/>
      <c r="H63" s="138"/>
      <c r="I63" s="138">
        <f>'01 02 Pol'!G111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87</v>
      </c>
      <c r="C64" s="195" t="s">
        <v>88</v>
      </c>
      <c r="D64" s="196"/>
      <c r="E64" s="196"/>
      <c r="F64" s="137" t="s">
        <v>89</v>
      </c>
      <c r="G64" s="138"/>
      <c r="H64" s="138"/>
      <c r="I64" s="138">
        <f>'01 02 Pol'!G113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90</v>
      </c>
      <c r="C65" s="195" t="s">
        <v>29</v>
      </c>
      <c r="D65" s="196"/>
      <c r="E65" s="196"/>
      <c r="F65" s="137" t="s">
        <v>90</v>
      </c>
      <c r="G65" s="138"/>
      <c r="H65" s="138"/>
      <c r="I65" s="138">
        <f>'01 02 Pol'!G120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 x14ac:dyDescent="0.2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 x14ac:dyDescent="0.2">
      <c r="A4" s="78" t="s">
        <v>10</v>
      </c>
      <c r="B4" s="77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77" activePane="bottomLeft" state="frozen"/>
      <selection pane="bottomLeft" activeCell="C80" sqref="C80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92</v>
      </c>
    </row>
    <row r="2" spans="1:60" ht="24.95" customHeight="1" x14ac:dyDescent="0.2">
      <c r="A2" s="143" t="s">
        <v>8</v>
      </c>
      <c r="B2" s="77" t="s">
        <v>50</v>
      </c>
      <c r="C2" s="255" t="s">
        <v>51</v>
      </c>
      <c r="D2" s="256"/>
      <c r="E2" s="256"/>
      <c r="F2" s="256"/>
      <c r="G2" s="257"/>
      <c r="AG2" t="s">
        <v>93</v>
      </c>
    </row>
    <row r="3" spans="1:60" ht="24.95" customHeight="1" x14ac:dyDescent="0.2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93</v>
      </c>
      <c r="AG3" t="s">
        <v>94</v>
      </c>
    </row>
    <row r="4" spans="1:60" ht="24.95" customHeight="1" x14ac:dyDescent="0.2">
      <c r="A4" s="144" t="s">
        <v>10</v>
      </c>
      <c r="B4" s="145" t="s">
        <v>43</v>
      </c>
      <c r="C4" s="258" t="s">
        <v>314</v>
      </c>
      <c r="D4" s="259"/>
      <c r="E4" s="259"/>
      <c r="F4" s="259"/>
      <c r="G4" s="260"/>
      <c r="AG4" t="s">
        <v>95</v>
      </c>
    </row>
    <row r="5" spans="1:60" x14ac:dyDescent="0.2">
      <c r="D5" s="142"/>
    </row>
    <row r="6" spans="1:60" ht="38.25" x14ac:dyDescent="0.2">
      <c r="A6" s="147" t="s">
        <v>96</v>
      </c>
      <c r="B6" s="149" t="s">
        <v>97</v>
      </c>
      <c r="C6" s="149" t="s">
        <v>98</v>
      </c>
      <c r="D6" s="148" t="s">
        <v>99</v>
      </c>
      <c r="E6" s="147" t="s">
        <v>100</v>
      </c>
      <c r="F6" s="146" t="s">
        <v>101</v>
      </c>
      <c r="G6" s="147" t="s">
        <v>31</v>
      </c>
      <c r="H6" s="150" t="s">
        <v>32</v>
      </c>
      <c r="I6" s="150" t="s">
        <v>102</v>
      </c>
      <c r="J6" s="150" t="s">
        <v>33</v>
      </c>
      <c r="K6" s="150" t="s">
        <v>103</v>
      </c>
      <c r="L6" s="150" t="s">
        <v>104</v>
      </c>
      <c r="M6" s="150" t="s">
        <v>105</v>
      </c>
      <c r="N6" s="150" t="s">
        <v>106</v>
      </c>
      <c r="O6" s="150" t="s">
        <v>107</v>
      </c>
      <c r="P6" s="150" t="s">
        <v>108</v>
      </c>
      <c r="Q6" s="150" t="s">
        <v>109</v>
      </c>
      <c r="R6" s="150" t="s">
        <v>110</v>
      </c>
      <c r="S6" s="150" t="s">
        <v>111</v>
      </c>
      <c r="T6" s="150" t="s">
        <v>112</v>
      </c>
      <c r="U6" s="150" t="s">
        <v>113</v>
      </c>
      <c r="V6" s="150" t="s">
        <v>114</v>
      </c>
      <c r="W6" s="150" t="s">
        <v>115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116</v>
      </c>
      <c r="B8" s="167" t="s">
        <v>57</v>
      </c>
      <c r="C8" s="186" t="s">
        <v>58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117</v>
      </c>
    </row>
    <row r="9" spans="1:60" ht="22.5" outlineLevel="1" x14ac:dyDescent="0.2">
      <c r="A9" s="172">
        <v>1</v>
      </c>
      <c r="B9" s="173" t="s">
        <v>118</v>
      </c>
      <c r="C9" s="187" t="s">
        <v>119</v>
      </c>
      <c r="D9" s="174" t="s">
        <v>120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121</v>
      </c>
      <c r="T9" s="161" t="s">
        <v>121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122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123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124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125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124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126</v>
      </c>
      <c r="C12" s="187" t="s">
        <v>127</v>
      </c>
      <c r="D12" s="174" t="s">
        <v>120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121</v>
      </c>
      <c r="T12" s="161" t="s">
        <v>121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128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129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124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130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124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131</v>
      </c>
      <c r="C15" s="187" t="s">
        <v>132</v>
      </c>
      <c r="D15" s="174" t="s">
        <v>120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133</v>
      </c>
      <c r="T15" s="161" t="s">
        <v>134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122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135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124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136</v>
      </c>
      <c r="C17" s="187" t="s">
        <v>137</v>
      </c>
      <c r="D17" s="174" t="s">
        <v>120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121</v>
      </c>
      <c r="T17" s="161" t="s">
        <v>121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122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138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124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139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124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8">
        <v>5</v>
      </c>
      <c r="B20" s="179" t="s">
        <v>140</v>
      </c>
      <c r="C20" s="189" t="s">
        <v>141</v>
      </c>
      <c r="D20" s="180" t="s">
        <v>142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121</v>
      </c>
      <c r="T20" s="161" t="s">
        <v>121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122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66" t="s">
        <v>116</v>
      </c>
      <c r="B21" s="167" t="s">
        <v>59</v>
      </c>
      <c r="C21" s="186" t="s">
        <v>60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117</v>
      </c>
    </row>
    <row r="22" spans="1:60" outlineLevel="1" x14ac:dyDescent="0.2">
      <c r="A22" s="172">
        <v>6</v>
      </c>
      <c r="B22" s="173" t="s">
        <v>143</v>
      </c>
      <c r="C22" s="187" t="s">
        <v>144</v>
      </c>
      <c r="D22" s="174" t="s">
        <v>120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121</v>
      </c>
      <c r="T22" s="161" t="s">
        <v>121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122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8" t="s">
        <v>145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124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66" t="s">
        <v>116</v>
      </c>
      <c r="B24" s="167" t="s">
        <v>61</v>
      </c>
      <c r="C24" s="186" t="s">
        <v>62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117</v>
      </c>
    </row>
    <row r="25" spans="1:60" outlineLevel="1" x14ac:dyDescent="0.2">
      <c r="A25" s="178">
        <v>7</v>
      </c>
      <c r="B25" s="179" t="s">
        <v>146</v>
      </c>
      <c r="C25" s="189" t="s">
        <v>147</v>
      </c>
      <c r="D25" s="180" t="s">
        <v>120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121</v>
      </c>
      <c r="T25" s="161" t="s">
        <v>121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122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66" t="s">
        <v>116</v>
      </c>
      <c r="B26" s="167" t="s">
        <v>63</v>
      </c>
      <c r="C26" s="186" t="s">
        <v>64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1.3599999999999999</v>
      </c>
      <c r="R26" s="165"/>
      <c r="S26" s="165"/>
      <c r="T26" s="165"/>
      <c r="U26" s="165"/>
      <c r="V26" s="165">
        <f>SUM(V27:V37)</f>
        <v>19.009999999999998</v>
      </c>
      <c r="W26" s="165"/>
      <c r="AG26" t="s">
        <v>117</v>
      </c>
    </row>
    <row r="27" spans="1:60" outlineLevel="1" x14ac:dyDescent="0.2">
      <c r="A27" s="172">
        <v>8</v>
      </c>
      <c r="B27" s="173" t="s">
        <v>148</v>
      </c>
      <c r="C27" s="187" t="s">
        <v>149</v>
      </c>
      <c r="D27" s="174" t="s">
        <v>120</v>
      </c>
      <c r="E27" s="175">
        <v>18.100000000000001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121</v>
      </c>
      <c r="T27" s="161" t="s">
        <v>121</v>
      </c>
      <c r="U27" s="161">
        <v>0.308</v>
      </c>
      <c r="V27" s="161">
        <f>ROUND(E27*U27,2)</f>
        <v>5.57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122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8" t="s">
        <v>150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124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78">
        <v>9</v>
      </c>
      <c r="B29" s="179" t="s">
        <v>151</v>
      </c>
      <c r="C29" s="189" t="s">
        <v>152</v>
      </c>
      <c r="D29" s="180" t="s">
        <v>120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121</v>
      </c>
      <c r="T29" s="161" t="s">
        <v>121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122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8">
        <v>10</v>
      </c>
      <c r="B30" s="179" t="s">
        <v>153</v>
      </c>
      <c r="C30" s="189" t="s">
        <v>154</v>
      </c>
      <c r="D30" s="180" t="s">
        <v>155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121</v>
      </c>
      <c r="T30" s="161" t="s">
        <v>121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122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2">
        <v>11</v>
      </c>
      <c r="B31" s="173" t="s">
        <v>156</v>
      </c>
      <c r="C31" s="187" t="s">
        <v>157</v>
      </c>
      <c r="D31" s="174" t="s">
        <v>120</v>
      </c>
      <c r="E31" s="175">
        <v>18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1.22</v>
      </c>
      <c r="R31" s="161"/>
      <c r="S31" s="161" t="s">
        <v>121</v>
      </c>
      <c r="T31" s="161" t="s">
        <v>121</v>
      </c>
      <c r="U31" s="161">
        <v>0.3</v>
      </c>
      <c r="V31" s="161">
        <f>ROUND(E31*U31,2)</f>
        <v>5.4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122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8" t="s">
        <v>315</v>
      </c>
      <c r="D32" s="163"/>
      <c r="E32" s="164">
        <v>18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124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8">
        <v>12</v>
      </c>
      <c r="B33" s="179" t="s">
        <v>158</v>
      </c>
      <c r="C33" s="189" t="s">
        <v>159</v>
      </c>
      <c r="D33" s="180" t="s">
        <v>142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160</v>
      </c>
      <c r="T33" s="161" t="s">
        <v>161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122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13</v>
      </c>
      <c r="B34" s="179" t="s">
        <v>162</v>
      </c>
      <c r="C34" s="189" t="s">
        <v>163</v>
      </c>
      <c r="D34" s="180" t="s">
        <v>164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160</v>
      </c>
      <c r="T34" s="161" t="s">
        <v>161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122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14</v>
      </c>
      <c r="B35" s="179" t="s">
        <v>165</v>
      </c>
      <c r="C35" s="189" t="s">
        <v>166</v>
      </c>
      <c r="D35" s="180" t="s">
        <v>164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160</v>
      </c>
      <c r="T35" s="161" t="s">
        <v>167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122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78">
        <v>15</v>
      </c>
      <c r="B36" s="179" t="s">
        <v>168</v>
      </c>
      <c r="C36" s="189" t="s">
        <v>319</v>
      </c>
      <c r="D36" s="180" t="s">
        <v>142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160</v>
      </c>
      <c r="T36" s="161" t="s">
        <v>161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128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8">
        <v>16</v>
      </c>
      <c r="B37" s="179" t="s">
        <v>169</v>
      </c>
      <c r="C37" s="189" t="s">
        <v>170</v>
      </c>
      <c r="D37" s="180" t="s">
        <v>142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160</v>
      </c>
      <c r="T37" s="161" t="s">
        <v>167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122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66" t="s">
        <v>116</v>
      </c>
      <c r="B38" s="167" t="s">
        <v>65</v>
      </c>
      <c r="C38" s="186" t="s">
        <v>66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117</v>
      </c>
    </row>
    <row r="39" spans="1:60" outlineLevel="1" x14ac:dyDescent="0.2">
      <c r="A39" s="178">
        <v>17</v>
      </c>
      <c r="B39" s="179" t="s">
        <v>171</v>
      </c>
      <c r="C39" s="189" t="s">
        <v>172</v>
      </c>
      <c r="D39" s="180" t="s">
        <v>173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121</v>
      </c>
      <c r="T39" s="161" t="s">
        <v>121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174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66" t="s">
        <v>116</v>
      </c>
      <c r="B40" s="167" t="s">
        <v>67</v>
      </c>
      <c r="C40" s="186" t="s">
        <v>68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0.02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1.97</v>
      </c>
      <c r="W40" s="165"/>
      <c r="AG40" t="s">
        <v>117</v>
      </c>
    </row>
    <row r="41" spans="1:60" ht="22.5" outlineLevel="1" x14ac:dyDescent="0.2">
      <c r="A41" s="172">
        <v>18</v>
      </c>
      <c r="B41" s="173" t="s">
        <v>175</v>
      </c>
      <c r="C41" s="187" t="s">
        <v>176</v>
      </c>
      <c r="D41" s="174" t="s">
        <v>120</v>
      </c>
      <c r="E41" s="175">
        <v>4.702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0.02</v>
      </c>
      <c r="P41" s="161">
        <v>0</v>
      </c>
      <c r="Q41" s="161">
        <f>ROUND(E41*P41,2)</f>
        <v>0</v>
      </c>
      <c r="R41" s="161"/>
      <c r="S41" s="161" t="s">
        <v>121</v>
      </c>
      <c r="T41" s="161" t="s">
        <v>121</v>
      </c>
      <c r="U41" s="161">
        <v>0.41865000000000002</v>
      </c>
      <c r="V41" s="161">
        <f>ROUND(E41*U41,2)</f>
        <v>1.97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177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8" t="s">
        <v>178</v>
      </c>
      <c r="D42" s="163"/>
      <c r="E42" s="164">
        <v>2.1459999999999999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124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179</v>
      </c>
      <c r="D43" s="163"/>
      <c r="E43" s="164">
        <v>2.556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124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66" t="s">
        <v>116</v>
      </c>
      <c r="B44" s="167" t="s">
        <v>69</v>
      </c>
      <c r="C44" s="186" t="s">
        <v>70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117</v>
      </c>
    </row>
    <row r="45" spans="1:60" outlineLevel="1" x14ac:dyDescent="0.2">
      <c r="A45" s="178">
        <v>19</v>
      </c>
      <c r="B45" s="179" t="s">
        <v>180</v>
      </c>
      <c r="C45" s="189" t="s">
        <v>181</v>
      </c>
      <c r="D45" s="180" t="s">
        <v>155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121</v>
      </c>
      <c r="T45" s="161" t="s">
        <v>121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182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8">
        <v>20</v>
      </c>
      <c r="B46" s="179" t="s">
        <v>183</v>
      </c>
      <c r="C46" s="189" t="s">
        <v>184</v>
      </c>
      <c r="D46" s="180" t="s">
        <v>155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121</v>
      </c>
      <c r="T46" s="161" t="s">
        <v>121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182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8">
        <v>21</v>
      </c>
      <c r="B47" s="179" t="s">
        <v>185</v>
      </c>
      <c r="C47" s="189" t="s">
        <v>186</v>
      </c>
      <c r="D47" s="180" t="s">
        <v>155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121</v>
      </c>
      <c r="T47" s="161" t="s">
        <v>121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128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8">
        <v>22</v>
      </c>
      <c r="B48" s="179" t="s">
        <v>187</v>
      </c>
      <c r="C48" s="189" t="s">
        <v>188</v>
      </c>
      <c r="D48" s="180" t="s">
        <v>142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121</v>
      </c>
      <c r="T48" s="161" t="s">
        <v>121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182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2">
        <v>23</v>
      </c>
      <c r="B49" s="173" t="s">
        <v>189</v>
      </c>
      <c r="C49" s="187" t="s">
        <v>190</v>
      </c>
      <c r="D49" s="174" t="s">
        <v>142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160</v>
      </c>
      <c r="T49" s="161" t="s">
        <v>161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128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>
        <v>24</v>
      </c>
      <c r="B50" s="159" t="s">
        <v>191</v>
      </c>
      <c r="C50" s="190" t="s">
        <v>192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121</v>
      </c>
      <c r="T50" s="161" t="s">
        <v>121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193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66" t="s">
        <v>116</v>
      </c>
      <c r="B51" s="167" t="s">
        <v>71</v>
      </c>
      <c r="C51" s="186" t="s">
        <v>72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117</v>
      </c>
    </row>
    <row r="52" spans="1:60" outlineLevel="1" x14ac:dyDescent="0.2">
      <c r="A52" s="178">
        <v>25</v>
      </c>
      <c r="B52" s="179" t="s">
        <v>194</v>
      </c>
      <c r="C52" s="189" t="s">
        <v>195</v>
      </c>
      <c r="D52" s="180" t="s">
        <v>142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121</v>
      </c>
      <c r="T52" s="161" t="s">
        <v>121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182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8">
        <v>26</v>
      </c>
      <c r="B53" s="179" t="s">
        <v>196</v>
      </c>
      <c r="C53" s="189" t="s">
        <v>197</v>
      </c>
      <c r="D53" s="180" t="s">
        <v>142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121</v>
      </c>
      <c r="T53" s="161" t="s">
        <v>121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182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27</v>
      </c>
      <c r="B54" s="179" t="s">
        <v>198</v>
      </c>
      <c r="C54" s="189" t="s">
        <v>199</v>
      </c>
      <c r="D54" s="180" t="s">
        <v>155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121</v>
      </c>
      <c r="T54" s="161" t="s">
        <v>121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182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28</v>
      </c>
      <c r="B55" s="179" t="s">
        <v>200</v>
      </c>
      <c r="C55" s="189" t="s">
        <v>201</v>
      </c>
      <c r="D55" s="180" t="s">
        <v>155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121</v>
      </c>
      <c r="T55" s="161" t="s">
        <v>121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128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29</v>
      </c>
      <c r="B56" s="179" t="s">
        <v>202</v>
      </c>
      <c r="C56" s="189" t="s">
        <v>203</v>
      </c>
      <c r="D56" s="180" t="s">
        <v>142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121</v>
      </c>
      <c r="T56" s="161" t="s">
        <v>121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182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30</v>
      </c>
      <c r="B57" s="179" t="s">
        <v>204</v>
      </c>
      <c r="C57" s="189" t="s">
        <v>205</v>
      </c>
      <c r="D57" s="180" t="s">
        <v>206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121</v>
      </c>
      <c r="T57" s="161" t="s">
        <v>121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182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31</v>
      </c>
      <c r="B58" s="179" t="s">
        <v>207</v>
      </c>
      <c r="C58" s="189" t="s">
        <v>208</v>
      </c>
      <c r="D58" s="180" t="s">
        <v>142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121</v>
      </c>
      <c r="T58" s="161" t="s">
        <v>121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182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8">
        <v>32</v>
      </c>
      <c r="B59" s="179" t="s">
        <v>209</v>
      </c>
      <c r="C59" s="189" t="s">
        <v>210</v>
      </c>
      <c r="D59" s="180" t="s">
        <v>155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121</v>
      </c>
      <c r="T59" s="161" t="s">
        <v>121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182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8">
        <v>33</v>
      </c>
      <c r="B60" s="179" t="s">
        <v>211</v>
      </c>
      <c r="C60" s="189" t="s">
        <v>212</v>
      </c>
      <c r="D60" s="180" t="s">
        <v>155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121</v>
      </c>
      <c r="T60" s="161" t="s">
        <v>121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182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2">
        <v>34</v>
      </c>
      <c r="B61" s="173" t="s">
        <v>71</v>
      </c>
      <c r="C61" s="187" t="s">
        <v>213</v>
      </c>
      <c r="D61" s="174" t="s">
        <v>155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160</v>
      </c>
      <c r="T61" s="161" t="s">
        <v>167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122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>
        <v>35</v>
      </c>
      <c r="B62" s="159" t="s">
        <v>214</v>
      </c>
      <c r="C62" s="190" t="s">
        <v>215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121</v>
      </c>
      <c r="T62" s="161" t="s">
        <v>121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193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66" t="s">
        <v>116</v>
      </c>
      <c r="B63" s="167" t="s">
        <v>73</v>
      </c>
      <c r="C63" s="186" t="s">
        <v>74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117</v>
      </c>
    </row>
    <row r="64" spans="1:60" outlineLevel="1" x14ac:dyDescent="0.2">
      <c r="A64" s="178">
        <v>36</v>
      </c>
      <c r="B64" s="179" t="s">
        <v>216</v>
      </c>
      <c r="C64" s="189" t="s">
        <v>217</v>
      </c>
      <c r="D64" s="180" t="s">
        <v>155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121</v>
      </c>
      <c r="T64" s="161" t="s">
        <v>161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128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8">
        <v>37</v>
      </c>
      <c r="B65" s="179" t="s">
        <v>73</v>
      </c>
      <c r="C65" s="189" t="s">
        <v>218</v>
      </c>
      <c r="D65" s="180" t="s">
        <v>164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160</v>
      </c>
      <c r="T65" s="161" t="s">
        <v>167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122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2">
        <v>38</v>
      </c>
      <c r="B66" s="173" t="s">
        <v>219</v>
      </c>
      <c r="C66" s="187" t="s">
        <v>220</v>
      </c>
      <c r="D66" s="174" t="s">
        <v>164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160</v>
      </c>
      <c r="T66" s="161" t="s">
        <v>167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122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>
        <v>39</v>
      </c>
      <c r="B67" s="159" t="s">
        <v>221</v>
      </c>
      <c r="C67" s="190" t="s">
        <v>222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121</v>
      </c>
      <c r="T67" s="161" t="s">
        <v>121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193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66" t="s">
        <v>116</v>
      </c>
      <c r="B68" s="167" t="s">
        <v>75</v>
      </c>
      <c r="C68" s="186" t="s">
        <v>76</v>
      </c>
      <c r="D68" s="168"/>
      <c r="E68" s="169"/>
      <c r="F68" s="170"/>
      <c r="G68" s="171">
        <f>SUMIF(AG69:AG86,"&lt;&gt;NOR",G69:G86)</f>
        <v>0</v>
      </c>
      <c r="H68" s="165"/>
      <c r="I68" s="165">
        <f>SUM(I69:I86)</f>
        <v>0</v>
      </c>
      <c r="J68" s="165"/>
      <c r="K68" s="165">
        <f>SUM(K69:K86)</f>
        <v>0</v>
      </c>
      <c r="L68" s="165"/>
      <c r="M68" s="165">
        <f>SUM(M69:M86)</f>
        <v>0</v>
      </c>
      <c r="N68" s="165"/>
      <c r="O68" s="165">
        <f>SUM(O69:O86)</f>
        <v>0</v>
      </c>
      <c r="P68" s="165"/>
      <c r="Q68" s="165">
        <f>SUM(Q69:Q86)</f>
        <v>0</v>
      </c>
      <c r="R68" s="165"/>
      <c r="S68" s="165"/>
      <c r="T68" s="165"/>
      <c r="U68" s="165"/>
      <c r="V68" s="165">
        <f>SUM(V69:V86)</f>
        <v>8.6</v>
      </c>
      <c r="W68" s="165"/>
      <c r="AG68" t="s">
        <v>117</v>
      </c>
    </row>
    <row r="69" spans="1:60" outlineLevel="1" x14ac:dyDescent="0.2">
      <c r="A69" s="178">
        <v>40</v>
      </c>
      <c r="B69" s="179" t="s">
        <v>223</v>
      </c>
      <c r="C69" s="189" t="s">
        <v>224</v>
      </c>
      <c r="D69" s="180" t="s">
        <v>225</v>
      </c>
      <c r="E69" s="181">
        <v>1</v>
      </c>
      <c r="F69" s="182"/>
      <c r="G69" s="183">
        <f t="shared" ref="G69:G86" si="14">ROUND(E69*F69,2)</f>
        <v>0</v>
      </c>
      <c r="H69" s="162"/>
      <c r="I69" s="161">
        <f t="shared" ref="I69:I86" si="15">ROUND(E69*H69,2)</f>
        <v>0</v>
      </c>
      <c r="J69" s="162"/>
      <c r="K69" s="161">
        <f t="shared" ref="K69:K86" si="16">ROUND(E69*J69,2)</f>
        <v>0</v>
      </c>
      <c r="L69" s="161">
        <v>15</v>
      </c>
      <c r="M69" s="161">
        <f t="shared" ref="M69:M86" si="17">G69*(1+L69/100)</f>
        <v>0</v>
      </c>
      <c r="N69" s="161">
        <v>1.41E-3</v>
      </c>
      <c r="O69" s="161">
        <f t="shared" ref="O69:O86" si="18">ROUND(E69*N69,2)</f>
        <v>0</v>
      </c>
      <c r="P69" s="161">
        <v>0</v>
      </c>
      <c r="Q69" s="161">
        <f t="shared" ref="Q69:Q86" si="19">ROUND(E69*P69,2)</f>
        <v>0</v>
      </c>
      <c r="R69" s="161"/>
      <c r="S69" s="161" t="s">
        <v>121</v>
      </c>
      <c r="T69" s="161" t="s">
        <v>121</v>
      </c>
      <c r="U69" s="161">
        <v>1.575</v>
      </c>
      <c r="V69" s="161">
        <f t="shared" ref="V69:V86" si="20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122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8">
        <v>41</v>
      </c>
      <c r="B70" s="179" t="s">
        <v>226</v>
      </c>
      <c r="C70" s="189" t="s">
        <v>227</v>
      </c>
      <c r="D70" s="180" t="s">
        <v>225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4.8999999999999998E-4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121</v>
      </c>
      <c r="T70" s="161" t="s">
        <v>121</v>
      </c>
      <c r="U70" s="161">
        <v>3.6</v>
      </c>
      <c r="V70" s="161">
        <f t="shared" si="20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122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42</v>
      </c>
      <c r="B71" s="179" t="s">
        <v>228</v>
      </c>
      <c r="C71" s="189" t="s">
        <v>229</v>
      </c>
      <c r="D71" s="180" t="s">
        <v>225</v>
      </c>
      <c r="E71" s="181">
        <v>3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8.0000000000000007E-5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121</v>
      </c>
      <c r="T71" s="161" t="s">
        <v>121</v>
      </c>
      <c r="U71" s="161">
        <v>0.28999999999999998</v>
      </c>
      <c r="V71" s="161">
        <f t="shared" si="20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182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43</v>
      </c>
      <c r="B72" s="179" t="s">
        <v>230</v>
      </c>
      <c r="C72" s="189" t="s">
        <v>231</v>
      </c>
      <c r="D72" s="180" t="s">
        <v>225</v>
      </c>
      <c r="E72" s="181">
        <v>1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1.2E-4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121</v>
      </c>
      <c r="T72" s="161" t="s">
        <v>121</v>
      </c>
      <c r="U72" s="161">
        <v>0.51700000000000002</v>
      </c>
      <c r="V72" s="161">
        <f t="shared" si="20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182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44</v>
      </c>
      <c r="B73" s="179" t="s">
        <v>232</v>
      </c>
      <c r="C73" s="189" t="s">
        <v>233</v>
      </c>
      <c r="D73" s="180" t="s">
        <v>142</v>
      </c>
      <c r="E73" s="181">
        <v>2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1.8000000000000001E-4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121</v>
      </c>
      <c r="T73" s="161" t="s">
        <v>121</v>
      </c>
      <c r="U73" s="161">
        <v>0.52200000000000002</v>
      </c>
      <c r="V73" s="161">
        <f t="shared" si="20"/>
        <v>1.04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122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45</v>
      </c>
      <c r="B74" s="179" t="s">
        <v>234</v>
      </c>
      <c r="C74" s="189" t="s">
        <v>235</v>
      </c>
      <c r="D74" s="180" t="s">
        <v>142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4.0999999999999999E-4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121</v>
      </c>
      <c r="T74" s="161" t="s">
        <v>121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182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46</v>
      </c>
      <c r="B75" s="179" t="s">
        <v>236</v>
      </c>
      <c r="C75" s="189" t="s">
        <v>237</v>
      </c>
      <c r="D75" s="180" t="s">
        <v>142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2.7999999999999998E-4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121</v>
      </c>
      <c r="T75" s="161" t="s">
        <v>121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182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47</v>
      </c>
      <c r="B76" s="179" t="s">
        <v>238</v>
      </c>
      <c r="C76" s="189" t="s">
        <v>239</v>
      </c>
      <c r="D76" s="180" t="s">
        <v>142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2.0000000000000001E-4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121</v>
      </c>
      <c r="T76" s="161" t="s">
        <v>121</v>
      </c>
      <c r="U76" s="161">
        <v>0.246</v>
      </c>
      <c r="V76" s="161">
        <f t="shared" si="20"/>
        <v>0.49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182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ht="22.5" outlineLevel="1" x14ac:dyDescent="0.2">
      <c r="A77" s="178">
        <v>48</v>
      </c>
      <c r="B77" s="179" t="s">
        <v>240</v>
      </c>
      <c r="C77" s="189" t="s">
        <v>320</v>
      </c>
      <c r="D77" s="180" t="s">
        <v>164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160</v>
      </c>
      <c r="T77" s="161" t="s">
        <v>167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122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78">
        <v>49</v>
      </c>
      <c r="B78" s="179" t="s">
        <v>241</v>
      </c>
      <c r="C78" s="189" t="s">
        <v>305</v>
      </c>
      <c r="D78" s="180" t="s">
        <v>142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160</v>
      </c>
      <c r="T78" s="161" t="s">
        <v>161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128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78">
        <v>50</v>
      </c>
      <c r="B79" s="179" t="s">
        <v>242</v>
      </c>
      <c r="C79" s="189" t="s">
        <v>316</v>
      </c>
      <c r="D79" s="180" t="s">
        <v>142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160</v>
      </c>
      <c r="T79" s="161" t="s">
        <v>161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128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ht="22.5" outlineLevel="1" x14ac:dyDescent="0.2">
      <c r="A80" s="178">
        <v>51</v>
      </c>
      <c r="B80" s="179" t="s">
        <v>243</v>
      </c>
      <c r="C80" s="189" t="s">
        <v>321</v>
      </c>
      <c r="D80" s="180" t="s">
        <v>142</v>
      </c>
      <c r="E80" s="181">
        <v>1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160</v>
      </c>
      <c r="T80" s="161" t="s">
        <v>167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122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8">
        <v>52</v>
      </c>
      <c r="B81" s="179" t="s">
        <v>244</v>
      </c>
      <c r="C81" s="189" t="s">
        <v>245</v>
      </c>
      <c r="D81" s="180" t="s">
        <v>142</v>
      </c>
      <c r="E81" s="181">
        <v>3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160</v>
      </c>
      <c r="T81" s="161" t="s">
        <v>167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122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53</v>
      </c>
      <c r="B82" s="179" t="s">
        <v>246</v>
      </c>
      <c r="C82" s="189" t="s">
        <v>317</v>
      </c>
      <c r="D82" s="180" t="s">
        <v>142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0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160</v>
      </c>
      <c r="T82" s="161" t="s">
        <v>161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122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8">
        <v>54</v>
      </c>
      <c r="B83" s="179" t="s">
        <v>243</v>
      </c>
      <c r="C83" s="189" t="s">
        <v>247</v>
      </c>
      <c r="D83" s="180" t="s">
        <v>142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1.8000000000000001E-4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160</v>
      </c>
      <c r="T83" s="161" t="s">
        <v>161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248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8">
        <v>55</v>
      </c>
      <c r="B84" s="179" t="s">
        <v>243</v>
      </c>
      <c r="C84" s="189" t="s">
        <v>306</v>
      </c>
      <c r="D84" s="180" t="s">
        <v>142</v>
      </c>
      <c r="E84" s="181">
        <v>1</v>
      </c>
      <c r="F84" s="182"/>
      <c r="G84" s="183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160</v>
      </c>
      <c r="T84" s="161" t="s">
        <v>161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248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2">
        <v>56</v>
      </c>
      <c r="B85" s="173" t="s">
        <v>243</v>
      </c>
      <c r="C85" s="187" t="s">
        <v>313</v>
      </c>
      <c r="D85" s="174" t="s">
        <v>142</v>
      </c>
      <c r="E85" s="175">
        <v>1</v>
      </c>
      <c r="F85" s="176"/>
      <c r="G85" s="177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160</v>
      </c>
      <c r="T85" s="161" t="s">
        <v>161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248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8">
        <v>57</v>
      </c>
      <c r="B86" s="159" t="s">
        <v>249</v>
      </c>
      <c r="C86" s="190" t="s">
        <v>250</v>
      </c>
      <c r="D86" s="160" t="s">
        <v>0</v>
      </c>
      <c r="E86" s="184"/>
      <c r="F86" s="162"/>
      <c r="G86" s="161">
        <f t="shared" si="14"/>
        <v>0</v>
      </c>
      <c r="H86" s="162"/>
      <c r="I86" s="161">
        <f t="shared" si="15"/>
        <v>0</v>
      </c>
      <c r="J86" s="162"/>
      <c r="K86" s="161">
        <f t="shared" si="16"/>
        <v>0</v>
      </c>
      <c r="L86" s="161">
        <v>15</v>
      </c>
      <c r="M86" s="161">
        <f t="shared" si="17"/>
        <v>0</v>
      </c>
      <c r="N86" s="161">
        <v>0</v>
      </c>
      <c r="O86" s="161">
        <f t="shared" si="18"/>
        <v>0</v>
      </c>
      <c r="P86" s="161">
        <v>0</v>
      </c>
      <c r="Q86" s="161">
        <f t="shared" si="19"/>
        <v>0</v>
      </c>
      <c r="R86" s="161"/>
      <c r="S86" s="161" t="s">
        <v>121</v>
      </c>
      <c r="T86" s="161" t="s">
        <v>121</v>
      </c>
      <c r="U86" s="161">
        <v>0</v>
      </c>
      <c r="V86" s="161">
        <f t="shared" si="20"/>
        <v>0</v>
      </c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193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166" t="s">
        <v>116</v>
      </c>
      <c r="B87" s="167" t="s">
        <v>77</v>
      </c>
      <c r="C87" s="186" t="s">
        <v>78</v>
      </c>
      <c r="D87" s="168"/>
      <c r="E87" s="169"/>
      <c r="F87" s="170"/>
      <c r="G87" s="171">
        <f>SUMIF(AG88:AG88,"&lt;&gt;NOR",G88:G88)</f>
        <v>0</v>
      </c>
      <c r="H87" s="165"/>
      <c r="I87" s="165">
        <f>SUM(I88:I88)</f>
        <v>0</v>
      </c>
      <c r="J87" s="165"/>
      <c r="K87" s="165">
        <f>SUM(K88:K88)</f>
        <v>0</v>
      </c>
      <c r="L87" s="165"/>
      <c r="M87" s="165">
        <f>SUM(M88:M88)</f>
        <v>0</v>
      </c>
      <c r="N87" s="165"/>
      <c r="O87" s="165">
        <f>SUM(O88:O88)</f>
        <v>0</v>
      </c>
      <c r="P87" s="165"/>
      <c r="Q87" s="165">
        <f>SUM(Q88:Q88)</f>
        <v>0</v>
      </c>
      <c r="R87" s="165"/>
      <c r="S87" s="165"/>
      <c r="T87" s="165"/>
      <c r="U87" s="165"/>
      <c r="V87" s="165">
        <f>SUM(V88:V88)</f>
        <v>0</v>
      </c>
      <c r="W87" s="165"/>
      <c r="AG87" t="s">
        <v>117</v>
      </c>
    </row>
    <row r="88" spans="1:60" ht="22.5" outlineLevel="1" x14ac:dyDescent="0.2">
      <c r="A88" s="178">
        <v>58</v>
      </c>
      <c r="B88" s="179" t="s">
        <v>251</v>
      </c>
      <c r="C88" s="189" t="s">
        <v>307</v>
      </c>
      <c r="D88" s="180" t="s">
        <v>142</v>
      </c>
      <c r="E88" s="181">
        <v>2</v>
      </c>
      <c r="F88" s="182"/>
      <c r="G88" s="183">
        <f>ROUND(E88*F88,2)</f>
        <v>0</v>
      </c>
      <c r="H88" s="162"/>
      <c r="I88" s="161">
        <f>ROUND(E88*H88,2)</f>
        <v>0</v>
      </c>
      <c r="J88" s="162"/>
      <c r="K88" s="161">
        <f>ROUND(E88*J88,2)</f>
        <v>0</v>
      </c>
      <c r="L88" s="161">
        <v>15</v>
      </c>
      <c r="M88" s="161">
        <f>G88*(1+L88/100)</f>
        <v>0</v>
      </c>
      <c r="N88" s="161">
        <v>0</v>
      </c>
      <c r="O88" s="161">
        <f>ROUND(E88*N88,2)</f>
        <v>0</v>
      </c>
      <c r="P88" s="161">
        <v>0</v>
      </c>
      <c r="Q88" s="161">
        <f>ROUND(E88*P88,2)</f>
        <v>0</v>
      </c>
      <c r="R88" s="161"/>
      <c r="S88" s="161" t="s">
        <v>160</v>
      </c>
      <c r="T88" s="161" t="s">
        <v>161</v>
      </c>
      <c r="U88" s="161">
        <v>0</v>
      </c>
      <c r="V88" s="161">
        <f>ROUND(E88*U88,2)</f>
        <v>0</v>
      </c>
      <c r="W88" s="16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252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x14ac:dyDescent="0.2">
      <c r="A89" s="166" t="s">
        <v>116</v>
      </c>
      <c r="B89" s="167" t="s">
        <v>79</v>
      </c>
      <c r="C89" s="186" t="s">
        <v>80</v>
      </c>
      <c r="D89" s="168"/>
      <c r="E89" s="169"/>
      <c r="F89" s="170"/>
      <c r="G89" s="171">
        <f>SUMIF(AG90:AG97,"&lt;&gt;NOR",G90:G97)</f>
        <v>0</v>
      </c>
      <c r="H89" s="165"/>
      <c r="I89" s="165">
        <f>SUM(I90:I97)</f>
        <v>0</v>
      </c>
      <c r="J89" s="165"/>
      <c r="K89" s="165">
        <f>SUM(K90:K97)</f>
        <v>0</v>
      </c>
      <c r="L89" s="165"/>
      <c r="M89" s="165">
        <f>SUM(M90:M97)</f>
        <v>0</v>
      </c>
      <c r="N89" s="165"/>
      <c r="O89" s="165">
        <f>SUM(O90:O97)</f>
        <v>0.02</v>
      </c>
      <c r="P89" s="165"/>
      <c r="Q89" s="165">
        <f>SUM(Q90:Q97)</f>
        <v>0</v>
      </c>
      <c r="R89" s="165"/>
      <c r="S89" s="165"/>
      <c r="T89" s="165"/>
      <c r="U89" s="165"/>
      <c r="V89" s="165">
        <f>SUM(V90:V97)</f>
        <v>3.7800000000000002</v>
      </c>
      <c r="W89" s="165"/>
      <c r="AG89" t="s">
        <v>117</v>
      </c>
    </row>
    <row r="90" spans="1:60" outlineLevel="1" x14ac:dyDescent="0.2">
      <c r="A90" s="172">
        <v>59</v>
      </c>
      <c r="B90" s="173" t="s">
        <v>253</v>
      </c>
      <c r="C90" s="187" t="s">
        <v>254</v>
      </c>
      <c r="D90" s="174" t="s">
        <v>120</v>
      </c>
      <c r="E90" s="175">
        <v>3.1960000000000002</v>
      </c>
      <c r="F90" s="176"/>
      <c r="G90" s="177">
        <f>ROUND(E90*F90,2)</f>
        <v>0</v>
      </c>
      <c r="H90" s="162"/>
      <c r="I90" s="161">
        <f>ROUND(E90*H90,2)</f>
        <v>0</v>
      </c>
      <c r="J90" s="162"/>
      <c r="K90" s="161">
        <f>ROUND(E90*J90,2)</f>
        <v>0</v>
      </c>
      <c r="L90" s="161">
        <v>15</v>
      </c>
      <c r="M90" s="161">
        <f>G90*(1+L90/100)</f>
        <v>0</v>
      </c>
      <c r="N90" s="161">
        <v>0</v>
      </c>
      <c r="O90" s="161">
        <f>ROUND(E90*N90,2)</f>
        <v>0</v>
      </c>
      <c r="P90" s="161">
        <v>0</v>
      </c>
      <c r="Q90" s="161">
        <f>ROUND(E90*P90,2)</f>
        <v>0</v>
      </c>
      <c r="R90" s="161"/>
      <c r="S90" s="161" t="s">
        <v>121</v>
      </c>
      <c r="T90" s="161" t="s">
        <v>121</v>
      </c>
      <c r="U90" s="161">
        <v>0.33100000000000002</v>
      </c>
      <c r="V90" s="161">
        <f>ROUND(E90*U90,2)</f>
        <v>1.06</v>
      </c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182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8"/>
      <c r="B91" s="159"/>
      <c r="C91" s="188" t="s">
        <v>255</v>
      </c>
      <c r="D91" s="163"/>
      <c r="E91" s="164">
        <v>3.1960000000000002</v>
      </c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124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78">
        <v>60</v>
      </c>
      <c r="B92" s="179" t="s">
        <v>256</v>
      </c>
      <c r="C92" s="189" t="s">
        <v>257</v>
      </c>
      <c r="D92" s="180" t="s">
        <v>120</v>
      </c>
      <c r="E92" s="181">
        <v>3.1960000000000002</v>
      </c>
      <c r="F92" s="182"/>
      <c r="G92" s="183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2.5000000000000001E-3</v>
      </c>
      <c r="O92" s="161">
        <f>ROUND(E92*N92,2)</f>
        <v>0.01</v>
      </c>
      <c r="P92" s="161">
        <v>0</v>
      </c>
      <c r="Q92" s="161">
        <f>ROUND(E92*P92,2)</f>
        <v>0</v>
      </c>
      <c r="R92" s="161"/>
      <c r="S92" s="161" t="s">
        <v>258</v>
      </c>
      <c r="T92" s="161" t="s">
        <v>258</v>
      </c>
      <c r="U92" s="161">
        <v>0.85</v>
      </c>
      <c r="V92" s="161">
        <f>ROUND(E92*U92,2)</f>
        <v>2.72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182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72">
        <v>61</v>
      </c>
      <c r="B93" s="173" t="s">
        <v>259</v>
      </c>
      <c r="C93" s="187" t="s">
        <v>308</v>
      </c>
      <c r="D93" s="174" t="s">
        <v>120</v>
      </c>
      <c r="E93" s="175">
        <v>3.1960000000000002</v>
      </c>
      <c r="F93" s="176"/>
      <c r="G93" s="177">
        <f>ROUND(E93*F93,2)</f>
        <v>0</v>
      </c>
      <c r="H93" s="162"/>
      <c r="I93" s="161">
        <f>ROUND(E93*H93,2)</f>
        <v>0</v>
      </c>
      <c r="J93" s="162"/>
      <c r="K93" s="161">
        <f>ROUND(E93*J93,2)</f>
        <v>0</v>
      </c>
      <c r="L93" s="161">
        <v>15</v>
      </c>
      <c r="M93" s="161">
        <f>G93*(1+L93/100)</f>
        <v>0</v>
      </c>
      <c r="N93" s="161">
        <v>4.0000000000000002E-4</v>
      </c>
      <c r="O93" s="161">
        <f>ROUND(E93*N93,2)</f>
        <v>0</v>
      </c>
      <c r="P93" s="161">
        <v>0</v>
      </c>
      <c r="Q93" s="161">
        <f>ROUND(E93*P93,2)</f>
        <v>0</v>
      </c>
      <c r="R93" s="161"/>
      <c r="S93" s="161" t="s">
        <v>121</v>
      </c>
      <c r="T93" s="161" t="s">
        <v>121</v>
      </c>
      <c r="U93" s="161">
        <v>0</v>
      </c>
      <c r="V93" s="161">
        <f>ROUND(E93*U93,2)</f>
        <v>0</v>
      </c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182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8"/>
      <c r="B94" s="159"/>
      <c r="C94" s="188" t="s">
        <v>255</v>
      </c>
      <c r="D94" s="163"/>
      <c r="E94" s="164">
        <v>3.1960000000000002</v>
      </c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124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72">
        <v>62</v>
      </c>
      <c r="B95" s="173" t="s">
        <v>260</v>
      </c>
      <c r="C95" s="187" t="s">
        <v>309</v>
      </c>
      <c r="D95" s="174" t="s">
        <v>120</v>
      </c>
      <c r="E95" s="175">
        <v>3.5156000000000001</v>
      </c>
      <c r="F95" s="176"/>
      <c r="G95" s="177">
        <f>ROUND(E95*F95,2)</f>
        <v>0</v>
      </c>
      <c r="H95" s="162"/>
      <c r="I95" s="161">
        <f>ROUND(E95*H95,2)</f>
        <v>0</v>
      </c>
      <c r="J95" s="162"/>
      <c r="K95" s="161">
        <f>ROUND(E95*J95,2)</f>
        <v>0</v>
      </c>
      <c r="L95" s="161">
        <v>15</v>
      </c>
      <c r="M95" s="161">
        <f>G95*(1+L95/100)</f>
        <v>0</v>
      </c>
      <c r="N95" s="161">
        <v>1.5399999999999999E-3</v>
      </c>
      <c r="O95" s="161">
        <f>ROUND(E95*N95,2)</f>
        <v>0.01</v>
      </c>
      <c r="P95" s="161">
        <v>0</v>
      </c>
      <c r="Q95" s="161">
        <f>ROUND(E95*P95,2)</f>
        <v>0</v>
      </c>
      <c r="R95" s="161"/>
      <c r="S95" s="161" t="s">
        <v>160</v>
      </c>
      <c r="T95" s="161" t="s">
        <v>167</v>
      </c>
      <c r="U95" s="161">
        <v>0</v>
      </c>
      <c r="V95" s="161">
        <f>ROUND(E95*U95,2)</f>
        <v>0</v>
      </c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122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/>
      <c r="B96" s="159"/>
      <c r="C96" s="188" t="s">
        <v>261</v>
      </c>
      <c r="D96" s="163"/>
      <c r="E96" s="164">
        <v>3.5156000000000001</v>
      </c>
      <c r="F96" s="161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124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>
        <v>63</v>
      </c>
      <c r="B97" s="159" t="s">
        <v>262</v>
      </c>
      <c r="C97" s="190" t="s">
        <v>263</v>
      </c>
      <c r="D97" s="160" t="s">
        <v>0</v>
      </c>
      <c r="E97" s="184"/>
      <c r="F97" s="162"/>
      <c r="G97" s="161">
        <f>ROUND(E97*F97,2)</f>
        <v>0</v>
      </c>
      <c r="H97" s="162"/>
      <c r="I97" s="161">
        <f>ROUND(E97*H97,2)</f>
        <v>0</v>
      </c>
      <c r="J97" s="162"/>
      <c r="K97" s="161">
        <f>ROUND(E97*J97,2)</f>
        <v>0</v>
      </c>
      <c r="L97" s="161">
        <v>15</v>
      </c>
      <c r="M97" s="161">
        <f>G97*(1+L97/100)</f>
        <v>0</v>
      </c>
      <c r="N97" s="161">
        <v>0</v>
      </c>
      <c r="O97" s="161">
        <f>ROUND(E97*N97,2)</f>
        <v>0</v>
      </c>
      <c r="P97" s="161">
        <v>0</v>
      </c>
      <c r="Q97" s="161">
        <f>ROUND(E97*P97,2)</f>
        <v>0</v>
      </c>
      <c r="R97" s="161"/>
      <c r="S97" s="161" t="s">
        <v>121</v>
      </c>
      <c r="T97" s="161" t="s">
        <v>121</v>
      </c>
      <c r="U97" s="161">
        <v>0</v>
      </c>
      <c r="V97" s="161">
        <f>ROUND(E97*U97,2)</f>
        <v>0</v>
      </c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193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x14ac:dyDescent="0.2">
      <c r="A98" s="166" t="s">
        <v>116</v>
      </c>
      <c r="B98" s="167" t="s">
        <v>81</v>
      </c>
      <c r="C98" s="186" t="s">
        <v>82</v>
      </c>
      <c r="D98" s="168"/>
      <c r="E98" s="169"/>
      <c r="F98" s="170"/>
      <c r="G98" s="171">
        <f>SUMIF(AG99:AG106,"&lt;&gt;NOR",G99:G106)</f>
        <v>0</v>
      </c>
      <c r="H98" s="165"/>
      <c r="I98" s="165">
        <f>SUM(I99:I106)</f>
        <v>0</v>
      </c>
      <c r="J98" s="165"/>
      <c r="K98" s="165">
        <f>SUM(K99:K106)</f>
        <v>0</v>
      </c>
      <c r="L98" s="165"/>
      <c r="M98" s="165">
        <f>SUM(M99:M106)</f>
        <v>0</v>
      </c>
      <c r="N98" s="165"/>
      <c r="O98" s="165">
        <f>SUM(O99:O106)</f>
        <v>1.61</v>
      </c>
      <c r="P98" s="165"/>
      <c r="Q98" s="165">
        <f>SUM(Q99:Q106)</f>
        <v>0</v>
      </c>
      <c r="R98" s="165"/>
      <c r="S98" s="165"/>
      <c r="T98" s="165"/>
      <c r="U98" s="165"/>
      <c r="V98" s="165">
        <f>SUM(V99:V106)</f>
        <v>34.15</v>
      </c>
      <c r="W98" s="165"/>
      <c r="AG98" t="s">
        <v>117</v>
      </c>
    </row>
    <row r="99" spans="1:60" ht="22.5" outlineLevel="1" x14ac:dyDescent="0.2">
      <c r="A99" s="172">
        <v>64</v>
      </c>
      <c r="B99" s="173" t="s">
        <v>264</v>
      </c>
      <c r="C99" s="187" t="s">
        <v>310</v>
      </c>
      <c r="D99" s="174" t="s">
        <v>120</v>
      </c>
      <c r="E99" s="175">
        <v>24</v>
      </c>
      <c r="F99" s="176"/>
      <c r="G99" s="177">
        <f>ROUND(E99*F99,2)</f>
        <v>0</v>
      </c>
      <c r="H99" s="162"/>
      <c r="I99" s="161">
        <f>ROUND(E99*H99,2)</f>
        <v>0</v>
      </c>
      <c r="J99" s="162"/>
      <c r="K99" s="161">
        <f>ROUND(E99*J99,2)</f>
        <v>0</v>
      </c>
      <c r="L99" s="161">
        <v>15</v>
      </c>
      <c r="M99" s="161">
        <f>G99*(1+L99/100)</f>
        <v>0</v>
      </c>
      <c r="N99" s="161">
        <v>2.9999999999999997E-4</v>
      </c>
      <c r="O99" s="161">
        <f>ROUND(E99*N99,2)</f>
        <v>0.01</v>
      </c>
      <c r="P99" s="161">
        <v>0</v>
      </c>
      <c r="Q99" s="161">
        <f>ROUND(E99*P99,2)</f>
        <v>0</v>
      </c>
      <c r="R99" s="161"/>
      <c r="S99" s="161" t="s">
        <v>121</v>
      </c>
      <c r="T99" s="161" t="s">
        <v>121</v>
      </c>
      <c r="U99" s="161">
        <v>0</v>
      </c>
      <c r="V99" s="161">
        <f>ROUND(E99*U99,2)</f>
        <v>0</v>
      </c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182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8"/>
      <c r="B100" s="159"/>
      <c r="C100" s="188" t="s">
        <v>265</v>
      </c>
      <c r="D100" s="163"/>
      <c r="E100" s="164">
        <v>24</v>
      </c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124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72">
        <v>65</v>
      </c>
      <c r="B101" s="173" t="s">
        <v>266</v>
      </c>
      <c r="C101" s="187" t="s">
        <v>267</v>
      </c>
      <c r="D101" s="174" t="s">
        <v>120</v>
      </c>
      <c r="E101" s="175">
        <v>24</v>
      </c>
      <c r="F101" s="176"/>
      <c r="G101" s="177">
        <f>ROUND(E101*F101,2)</f>
        <v>0</v>
      </c>
      <c r="H101" s="162"/>
      <c r="I101" s="161">
        <f>ROUND(E101*H101,2)</f>
        <v>0</v>
      </c>
      <c r="J101" s="162"/>
      <c r="K101" s="161">
        <f>ROUND(E101*J101,2)</f>
        <v>0</v>
      </c>
      <c r="L101" s="161">
        <v>15</v>
      </c>
      <c r="M101" s="161">
        <f>G101*(1+L101/100)</f>
        <v>0</v>
      </c>
      <c r="N101" s="161">
        <v>5.5800000000000002E-2</v>
      </c>
      <c r="O101" s="161">
        <f>ROUND(E101*N101,2)</f>
        <v>1.34</v>
      </c>
      <c r="P101" s="161">
        <v>0</v>
      </c>
      <c r="Q101" s="161">
        <f>ROUND(E101*P101,2)</f>
        <v>0</v>
      </c>
      <c r="R101" s="161"/>
      <c r="S101" s="161" t="s">
        <v>121</v>
      </c>
      <c r="T101" s="161" t="s">
        <v>121</v>
      </c>
      <c r="U101" s="161">
        <v>1.3480000000000001</v>
      </c>
      <c r="V101" s="161">
        <f>ROUND(E101*U101,2)</f>
        <v>32.35</v>
      </c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182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8"/>
      <c r="B102" s="159"/>
      <c r="C102" s="188" t="s">
        <v>265</v>
      </c>
      <c r="D102" s="163"/>
      <c r="E102" s="164">
        <v>24</v>
      </c>
      <c r="F102" s="161"/>
      <c r="G102" s="161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124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78">
        <v>66</v>
      </c>
      <c r="B103" s="179" t="s">
        <v>268</v>
      </c>
      <c r="C103" s="189" t="s">
        <v>269</v>
      </c>
      <c r="D103" s="180" t="s">
        <v>155</v>
      </c>
      <c r="E103" s="181">
        <v>15</v>
      </c>
      <c r="F103" s="182"/>
      <c r="G103" s="183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</v>
      </c>
      <c r="O103" s="161">
        <f>ROUND(E103*N103,2)</f>
        <v>0</v>
      </c>
      <c r="P103" s="161">
        <v>0</v>
      </c>
      <c r="Q103" s="161">
        <f>ROUND(E103*P103,2)</f>
        <v>0</v>
      </c>
      <c r="R103" s="161"/>
      <c r="S103" s="161" t="s">
        <v>121</v>
      </c>
      <c r="T103" s="161" t="s">
        <v>121</v>
      </c>
      <c r="U103" s="161">
        <v>0.12</v>
      </c>
      <c r="V103" s="161">
        <f>ROUND(E103*U103,2)</f>
        <v>1.8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182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72">
        <v>67</v>
      </c>
      <c r="B104" s="173" t="s">
        <v>270</v>
      </c>
      <c r="C104" s="187" t="s">
        <v>311</v>
      </c>
      <c r="D104" s="174" t="s">
        <v>120</v>
      </c>
      <c r="E104" s="175">
        <v>26.4</v>
      </c>
      <c r="F104" s="176"/>
      <c r="G104" s="177">
        <f>ROUND(E104*F104,2)</f>
        <v>0</v>
      </c>
      <c r="H104" s="162"/>
      <c r="I104" s="161">
        <f>ROUND(E104*H104,2)</f>
        <v>0</v>
      </c>
      <c r="J104" s="162"/>
      <c r="K104" s="161">
        <f>ROUND(E104*J104,2)</f>
        <v>0</v>
      </c>
      <c r="L104" s="161">
        <v>15</v>
      </c>
      <c r="M104" s="161">
        <f>G104*(1+L104/100)</f>
        <v>0</v>
      </c>
      <c r="N104" s="161">
        <v>0.01</v>
      </c>
      <c r="O104" s="161">
        <f>ROUND(E104*N104,2)</f>
        <v>0.26</v>
      </c>
      <c r="P104" s="161">
        <v>0</v>
      </c>
      <c r="Q104" s="161">
        <f>ROUND(E104*P104,2)</f>
        <v>0</v>
      </c>
      <c r="R104" s="161" t="s">
        <v>271</v>
      </c>
      <c r="S104" s="161" t="s">
        <v>121</v>
      </c>
      <c r="T104" s="161" t="s">
        <v>161</v>
      </c>
      <c r="U104" s="161">
        <v>0</v>
      </c>
      <c r="V104" s="161">
        <f>ROUND(E104*U104,2)</f>
        <v>0</v>
      </c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252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/>
      <c r="B105" s="159"/>
      <c r="C105" s="188" t="s">
        <v>272</v>
      </c>
      <c r="D105" s="163"/>
      <c r="E105" s="164">
        <v>26.4</v>
      </c>
      <c r="F105" s="161"/>
      <c r="G105" s="161"/>
      <c r="H105" s="161"/>
      <c r="I105" s="161"/>
      <c r="J105" s="161"/>
      <c r="K105" s="161"/>
      <c r="L105" s="161"/>
      <c r="M105" s="161"/>
      <c r="N105" s="161"/>
      <c r="O105" s="161"/>
      <c r="P105" s="161"/>
      <c r="Q105" s="161"/>
      <c r="R105" s="161"/>
      <c r="S105" s="161"/>
      <c r="T105" s="161"/>
      <c r="U105" s="161"/>
      <c r="V105" s="161"/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124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8">
        <v>68</v>
      </c>
      <c r="B106" s="159" t="s">
        <v>273</v>
      </c>
      <c r="C106" s="190" t="s">
        <v>274</v>
      </c>
      <c r="D106" s="160" t="s">
        <v>0</v>
      </c>
      <c r="E106" s="184"/>
      <c r="F106" s="162"/>
      <c r="G106" s="161">
        <f>ROUND(E106*F106,2)</f>
        <v>0</v>
      </c>
      <c r="H106" s="162"/>
      <c r="I106" s="161">
        <f>ROUND(E106*H106,2)</f>
        <v>0</v>
      </c>
      <c r="J106" s="162"/>
      <c r="K106" s="161">
        <f>ROUND(E106*J106,2)</f>
        <v>0</v>
      </c>
      <c r="L106" s="161">
        <v>15</v>
      </c>
      <c r="M106" s="161">
        <f>G106*(1+L106/100)</f>
        <v>0</v>
      </c>
      <c r="N106" s="161">
        <v>0</v>
      </c>
      <c r="O106" s="161">
        <f>ROUND(E106*N106,2)</f>
        <v>0</v>
      </c>
      <c r="P106" s="161">
        <v>0</v>
      </c>
      <c r="Q106" s="161">
        <f>ROUND(E106*P106,2)</f>
        <v>0</v>
      </c>
      <c r="R106" s="161"/>
      <c r="S106" s="161" t="s">
        <v>121</v>
      </c>
      <c r="T106" s="161" t="s">
        <v>121</v>
      </c>
      <c r="U106" s="161">
        <v>0</v>
      </c>
      <c r="V106" s="161">
        <f>ROUND(E106*U106,2)</f>
        <v>0</v>
      </c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193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x14ac:dyDescent="0.2">
      <c r="A107" s="166" t="s">
        <v>116</v>
      </c>
      <c r="B107" s="167" t="s">
        <v>83</v>
      </c>
      <c r="C107" s="186" t="s">
        <v>84</v>
      </c>
      <c r="D107" s="168"/>
      <c r="E107" s="169"/>
      <c r="F107" s="170"/>
      <c r="G107" s="171">
        <f>SUMIF(AG108:AG110,"&lt;&gt;NOR",G108:G110)</f>
        <v>0</v>
      </c>
      <c r="H107" s="165"/>
      <c r="I107" s="165">
        <f>SUM(I108:I110)</f>
        <v>0</v>
      </c>
      <c r="J107" s="165"/>
      <c r="K107" s="165">
        <f>SUM(K108:K110)</f>
        <v>0</v>
      </c>
      <c r="L107" s="165"/>
      <c r="M107" s="165">
        <f>SUM(M108:M110)</f>
        <v>0</v>
      </c>
      <c r="N107" s="165"/>
      <c r="O107" s="165">
        <f>SUM(O108:O110)</f>
        <v>0</v>
      </c>
      <c r="P107" s="165"/>
      <c r="Q107" s="165">
        <f>SUM(Q108:Q110)</f>
        <v>0</v>
      </c>
      <c r="R107" s="165"/>
      <c r="S107" s="165"/>
      <c r="T107" s="165"/>
      <c r="U107" s="165"/>
      <c r="V107" s="165">
        <f>SUM(V108:V110)</f>
        <v>0.51</v>
      </c>
      <c r="W107" s="165"/>
      <c r="AG107" t="s">
        <v>117</v>
      </c>
    </row>
    <row r="108" spans="1:60" outlineLevel="1" x14ac:dyDescent="0.2">
      <c r="A108" s="172">
        <v>69</v>
      </c>
      <c r="B108" s="173" t="s">
        <v>275</v>
      </c>
      <c r="C108" s="187" t="s">
        <v>276</v>
      </c>
      <c r="D108" s="174" t="s">
        <v>120</v>
      </c>
      <c r="E108" s="175">
        <v>3</v>
      </c>
      <c r="F108" s="176"/>
      <c r="G108" s="177">
        <f>ROUND(E108*F108,2)</f>
        <v>0</v>
      </c>
      <c r="H108" s="162"/>
      <c r="I108" s="161">
        <f>ROUND(E108*H108,2)</f>
        <v>0</v>
      </c>
      <c r="J108" s="162"/>
      <c r="K108" s="161">
        <f>ROUND(E108*J108,2)</f>
        <v>0</v>
      </c>
      <c r="L108" s="161">
        <v>15</v>
      </c>
      <c r="M108" s="161">
        <f>G108*(1+L108/100)</f>
        <v>0</v>
      </c>
      <c r="N108" s="161">
        <v>7.6999999999999996E-4</v>
      </c>
      <c r="O108" s="161">
        <f>ROUND(E108*N108,2)</f>
        <v>0</v>
      </c>
      <c r="P108" s="161">
        <v>0</v>
      </c>
      <c r="Q108" s="161">
        <f>ROUND(E108*P108,2)</f>
        <v>0</v>
      </c>
      <c r="R108" s="161"/>
      <c r="S108" s="161" t="s">
        <v>121</v>
      </c>
      <c r="T108" s="161" t="s">
        <v>121</v>
      </c>
      <c r="U108" s="161">
        <v>9.7439999999999999E-2</v>
      </c>
      <c r="V108" s="161">
        <f>ROUND(E108*U108,2)</f>
        <v>0.28999999999999998</v>
      </c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182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58"/>
      <c r="B109" s="159"/>
      <c r="C109" s="188"/>
      <c r="D109" s="163"/>
      <c r="E109" s="164"/>
      <c r="F109" s="161"/>
      <c r="G109" s="161"/>
      <c r="H109" s="161"/>
      <c r="I109" s="161"/>
      <c r="J109" s="161"/>
      <c r="K109" s="161"/>
      <c r="L109" s="161"/>
      <c r="M109" s="161"/>
      <c r="N109" s="161"/>
      <c r="O109" s="161"/>
      <c r="P109" s="161"/>
      <c r="Q109" s="161"/>
      <c r="R109" s="161"/>
      <c r="S109" s="161"/>
      <c r="T109" s="161"/>
      <c r="U109" s="161"/>
      <c r="V109" s="161"/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124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78">
        <v>70</v>
      </c>
      <c r="B110" s="179" t="s">
        <v>277</v>
      </c>
      <c r="C110" s="189" t="s">
        <v>312</v>
      </c>
      <c r="D110" s="180" t="s">
        <v>120</v>
      </c>
      <c r="E110" s="181">
        <v>3</v>
      </c>
      <c r="F110" s="182"/>
      <c r="G110" s="183">
        <f>ROUND(E110*F110,2)</f>
        <v>0</v>
      </c>
      <c r="H110" s="162"/>
      <c r="I110" s="161">
        <f>ROUND(E110*H110,2)</f>
        <v>0</v>
      </c>
      <c r="J110" s="162"/>
      <c r="K110" s="161">
        <f>ROUND(E110*J110,2)</f>
        <v>0</v>
      </c>
      <c r="L110" s="161">
        <v>15</v>
      </c>
      <c r="M110" s="161">
        <f>G110*(1+L110/100)</f>
        <v>0</v>
      </c>
      <c r="N110" s="161">
        <v>4.6000000000000001E-4</v>
      </c>
      <c r="O110" s="161">
        <f>ROUND(E110*N110,2)</f>
        <v>0</v>
      </c>
      <c r="P110" s="161">
        <v>0</v>
      </c>
      <c r="Q110" s="161">
        <f>ROUND(E110*P110,2)</f>
        <v>0</v>
      </c>
      <c r="R110" s="161"/>
      <c r="S110" s="161" t="s">
        <v>121</v>
      </c>
      <c r="T110" s="161" t="s">
        <v>121</v>
      </c>
      <c r="U110" s="161">
        <v>7.3099999999999998E-2</v>
      </c>
      <c r="V110" s="161">
        <f>ROUND(E110*U110,2)</f>
        <v>0.22</v>
      </c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182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x14ac:dyDescent="0.2">
      <c r="A111" s="166" t="s">
        <v>116</v>
      </c>
      <c r="B111" s="167" t="s">
        <v>85</v>
      </c>
      <c r="C111" s="186" t="s">
        <v>86</v>
      </c>
      <c r="D111" s="168"/>
      <c r="E111" s="169"/>
      <c r="F111" s="170"/>
      <c r="G111" s="171">
        <f>SUMIF(AG112:AG112,"&lt;&gt;NOR",G112:G112)</f>
        <v>0</v>
      </c>
      <c r="H111" s="165"/>
      <c r="I111" s="165">
        <f>SUM(I112:I112)</f>
        <v>0</v>
      </c>
      <c r="J111" s="165"/>
      <c r="K111" s="165">
        <f>SUM(K112:K112)</f>
        <v>0</v>
      </c>
      <c r="L111" s="165"/>
      <c r="M111" s="165">
        <f>SUM(M112:M112)</f>
        <v>0</v>
      </c>
      <c r="N111" s="165"/>
      <c r="O111" s="165">
        <f>SUM(O112:O112)</f>
        <v>0</v>
      </c>
      <c r="P111" s="165"/>
      <c r="Q111" s="165">
        <f>SUM(Q112:Q112)</f>
        <v>0</v>
      </c>
      <c r="R111" s="165"/>
      <c r="S111" s="165"/>
      <c r="T111" s="165"/>
      <c r="U111" s="165"/>
      <c r="V111" s="165">
        <f>SUM(V112:V112)</f>
        <v>0</v>
      </c>
      <c r="W111" s="165"/>
      <c r="AG111" t="s">
        <v>117</v>
      </c>
    </row>
    <row r="112" spans="1:60" outlineLevel="1" x14ac:dyDescent="0.2">
      <c r="A112" s="178">
        <v>71</v>
      </c>
      <c r="B112" s="179" t="s">
        <v>278</v>
      </c>
      <c r="C112" s="189" t="s">
        <v>279</v>
      </c>
      <c r="D112" s="180" t="s">
        <v>164</v>
      </c>
      <c r="E112" s="181">
        <v>1</v>
      </c>
      <c r="F112" s="182"/>
      <c r="G112" s="183">
        <f>ROUND(E112*F112,2)</f>
        <v>0</v>
      </c>
      <c r="H112" s="162"/>
      <c r="I112" s="161">
        <f>ROUND(E112*H112,2)</f>
        <v>0</v>
      </c>
      <c r="J112" s="162"/>
      <c r="K112" s="161">
        <f>ROUND(E112*J112,2)</f>
        <v>0</v>
      </c>
      <c r="L112" s="161">
        <v>15</v>
      </c>
      <c r="M112" s="161">
        <f>G112*(1+L112/100)</f>
        <v>0</v>
      </c>
      <c r="N112" s="161">
        <v>0</v>
      </c>
      <c r="O112" s="161">
        <f>ROUND(E112*N112,2)</f>
        <v>0</v>
      </c>
      <c r="P112" s="161">
        <v>0</v>
      </c>
      <c r="Q112" s="161">
        <f>ROUND(E112*P112,2)</f>
        <v>0</v>
      </c>
      <c r="R112" s="161"/>
      <c r="S112" s="161" t="s">
        <v>160</v>
      </c>
      <c r="T112" s="161" t="s">
        <v>161</v>
      </c>
      <c r="U112" s="161">
        <v>0</v>
      </c>
      <c r="V112" s="161">
        <f>ROUND(E112*U112,2)</f>
        <v>0</v>
      </c>
      <c r="W112" s="16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122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x14ac:dyDescent="0.2">
      <c r="A113" s="166" t="s">
        <v>116</v>
      </c>
      <c r="B113" s="167" t="s">
        <v>87</v>
      </c>
      <c r="C113" s="186" t="s">
        <v>88</v>
      </c>
      <c r="D113" s="168"/>
      <c r="E113" s="169"/>
      <c r="F113" s="170"/>
      <c r="G113" s="171">
        <f>SUMIF(AG114:AG119,"&lt;&gt;NOR",G114:G119)</f>
        <v>0</v>
      </c>
      <c r="H113" s="165"/>
      <c r="I113" s="165">
        <f>SUM(I114:I119)</f>
        <v>0</v>
      </c>
      <c r="J113" s="165"/>
      <c r="K113" s="165">
        <f>SUM(K114:K119)</f>
        <v>0</v>
      </c>
      <c r="L113" s="165"/>
      <c r="M113" s="165">
        <f>SUM(M114:M119)</f>
        <v>0</v>
      </c>
      <c r="N113" s="165"/>
      <c r="O113" s="165">
        <f>SUM(O114:O119)</f>
        <v>0</v>
      </c>
      <c r="P113" s="165"/>
      <c r="Q113" s="165">
        <f>SUM(Q114:Q119)</f>
        <v>0</v>
      </c>
      <c r="R113" s="165"/>
      <c r="S113" s="165"/>
      <c r="T113" s="165"/>
      <c r="U113" s="165"/>
      <c r="V113" s="165">
        <f>SUM(V114:V119)</f>
        <v>7.68</v>
      </c>
      <c r="W113" s="165"/>
      <c r="AG113" t="s">
        <v>117</v>
      </c>
    </row>
    <row r="114" spans="1:60" outlineLevel="1" x14ac:dyDescent="0.2">
      <c r="A114" s="178">
        <v>72</v>
      </c>
      <c r="B114" s="179" t="s">
        <v>280</v>
      </c>
      <c r="C114" s="189" t="s">
        <v>281</v>
      </c>
      <c r="D114" s="180" t="s">
        <v>173</v>
      </c>
      <c r="E114" s="181">
        <v>1.774</v>
      </c>
      <c r="F114" s="182"/>
      <c r="G114" s="183">
        <f t="shared" ref="G114:G119" si="21">ROUND(E114*F114,2)</f>
        <v>0</v>
      </c>
      <c r="H114" s="162"/>
      <c r="I114" s="161">
        <f t="shared" ref="I114:I119" si="22">ROUND(E114*H114,2)</f>
        <v>0</v>
      </c>
      <c r="J114" s="162"/>
      <c r="K114" s="161">
        <f t="shared" ref="K114:K119" si="23">ROUND(E114*J114,2)</f>
        <v>0</v>
      </c>
      <c r="L114" s="161">
        <v>15</v>
      </c>
      <c r="M114" s="161">
        <f t="shared" ref="M114:M119" si="24">G114*(1+L114/100)</f>
        <v>0</v>
      </c>
      <c r="N114" s="161">
        <v>0</v>
      </c>
      <c r="O114" s="161">
        <f t="shared" ref="O114:O119" si="25">ROUND(E114*N114,2)</f>
        <v>0</v>
      </c>
      <c r="P114" s="161">
        <v>0</v>
      </c>
      <c r="Q114" s="161">
        <f t="shared" ref="Q114:Q119" si="26">ROUND(E114*P114,2)</f>
        <v>0</v>
      </c>
      <c r="R114" s="161"/>
      <c r="S114" s="161" t="s">
        <v>121</v>
      </c>
      <c r="T114" s="161" t="s">
        <v>121</v>
      </c>
      <c r="U114" s="161">
        <v>0.93300000000000005</v>
      </c>
      <c r="V114" s="161">
        <f t="shared" ref="V114:V119" si="27">ROUND(E114*U114,2)</f>
        <v>1.66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282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78">
        <v>73</v>
      </c>
      <c r="B115" s="179" t="s">
        <v>283</v>
      </c>
      <c r="C115" s="189" t="s">
        <v>284</v>
      </c>
      <c r="D115" s="180" t="s">
        <v>173</v>
      </c>
      <c r="E115" s="181">
        <v>5.3220000000000001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121</v>
      </c>
      <c r="T115" s="161" t="s">
        <v>121</v>
      </c>
      <c r="U115" s="161">
        <v>0.65300000000000002</v>
      </c>
      <c r="V115" s="161">
        <f t="shared" si="27"/>
        <v>3.48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282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8">
        <v>74</v>
      </c>
      <c r="B116" s="179" t="s">
        <v>285</v>
      </c>
      <c r="C116" s="189" t="s">
        <v>286</v>
      </c>
      <c r="D116" s="180" t="s">
        <v>173</v>
      </c>
      <c r="E116" s="181">
        <v>1.774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121</v>
      </c>
      <c r="T116" s="161" t="s">
        <v>121</v>
      </c>
      <c r="U116" s="161">
        <v>0.49</v>
      </c>
      <c r="V116" s="161">
        <f t="shared" si="27"/>
        <v>0.87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282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75</v>
      </c>
      <c r="B117" s="179" t="s">
        <v>287</v>
      </c>
      <c r="C117" s="189" t="s">
        <v>288</v>
      </c>
      <c r="D117" s="180" t="s">
        <v>173</v>
      </c>
      <c r="E117" s="181">
        <v>15.965999999999999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121</v>
      </c>
      <c r="T117" s="161" t="s">
        <v>121</v>
      </c>
      <c r="U117" s="161">
        <v>0</v>
      </c>
      <c r="V117" s="161">
        <f t="shared" si="27"/>
        <v>0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282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8">
        <v>76</v>
      </c>
      <c r="B118" s="179" t="s">
        <v>289</v>
      </c>
      <c r="C118" s="189" t="s">
        <v>290</v>
      </c>
      <c r="D118" s="180" t="s">
        <v>173</v>
      </c>
      <c r="E118" s="181">
        <v>1.774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121</v>
      </c>
      <c r="T118" s="161" t="s">
        <v>121</v>
      </c>
      <c r="U118" s="161">
        <v>0.94199999999999995</v>
      </c>
      <c r="V118" s="161">
        <f t="shared" si="27"/>
        <v>1.67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282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78">
        <v>77</v>
      </c>
      <c r="B119" s="179" t="s">
        <v>291</v>
      </c>
      <c r="C119" s="189" t="s">
        <v>292</v>
      </c>
      <c r="D119" s="180" t="s">
        <v>173</v>
      </c>
      <c r="E119" s="181">
        <v>1.774</v>
      </c>
      <c r="F119" s="182"/>
      <c r="G119" s="183">
        <f t="shared" si="21"/>
        <v>0</v>
      </c>
      <c r="H119" s="162"/>
      <c r="I119" s="161">
        <f t="shared" si="22"/>
        <v>0</v>
      </c>
      <c r="J119" s="162"/>
      <c r="K119" s="161">
        <f t="shared" si="23"/>
        <v>0</v>
      </c>
      <c r="L119" s="161">
        <v>15</v>
      </c>
      <c r="M119" s="161">
        <f t="shared" si="24"/>
        <v>0</v>
      </c>
      <c r="N119" s="161">
        <v>0</v>
      </c>
      <c r="O119" s="161">
        <f t="shared" si="25"/>
        <v>0</v>
      </c>
      <c r="P119" s="161">
        <v>0</v>
      </c>
      <c r="Q119" s="161">
        <f t="shared" si="26"/>
        <v>0</v>
      </c>
      <c r="R119" s="161"/>
      <c r="S119" s="161" t="s">
        <v>121</v>
      </c>
      <c r="T119" s="161" t="s">
        <v>121</v>
      </c>
      <c r="U119" s="161">
        <v>0</v>
      </c>
      <c r="V119" s="161">
        <f t="shared" si="27"/>
        <v>0</v>
      </c>
      <c r="W119" s="16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282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x14ac:dyDescent="0.2">
      <c r="A120" s="166" t="s">
        <v>116</v>
      </c>
      <c r="B120" s="167" t="s">
        <v>90</v>
      </c>
      <c r="C120" s="186" t="s">
        <v>29</v>
      </c>
      <c r="D120" s="168"/>
      <c r="E120" s="169"/>
      <c r="F120" s="170"/>
      <c r="G120" s="171">
        <f>SUMIF(AG121:AG123,"&lt;&gt;NOR",G121:G123)</f>
        <v>0</v>
      </c>
      <c r="H120" s="165"/>
      <c r="I120" s="165">
        <f>SUM(I121:I123)</f>
        <v>0</v>
      </c>
      <c r="J120" s="165"/>
      <c r="K120" s="165">
        <f>SUM(K121:K123)</f>
        <v>0</v>
      </c>
      <c r="L120" s="165"/>
      <c r="M120" s="165">
        <f>SUM(M121:M123)</f>
        <v>0</v>
      </c>
      <c r="N120" s="165"/>
      <c r="O120" s="165">
        <f>SUM(O121:O123)</f>
        <v>0</v>
      </c>
      <c r="P120" s="165"/>
      <c r="Q120" s="165">
        <f>SUM(Q121:Q123)</f>
        <v>0</v>
      </c>
      <c r="R120" s="165"/>
      <c r="S120" s="165"/>
      <c r="T120" s="165"/>
      <c r="U120" s="165"/>
      <c r="V120" s="165">
        <f>SUM(V121:V123)</f>
        <v>0</v>
      </c>
      <c r="W120" s="165"/>
      <c r="AG120" t="s">
        <v>117</v>
      </c>
    </row>
    <row r="121" spans="1:60" outlineLevel="1" x14ac:dyDescent="0.2">
      <c r="A121" s="178">
        <v>78</v>
      </c>
      <c r="B121" s="179" t="s">
        <v>293</v>
      </c>
      <c r="C121" s="189" t="s">
        <v>294</v>
      </c>
      <c r="D121" s="180" t="s">
        <v>295</v>
      </c>
      <c r="E121" s="181">
        <v>1</v>
      </c>
      <c r="F121" s="182"/>
      <c r="G121" s="183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121</v>
      </c>
      <c r="T121" s="161" t="s">
        <v>161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296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78">
        <v>79</v>
      </c>
      <c r="B122" s="179" t="s">
        <v>297</v>
      </c>
      <c r="C122" s="189" t="s">
        <v>298</v>
      </c>
      <c r="D122" s="180" t="s">
        <v>295</v>
      </c>
      <c r="E122" s="181">
        <v>1</v>
      </c>
      <c r="F122" s="182"/>
      <c r="G122" s="183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160</v>
      </c>
      <c r="T122" s="161" t="s">
        <v>161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296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72">
        <v>80</v>
      </c>
      <c r="B123" s="173" t="s">
        <v>299</v>
      </c>
      <c r="C123" s="187" t="s">
        <v>300</v>
      </c>
      <c r="D123" s="174" t="s">
        <v>295</v>
      </c>
      <c r="E123" s="175">
        <v>1</v>
      </c>
      <c r="F123" s="176"/>
      <c r="G123" s="177">
        <f>ROUND(E123*F123,2)</f>
        <v>0</v>
      </c>
      <c r="H123" s="162"/>
      <c r="I123" s="161">
        <f>ROUND(E123*H123,2)</f>
        <v>0</v>
      </c>
      <c r="J123" s="162"/>
      <c r="K123" s="161">
        <f>ROUND(E123*J123,2)</f>
        <v>0</v>
      </c>
      <c r="L123" s="161">
        <v>15</v>
      </c>
      <c r="M123" s="161">
        <f>G123*(1+L123/100)</f>
        <v>0</v>
      </c>
      <c r="N123" s="161">
        <v>0</v>
      </c>
      <c r="O123" s="161">
        <f>ROUND(E123*N123,2)</f>
        <v>0</v>
      </c>
      <c r="P123" s="161">
        <v>0</v>
      </c>
      <c r="Q123" s="161">
        <f>ROUND(E123*P123,2)</f>
        <v>0</v>
      </c>
      <c r="R123" s="161"/>
      <c r="S123" s="161" t="s">
        <v>160</v>
      </c>
      <c r="T123" s="161" t="s">
        <v>161</v>
      </c>
      <c r="U123" s="161">
        <v>0</v>
      </c>
      <c r="V123" s="161">
        <f>ROUND(E123*U123,2)</f>
        <v>0</v>
      </c>
      <c r="W123" s="161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296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x14ac:dyDescent="0.2">
      <c r="A124" s="5"/>
      <c r="B124" s="6"/>
      <c r="C124" s="191"/>
      <c r="D124" s="8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v>15</v>
      </c>
      <c r="AF124">
        <v>21</v>
      </c>
    </row>
    <row r="125" spans="1:60" x14ac:dyDescent="0.2">
      <c r="A125" s="154"/>
      <c r="B125" s="155" t="s">
        <v>31</v>
      </c>
      <c r="C125" s="192"/>
      <c r="D125" s="156"/>
      <c r="E125" s="157"/>
      <c r="F125" s="157"/>
      <c r="G125" s="185">
        <f>G8+G21+G24+G26+G38+G40+G44+G51+G63+G68+G87+G89+G98+G107+G111+G113+G120</f>
        <v>0</v>
      </c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E125">
        <f>SUMIF(L7:L123,AE124,G7:G123)</f>
        <v>0</v>
      </c>
      <c r="AF125">
        <f>SUMIF(L7:L123,AF124,G7:G123)</f>
        <v>0</v>
      </c>
      <c r="AG125" t="s">
        <v>301</v>
      </c>
    </row>
    <row r="126" spans="1:60" x14ac:dyDescent="0.2">
      <c r="A126" s="5"/>
      <c r="B126" s="6"/>
      <c r="C126" s="191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5"/>
      <c r="B127" s="6"/>
      <c r="C127" s="191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61" t="s">
        <v>302</v>
      </c>
      <c r="B128" s="261"/>
      <c r="C128" s="262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242"/>
      <c r="B129" s="243"/>
      <c r="C129" s="244"/>
      <c r="D129" s="243"/>
      <c r="E129" s="243"/>
      <c r="F129" s="243"/>
      <c r="G129" s="24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AG129" t="s">
        <v>303</v>
      </c>
    </row>
    <row r="130" spans="1:33" x14ac:dyDescent="0.2">
      <c r="A130" s="246"/>
      <c r="B130" s="247"/>
      <c r="C130" s="248"/>
      <c r="D130" s="247"/>
      <c r="E130" s="247"/>
      <c r="F130" s="247"/>
      <c r="G130" s="24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46"/>
      <c r="B131" s="247"/>
      <c r="C131" s="248"/>
      <c r="D131" s="247"/>
      <c r="E131" s="247"/>
      <c r="F131" s="247"/>
      <c r="G131" s="249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46"/>
      <c r="B132" s="247"/>
      <c r="C132" s="248"/>
      <c r="D132" s="247"/>
      <c r="E132" s="247"/>
      <c r="F132" s="247"/>
      <c r="G132" s="249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250"/>
      <c r="B133" s="251"/>
      <c r="C133" s="252"/>
      <c r="D133" s="251"/>
      <c r="E133" s="251"/>
      <c r="F133" s="251"/>
      <c r="G133" s="253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A134" s="5"/>
      <c r="B134" s="6"/>
      <c r="C134" s="191"/>
      <c r="D134" s="8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33" x14ac:dyDescent="0.2">
      <c r="C135" s="193"/>
      <c r="D135" s="142"/>
      <c r="AG135" t="s">
        <v>304</v>
      </c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6">
    <mergeCell ref="A129:G133"/>
    <mergeCell ref="A1:G1"/>
    <mergeCell ref="C2:G2"/>
    <mergeCell ref="C3:G3"/>
    <mergeCell ref="C4:G4"/>
    <mergeCell ref="A128:C1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2019-10-02T09:50:25Z</cp:lastPrinted>
  <dcterms:created xsi:type="dcterms:W3CDTF">2009-04-08T07:15:50Z</dcterms:created>
  <dcterms:modified xsi:type="dcterms:W3CDTF">2019-10-14T09:11:14Z</dcterms:modified>
</cp:coreProperties>
</file>