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150" yWindow="570" windowWidth="28455" windowHeight="11955" activeTab="0"/>
  </bookViews>
  <sheets>
    <sheet name="Rekapitulace stavby" sheetId="1" r:id="rId1"/>
    <sheet name="D.1 - Příprava území" sheetId="2" r:id="rId2"/>
    <sheet name="D.2 - Pítko a mlhoviště" sheetId="3" r:id="rId3"/>
    <sheet name="D.3 - Zpevněné plochy a m..." sheetId="4" r:id="rId4"/>
    <sheet name="D.4 - Veřejné osvětlení" sheetId="5" r:id="rId5"/>
    <sheet name="D.5 - Sadové úpravy" sheetId="6" r:id="rId6"/>
    <sheet name="VRN - Vedlejší rozpočtové..." sheetId="7" r:id="rId7"/>
  </sheets>
  <definedNames>
    <definedName name="_xlnm._FilterDatabase" localSheetId="1" hidden="1">'D.1 - Příprava území'!$C$83:$K$177</definedName>
    <definedName name="_xlnm._FilterDatabase" localSheetId="2" hidden="1">'D.2 - Pítko a mlhoviště'!$C$79:$K$82</definedName>
    <definedName name="_xlnm._FilterDatabase" localSheetId="3" hidden="1">'D.3 - Zpevněné plochy a m...'!$C$86:$K$220</definedName>
    <definedName name="_xlnm._FilterDatabase" localSheetId="4" hidden="1">'D.4 - Veřejné osvětlení'!$C$79:$K$82</definedName>
    <definedName name="_xlnm._FilterDatabase" localSheetId="5" hidden="1">'D.5 - Sadové úpravy'!$C$91:$K$407</definedName>
    <definedName name="_xlnm._FilterDatabase" localSheetId="6" hidden="1">'VRN - Vedlejší rozpočtové...'!$C$84:$K$104</definedName>
    <definedName name="_xlnm.Print_Area" localSheetId="1">'D.1 - Příprava území'!$C$4:$J$39,'D.1 - Příprava území'!$C$45:$J$65,'D.1 - Příprava území'!$C$71:$K$177</definedName>
    <definedName name="_xlnm.Print_Area" localSheetId="2">'D.2 - Pítko a mlhoviště'!$C$4:$J$39,'D.2 - Pítko a mlhoviště'!$C$45:$J$61,'D.2 - Pítko a mlhoviště'!$C$67:$K$82</definedName>
    <definedName name="_xlnm.Print_Area" localSheetId="3">'D.3 - Zpevněné plochy a m...'!$C$4:$J$39,'D.3 - Zpevněné plochy a m...'!$C$45:$J$68,'D.3 - Zpevněné plochy a m...'!$C$74:$K$220</definedName>
    <definedName name="_xlnm.Print_Area" localSheetId="4">'D.4 - Veřejné osvětlení'!$C$4:$J$39,'D.4 - Veřejné osvětlení'!$C$45:$J$61,'D.4 - Veřejné osvětlení'!$C$67:$K$82</definedName>
    <definedName name="_xlnm.Print_Area" localSheetId="5">'D.5 - Sadové úpravy'!$C$4:$J$39,'D.5 - Sadové úpravy'!$C$45:$J$73,'D.5 - Sadové úpravy'!$C$79:$K$407</definedName>
    <definedName name="_xlnm.Print_Area" localSheetId="0">'Rekapitulace stavby'!$D$4:$AO$36,'Rekapitulace stavby'!$C$42:$AQ$61</definedName>
    <definedName name="_xlnm.Print_Area" localSheetId="6">'VRN - Vedlejší rozpočtové...'!$C$4:$J$39,'VRN - Vedlejší rozpočtové...'!$C$45:$J$66,'VRN - Vedlejší rozpočtové...'!$C$72:$K$104</definedName>
    <definedName name="_xlnm.Print_Titles" localSheetId="0">'Rekapitulace stavby'!$52:$52</definedName>
    <definedName name="_xlnm.Print_Titles" localSheetId="1">'D.1 - Příprava území'!$83:$83</definedName>
    <definedName name="_xlnm.Print_Titles" localSheetId="2">'D.2 - Pítko a mlhoviště'!$79:$79</definedName>
    <definedName name="_xlnm.Print_Titles" localSheetId="3">'D.3 - Zpevněné plochy a m...'!$86:$86</definedName>
    <definedName name="_xlnm.Print_Titles" localSheetId="4">'D.4 - Veřejné osvětlení'!$79:$79</definedName>
    <definedName name="_xlnm.Print_Titles" localSheetId="5">'D.5 - Sadové úpravy'!$91:$91</definedName>
    <definedName name="_xlnm.Print_Titles" localSheetId="6">'VRN - Vedlejší rozpočtové...'!$84:$84</definedName>
  </definedNames>
  <calcPr calcId="162913"/>
</workbook>
</file>

<file path=xl/sharedStrings.xml><?xml version="1.0" encoding="utf-8"?>
<sst xmlns="http://schemas.openxmlformats.org/spreadsheetml/2006/main" count="7857" uniqueCount="1559">
  <si>
    <t>Export Komplet</t>
  </si>
  <si>
    <t/>
  </si>
  <si>
    <t>2.0</t>
  </si>
  <si>
    <t>ZAMOK</t>
  </si>
  <si>
    <t>False</t>
  </si>
  <si>
    <t>{1e147b79-bc61-4f00-ae45-d8881f8e5432}</t>
  </si>
  <si>
    <t>0,01</t>
  </si>
  <si>
    <t>21</t>
  </si>
  <si>
    <t>15</t>
  </si>
  <si>
    <t>REKAPITULACE STAVBY</t>
  </si>
  <si>
    <t>v ---  níže se nacházejí doplnkové a pomocné údaje k sestavám  --- v</t>
  </si>
  <si>
    <t>Návod na vyplnění</t>
  </si>
  <si>
    <t>0,001</t>
  </si>
  <si>
    <t>Kód:</t>
  </si>
  <si>
    <t>2016/149</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</si>
  <si>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</si>
  <si>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</si>
  <si>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Zeleň Savarin (Dr. Martínka)</t>
  </si>
  <si>
    <t>0,1</t>
  </si>
  <si>
    <t>KSO:</t>
  </si>
  <si>
    <t>CC-CZ:</t>
  </si>
  <si>
    <t>1</t>
  </si>
  <si>
    <t>Místo:</t>
  </si>
  <si>
    <t>k.ú. Hrabůvka</t>
  </si>
  <si>
    <t>Datum:</t>
  </si>
  <si>
    <t>6. 1. 2017</t>
  </si>
  <si>
    <t>10</t>
  </si>
  <si>
    <t>100</t>
  </si>
  <si>
    <t>Zadavatel:</t>
  </si>
  <si>
    <t>IČ:</t>
  </si>
  <si>
    <t>MČ Ostrava-jih, Horní 791/3, 700 30 Ostrava</t>
  </si>
  <si>
    <t>DIČ:</t>
  </si>
  <si>
    <t>Uchazeč:</t>
  </si>
  <si>
    <t>Vyplň údaj</t>
  </si>
  <si>
    <t>Projektant:</t>
  </si>
  <si>
    <t>Atregia, s.r.o., Šebrov 215, 679 22</t>
  </si>
  <si>
    <t>True</t>
  </si>
  <si>
    <t>Zpracovatel:</t>
  </si>
  <si>
    <t>Ing. Lenka Požárová</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</si>
  <si>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</si>
  <si>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</si>
  <si>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</si>
  <si>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</si>
  <si>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</si>
  <si>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</si>
  <si>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</si>
  <si>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</si>
  <si>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</si>
  <si>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</si>
  <si>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</si>
  <si>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</si>
  <si>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</si>
  <si>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</si>
  <si>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</si>
  <si>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</si>
  <si>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</si>
  <si>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</si>
  <si>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</si>
  <si>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</si>
  <si>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</si>
  <si>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</si>
  <si>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</si>
  <si>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</si>
  <si>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</si>
  <si>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</si>
  <si>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</si>
  <si>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</si>
  <si>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</si>
  <si>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</si>
  <si>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</si>
  <si>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</si>
  <si>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</si>
  <si>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</si>
  <si>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</si>
  <si>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</si>
  <si>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</si>
  <si>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</si>
  <si>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</si>
  <si>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</si>
  <si>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D.1</t>
  </si>
  <si>
    <t>Příprava území</t>
  </si>
  <si>
    <t>STA</t>
  </si>
  <si>
    <t>{e953ff1b-9ecc-4229-9de5-f6f95446c40c}</t>
  </si>
  <si>
    <t>2</t>
  </si>
  <si>
    <t>D.2</t>
  </si>
  <si>
    <t>Pítko a mlhoviště</t>
  </si>
  <si>
    <t>{66dc3e77-4663-4108-a744-a4d07621f920}</t>
  </si>
  <si>
    <t>D.3</t>
  </si>
  <si>
    <t>Zpevněné plochy a mobiliář</t>
  </si>
  <si>
    <t>{bc051d34-098a-4e7e-9b37-bdfe42bc0020}</t>
  </si>
  <si>
    <t>D.4</t>
  </si>
  <si>
    <t>Veřejné osvětlení</t>
  </si>
  <si>
    <t>{54e1ee3d-80b1-4c16-bb37-e5e72d54c3c8}</t>
  </si>
  <si>
    <t>D.5</t>
  </si>
  <si>
    <t>Sadové úpravy</t>
  </si>
  <si>
    <t>{101874b9-2785-4ce9-ab2f-629f4c369839}</t>
  </si>
  <si>
    <t>VRN</t>
  </si>
  <si>
    <t>Vedlejší rozpočtové náklady</t>
  </si>
  <si>
    <t>{fcea67e9-34a4-4206-ba17-dcbfab728e51}</t>
  </si>
  <si>
    <t>kácení_objem_korun</t>
  </si>
  <si>
    <t>výpočet objemu větví kácených stromů</t>
  </si>
  <si>
    <t>m3</t>
  </si>
  <si>
    <t>18,5</t>
  </si>
  <si>
    <t>3</t>
  </si>
  <si>
    <t>ods_asfalt</t>
  </si>
  <si>
    <t>odstranění asfaltu před centrem a hřiště</t>
  </si>
  <si>
    <t>m2</t>
  </si>
  <si>
    <t>5410</t>
  </si>
  <si>
    <t>KRYCÍ LIST SOUPISU PRACÍ</t>
  </si>
  <si>
    <t>ods_drn</t>
  </si>
  <si>
    <t>odstranění drnu</t>
  </si>
  <si>
    <t>1900</t>
  </si>
  <si>
    <t>ods_keř_skup</t>
  </si>
  <si>
    <t>odstranění keřových skupin</t>
  </si>
  <si>
    <t>750</t>
  </si>
  <si>
    <t>ods_obrubník</t>
  </si>
  <si>
    <t>odstranění betonového obrubníku</t>
  </si>
  <si>
    <t>m</t>
  </si>
  <si>
    <t>980</t>
  </si>
  <si>
    <t>ods_zídky</t>
  </si>
  <si>
    <t>odstranění zídek ze záhonů</t>
  </si>
  <si>
    <t>16,8</t>
  </si>
  <si>
    <t>Objekt:</t>
  </si>
  <si>
    <t>pl_modelace</t>
  </si>
  <si>
    <t>plocha terénních modelací</t>
  </si>
  <si>
    <t>460</t>
  </si>
  <si>
    <t>D.1 - Příprava území</t>
  </si>
  <si>
    <t>výkop_modelace</t>
  </si>
  <si>
    <t>objem zeminy potřebné na terénní modelace</t>
  </si>
  <si>
    <t>920</t>
  </si>
  <si>
    <t>SM Ostrava, Horní 791/3, 700 30 Ostrava–Hrabůvka</t>
  </si>
  <si>
    <t>REKAPITULACE ČLENĚNÍ SOUPISU PRACÍ</t>
  </si>
  <si>
    <t>Kód dílu - Popis</t>
  </si>
  <si>
    <t>Cena celkem [CZK]</t>
  </si>
  <si>
    <t>Náklady ze soupisu prací</t>
  </si>
  <si>
    <t>-1</t>
  </si>
  <si>
    <t>HSV - Práce a dodávky HSV</t>
  </si>
  <si>
    <t xml:space="preserve">    1 - Zemní práce</t>
  </si>
  <si>
    <t xml:space="preserve">    18 - Zemní práce - povrchové úpravy terénu</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</si>
  <si>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</si>
  <si>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</si>
  <si>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</si>
  <si>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</si>
  <si>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</si>
  <si>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</si>
  <si>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</si>
  <si>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</si>
  <si>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</si>
  <si>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</si>
  <si>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</si>
  <si>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</si>
  <si>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</si>
  <si>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</si>
  <si>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</si>
  <si>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</si>
  <si>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</si>
  <si>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</si>
  <si>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</si>
  <si>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</si>
  <si>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111212355</t>
  </si>
  <si>
    <t>Odstranění nevhodných dřevin průměru kmene do 100 mm výšky přes 1 m s odstraněním pařezu přes 100 do 500 m2 v rovině nebo na svahu do 1:5</t>
  </si>
  <si>
    <t>CS ÚRS 2017 01</t>
  </si>
  <si>
    <t>4</t>
  </si>
  <si>
    <t>1954952721</t>
  </si>
  <si>
    <t>VV</t>
  </si>
  <si>
    <t>112151311</t>
  </si>
  <si>
    <t>Pokácení stromu postupné bez spouštění částí kmene a koruny o průměru na řezné ploše pařezu přes 100 do 200 mm</t>
  </si>
  <si>
    <t>kus</t>
  </si>
  <si>
    <t>-78839901</t>
  </si>
  <si>
    <t>"dle inv.tab.č.35,43-3x,44-2x,48-4x,49,69-2x,70,77-2x,78-3x,99,100,101,102,103,104,105,108,109-2x,112,118-2x,119,120,122,123,124,172-2x,175,183,194"42</t>
  </si>
  <si>
    <t>"dle inv.tab.č.194,208,321,325,363"5</t>
  </si>
  <si>
    <t>Součet</t>
  </si>
  <si>
    <t>112151312</t>
  </si>
  <si>
    <t>Pokácení stromu postupné bez spouštění částí kmene a koruny o průměru na řezné ploše pařezu přes 200 do 300 mm</t>
  </si>
  <si>
    <t>1883174427</t>
  </si>
  <si>
    <t>"dle inv.tab.č.22,81,120,122-2x,123,183,208,321,322,327"11</t>
  </si>
  <si>
    <t>112151313</t>
  </si>
  <si>
    <t>Pokácení stromu postupné bez spouštění částí kmene a koruny o průměru na řezné ploše pařezu přes 300 do 400 mm</t>
  </si>
  <si>
    <t>-1222449864</t>
  </si>
  <si>
    <t>"dle inv.tab.č.22,52,86,87,122,161,163,175,178,193,209"11</t>
  </si>
  <si>
    <t>5</t>
  </si>
  <si>
    <t>112151314</t>
  </si>
  <si>
    <t>Pokácení stromu postupné bez spouštění částí kmene a koruny o průměru na řezné ploše pařezu přes 400 do 500 mm</t>
  </si>
  <si>
    <t>-506260072</t>
  </si>
  <si>
    <t>"dle inv.tab.č.94"1</t>
  </si>
  <si>
    <t>43</t>
  </si>
  <si>
    <t>112151316</t>
  </si>
  <si>
    <t>Pokácení stromu postupné bez spouštění částí kmene a koruny o průměru na řezné ploše pařezu přes 600 do 700 mm</t>
  </si>
  <si>
    <t>CS ÚRS 2016 01</t>
  </si>
  <si>
    <t>357655068</t>
  </si>
  <si>
    <t>"dle inv.tab.č.214"1</t>
  </si>
  <si>
    <t>6</t>
  </si>
  <si>
    <t>112201111</t>
  </si>
  <si>
    <t>Odstranění pařezu v rovině nebo na svahu do 1:5 o průměru pařezu na řezné ploše do 200 mm</t>
  </si>
  <si>
    <t>-1009624418</t>
  </si>
  <si>
    <t>"dle inv.tab.č.35,44,48,49,77,78,99,100,101,102,103,105,109,112,124,172,194,363"18</t>
  </si>
  <si>
    <t>7</t>
  </si>
  <si>
    <t>112201112</t>
  </si>
  <si>
    <t>Odstranění pařezu v rovině nebo na svahu do 1:5 o průměru pařezu na řezné ploše přes 200 do 300 mm</t>
  </si>
  <si>
    <t>-1474111126</t>
  </si>
  <si>
    <t>"dle inv.tab.č.43,69,70,104,108,118,119,122,325"9</t>
  </si>
  <si>
    <t>"odstranění stávajících pařezů"18</t>
  </si>
  <si>
    <t>8</t>
  </si>
  <si>
    <t>112201113</t>
  </si>
  <si>
    <t>Odstranění pařezu v rovině nebo na svahu do 1:5 o průměru pařezu na řezné ploše přes 300 do 400 mm</t>
  </si>
  <si>
    <t>-1312103803</t>
  </si>
  <si>
    <t>"dle inv.tab.č.81,87,120,123,183,208,321,322,327"9</t>
  </si>
  <si>
    <t>9</t>
  </si>
  <si>
    <t>112201114</t>
  </si>
  <si>
    <t>Odstranění pařezu v rovině nebo na svahu do 1:5 o průměru pařezu na řezné ploše přes 400 do 500 mm</t>
  </si>
  <si>
    <t>-79068197</t>
  </si>
  <si>
    <t>"dle inv.tab.č.22,86,161,163,175,178,193,209"8</t>
  </si>
  <si>
    <t>112201115</t>
  </si>
  <si>
    <t>Odstranění pařezu v rovině nebo na svahu do 1:5 o průměru pařezu na řezné ploše přes 500 do 600 mm</t>
  </si>
  <si>
    <t>-963355059</t>
  </si>
  <si>
    <t>"dle inv.tab.č.52,94"2</t>
  </si>
  <si>
    <t>44</t>
  </si>
  <si>
    <t>112201118</t>
  </si>
  <si>
    <t>Odstranění pařezu v rovině nebo na svahu do 1:5 o průměru pařezu na řezné ploše přes 800 do 900 mm</t>
  </si>
  <si>
    <t>-1954689562</t>
  </si>
  <si>
    <t>11</t>
  </si>
  <si>
    <t>M</t>
  </si>
  <si>
    <t>R-1012.1</t>
  </si>
  <si>
    <t>Zemina tříděná zahradní, 1m3=1,4t, fr. 0-10mm, vč. dopravy</t>
  </si>
  <si>
    <t>t</t>
  </si>
  <si>
    <t>vlastní položka</t>
  </si>
  <si>
    <t>1523282652</t>
  </si>
  <si>
    <t>zemina_pařez</t>
  </si>
  <si>
    <t>"objem pařezů dle tab"obsah_pařez*0,5</t>
  </si>
  <si>
    <t>"převod na tuny"zemina_pařez*2000/1000</t>
  </si>
  <si>
    <t>12</t>
  </si>
  <si>
    <t>162301411</t>
  </si>
  <si>
    <t>Vodorovné přemístění větví, kmenů nebo pařezů s naložením, složením a dopravou do 5000 m kmenů stromů listnatých, průměru přes 100 do 300 mm</t>
  </si>
  <si>
    <t>-646261973</t>
  </si>
  <si>
    <t>47+11-2</t>
  </si>
  <si>
    <t>13</t>
  </si>
  <si>
    <t>162301412</t>
  </si>
  <si>
    <t>Vodorovné přemístění větví, kmenů nebo pařezů s naložením, složením a dopravou do 5000 m kmenů stromů listnatých, průměru přes 300 do 500 mm</t>
  </si>
  <si>
    <t>-1212466132</t>
  </si>
  <si>
    <t>11+1-1</t>
  </si>
  <si>
    <t>45</t>
  </si>
  <si>
    <t>162301413</t>
  </si>
  <si>
    <t>Vodorovné přemístění větví, kmenů nebo pařezů s naložením, složením a dopravou do 5000 m kmenů stromů listnatých, průměru přes 500 do 700 mm</t>
  </si>
  <si>
    <t>-252642918</t>
  </si>
  <si>
    <t>14</t>
  </si>
  <si>
    <t>162301415</t>
  </si>
  <si>
    <t>Vodorovné přemístění větví, kmenů nebo pařezů s naložením, složením a dopravou do 5000 m kmenů stromů jehličnatých, průměru přes 100 do 300 mm</t>
  </si>
  <si>
    <t>2087875772</t>
  </si>
  <si>
    <t>"dle inv.tab.č.22,363"2</t>
  </si>
  <si>
    <t>162301416</t>
  </si>
  <si>
    <t>Vodorovné přemístění větví, kmenů nebo pařezů s naložením, složením a dopravou do 5000 m kmenů stromů jehličnatých, průměru přes 300 do 500 mm</t>
  </si>
  <si>
    <t>1700712909</t>
  </si>
  <si>
    <t>"dle inv.tab.č.22"1</t>
  </si>
  <si>
    <t>16</t>
  </si>
  <si>
    <t>162301421</t>
  </si>
  <si>
    <t>Vodorovné přemístění větví, kmenů nebo pařezů s naložením, složením a dopravou do 5000 m pařezů kmenů, průměru přes 100 do 300 mm</t>
  </si>
  <si>
    <t>396529530</t>
  </si>
  <si>
    <t>18+27</t>
  </si>
  <si>
    <t>17</t>
  </si>
  <si>
    <t>162301422</t>
  </si>
  <si>
    <t>Vodorovné přemístění větví, kmenů nebo pařezů s naložením, složením a dopravou do 5000 m pařezů kmenů, průměru přes 300 do 500 mm</t>
  </si>
  <si>
    <t>800731485</t>
  </si>
  <si>
    <t>9+8</t>
  </si>
  <si>
    <t>18</t>
  </si>
  <si>
    <t>162301423</t>
  </si>
  <si>
    <t>Vodorovné přemístění větví, kmenů nebo pařezů s naložením, složením a dopravou do 5000 m pařezů kmenů, průměru přes 500 do 700 mm</t>
  </si>
  <si>
    <t>162095470</t>
  </si>
  <si>
    <t>46</t>
  </si>
  <si>
    <t>162301424</t>
  </si>
  <si>
    <t>Vodorovné přemístění větví, kmenů nebo pařezů s naložením, složením a dopravou do 5000 m pařezů kmenů, průměru přes 700 do 900 mm</t>
  </si>
  <si>
    <t>-1450728664</t>
  </si>
  <si>
    <t>19</t>
  </si>
  <si>
    <t>111251111</t>
  </si>
  <si>
    <t>Drcení ořezaných větví strojně - (štěpkování) o průměru větví do 100 mm</t>
  </si>
  <si>
    <t>90489926</t>
  </si>
  <si>
    <t>20</t>
  </si>
  <si>
    <t>111301111</t>
  </si>
  <si>
    <t>Sejmutí drnu tl. do 100 mm, v jakékoliv ploše</t>
  </si>
  <si>
    <t>-1297311078</t>
  </si>
  <si>
    <t>162702111</t>
  </si>
  <si>
    <t>Vodorovné přemístění drnu na suchu na vzdálenost přes 5000 do 6000 m</t>
  </si>
  <si>
    <t>-1026222310</t>
  </si>
  <si>
    <t>22</t>
  </si>
  <si>
    <t>R-171201201</t>
  </si>
  <si>
    <t>Uložení bioodpadu na skládky</t>
  </si>
  <si>
    <t>-1237774176</t>
  </si>
  <si>
    <t>"objem nadrcených korun, přepočteno na 1prms"kácení_objem_korun*0,35</t>
  </si>
  <si>
    <t>"odstranění drnu tl.10cm"ods_drn*0,1</t>
  </si>
  <si>
    <t>bioodpad</t>
  </si>
  <si>
    <t>23</t>
  </si>
  <si>
    <t>171201211</t>
  </si>
  <si>
    <t>Uložení bioodpadu poplatek za uložení na skládce (skládkovné)</t>
  </si>
  <si>
    <t>-284517419</t>
  </si>
  <si>
    <t>"převod z m3 na kg a tuny"bioodpad*550/1000</t>
  </si>
  <si>
    <t>24</t>
  </si>
  <si>
    <t>184807111</t>
  </si>
  <si>
    <t>Ochrana kmene bedněním před poškozením stavebním provozem zřízení</t>
  </si>
  <si>
    <t>747725478</t>
  </si>
  <si>
    <t>"dle inv.tab.č.12,17,21,27,51,53,54,56,63–35,67,80,85,90–93,111,113–116,125,126,214,216,218,235,236"30*2*2*4</t>
  </si>
  <si>
    <t>Zemní práce - povrchové úpravy terénu</t>
  </si>
  <si>
    <t>25</t>
  </si>
  <si>
    <t>122201402</t>
  </si>
  <si>
    <t>Vykopávky v zemnících na suchu s přehozením výkopku na vzdálenost do 3 m nebo s naložením na dopravní prostředek v hornině tř. 3 přes 100 do 1 000 m3</t>
  </si>
  <si>
    <t>321855644</t>
  </si>
  <si>
    <t>26</t>
  </si>
  <si>
    <t>122201409</t>
  </si>
  <si>
    <t>Vykopávky v zemnících na suchu s přehozením výkopku na vzdálenost do 3 m nebo s naložením na dopravní prostředek v hornině tř. 3 Příplatek k cenám za lepivost horniny tř. 3</t>
  </si>
  <si>
    <t>951360898</t>
  </si>
  <si>
    <t>27</t>
  </si>
  <si>
    <t>162301101</t>
  </si>
  <si>
    <t>Vodorovné přemístění výkopku nebo sypaniny po suchu na obvyklém dopravním prostředku, bez naložení výkopku, avšak se složením bez rozhrnutí z horniny tř. 1 až 4 na vzdálenost přes 50 do 500 m</t>
  </si>
  <si>
    <t>924373361</t>
  </si>
  <si>
    <t>28</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</si>
  <si>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</si>
  <si>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</si>
  <si>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-1775848979</t>
  </si>
  <si>
    <t>29</t>
  </si>
  <si>
    <t>182201101</t>
  </si>
  <si>
    <t>Svahování trvalých svahů do projektovaných profilů s potřebným přemístěním výkopku při svahování násypů v jakékoliv hornině</t>
  </si>
  <si>
    <t>534631580</t>
  </si>
  <si>
    <t>Ostatní konstrukce a práce, bourání</t>
  </si>
  <si>
    <t>30</t>
  </si>
  <si>
    <t>113107242</t>
  </si>
  <si>
    <t>Odstranění podkladů nebo krytů s přemístěním hmot na skládku na vzdálenost do 20 m nebo s naložením na dopravní prostředek v ploše jednotlivě přes 200 m2 živičných, o tl. vrstvy přes 50 do 100 mm</t>
  </si>
  <si>
    <t>780611821</t>
  </si>
  <si>
    <t>31</t>
  </si>
  <si>
    <t>113107221</t>
  </si>
  <si>
    <t>Odstranění podkladů nebo krytů s přemístěním hmot na skládku na vzdálenost do 20 m nebo s naložením na dopravní prostředek v ploše jednotlivě přes 200 m2 z kameniva hrubého drceného, o tl. vrstvy do 100 mm</t>
  </si>
  <si>
    <t>-1472719302</t>
  </si>
  <si>
    <t>32</t>
  </si>
  <si>
    <t>R-120901121</t>
  </si>
  <si>
    <t>Bourání konstrukcí s přemístěním suti na hromady na vzdálenost do 20 m nebo s naložením na dopravní prostředek z betonu prostého neprokládaného</t>
  </si>
  <si>
    <t>-1511192632</t>
  </si>
  <si>
    <t>33</t>
  </si>
  <si>
    <t>113202111</t>
  </si>
  <si>
    <t>Vytrhání obrub s vybouráním lože, s přemístěním hmot na skládku na vzdálenost do 3 m nebo s naložením na dopravní prostředek z krajníků nebo obrubníků stojatých</t>
  </si>
  <si>
    <t>-756180230</t>
  </si>
  <si>
    <t>34</t>
  </si>
  <si>
    <t>966001211</t>
  </si>
  <si>
    <t>Odstranění lavičky parkové stabilní zabetonované</t>
  </si>
  <si>
    <t>-1457568370</t>
  </si>
  <si>
    <t>35</t>
  </si>
  <si>
    <t>R-966001112</t>
  </si>
  <si>
    <t>Odstranění sloupků a vybavení dětských hřišť</t>
  </si>
  <si>
    <t>-1914433502</t>
  </si>
  <si>
    <t>997</t>
  </si>
  <si>
    <t>Přesun sutě</t>
  </si>
  <si>
    <t>36</t>
  </si>
  <si>
    <t>997221111</t>
  </si>
  <si>
    <t>Vodorovná doprava suti nošením s naložením a se složením ze sypkých materiálů, na vzdálenost do 50 m</t>
  </si>
  <si>
    <t>462340247</t>
  </si>
  <si>
    <t>37</t>
  </si>
  <si>
    <t>997221551</t>
  </si>
  <si>
    <t>Vodorovná doprava suti bez naložení, ale se složením a s hrubým urovnáním ze sypkých materiálů, na vzdálenost do 1 km</t>
  </si>
  <si>
    <t>-561835822</t>
  </si>
  <si>
    <t>38</t>
  </si>
  <si>
    <t>997221559</t>
  </si>
  <si>
    <t>Vodorovná doprava suti bez naložení, ale se složením a s hrubým urovnáním Příplatek k ceně za každý další i započatý 1 km přes 1 km</t>
  </si>
  <si>
    <t>-1786844824</t>
  </si>
  <si>
    <t>39</t>
  </si>
  <si>
    <t>997221611</t>
  </si>
  <si>
    <t>Nakládání na dopravní prostředky pro vodorovnou dopravu suti</t>
  </si>
  <si>
    <t>2072790561</t>
  </si>
  <si>
    <t>40</t>
  </si>
  <si>
    <t>997221815</t>
  </si>
  <si>
    <t>Poplatek za uložení stavebního odpadu na skládce (skládkovné) betonového</t>
  </si>
  <si>
    <t>-1587113306</t>
  </si>
  <si>
    <t>41</t>
  </si>
  <si>
    <t>997221845</t>
  </si>
  <si>
    <t>Poplatek za uložení stavebního odpadu na skládce (skládkovné) z asfaltových povrchů</t>
  </si>
  <si>
    <t>789673886</t>
  </si>
  <si>
    <t>42</t>
  </si>
  <si>
    <t>997221855</t>
  </si>
  <si>
    <t>Poplatek za uložení stavebního odpadu na skládce (skládkovné) z kameniva</t>
  </si>
  <si>
    <t>-854696104</t>
  </si>
  <si>
    <t>D.2 - Pítko a mlhoviště</t>
  </si>
  <si>
    <t>112151111R</t>
  </si>
  <si>
    <t>SO D.3 - Miroslav Sluka</t>
  </si>
  <si>
    <t>kpl</t>
  </si>
  <si>
    <t>-284142975</t>
  </si>
  <si>
    <t>chránička</t>
  </si>
  <si>
    <t>plastová chránička pro is</t>
  </si>
  <si>
    <t>350</t>
  </si>
  <si>
    <t>objem_podsyp_zídka_A</t>
  </si>
  <si>
    <t>objem štěrkopísku pro základ zídky záhonu A</t>
  </si>
  <si>
    <t>1,32</t>
  </si>
  <si>
    <t>objem_podsyp_zídka_B</t>
  </si>
  <si>
    <t>objem štěrkopísku pro základ zídky záhonu B</t>
  </si>
  <si>
    <t>0,96</t>
  </si>
  <si>
    <t>objem_základ_zídka_A</t>
  </si>
  <si>
    <t>objem betonu pro základ zídky záhonu A</t>
  </si>
  <si>
    <t>10,56</t>
  </si>
  <si>
    <t>objem_základ_zídka_B</t>
  </si>
  <si>
    <t>objem betonu pro základ zídky záhonu B</t>
  </si>
  <si>
    <t>7,68</t>
  </si>
  <si>
    <t>objem_zídka_A</t>
  </si>
  <si>
    <t>objem betonu na opěrnou zídku záhonu A</t>
  </si>
  <si>
    <t>5,247</t>
  </si>
  <si>
    <t>objem_zídka_B</t>
  </si>
  <si>
    <t>objem betonu na opěrnou zídku záhonu B</t>
  </si>
  <si>
    <t>3,816</t>
  </si>
  <si>
    <t>D.3 - Zpevněné plochy a mobiliář</t>
  </si>
  <si>
    <t>pl_asfalt</t>
  </si>
  <si>
    <t>plocha navrženého asfaltu</t>
  </si>
  <si>
    <t>625</t>
  </si>
  <si>
    <t>pl_dlažba_pojezd</t>
  </si>
  <si>
    <t>plocha navržené dlažby pro pojezd</t>
  </si>
  <si>
    <t>3260</t>
  </si>
  <si>
    <t>pl_mlat</t>
  </si>
  <si>
    <t>plocha navržené mlatové komunikace</t>
  </si>
  <si>
    <t>140</t>
  </si>
  <si>
    <t>pl_nopovka_A</t>
  </si>
  <si>
    <t>plocha nopové folie záhon B</t>
  </si>
  <si>
    <t>52,5</t>
  </si>
  <si>
    <t>pl_nopovka_B</t>
  </si>
  <si>
    <t>37,5</t>
  </si>
  <si>
    <t>pl_šlapáky</t>
  </si>
  <si>
    <t>plocha šlapákového chodníčku</t>
  </si>
  <si>
    <t>51</t>
  </si>
  <si>
    <t>pl_základ_zídka_A</t>
  </si>
  <si>
    <t>plocha základu pod zídkou A</t>
  </si>
  <si>
    <t>13,2</t>
  </si>
  <si>
    <t>pl_základ_zídka_B</t>
  </si>
  <si>
    <t>plocha základu pod zídkou</t>
  </si>
  <si>
    <t>9,6</t>
  </si>
  <si>
    <t>výkop_asfalt</t>
  </si>
  <si>
    <t>objem výkopku pro asfaltový povrch</t>
  </si>
  <si>
    <t>343,75</t>
  </si>
  <si>
    <t>výkop_dlažba_pojezd</t>
  </si>
  <si>
    <t>objem výkopku pro povrch z dlažby pro pojezd</t>
  </si>
  <si>
    <t>2021,2</t>
  </si>
  <si>
    <t>výkop_mlat</t>
  </si>
  <si>
    <t>objem výkopku pro mlatový povrch</t>
  </si>
  <si>
    <t>výkop_šlapáky</t>
  </si>
  <si>
    <t>objem výkopku pro povrch ze šlapáků</t>
  </si>
  <si>
    <t>11,22</t>
  </si>
  <si>
    <t>výkop_zídka</t>
  </si>
  <si>
    <t>objem výkopku pro základ zídky</t>
  </si>
  <si>
    <t>8,48</t>
  </si>
  <si>
    <t>výkop_zídky_A</t>
  </si>
  <si>
    <t>objem výkopku pro základ zídky A</t>
  </si>
  <si>
    <t>výkop_zídky_B</t>
  </si>
  <si>
    <t>objem výkopku pro základ zídky B</t>
  </si>
  <si>
    <t xml:space="preserve">    5 - Komunikace pozemní</t>
  </si>
  <si>
    <t xml:space="preserve">      57 - Kryty pozemních komunikací a ploch</t>
  </si>
  <si>
    <t xml:space="preserve">      32 - Konstrukce opěrné zdi</t>
  </si>
  <si>
    <t xml:space="preserve">      998 - Přesun hmot</t>
  </si>
  <si>
    <t xml:space="preserve">    OST2 - Mobiliář a prvky pro stezku</t>
  </si>
  <si>
    <t xml:space="preserve">      997 - Přesun mobiliáře</t>
  </si>
  <si>
    <t>122201103</t>
  </si>
  <si>
    <t>Odkopávky a prokopávky nezapažené s přehozením výkopku na vzdálenost do 3 m nebo s naložením na dopravní prostředek v hornině tř. 3 přes 1 000 do 5 000 m3</t>
  </si>
  <si>
    <t>2144062328</t>
  </si>
  <si>
    <t>výkop_asfalt+výkop_dlažba_pojezd+výkop_mlat+výkop_šlapáky</t>
  </si>
  <si>
    <t>122201109</t>
  </si>
  <si>
    <t>Odkopávky a prokopávky nezapažené s přehozením výkopku na vzdálenost do 3 m nebo s naložením na dopravní prostředek v hornině tř. 3 Příplatek k cenám za lepivost horniny tř. 3</t>
  </si>
  <si>
    <t>1303926345</t>
  </si>
  <si>
    <t>132201101</t>
  </si>
  <si>
    <t>Hloubení zapažených i nezapažených rýh šířky do 600 mm s urovnáním dna do předepsaného profilu a spádu v hornině tř. 3 do 100 m3</t>
  </si>
  <si>
    <t>1724040321</t>
  </si>
  <si>
    <t>výkop_zídky_A+výkop_zídky_B</t>
  </si>
  <si>
    <t>132201109</t>
  </si>
  <si>
    <t>Hloubení zapažených i nezapažených rýh šířky do 600 mm s urovnáním dna do předepsaného profilu a spádu v hornině tř. 3 Příplatek k cenám za lepivost horniny tř. 3</t>
  </si>
  <si>
    <t>251537230</t>
  </si>
  <si>
    <t>167101102</t>
  </si>
  <si>
    <t>Nakládání, skládání a překládání neulehlého výkopku nebo sypaniny nakládání, množství přes 100 m3, z hornin tř. 1 až 4</t>
  </si>
  <si>
    <t>-994923268</t>
  </si>
  <si>
    <t>výkop_asfalt+výkop_dlažba_pojezd+výkop_mlat+výkop_šlapáky+výkop_zídky_A+výkop_zídky_B</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</si>
  <si>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</si>
  <si>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</si>
  <si>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-1733815697</t>
  </si>
  <si>
    <t>"zemník na terénní úpravy"1100</t>
  </si>
  <si>
    <t>162701105</t>
  </si>
  <si>
    <t>Vodorovné přemístění výkopku nebo sypaniny po suchu na obvyklém dopravním prostředku, bez naložení výkopku, avšak se složením bez rozhrnutí z horniny tř. 1 až 4 na vzdálenost přes 9 000 do 10 000 m</t>
  </si>
  <si>
    <t>-126549930</t>
  </si>
  <si>
    <t>odvoz_zemina</t>
  </si>
  <si>
    <t>výkop_asfalt+výkop_dlažba_pojezd+výkop_mlat+výkop_šlapáky+výkop_zídka-1100"zemník"</t>
  </si>
  <si>
    <t>171201201</t>
  </si>
  <si>
    <t>Uložení sypaniny na skládky</t>
  </si>
  <si>
    <t>-1991669713</t>
  </si>
  <si>
    <t>Uložení sypaniny poplatek za uložení sypaniny na skládce (skládkovné)</t>
  </si>
  <si>
    <t>573849502</t>
  </si>
  <si>
    <t>"převod z m3 na kg a tuny"odvoz_zemina*2000/1000</t>
  </si>
  <si>
    <t>181951102</t>
  </si>
  <si>
    <t>Úprava pláně vyrovnáním výškových rozdílů v hornině tř. 1 až 4 se zhutněním</t>
  </si>
  <si>
    <t>1581098508</t>
  </si>
  <si>
    <t>pl_asfalt+pl_dlažba_pojezd+pl_mlat+pl_šlapáky+pl_základ_zídka_A+pl_základ_zídka_B</t>
  </si>
  <si>
    <t>Komunikace pozemní</t>
  </si>
  <si>
    <t>57</t>
  </si>
  <si>
    <t>Kryty pozemních komunikací a ploch</t>
  </si>
  <si>
    <t>596212223</t>
  </si>
  <si>
    <t>Kladení dlažby z betonových zámkových dlaždic pozemních komunikací s ložem z kameniva těženého nebo drceného tl. do 50 mm, s vyplněním spár, s dvojitým hutněním vibrováním a se smetením přebytečného materiálu na krajnici tl. 80 mm skupiny B, pro plochy př</t>
  </si>
  <si>
    <t>213491542</t>
  </si>
  <si>
    <t>592451090</t>
  </si>
  <si>
    <t>dlažba  skladebná betonová pro komunikace 20x10x8 cm přírodní, včetně prořezu</t>
  </si>
  <si>
    <t>-1375381896</t>
  </si>
  <si>
    <t>"30%z dlaž.plochy"pl_dlažba_pojezd*0,3</t>
  </si>
  <si>
    <t>592451090-R</t>
  </si>
  <si>
    <t>dlažba  skladebná betonová pro komunikace 10x10x8 cm přírodní, včetně prořezu</t>
  </si>
  <si>
    <t>839699505</t>
  </si>
  <si>
    <t>"15%z dlaž.plochy"pl_dlažba_pojezd*0,15</t>
  </si>
  <si>
    <t>592451090-R1</t>
  </si>
  <si>
    <t>dlažba  skladebná betonová pro komunikace 20x20x8 cm přírodní, včetně prořezu</t>
  </si>
  <si>
    <t>1177459819</t>
  </si>
  <si>
    <t>"60%z dlaž.plochy"pl_dlažba_pojezd*0,6</t>
  </si>
  <si>
    <t>564201111</t>
  </si>
  <si>
    <t>Podklad nebo podsyp ze štěrkopísku ŠP s rozprostřením, vlhčením a zhutněním, po zhutnění tl. 40 mm</t>
  </si>
  <si>
    <t>344689077</t>
  </si>
  <si>
    <t>564871111</t>
  </si>
  <si>
    <t>Podklad ze štěrkodrti ŠD s rozprostřením a zhutněním, po zhutnění tl. 250 mm</t>
  </si>
  <si>
    <t>339269813</t>
  </si>
  <si>
    <t>pl_dlažba_pojezd*2+pl_asfalt</t>
  </si>
  <si>
    <t>916231213</t>
  </si>
  <si>
    <t>Osazení chodníkového obrubníku betonového se zřízením lože, s vyplněním a zatřením spár cementovou maltou stojatého s boční opěrou z betonu prostého tř. C 12/15, do lože z betonu prostého téže značky</t>
  </si>
  <si>
    <t>1616241094</t>
  </si>
  <si>
    <t>"10% ztratné"obruba_dlažba*1,1</t>
  </si>
  <si>
    <t>592174160</t>
  </si>
  <si>
    <t>obrubník betonový chodníkový 100x10x25 cm</t>
  </si>
  <si>
    <t>-1962231247</t>
  </si>
  <si>
    <t>596811221</t>
  </si>
  <si>
    <t xml:space="preserve">Kladení dlažby z betonových nebo kameninových dlaždic komunikací pro pěší s vyplněním spár a se smetením přebytečného materiálu na vzdálenost do 3 m s ložem z kameniva těženého tl. do 30 mm velikosti dlaždic přes 0,09 m2 do 0,25 m2, pro plochy přes 50 do </t>
  </si>
  <si>
    <t>-1357159711</t>
  </si>
  <si>
    <t>592456000</t>
  </si>
  <si>
    <t>dlažba desková betonová hladká 60x40x4 cm</t>
  </si>
  <si>
    <t>668617044</t>
  </si>
  <si>
    <t>564801111</t>
  </si>
  <si>
    <t>Podklad ze štěrkodrti ŠD s rozprostřením a zhutněním, po zhutnění tl. 30 mm</t>
  </si>
  <si>
    <t>1355672228</t>
  </si>
  <si>
    <t>564851111</t>
  </si>
  <si>
    <t>Podklad ze štěrkodrti ŠD s rozprostřením a zhutněním, po zhutnění tl. 150 mm</t>
  </si>
  <si>
    <t>-690903122</t>
  </si>
  <si>
    <t>577134221</t>
  </si>
  <si>
    <t>Asfaltový beton vrstva obrusná ACO 11 (ABS) s rozprostřením a se zhutněním z nemodifikovaného asfaltu v pruhu šířky přes 3 m tř. II, po zhutnění tl. 40 mm, včetně spojovacího živičného postřiku</t>
  </si>
  <si>
    <t>303682573</t>
  </si>
  <si>
    <t>565166122</t>
  </si>
  <si>
    <t>Asfaltový beton vrstva podkladní ACP 22 (obalované kamenivo hrubozrnné - OKH) s rozprostřením a zhutněním v pruhu šířky přes 3 m, po zhutnění tl. 90 mm,  včetně spojovacího živičného postřiku</t>
  </si>
  <si>
    <t>837547687</t>
  </si>
  <si>
    <t>564752113</t>
  </si>
  <si>
    <t>Podklad nebo kryt z vibrovaného štěrku VŠ s rozprostřením, vlhčením a zhutněním, po zhutnění tl. 170 mm</t>
  </si>
  <si>
    <t>32573135</t>
  </si>
  <si>
    <t>916331112</t>
  </si>
  <si>
    <t>Osazení zahradního obrubníku betonového s ložem tl. od 50 do 100 mm z betonu prostého tř. C 12/15 s boční opěrou z betonu prostého tř. C 12/15</t>
  </si>
  <si>
    <t>441770806</t>
  </si>
  <si>
    <t>"10% ztratné"obruba_asfalt*1,1</t>
  </si>
  <si>
    <t>592172110</t>
  </si>
  <si>
    <t>Obrubníky betonové a železobetonové obrubníky zahradní ABO 100/5/25 II šedá   100 x 5 x 25</t>
  </si>
  <si>
    <t>740672267</t>
  </si>
  <si>
    <t>589116112</t>
  </si>
  <si>
    <t>Kryt ploch jednovrstvový nebo dvouvrstvový s rozprostřením hmot, vlhčením a zhutněním hlinitopísčitý, o tl. přes 20 do 50 mm</t>
  </si>
  <si>
    <t>-48002242</t>
  </si>
  <si>
    <t>564811112</t>
  </si>
  <si>
    <t>Podklad ze štěrkodrti ŠD s rozprostřením a zhutněním, po zhutnění tl. 60 mm</t>
  </si>
  <si>
    <t>-1470867722</t>
  </si>
  <si>
    <t>564811113</t>
  </si>
  <si>
    <t>Podklad ze štěrkodrti ŠD s rozprostřením a zhutněním, po zhutnění tl. 70 mm</t>
  </si>
  <si>
    <t>340311657</t>
  </si>
  <si>
    <t>564821111</t>
  </si>
  <si>
    <t>Podklad ze štěrkodrti ŠD s rozprostřením a zhutněním, po zhutnění tl. 80 mm</t>
  </si>
  <si>
    <t>1719798626</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</si>
  <si>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</si>
  <si>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</si>
  <si>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-162835724</t>
  </si>
  <si>
    <t>"10% ztratné"obruba_mlat*1,1</t>
  </si>
  <si>
    <t>583801200</t>
  </si>
  <si>
    <t>kostka dlažební drobná, žula velikost 8/10 cm</t>
  </si>
  <si>
    <t>-1272361722</t>
  </si>
  <si>
    <t>"1t=5m2. plocha kostek 15,5m2"15,5/5</t>
  </si>
  <si>
    <t>935932111-R</t>
  </si>
  <si>
    <t>Osazení plastové chráničky dle pokynů správce is</t>
  </si>
  <si>
    <t>-1957024885</t>
  </si>
  <si>
    <t>286181570-R</t>
  </si>
  <si>
    <t>dělená plastová kabelová chránička dle pokynů správce is</t>
  </si>
  <si>
    <t>-1085709556</t>
  </si>
  <si>
    <t>175111101</t>
  </si>
  <si>
    <t>Obsypání potrubí ručně sypaninou z vhodných hornin tř. 1 až 4 nebo materiálem připraveným podél výkopu ve vzdálenosti do 3 m od jeho kraje, pro jakoukoliv hloubku výkopu a míru zhutnění bez prohození sypaniny</t>
  </si>
  <si>
    <t>-289310035</t>
  </si>
  <si>
    <t>chránička*0,5*0,5</t>
  </si>
  <si>
    <t>Konstrukce opěrné zdi</t>
  </si>
  <si>
    <t>271532213</t>
  </si>
  <si>
    <t>Podsyp pod základové konstrukce se zhutněním a urovnáním povrchu z kameniva hrubého, frakce 8 - 16 mm</t>
  </si>
  <si>
    <t>-1112133232</t>
  </si>
  <si>
    <t>objem_podsyp_zídka_A+objem_podsyp_zídka_B</t>
  </si>
  <si>
    <t>274321211</t>
  </si>
  <si>
    <t>Základy z betonu železového (bez výztuže) pasy z betonu bez zvýšených nároků na prostředí tř. C 12/15</t>
  </si>
  <si>
    <t>636387901</t>
  </si>
  <si>
    <t>objem_základ_zídka_A+objem_základ_zídka_B</t>
  </si>
  <si>
    <t>245510300</t>
  </si>
  <si>
    <t>nátěr hydroizolační - tekutá lepenka, bal. 6 kg</t>
  </si>
  <si>
    <t>kg</t>
  </si>
  <si>
    <t>988930005</t>
  </si>
  <si>
    <t>"1,5kg/m2"(pl_základ_zídka_A+pl_základ_zídka_B)*1,5</t>
  </si>
  <si>
    <t>311351111</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</si>
  <si>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t>
  </si>
  <si>
    <t>-1652306993</t>
  </si>
  <si>
    <t>"plocha bednění - zídka A"0,55*33*2</t>
  </si>
  <si>
    <t>"plocha bednění - zídka B"0,55*24*2</t>
  </si>
  <si>
    <t>311362021</t>
  </si>
  <si>
    <t>Výztuž nadzákladových zdí nosných svislých nebo odkloněných od svislice, rovných nebo oblých ze svařovaných sítí z drátů typu KARI</t>
  </si>
  <si>
    <t>1996619116</t>
  </si>
  <si>
    <t>"počet kari sítí*hmotnost - zídka A"13*0,00594</t>
  </si>
  <si>
    <t>"počet kari sítí*hmotnost - zídka B"10*0,00594</t>
  </si>
  <si>
    <t>345321313</t>
  </si>
  <si>
    <t>Zídka pro zvýšený záhoní z betonu železového bez výztuže tř. C 16/20</t>
  </si>
  <si>
    <t>-1310840762</t>
  </si>
  <si>
    <t>objem_zídka_A+objem_zídka_B</t>
  </si>
  <si>
    <t>919724122</t>
  </si>
  <si>
    <t>Drenážní geosyntetikum s tuhým jádrem laminované geotextilií oboustranně</t>
  </si>
  <si>
    <t>46210975</t>
  </si>
  <si>
    <t>pl_nopovka_A+pl_nopovka_B</t>
  </si>
  <si>
    <t>283230440</t>
  </si>
  <si>
    <t>fólie multifunkční profilovaná (nopová)  1,5 x 20 m</t>
  </si>
  <si>
    <t>-773181346</t>
  </si>
  <si>
    <t>R-935113111</t>
  </si>
  <si>
    <t>Osazení odvodňovací drenážní trubky průměru do 80 mm</t>
  </si>
  <si>
    <t>1587421955</t>
  </si>
  <si>
    <t>"délka zídky A+B*ztratné"(24+33)*1,15</t>
  </si>
  <si>
    <t>286112220</t>
  </si>
  <si>
    <t>trubka drenážní flexibilní D 80 mm</t>
  </si>
  <si>
    <t>1885577286</t>
  </si>
  <si>
    <t>47</t>
  </si>
  <si>
    <t>311351112</t>
  </si>
  <si>
    <t>541252155</t>
  </si>
  <si>
    <t>48</t>
  </si>
  <si>
    <t>122201401</t>
  </si>
  <si>
    <t>Vykopávky v zemnících na suchu s přehozením výkopku na vzdálenost do 3 m nebo s naložením na dopravní prostředek v hornině tř. 3 do 100 m3</t>
  </si>
  <si>
    <t>-749945198</t>
  </si>
  <si>
    <t>"zásyp zeminou záhon A"50*0,55</t>
  </si>
  <si>
    <t>"zásyp zeminou záhon B"22*0,55</t>
  </si>
  <si>
    <t>49</t>
  </si>
  <si>
    <t>174201101</t>
  </si>
  <si>
    <t>Zásyp sypaninou z jakékoliv horniny s uložením výkopku ve vrstvách bez zhutnění jam, šachet, rýh nebo kolem objektů v těchto vykopávkách</t>
  </si>
  <si>
    <t>-475822258</t>
  </si>
  <si>
    <t>"zásyp záhonu A"60*0,55</t>
  </si>
  <si>
    <t>"zásyp záhonu B"30*0,55</t>
  </si>
  <si>
    <t>50</t>
  </si>
  <si>
    <t>583336740</t>
  </si>
  <si>
    <t>kamenivo těžené hrubé frakce 16-32</t>
  </si>
  <si>
    <t>-2118496432</t>
  </si>
  <si>
    <t>"drenáž za zídku záhon A"(0,2*0,5*24)*1800/1000</t>
  </si>
  <si>
    <t>"drenáž za zídku záhon B"(0,2*0,5*33)*1800/1000</t>
  </si>
  <si>
    <t>998</t>
  </si>
  <si>
    <t>Přesun hmot</t>
  </si>
  <si>
    <t>998223094</t>
  </si>
  <si>
    <t>Přesun hmot pro pozemní komunikace s krytem dlážděným Příplatek k ceně za zvětšený přesun přes vymezenou největší dopravní vzdálenost do 5000 m</t>
  </si>
  <si>
    <t>1334860507</t>
  </si>
  <si>
    <t>52</t>
  </si>
  <si>
    <t>998223095</t>
  </si>
  <si>
    <t>Přesun hmot pro pozemní komunikace s krytem dlážděným Příplatek k ceně za zvětšený přesun přes vymezenou největší dopravní vzdálenost za každých dalších 5000 m přes 5000 m</t>
  </si>
  <si>
    <t>-1311135480</t>
  </si>
  <si>
    <t>53</t>
  </si>
  <si>
    <t>998225194</t>
  </si>
  <si>
    <t>Přesun hmot pro komunikace s krytem z kameniva, monolitickým betonovým nebo živičným Příplatek k ceně za zvětšený přesun přes vymezenou největší dopravní vzdálenost do 5000 m</t>
  </si>
  <si>
    <t>-112463188</t>
  </si>
  <si>
    <t>54</t>
  </si>
  <si>
    <t>998225195</t>
  </si>
  <si>
    <t>Přesun hmot pro komunikace s krytem z kameniva, monolitickým betonovým nebo živičným Příplatek k ceně za zvětšený přesun přes vymezenou největší dopravní vzdálenost za každých dalších 5000 m přes 5000 m</t>
  </si>
  <si>
    <t>-585129773</t>
  </si>
  <si>
    <t>OST2</t>
  </si>
  <si>
    <t>Mobiliář a prvky pro stezku</t>
  </si>
  <si>
    <t>55</t>
  </si>
  <si>
    <t>936104211</t>
  </si>
  <si>
    <t>Montáž odpadkového koše do betonové patky</t>
  </si>
  <si>
    <t>1185264094</t>
  </si>
  <si>
    <t>56</t>
  </si>
  <si>
    <t>749101320</t>
  </si>
  <si>
    <t>Zařízení městského mobiliáře koše odpadkové ocelový se stříškou opláštění tropickým dřevem, kotvený do bet.patek, výška 94 cm, průměr 39 cm, objem 52l</t>
  </si>
  <si>
    <t>-1368229790</t>
  </si>
  <si>
    <t>936124112</t>
  </si>
  <si>
    <t>Montáž lavičky parkové stabilní se zabetonováním noh</t>
  </si>
  <si>
    <t>-60780905</t>
  </si>
  <si>
    <t>"počet laviček"13+6+1+3+6</t>
  </si>
  <si>
    <t>58</t>
  </si>
  <si>
    <t>749101000</t>
  </si>
  <si>
    <t>lavička s opěradlem (kotvená) 185x64,5x81 cm, konstrukce- hliníková slitina, sedák, područky-tropické dřevo</t>
  </si>
  <si>
    <t>1945264613</t>
  </si>
  <si>
    <t>59</t>
  </si>
  <si>
    <t>936174312</t>
  </si>
  <si>
    <t>Montáž stojanu na kola přichyceného kotevními šrouby 10 kol</t>
  </si>
  <si>
    <t>-1413352192</t>
  </si>
  <si>
    <t>60</t>
  </si>
  <si>
    <t>749101520</t>
  </si>
  <si>
    <t>stojan na kola ve tvaru P, kotvený do bet.patek, rozměr:54x85cm</t>
  </si>
  <si>
    <t>-171641710</t>
  </si>
  <si>
    <t>"počet stojanů na dvě lokality"5*2</t>
  </si>
  <si>
    <t>61</t>
  </si>
  <si>
    <t>R1000006.2</t>
  </si>
  <si>
    <t>Tabule herní - dendrofon</t>
  </si>
  <si>
    <t>-958861102</t>
  </si>
  <si>
    <t>62</t>
  </si>
  <si>
    <t>R1000006.3</t>
  </si>
  <si>
    <t>Tabule herní - dřevěné pexeso</t>
  </si>
  <si>
    <t>1658550239</t>
  </si>
  <si>
    <t>63</t>
  </si>
  <si>
    <t>R26</t>
  </si>
  <si>
    <t>Tabule informační dřevěná, včetně grafického návrhu</t>
  </si>
  <si>
    <t>1419673918</t>
  </si>
  <si>
    <t>64</t>
  </si>
  <si>
    <t>R_1111</t>
  </si>
  <si>
    <t>Ptačí budka dřevěná - pro pět druhů ptáků - viz TZ</t>
  </si>
  <si>
    <t>1018780950</t>
  </si>
  <si>
    <t>65</t>
  </si>
  <si>
    <t>R_114</t>
  </si>
  <si>
    <t>Krmítko pro ptáky dřevěné, na dřevěném kůlu ukotveném do země, rozměr 53x46x35 cm</t>
  </si>
  <si>
    <t>-1944019113</t>
  </si>
  <si>
    <t>66</t>
  </si>
  <si>
    <t>R_114.1</t>
  </si>
  <si>
    <t>Krmítko pro ptáky dřevěné, upevněné na strom, rozměr 30x16x30 cm</t>
  </si>
  <si>
    <t>1615484858</t>
  </si>
  <si>
    <t>67</t>
  </si>
  <si>
    <t>R_109.1</t>
  </si>
  <si>
    <t>ptačí koupadlo a napajedlo, materiál: dřevocement ukotvený do bet. základu, rozměr:0,5x0,1cm, objem 3,5l</t>
  </si>
  <si>
    <t>1878566971</t>
  </si>
  <si>
    <t>Přesun mobiliáře</t>
  </si>
  <si>
    <t>68</t>
  </si>
  <si>
    <t>998231311</t>
  </si>
  <si>
    <t>Přesun hmot pro sadovnické a krajinářské úpravy dopravní vzdálenost do 5000 m</t>
  </si>
  <si>
    <t>-536154985</t>
  </si>
  <si>
    <t>69</t>
  </si>
  <si>
    <t>998231411</t>
  </si>
  <si>
    <t>Ruční přesun hmot pro sadovnické a krajinářské úpravy bez užití mechanizace vodorovná dopravní vzdálenost do 100 m</t>
  </si>
  <si>
    <t>-871737877</t>
  </si>
  <si>
    <t>D.4 - Veřejné osvětlení</t>
  </si>
  <si>
    <t>SO D.3 - Ing. Richard Najman</t>
  </si>
  <si>
    <t>-499322937</t>
  </si>
  <si>
    <t>cibuloviny</t>
  </si>
  <si>
    <t>počet cibulovin</t>
  </si>
  <si>
    <t>ks</t>
  </si>
  <si>
    <t>300</t>
  </si>
  <si>
    <t>84</t>
  </si>
  <si>
    <t>keře</t>
  </si>
  <si>
    <t>počet navržených keřů</t>
  </si>
  <si>
    <t>517</t>
  </si>
  <si>
    <t>pl_keře</t>
  </si>
  <si>
    <t>plocha navrhovaných keřů</t>
  </si>
  <si>
    <t>290</t>
  </si>
  <si>
    <t>pl_sol_keře</t>
  </si>
  <si>
    <t>plocha soliternich keřů - jednotlivě plocha*počet</t>
  </si>
  <si>
    <t>2,88</t>
  </si>
  <si>
    <t>pl_štěrk_záhon</t>
  </si>
  <si>
    <t>plocha trvalek ve štěrkovém záhoně</t>
  </si>
  <si>
    <t>pl_trávník</t>
  </si>
  <si>
    <t>plocha navrženého trávníku</t>
  </si>
  <si>
    <t>3110</t>
  </si>
  <si>
    <t>D.5 - Sadové úpravy</t>
  </si>
  <si>
    <t>pl_trvalky</t>
  </si>
  <si>
    <t>plocha navrhovaných trvalek</t>
  </si>
  <si>
    <t>90</t>
  </si>
  <si>
    <t>stromy</t>
  </si>
  <si>
    <t>navržené stromy</t>
  </si>
  <si>
    <t>trvalky</t>
  </si>
  <si>
    <t>počet vysázených trvalek</t>
  </si>
  <si>
    <t>767</t>
  </si>
  <si>
    <t xml:space="preserve">    N02 - Ošetření dřevin</t>
  </si>
  <si>
    <t xml:space="preserve">    N01 - Sadové úpravy</t>
  </si>
  <si>
    <t xml:space="preserve">      N03 - Příprava půdy</t>
  </si>
  <si>
    <t xml:space="preserve">      N05 - Výsadba dřevin</t>
  </si>
  <si>
    <t xml:space="preserve">        N06 - Materiál pro výsadbu</t>
  </si>
  <si>
    <t xml:space="preserve">          N010 - Stromy</t>
  </si>
  <si>
    <t xml:space="preserve">          N08 - Keře</t>
  </si>
  <si>
    <t xml:space="preserve">          N07 - Trvalky</t>
  </si>
  <si>
    <t xml:space="preserve">          N09 - Cibuloviny</t>
  </si>
  <si>
    <t xml:space="preserve">      N011 - Založení trávníku</t>
  </si>
  <si>
    <t xml:space="preserve">    OST1 - Následná péče po dobu 3 let</t>
  </si>
  <si>
    <t>N02</t>
  </si>
  <si>
    <t>Ošetření dřevin</t>
  </si>
  <si>
    <t>184852212</t>
  </si>
  <si>
    <t>Řez stromů prováděný lezeckou technikou zdravotní, plocha koruny stromu přes 30 do 60 m2</t>
  </si>
  <si>
    <t>169593325</t>
  </si>
  <si>
    <t>"dle inv.tab.č.149,212,226,227"4</t>
  </si>
  <si>
    <t>184852213</t>
  </si>
  <si>
    <t>Řez stromů prováděný lezeckou technikou zdravotní, plocha koruny stromu přes 60 do 90 m2</t>
  </si>
  <si>
    <t>540611373</t>
  </si>
  <si>
    <t>"dle inv.tab.č.17,210,221,318,334,335"6</t>
  </si>
  <si>
    <t>184852214</t>
  </si>
  <si>
    <t>Řez stromů prováděný lezeckou technikou zdravotní, plocha koruny stromu přes 90 do 120 m2</t>
  </si>
  <si>
    <t>-851337599</t>
  </si>
  <si>
    <t>"dle inv.tab.č.56,74,140,141,157,160,169,235,252,260,265,298,337,338,367,368,370"17</t>
  </si>
  <si>
    <t>184852215</t>
  </si>
  <si>
    <t>Řez stromů prováděný lezeckou technikou zdravotní, plocha koruny stromu přes 120 do 150 m2</t>
  </si>
  <si>
    <t>500008258</t>
  </si>
  <si>
    <t>"dle inv.tab.č.15,16,130,158,159,165,170,184,187,203,239,253,273,290,291,350,353,358,361,365,366"21</t>
  </si>
  <si>
    <t>184852216</t>
  </si>
  <si>
    <t>Řez stromů prováděný lezeckou technikou zdravotní, plocha koruny stromu přes 150 do 180 m2</t>
  </si>
  <si>
    <t>1735810502</t>
  </si>
  <si>
    <t>"dle inv.tab.č.113,142,144,162,164,185,186,241,249,313,339,357,359,360,369"15</t>
  </si>
  <si>
    <t>184852217</t>
  </si>
  <si>
    <t>Řez stromů prováděný lezeckou technikou zdravotní, plocha koruny stromu přes 180 do 210 m2</t>
  </si>
  <si>
    <t>-2089600222</t>
  </si>
  <si>
    <t>"dle inv.tab.č.38,138,145,166,168,204,242"7</t>
  </si>
  <si>
    <t>184852218</t>
  </si>
  <si>
    <t>Řez stromů prováděný lezeckou technikou zdravotní, plocha koruny stromu přes 210 do 240 m2</t>
  </si>
  <si>
    <t>-1199131544</t>
  </si>
  <si>
    <t>"dle inv.tab.č.131"1</t>
  </si>
  <si>
    <t>184852221</t>
  </si>
  <si>
    <t>Řez stromů prováděný lezeckou technikou zdravotní, plocha koruny stromu přes 270 do 300 m2</t>
  </si>
  <si>
    <t>673079915</t>
  </si>
  <si>
    <t>"dle inv.tab.č.143"1</t>
  </si>
  <si>
    <t>184852225</t>
  </si>
  <si>
    <t>Řez stromů prováděný lezeckou technikou zdravotní, plocha koruny stromu přes 390 do 420 m2</t>
  </si>
  <si>
    <t>-1970587579</t>
  </si>
  <si>
    <t>"dle inv.tab.č.12"1</t>
  </si>
  <si>
    <t>184852113</t>
  </si>
  <si>
    <t>Řez stromů prováděný lezeckou technikou bezpečnostní, plocha koruny stromu přes 60 do 90 m2</t>
  </si>
  <si>
    <t>1837219865</t>
  </si>
  <si>
    <t>"dle inv.tab.č.315,316"2</t>
  </si>
  <si>
    <t>184852114</t>
  </si>
  <si>
    <t>Řez stromů prováděný lezeckou technikou bezpečnostní, plocha koruny stromu přes 90 do 120 m2</t>
  </si>
  <si>
    <t>-2055165691</t>
  </si>
  <si>
    <t>"dle inv.tab.č.63,133,284"3</t>
  </si>
  <si>
    <t>184852115</t>
  </si>
  <si>
    <t>Řez stromů prováděný lezeckou technikou bezpečnostní, plocha koruny stromu přes 120 do 150 m2</t>
  </si>
  <si>
    <t>-160813300</t>
  </si>
  <si>
    <t>"dle inv.tab.č.1,46,64,177,222,234,299"7</t>
  </si>
  <si>
    <t>184852116</t>
  </si>
  <si>
    <t>Řez stromů prováděný lezeckou technikou bezpečnostní, plocha koruny stromu přes 150 do 180 m2</t>
  </si>
  <si>
    <t>1080925341</t>
  </si>
  <si>
    <t>"dle inv.tab.č.180"1</t>
  </si>
  <si>
    <t>184852117</t>
  </si>
  <si>
    <t>Řez stromů prováděný lezeckou technikou bezpečnostní, plocha koruny stromu přes 180 do 210 m2</t>
  </si>
  <si>
    <t>1624834560</t>
  </si>
  <si>
    <t>"dle inv.tab.č.45,53,59,62,132"5</t>
  </si>
  <si>
    <t>184852118</t>
  </si>
  <si>
    <t>Řez stromů prováděný lezeckou technikou bezpečnostní, plocha koruny stromu přes 210 do 240 m2</t>
  </si>
  <si>
    <t>649933808</t>
  </si>
  <si>
    <t>"dle inv.tab.č.51,85,93,134,223"5</t>
  </si>
  <si>
    <t>184852119</t>
  </si>
  <si>
    <t>Řez stromů prováděný lezeckou technikou bezpečnostní, plocha koruny stromu přes 240 do 270 m2</t>
  </si>
  <si>
    <t>-1368759904</t>
  </si>
  <si>
    <t>"dle inv.tab.č.40,135,198"3</t>
  </si>
  <si>
    <t>184852124</t>
  </si>
  <si>
    <t>Řez stromů prováděný lezeckou technikou bezpečnostní, plocha koruny stromu přes 360 do 390 m2</t>
  </si>
  <si>
    <t>-85151739</t>
  </si>
  <si>
    <t>"dle inv.tab.č.57"1</t>
  </si>
  <si>
    <t>184852126</t>
  </si>
  <si>
    <t>Řez stromů prováděný lezeckou technikou bezpečnostní, plocha koruny stromu přes 420 do 450 m2</t>
  </si>
  <si>
    <t>322221130</t>
  </si>
  <si>
    <t>"dle inv.tab.č.58"1</t>
  </si>
  <si>
    <t>R-184852215/2</t>
  </si>
  <si>
    <t>Řez stromů prováděný lezeckou technikou redukční lokální směrem k překážce, plocha koruny stromu přes 120 do 150 m2</t>
  </si>
  <si>
    <t>1249127474</t>
  </si>
  <si>
    <t>"dle inv.tab - č.159"1</t>
  </si>
  <si>
    <t>R-184852217/2</t>
  </si>
  <si>
    <t>Řez stromů prováděný lezeckou technikou redukční lokální směrem k překážce, plocha koruny stromu přes 180 do 210 m2</t>
  </si>
  <si>
    <t>-2038799996</t>
  </si>
  <si>
    <t>"dle inv.tab - č.45"1</t>
  </si>
  <si>
    <t>184852218/2</t>
  </si>
  <si>
    <t>Řez stromů prováděný lezeckou technikou  redukční lokální směrem k překážce, plocha koruny stromu přes 210 do 240 m2</t>
  </si>
  <si>
    <t>-1073519731</t>
  </si>
  <si>
    <t>"dle inv.tab.č.93"1</t>
  </si>
  <si>
    <t>R/184852213</t>
  </si>
  <si>
    <t>Řez stromů prováděný lezeckou technikou redukční lokální z důvodu stabilizace, plocha koruny stromu přes 60 do 90 m2</t>
  </si>
  <si>
    <t>-604784694</t>
  </si>
  <si>
    <t>"dle inv.tab.č.210"1</t>
  </si>
  <si>
    <t>R-184852214/1</t>
  </si>
  <si>
    <t>Řez stromů prováděný lezeckou technikou redukční lokální z důvodu stabilizace, plocha koruny stromu přes 90 do 120 m2</t>
  </si>
  <si>
    <t>-563468519</t>
  </si>
  <si>
    <t>"dle inv.tab - č.370"1</t>
  </si>
  <si>
    <t>R-184852415</t>
  </si>
  <si>
    <t>Řez stromů prováděný lezeckou technikou redukční lokální z důvodu stabilizace z důvodu stabilizace, plocha koruny stromu přes 120 do 150 m2</t>
  </si>
  <si>
    <t>-1458175299</t>
  </si>
  <si>
    <t>"dle inv. tab - č.125,273,330,353,366"6</t>
  </si>
  <si>
    <t>R-184852216/1</t>
  </si>
  <si>
    <t>Řez stromů prováděný lezeckou technikou redukční lokální z důvodu stabilizace, plocha koruny stromu přes 150 do 180 m2</t>
  </si>
  <si>
    <t>-1556671451</t>
  </si>
  <si>
    <t>"dle inv.tab - č.144,357,360,369"4</t>
  </si>
  <si>
    <t>R-184852217/1</t>
  </si>
  <si>
    <t>Řez stromů prováděný lezeckou technikou redukční lokální z důvodu stabilizace, plocha koruny stromu přes 180 do 210 m2</t>
  </si>
  <si>
    <t>-1470237978</t>
  </si>
  <si>
    <t>"dle inv.tab - č.166"1</t>
  </si>
  <si>
    <t>R-184852213/3</t>
  </si>
  <si>
    <t>Řez stromů prováděný lezeckou technikou  redukční lokální z důvodu úpravy průjezdního (průchozího) profilu, plocha koruny stromu přes 60 do 90 m2</t>
  </si>
  <si>
    <t>-650847558</t>
  </si>
  <si>
    <t>"dle inv.tab - č.221,324,334"3</t>
  </si>
  <si>
    <t>R-184852214</t>
  </si>
  <si>
    <t>Řez stromů prováděný lezeckou technikou redukční lokální z důvodu úpravy průjezdního (průchozího) profilu, plocha koruny stromu přes 90 do 120 m2</t>
  </si>
  <si>
    <t>-501377749</t>
  </si>
  <si>
    <t>"dle inv.tab.č.140,141,252,260,265,276,277,285,298,302,331,338,346"13</t>
  </si>
  <si>
    <t>R-184852215</t>
  </si>
  <si>
    <t>Řez stromů prováděný lezeckou technikou redukční lokální z důvodu úpravy průjezdního (průchozího) profilu, plocha koruny stromu přes 120 do 150 m2</t>
  </si>
  <si>
    <t>78822616</t>
  </si>
  <si>
    <t>"dle inv.tab.č.222,239,240,250,253,290,291,314,330,347"10</t>
  </si>
  <si>
    <t>R-184852216</t>
  </si>
  <si>
    <t>Řez stromů prováděný lezeckou technikou redukční lokální z důvodu úpravy průjezdního (průchozího) profilu, plocha koruny stromu přes 150 do 180 m2</t>
  </si>
  <si>
    <t>-1253235752</t>
  </si>
  <si>
    <t>"dle inv.tab.č.142,185,186,241,249,261"6</t>
  </si>
  <si>
    <t>184852417</t>
  </si>
  <si>
    <t>Řez stromů prováděný lezeckou technikou redukční lokální z důvodu úpravy průjezdního (průchozího) profilu, plocha koruny stromu přes 180 do 210 m2</t>
  </si>
  <si>
    <t>907306649</t>
  </si>
  <si>
    <t>"dle inv.tab.č.242"1</t>
  </si>
  <si>
    <t>184852418-1</t>
  </si>
  <si>
    <t>Řez stromů prováděný lezeckou technikou redukční lokální z důvodu úpravy průjezdního (průchozího) profilu, plocha koruny stromu přes 210 do 240 m2</t>
  </si>
  <si>
    <t>65290605</t>
  </si>
  <si>
    <t>"dle inv.tab.č.115,116"2</t>
  </si>
  <si>
    <t>184852421-1</t>
  </si>
  <si>
    <t>Řez stromů prováděný lezeckou technikou redukční lokální z důvodu úpravy průjezdního (průchozího) profilu, plocha koruny stromu přes 270 do 300 m2</t>
  </si>
  <si>
    <t>-1970523351</t>
  </si>
  <si>
    <t>"dle inv.tab.č.114"1</t>
  </si>
  <si>
    <t>184852421-R</t>
  </si>
  <si>
    <t>967018272</t>
  </si>
  <si>
    <t>184852417-R</t>
  </si>
  <si>
    <t>Řez stromů prováděný lezeckou technikou sesazovací, plocha koruny stromu přes 180 do 210 m2</t>
  </si>
  <si>
    <t>512</t>
  </si>
  <si>
    <t>-1809144582</t>
  </si>
  <si>
    <t>"dle inv.tab.č.47"1</t>
  </si>
  <si>
    <t>184852312</t>
  </si>
  <si>
    <t>Řez stromů prováděný lezeckou technikou výchovný alejové stromy, výšky přes 4 do 6 m</t>
  </si>
  <si>
    <t>-1510571928</t>
  </si>
  <si>
    <t>"dle inv.tab.č.188,189,190,191,192"5</t>
  </si>
  <si>
    <t>184803112</t>
  </si>
  <si>
    <t>Řez a tvarování živých plotů a stěn přímých, výšky přes 0,5 do 2 m, šířky do 1,0 m</t>
  </si>
  <si>
    <t>490223351</t>
  </si>
  <si>
    <t>"dle inv.tab.č.254,262,268,317,332"50</t>
  </si>
  <si>
    <t>184806172</t>
  </si>
  <si>
    <t>Řez stromů, keřů nebo růží zmlazením keřů netrnitých o průměru koruny přes 1,5 do 3 m</t>
  </si>
  <si>
    <t>-18393847</t>
  </si>
  <si>
    <t>"dle inv.tab.č.36,281,293,295,296"5</t>
  </si>
  <si>
    <t>184806173</t>
  </si>
  <si>
    <t>Řez stromů, keřů nebo růží zmlazením keřů netrnitých o průměru koruny přes 3 do 5 m</t>
  </si>
  <si>
    <t>2079248566</t>
  </si>
  <si>
    <t>"dle inv.tab.č.238,287,294,297,349"5</t>
  </si>
  <si>
    <t>R-184852311</t>
  </si>
  <si>
    <t>Řez stromu - odstranění výmladků</t>
  </si>
  <si>
    <t>540151565</t>
  </si>
  <si>
    <t>"dle inv.tab č.38,130,141,149,157,158,159,160,165,169,184,187,240,247,252,253,324,345,347"19</t>
  </si>
  <si>
    <t>111203201</t>
  </si>
  <si>
    <t>Odstranění křovin s ponecháním kořenů průměru kmene do 100 mm - negativní probírka, při jakémkoliv sklonu terénu, při celkové ploše do 1 000 m2</t>
  </si>
  <si>
    <t>-2122885032</t>
  </si>
  <si>
    <t>"probírka 30% z plochy skupiny č.2,3,26,88,146,174,233,245,268"pl_NPROB*0,3</t>
  </si>
  <si>
    <t>-48496288</t>
  </si>
  <si>
    <t>-1385403565</t>
  </si>
  <si>
    <t>-1477342449</t>
  </si>
  <si>
    <t>184215173</t>
  </si>
  <si>
    <t>Odstranění ukotvení dřeviny kůly třemi kůly, délky přes 2 do 3 m</t>
  </si>
  <si>
    <t>889637725</t>
  </si>
  <si>
    <t>"dle inv.tab.č.73,191"2</t>
  </si>
  <si>
    <t>184807112</t>
  </si>
  <si>
    <t>Ochrana kmene bedněním před poškozením stavebním provozem odstranění</t>
  </si>
  <si>
    <t>-523086778</t>
  </si>
  <si>
    <t>"stromy č.12,17.21,27,51,53,54,56,63–35,67,80,85,90–93,111,113–116,125,126,214,216,218,235,236-bednění velikosti 2x2x4"2*2*4*30</t>
  </si>
  <si>
    <t>N01</t>
  </si>
  <si>
    <t>N03</t>
  </si>
  <si>
    <t>Příprava půdy</t>
  </si>
  <si>
    <t>121101101</t>
  </si>
  <si>
    <t>Sejmutí ornice nebo lesní půdy s vodorovným přemístěním na hromady v místě upotřebení nebo na dočasné či trvalé skládky se složením, na vzdálenost do 50 m</t>
  </si>
  <si>
    <t>-929687454</t>
  </si>
  <si>
    <t>"záhon C-tl*m2"0,15*30</t>
  </si>
  <si>
    <t>564221111</t>
  </si>
  <si>
    <t>Podklad nebo podsyp ze štěrkopísku ŠP s rozprostřením, vlhčením a zhutněním, po zhutnění tl. 80 mm</t>
  </si>
  <si>
    <t>-233682707</t>
  </si>
  <si>
    <t>183403114</t>
  </si>
  <si>
    <t>Obdělání půdy kultivátorováním v rovině nebo na svahu do 1:5</t>
  </si>
  <si>
    <t>696789227</t>
  </si>
  <si>
    <t>183403132</t>
  </si>
  <si>
    <t>Obdělání půdy rytím půdy hl. do 200 mm v zemině tř. 3 v rovině nebo na svahu do 1:5</t>
  </si>
  <si>
    <t>1527756524</t>
  </si>
  <si>
    <t>pl_keře+pl_sol_keře+pl_trvalky</t>
  </si>
  <si>
    <t>183403111</t>
  </si>
  <si>
    <t>Obdělání půdy nakopáním hl. přes 50 do 100 mm v rovině nebo na svahu do 1:5</t>
  </si>
  <si>
    <t>947917682</t>
  </si>
  <si>
    <t>184802111</t>
  </si>
  <si>
    <t>Chemické odplevelení půdy před založením kultury, trávníku nebo zpevněných ploch o výměře jednotlivě přes 20 m2 v rovině nebo na svahu do 1:5 postřikem na široko</t>
  </si>
  <si>
    <t>-1344321168</t>
  </si>
  <si>
    <t>(pl_keře+pl_sol_keře+pl_trávník+pl_trvalky+pl_štěrk_záhon)*2</t>
  </si>
  <si>
    <t>252340010.1</t>
  </si>
  <si>
    <t>herbicidy - totální bal. 1 l, dávkování 5l/ha</t>
  </si>
  <si>
    <t>litr</t>
  </si>
  <si>
    <t>-243943980</t>
  </si>
  <si>
    <t>7045,76*0,0005 'Přepočtené koeficientem množství</t>
  </si>
  <si>
    <t>181301101</t>
  </si>
  <si>
    <t>Rozprostření a urovnání zeminy v rovině nebo ve svahu sklonu do 1:5 při souvislé ploše do 500 m2, tl. vrstvy do 100 mm</t>
  </si>
  <si>
    <t>407904852</t>
  </si>
  <si>
    <t>pl_keře+pl_trvalky+pl_trávník</t>
  </si>
  <si>
    <t>R-1012</t>
  </si>
  <si>
    <t>Zemina tříděná zahradní, 1m3=1,4t, vrstva 10-15cm, fr. 0-10mm, vč.dopravy</t>
  </si>
  <si>
    <t>-1364658273</t>
  </si>
  <si>
    <t>"převod na tuny - ohumusování"(pl_keře+pl_sol_keře+pl_trvalky)*0,1*2000/1000</t>
  </si>
  <si>
    <t>"převod na tuny - 50% výměna půdy při výsadbě"stromy*0,2*2000/1000</t>
  </si>
  <si>
    <t>R-1013</t>
  </si>
  <si>
    <t>Zemina tříděná trávníková, 1m3=1,4t, vrstva 10 cm, vč.dopravy</t>
  </si>
  <si>
    <t>736944768</t>
  </si>
  <si>
    <t>"převod na tuny"pl_trávník*0,05*2000/1000</t>
  </si>
  <si>
    <t>181151311</t>
  </si>
  <si>
    <t>Plošná úprava terénu v zemině tř. 1 až 4 s urovnáním povrchu bez doplnění ornice souvislé plochy přes 500 m2 při nerovnostech terénu přes 50 do 100 mm v rovině nebo na svahu do 1:5</t>
  </si>
  <si>
    <t>-1787271457</t>
  </si>
  <si>
    <t>pl_keře+pl_sol_keře+pl_trávník</t>
  </si>
  <si>
    <t>183403153</t>
  </si>
  <si>
    <t>Obdělání půdy hrabáním v rovině nebo na svahu do 1:5</t>
  </si>
  <si>
    <t>-1396337758</t>
  </si>
  <si>
    <t>pl_keře+pl_sol_keře+pl_trvalky+pl_štěrk_záhon+pl_trávník</t>
  </si>
  <si>
    <t>183403161</t>
  </si>
  <si>
    <t>Obdělání půdy válením v rovině nebo na svahu do 1:5</t>
  </si>
  <si>
    <t>-237910977</t>
  </si>
  <si>
    <t>N05</t>
  </si>
  <si>
    <t>Výsadba dřevin</t>
  </si>
  <si>
    <t>183101215</t>
  </si>
  <si>
    <t>Hloubení jamek pro vysazování rostlin v zemině tř.1 až 4 s výměnou půdy z 50% v rovině nebo na svahu do 1:5, objemu přes 0,125 do 0,40 m3</t>
  </si>
  <si>
    <t>-612594158</t>
  </si>
  <si>
    <t>183111113</t>
  </si>
  <si>
    <t>Hloubení jamek pro vysazování rostlin v zemině tř.1 až 4 bez výměny půdy v rovině nebo na svahu do 1:5, objemu přes 0,005 do 0,01 m3</t>
  </si>
  <si>
    <t>-1645214401</t>
  </si>
  <si>
    <t>183111111</t>
  </si>
  <si>
    <t>Hloubení jamek pro vysazování rostlin v zemině tř.1 až 4 bez výměny půdy v rovině nebo na svahu do 1:5, objemu do 0,002 m3</t>
  </si>
  <si>
    <t>1021878341</t>
  </si>
  <si>
    <t>trvalky+cibuloviny</t>
  </si>
  <si>
    <t>184102114</t>
  </si>
  <si>
    <t>Výsadba dřeviny s balem do předem vyhloubené jamky se zalitím v rovině nebo na svahu do 1:5, při průměru balu přes 400 do 500 mm</t>
  </si>
  <si>
    <t>-255468107</t>
  </si>
  <si>
    <t>184102111</t>
  </si>
  <si>
    <t>Výsadba dřeviny s balem do předem vyhloubené jamky se zalitím v rovině nebo na svahu do 1:5, při průměru balu přes 100 do 200 mm</t>
  </si>
  <si>
    <t>-775220954</t>
  </si>
  <si>
    <t>183211312</t>
  </si>
  <si>
    <t>Výsadba květin do připravené půdy se zalitím do připravené půdy, se zalitím trvalek</t>
  </si>
  <si>
    <t>-541287501</t>
  </si>
  <si>
    <t>183211313</t>
  </si>
  <si>
    <t>Výsadba květin do připravené půdy se zalitím do připravené půdy, se zalitím cibulí nebo hlíz</t>
  </si>
  <si>
    <t>-744853515</t>
  </si>
  <si>
    <t>R-185802114</t>
  </si>
  <si>
    <t>Aplikace půdního kondicionéru k jednotlivým rostlinám a na široko v rovině a svahu do 1:5</t>
  </si>
  <si>
    <t>1380781128</t>
  </si>
  <si>
    <t>81,576*0,001 'Přepočtené koeficientem množství</t>
  </si>
  <si>
    <t>251911550-R</t>
  </si>
  <si>
    <t>Půdní kondicionér vícesložkový včetně dovozu</t>
  </si>
  <si>
    <t>-1239803528</t>
  </si>
  <si>
    <t>"stromy - množství 1 kg/ks"1*stromy</t>
  </si>
  <si>
    <t xml:space="preserve">"keře ve skupinách - množství 100g/m2"0,1*pl_keře </t>
  </si>
  <si>
    <t xml:space="preserve">"keře ve soliterní - množství 200g/m2"0,2*pl_sol_keře </t>
  </si>
  <si>
    <t>"trvalky - množství 100g/m2"0,1*pl_trvalky</t>
  </si>
  <si>
    <t>184215133</t>
  </si>
  <si>
    <t>Ukotvení dřeviny kůly třemi kůly, délky přes 2 do 3 m</t>
  </si>
  <si>
    <t>354572155</t>
  </si>
  <si>
    <t>70</t>
  </si>
  <si>
    <t>184911111.1</t>
  </si>
  <si>
    <t>Uvázání dřeviny dvěma úvazky ke stávajícímu kůlu</t>
  </si>
  <si>
    <t>144588267</t>
  </si>
  <si>
    <t>71</t>
  </si>
  <si>
    <t>R-1004-3</t>
  </si>
  <si>
    <t>Kůl dřevěný frézovaný s fazetou a špicí, s tlakovou impregmnací, délka 250 cm, průměr 6 cm</t>
  </si>
  <si>
    <t>-847476129</t>
  </si>
  <si>
    <t>"počet stromů*3ks kůlů ke každému"3*stromy</t>
  </si>
  <si>
    <t>72</t>
  </si>
  <si>
    <t>R-1005</t>
  </si>
  <si>
    <t>Příčka z půlené frézované kulatiny prům. 8 cm, délka 100 cm</t>
  </si>
  <si>
    <t>929053332</t>
  </si>
  <si>
    <t>"počet stromů*3ks příčky ke každému"3*stromy</t>
  </si>
  <si>
    <t>73</t>
  </si>
  <si>
    <t>R-1008</t>
  </si>
  <si>
    <t>Úvazek bavlněný, šířka 30 mm, balení po 50bm</t>
  </si>
  <si>
    <t>299766865</t>
  </si>
  <si>
    <t>"1,5m úvazku/1ks stromu"1,5*stromy</t>
  </si>
  <si>
    <t>74</t>
  </si>
  <si>
    <t>184501141</t>
  </si>
  <si>
    <t>Zhotovení obalu kmene z rákosové rohože v rovině nebo na svahu do 1:5</t>
  </si>
  <si>
    <t>1762892876</t>
  </si>
  <si>
    <t>"výpočet plochy"2*0,25*stromy</t>
  </si>
  <si>
    <t>75</t>
  </si>
  <si>
    <t>R-1003-2</t>
  </si>
  <si>
    <t>Obal stromu - rákosová rohož v 2m (balení 2 x 5 m)</t>
  </si>
  <si>
    <t>495039432</t>
  </si>
  <si>
    <t>"obvod kmene*počet stromů"0,25*stromy</t>
  </si>
  <si>
    <t>76</t>
  </si>
  <si>
    <t>184215412</t>
  </si>
  <si>
    <t>Zhotovení závlahové mísy u solitérních dřevin v rovině nebo na svahu do 1:5, o průměru mísy přes 0,5 do 1 m</t>
  </si>
  <si>
    <t>1677723743</t>
  </si>
  <si>
    <t>77</t>
  </si>
  <si>
    <t>184911421</t>
  </si>
  <si>
    <t>Mulčování vysazených rostlin mulčovací kůrou, tl. do 100 mm v rovině nebo na svahu do 1:5</t>
  </si>
  <si>
    <t>-963985451</t>
  </si>
  <si>
    <t>stromy+pl_keře+pl_sol_keře+pl_trvalky</t>
  </si>
  <si>
    <t>78</t>
  </si>
  <si>
    <t>103911000</t>
  </si>
  <si>
    <t>výrobky ostatní kůra mulčovací              VL</t>
  </si>
  <si>
    <t>-122614354</t>
  </si>
  <si>
    <t>425,88*0,1 'Přepočtené koeficientem množství</t>
  </si>
  <si>
    <t>79</t>
  </si>
  <si>
    <t>184911161</t>
  </si>
  <si>
    <t>Mulčování záhonů kačírkem nebo drceným kamenivem tloušťky mulče přes 50 do 100 mm v rovině nebo na svahu do 1:5</t>
  </si>
  <si>
    <t>1915719173</t>
  </si>
  <si>
    <t>80</t>
  </si>
  <si>
    <t>583438740</t>
  </si>
  <si>
    <t>kamenivo drcené hrubé frakce 8-16 třída A</t>
  </si>
  <si>
    <t>1647664745</t>
  </si>
  <si>
    <t>30*0,25 'Přepočtené koeficientem množství</t>
  </si>
  <si>
    <t>81</t>
  </si>
  <si>
    <t>185804312</t>
  </si>
  <si>
    <t>Zalití rostlin vodou plochy záhonů jednotlivě přes 20 m2</t>
  </si>
  <si>
    <t>-1172360135</t>
  </si>
  <si>
    <t>"stromy - převod na m3*m2"(70/1000)*stromy</t>
  </si>
  <si>
    <t>"keře skupiny - převod na m3*m2"(10/1000)*pl_keře</t>
  </si>
  <si>
    <t>"keře soliterní - převod na m3*m2"(25/1000)*pl_sol_keře</t>
  </si>
  <si>
    <t>"trvalky - převod na m3*m2"(10/1000)*(pl_trvalky+pl_štěrk_záhon)</t>
  </si>
  <si>
    <t>82</t>
  </si>
  <si>
    <t>185851121</t>
  </si>
  <si>
    <t>Dovoz vody pro zálivku rostlin na vzdálenost do 1000 m</t>
  </si>
  <si>
    <t>-1258058721</t>
  </si>
  <si>
    <t>83</t>
  </si>
  <si>
    <t>185851129</t>
  </si>
  <si>
    <t>Dovoz vody pro zálivku rostlin Příplatek k ceně za každých dalších i započatých 1000 m</t>
  </si>
  <si>
    <t>853388896</t>
  </si>
  <si>
    <t>082113210</t>
  </si>
  <si>
    <t>voda pitná voda pitná pro ostatní odběratele</t>
  </si>
  <si>
    <t>-228084678</t>
  </si>
  <si>
    <t>N06</t>
  </si>
  <si>
    <t>Materiál pro výsadbu</t>
  </si>
  <si>
    <t>N010</t>
  </si>
  <si>
    <t>Stromy</t>
  </si>
  <si>
    <t>85</t>
  </si>
  <si>
    <t>R_2001801</t>
  </si>
  <si>
    <t>Acer campestre ´Green Column´, ok 10-12 cm, s balem, ztratné 3% v ceně</t>
  </si>
  <si>
    <t>1827532321</t>
  </si>
  <si>
    <t>86</t>
  </si>
  <si>
    <t>R_200180.1</t>
  </si>
  <si>
    <t>Acer campestre ´Elsrijk´, ok 10-12 cm, s balem, ztratné 3% v ceně</t>
  </si>
  <si>
    <t>1865175427</t>
  </si>
  <si>
    <t>87</t>
  </si>
  <si>
    <t>R_200180</t>
  </si>
  <si>
    <t>Acer platanoides, ok 10-12 cm, s balem, ztratné 3% v ceně</t>
  </si>
  <si>
    <t>-2021663553</t>
  </si>
  <si>
    <t>88</t>
  </si>
  <si>
    <t>R_2001200</t>
  </si>
  <si>
    <t>Acer platanoides 'Deborah', ok 10-12, s balem, ztratné 3% v ceně</t>
  </si>
  <si>
    <t>-450091845</t>
  </si>
  <si>
    <t>89</t>
  </si>
  <si>
    <t>R_200019</t>
  </si>
  <si>
    <t>Acer pseudoplatanus ´Erectum´ obvod kmene 10-12 s balem (ztratné 3% v ceně)</t>
  </si>
  <si>
    <t>1168599127</t>
  </si>
  <si>
    <t>R_200322</t>
  </si>
  <si>
    <t>Aesculus x carnea ´Briotii´, obvod kmene 10-12, s balem, ztratné 3% v ceně</t>
  </si>
  <si>
    <t>-1968858921</t>
  </si>
  <si>
    <t>91</t>
  </si>
  <si>
    <t>R_200027</t>
  </si>
  <si>
    <t>Carpinus betulus obvod kmene 10-12 s balem (ztratné 3% v ceně)</t>
  </si>
  <si>
    <t>-1357848682</t>
  </si>
  <si>
    <t>92</t>
  </si>
  <si>
    <t>R_200195</t>
  </si>
  <si>
    <t>Carpinus betulus 'Frans Fontaine' obvod kmene 10-12 s balem (ztratné 3% v ceně)</t>
  </si>
  <si>
    <t>1510416930</t>
  </si>
  <si>
    <t>93</t>
  </si>
  <si>
    <t>R_2002471</t>
  </si>
  <si>
    <t>Cornus mas, ok 10-12, s balem, ztratné 3% v ceně</t>
  </si>
  <si>
    <t>143476529</t>
  </si>
  <si>
    <t>94</t>
  </si>
  <si>
    <t>R_200328</t>
  </si>
  <si>
    <t>Prunus avium´Plena´, ok 10-12, s balem, ztratné 3%v ceně</t>
  </si>
  <si>
    <t>1921756476</t>
  </si>
  <si>
    <t>95</t>
  </si>
  <si>
    <t>R_200080</t>
  </si>
  <si>
    <t>Quercus petraea, obvod kmene 10-12, s balem, ztratné 3%v ceně</t>
  </si>
  <si>
    <t>762739742</t>
  </si>
  <si>
    <t>96</t>
  </si>
  <si>
    <t>R_200090</t>
  </si>
  <si>
    <t>Sophora japonica, ok 10-12, s balem, ztratné 3%v ceně</t>
  </si>
  <si>
    <t>1345308964</t>
  </si>
  <si>
    <t>97</t>
  </si>
  <si>
    <t>SLL1468</t>
  </si>
  <si>
    <t>Tilia cordata, ok 10-12, s balem, ztratné 3% v ceně</t>
  </si>
  <si>
    <t>1822547213</t>
  </si>
  <si>
    <t>98</t>
  </si>
  <si>
    <t>R_200095.1</t>
  </si>
  <si>
    <t>Tilia cordata 'Greenspire', ok 10-12,  s balem, ztratné 3% v ceně</t>
  </si>
  <si>
    <t>-954374243</t>
  </si>
  <si>
    <t>N08</t>
  </si>
  <si>
    <t>Keře</t>
  </si>
  <si>
    <t>99</t>
  </si>
  <si>
    <t>R_300204.1</t>
  </si>
  <si>
    <t>Cornus sanguinea, vel.20-30 cm, ko 2 l, ztratné 3% v ceně</t>
  </si>
  <si>
    <t>-1736075832</t>
  </si>
  <si>
    <t>R_300112</t>
  </si>
  <si>
    <t>Cornus sanguinea ´Midwinter Fire´, vel. 20-30 cm, ko 1l, ztratné 3% v ceně</t>
  </si>
  <si>
    <t>-1657668284</t>
  </si>
  <si>
    <t>101</t>
  </si>
  <si>
    <t>R_300125</t>
  </si>
  <si>
    <t>Chaenomeles x superba ´Fire Dance´, vel. 20-30 cm, ko 1l, ztratné 3% v ceně</t>
  </si>
  <si>
    <t>1971032216</t>
  </si>
  <si>
    <t>102</t>
  </si>
  <si>
    <t>R_300019</t>
  </si>
  <si>
    <t>Deutzia gracilis, v 20-30 cm, ko 1l, ztratné 3%v ceně</t>
  </si>
  <si>
    <t>1929632592</t>
  </si>
  <si>
    <t>103</t>
  </si>
  <si>
    <t>R_300021</t>
  </si>
  <si>
    <t>Euonymus europaeus, vel. 30-40 cm, ko 1,5 l, ztratné 3%v ceně</t>
  </si>
  <si>
    <t>-545548873</t>
  </si>
  <si>
    <t>104</t>
  </si>
  <si>
    <t>R_300256.1</t>
  </si>
  <si>
    <t>Forsythia x intermedia ´Lynwood´, v 30-40, ko 2,5l, ztratné 3% v ceně</t>
  </si>
  <si>
    <t>1659059705</t>
  </si>
  <si>
    <t>105</t>
  </si>
  <si>
    <t>010SLL0798.1</t>
  </si>
  <si>
    <t>Hydrangea arborescens ´Annabelle´, v 30-40 cm, ko 2l, ztratné 3%v ceně</t>
  </si>
  <si>
    <t>-57806106</t>
  </si>
  <si>
    <t>106</t>
  </si>
  <si>
    <t>R_300031</t>
  </si>
  <si>
    <t>Kolkwitzia amabilis, vel. 20-30 cm, ko 1,5l, ztratné 3%v ceně</t>
  </si>
  <si>
    <t>-251035195</t>
  </si>
  <si>
    <t>107</t>
  </si>
  <si>
    <t>R_300192</t>
  </si>
  <si>
    <t>Ligustrum vulgare, vel. 40-60 cm, ko 2l, ztratné 3% v ceně</t>
  </si>
  <si>
    <t>271876720</t>
  </si>
  <si>
    <t>108</t>
  </si>
  <si>
    <t>R_3001610</t>
  </si>
  <si>
    <t>Philadelphus 'Belle Etoile', vel. 20-30 cm, ko 2,5l, ztratné 3% v ceně</t>
  </si>
  <si>
    <t>1407766009</t>
  </si>
  <si>
    <t>109</t>
  </si>
  <si>
    <t>R_300058</t>
  </si>
  <si>
    <t>Ribes alpinum ´Schmidt´, v 40-60, ko 1,5l, ztratné 3% v ceně</t>
  </si>
  <si>
    <t>-2108167319</t>
  </si>
  <si>
    <t>110</t>
  </si>
  <si>
    <t>R_3001451</t>
  </si>
  <si>
    <t>Spiraea x cinerea ´Grefsheim´, v 20-30 cm, ko 2,5l, ztratné 3% v ceně</t>
  </si>
  <si>
    <t>-62258033</t>
  </si>
  <si>
    <t>111</t>
  </si>
  <si>
    <t>R_300069</t>
  </si>
  <si>
    <t>Spiraea japonica ´Little Princess´, vel. 20-30 cm, ko 2,5l, ztratné 3% v ceně</t>
  </si>
  <si>
    <t>47462070</t>
  </si>
  <si>
    <t>112</t>
  </si>
  <si>
    <t>R_300122</t>
  </si>
  <si>
    <t>Weigela x hybrida ´Boscoop Glory´, v 20-30 cm, ko 1,5l, ztratné 3%v ceně</t>
  </si>
  <si>
    <t>910679843</t>
  </si>
  <si>
    <t>113</t>
  </si>
  <si>
    <t>R_200274</t>
  </si>
  <si>
    <t>Amelanchier laevis ' Ballerina', vel.80-100cm, ko 4l, ztratné 3% v ceně</t>
  </si>
  <si>
    <t>1261264694</t>
  </si>
  <si>
    <t>N07</t>
  </si>
  <si>
    <t>Trvalky</t>
  </si>
  <si>
    <t>114</t>
  </si>
  <si>
    <t>R_500015</t>
  </si>
  <si>
    <t>Aster dumosus 'Schneekissen', K9, ztratné 3% v ceně</t>
  </si>
  <si>
    <t>-2029701429</t>
  </si>
  <si>
    <t>115</t>
  </si>
  <si>
    <t>R_500014</t>
  </si>
  <si>
    <t>Aster novi belgii ´Purple Dome´, K9, ztratné 3% v ceně</t>
  </si>
  <si>
    <t>1692820373</t>
  </si>
  <si>
    <t>116</t>
  </si>
  <si>
    <t>R_400098</t>
  </si>
  <si>
    <t>Calamagrostis brachytria, K 9, ztratné 3%v ceně</t>
  </si>
  <si>
    <t>2050588366</t>
  </si>
  <si>
    <t>15+12</t>
  </si>
  <si>
    <t>117</t>
  </si>
  <si>
    <t>R_400100</t>
  </si>
  <si>
    <t>Centranthus ruber ´Coccineus´, K 9, ztratné 3%v ceně</t>
  </si>
  <si>
    <t>1757688095</t>
  </si>
  <si>
    <t>118</t>
  </si>
  <si>
    <t>R_400099</t>
  </si>
  <si>
    <t>Coreopsis rosea´American Dream´, K9, ztratné 3% v ceně</t>
  </si>
  <si>
    <t>1315393115</t>
  </si>
  <si>
    <t>119</t>
  </si>
  <si>
    <t>R_400020</t>
  </si>
  <si>
    <t>Echinacea purpurea ´Magnus´, K9, ztratné 3%v ceně</t>
  </si>
  <si>
    <t>-1467949253</t>
  </si>
  <si>
    <t>120</t>
  </si>
  <si>
    <t>R_400021</t>
  </si>
  <si>
    <t>Echinacea ´Tiki Torch´, K13, ztratné 3%v ceně</t>
  </si>
  <si>
    <t>-960310929</t>
  </si>
  <si>
    <t>121</t>
  </si>
  <si>
    <t>R_400021.1</t>
  </si>
  <si>
    <t>Echinops banaticus ´Blue Glow´, K9, ztratné 3% v ceně</t>
  </si>
  <si>
    <t>874207839</t>
  </si>
  <si>
    <t>122</t>
  </si>
  <si>
    <t>R_400084</t>
  </si>
  <si>
    <t>Euphorbia polychroma, K9, ztratné 3% v ceně</t>
  </si>
  <si>
    <t>-1194994604</t>
  </si>
  <si>
    <t>123</t>
  </si>
  <si>
    <t>R_400027</t>
  </si>
  <si>
    <t>Geranium x cantabrigiense ´Biokovo´, K9, ztratné 3% v ceně</t>
  </si>
  <si>
    <t>384297611</t>
  </si>
  <si>
    <t>124</t>
  </si>
  <si>
    <t>R_400027.1</t>
  </si>
  <si>
    <t>Geranium x cantabrigiense´Karmina´, K9, ztratné 3% v ceně</t>
  </si>
  <si>
    <t>1070152427</t>
  </si>
  <si>
    <t>125</t>
  </si>
  <si>
    <t>R_400070</t>
  </si>
  <si>
    <t>Molinia altissima, K9, ztratné 3%v ceně</t>
  </si>
  <si>
    <t>1547843064</t>
  </si>
  <si>
    <t>126</t>
  </si>
  <si>
    <t>R_400058</t>
  </si>
  <si>
    <t>Nepeta x faassenii, K9, ztratné 3% v ceně</t>
  </si>
  <si>
    <t>-726894862</t>
  </si>
  <si>
    <t>127</t>
  </si>
  <si>
    <t>R_400087</t>
  </si>
  <si>
    <t>Sedum telephium 'Herbstfreude', K 11, ztratné 3% v ceně</t>
  </si>
  <si>
    <t>1032269522</t>
  </si>
  <si>
    <t>128</t>
  </si>
  <si>
    <t>R_400086</t>
  </si>
  <si>
    <t>Sedum telephium 'Herbstfreude', K 9, ztratné 3% v ceně</t>
  </si>
  <si>
    <t>288460513</t>
  </si>
  <si>
    <t>129</t>
  </si>
  <si>
    <t>R_400073</t>
  </si>
  <si>
    <t>Stachys byzantina, K9, ztratné 3 %v ceně</t>
  </si>
  <si>
    <t>356961864</t>
  </si>
  <si>
    <t>130</t>
  </si>
  <si>
    <t>R_400004</t>
  </si>
  <si>
    <t>Alchemilla mollis´Thriller´, K9, ztratné 3 %v ceně</t>
  </si>
  <si>
    <t>429328458</t>
  </si>
  <si>
    <t>131</t>
  </si>
  <si>
    <t>R_500002</t>
  </si>
  <si>
    <t>Anemone huphensis 'Pink Saucer', K9, ztratné 3%v ceně</t>
  </si>
  <si>
    <t>183220450</t>
  </si>
  <si>
    <t>132</t>
  </si>
  <si>
    <t>R_400009</t>
  </si>
  <si>
    <t>Astilbe x arendsii ´Anita Pfeifer´, K9, ztratné 3 % v ceně</t>
  </si>
  <si>
    <t>1514422772</t>
  </si>
  <si>
    <t>133</t>
  </si>
  <si>
    <t>R_401000</t>
  </si>
  <si>
    <t>Bergenia cordifolia, K9, ztratné 3 % v ceně</t>
  </si>
  <si>
    <t>1128878265</t>
  </si>
  <si>
    <t>134</t>
  </si>
  <si>
    <t>R_401001</t>
  </si>
  <si>
    <t>Ceratostigma plumbaginoides ´Autumn Blue´, K9, ztratné 3 % v ceně</t>
  </si>
  <si>
    <t>1696122551</t>
  </si>
  <si>
    <t>135</t>
  </si>
  <si>
    <t>R_400079</t>
  </si>
  <si>
    <t>Epimedium x rubrum, K9, ztratné 3%v ceně</t>
  </si>
  <si>
    <t>-22932754</t>
  </si>
  <si>
    <t>136</t>
  </si>
  <si>
    <t>R_401002</t>
  </si>
  <si>
    <t>Hakonechloa macra, K11, ztratné 3 % v ceně</t>
  </si>
  <si>
    <t>491396048</t>
  </si>
  <si>
    <t>137</t>
  </si>
  <si>
    <t>R_500009</t>
  </si>
  <si>
    <t>Heuchera sanguinea 'Leuchtkafer', K9, ztratné 3% v ceně</t>
  </si>
  <si>
    <t>-602020574</t>
  </si>
  <si>
    <t>138</t>
  </si>
  <si>
    <t>R_500010</t>
  </si>
  <si>
    <t>Hosta fortunei 'Hyacinthina', K9, ztratné 3%v ceně</t>
  </si>
  <si>
    <t>800960573</t>
  </si>
  <si>
    <t>139</t>
  </si>
  <si>
    <t>R_500013</t>
  </si>
  <si>
    <t>Hosta  'Honeybells', K9, ztratné 3%v ceně</t>
  </si>
  <si>
    <t>471664857</t>
  </si>
  <si>
    <t>R_400061</t>
  </si>
  <si>
    <t>Tellima grandiflora, K9, ztratné 3%v ceně</t>
  </si>
  <si>
    <t>-1883097614</t>
  </si>
  <si>
    <t>141</t>
  </si>
  <si>
    <t>R_500012.1</t>
  </si>
  <si>
    <t>Calamgrostis x acutiflora, K9, ztratné 3% v ceně</t>
  </si>
  <si>
    <t>-2068625021</t>
  </si>
  <si>
    <t>142</t>
  </si>
  <si>
    <t>R_4000091</t>
  </si>
  <si>
    <t>Aster linosyris, K 9x9x10, ztratné 3 %v ceně</t>
  </si>
  <si>
    <t>-1445189949</t>
  </si>
  <si>
    <t>143</t>
  </si>
  <si>
    <t>R_400009.2</t>
  </si>
  <si>
    <t>Aster dumosus ´Terry´s Pride´, K 9x9x10, ztratné 3 %v ceně</t>
  </si>
  <si>
    <t>-1677516050</t>
  </si>
  <si>
    <t>144</t>
  </si>
  <si>
    <t>R_500016</t>
  </si>
  <si>
    <t>Echinacea angustifolia, K9x9x10, ztratné 3% v ceně</t>
  </si>
  <si>
    <t>243439025</t>
  </si>
  <si>
    <t>145</t>
  </si>
  <si>
    <t>R_500017</t>
  </si>
  <si>
    <t>Iris x barbata skupina Media (střední, světlá), K11x11, ztratné 3% v ceně</t>
  </si>
  <si>
    <t>-813667095</t>
  </si>
  <si>
    <t>146</t>
  </si>
  <si>
    <t>R_500019</t>
  </si>
  <si>
    <t>Veronica teucrium 'Königsblau', K9, ztatné 3% v ceně</t>
  </si>
  <si>
    <t>-609707766</t>
  </si>
  <si>
    <t>147</t>
  </si>
  <si>
    <t>R_500020</t>
  </si>
  <si>
    <t>Calamintha nepeta subsp. nepeta, K9, ztratné 3% v ceně</t>
  </si>
  <si>
    <t>1090117844</t>
  </si>
  <si>
    <t>148</t>
  </si>
  <si>
    <t>R_500021</t>
  </si>
  <si>
    <t>Sedum spectabile 'Iceberg', K9, ztratné 3% v ceně</t>
  </si>
  <si>
    <t>-303000263</t>
  </si>
  <si>
    <t>149</t>
  </si>
  <si>
    <t>R_400024</t>
  </si>
  <si>
    <t>Geranium renardii, K 9x9x10, ztratné 3%v ceně</t>
  </si>
  <si>
    <t>-924475884</t>
  </si>
  <si>
    <t>150</t>
  </si>
  <si>
    <t>R_400103</t>
  </si>
  <si>
    <t>Veronica porphyriana, K9, ztratné 3%v ceně</t>
  </si>
  <si>
    <t>-482749418</t>
  </si>
  <si>
    <t>151</t>
  </si>
  <si>
    <t>R_400068</t>
  </si>
  <si>
    <t>Sedum spurium 'Fuldaglut', K 9, ztratné 3 %v ceně</t>
  </si>
  <si>
    <t>-1074449931</t>
  </si>
  <si>
    <t>152</t>
  </si>
  <si>
    <t>R_400069</t>
  </si>
  <si>
    <t>Prunella grandiflora, K 9, ztratné 3 %v ceně</t>
  </si>
  <si>
    <t>1298497597</t>
  </si>
  <si>
    <t>153</t>
  </si>
  <si>
    <t>R_400026</t>
  </si>
  <si>
    <t>Geranium renardii, K 9, ztratné 3%v ceně</t>
  </si>
  <si>
    <t>1337555559</t>
  </si>
  <si>
    <t>154</t>
  </si>
  <si>
    <t>R_500027.1</t>
  </si>
  <si>
    <t>Aquilegia vulgaris, K 9, ztratné 3%v ceně</t>
  </si>
  <si>
    <t>-1044345448</t>
  </si>
  <si>
    <t>155</t>
  </si>
  <si>
    <t>R_500028.1</t>
  </si>
  <si>
    <t>Verbascum nigrum, K 9, ztratné 3%v ceně</t>
  </si>
  <si>
    <t>-570121058</t>
  </si>
  <si>
    <t>N09</t>
  </si>
  <si>
    <t>Cibuloviny</t>
  </si>
  <si>
    <t>156</t>
  </si>
  <si>
    <t>R_4000051</t>
  </si>
  <si>
    <t>Allium aflatunense 'Purple Sensation', ztratné 3%v ceně</t>
  </si>
  <si>
    <t>1361372661</t>
  </si>
  <si>
    <t>157</t>
  </si>
  <si>
    <t>R_400006</t>
  </si>
  <si>
    <t>Ornithogalum umbellatum, ztratné 3% v ceně</t>
  </si>
  <si>
    <t>1693098686</t>
  </si>
  <si>
    <t>158</t>
  </si>
  <si>
    <t>R_400007</t>
  </si>
  <si>
    <t>Muscari armeniacum, ztratné 3% v ceně</t>
  </si>
  <si>
    <t>-1529285816</t>
  </si>
  <si>
    <t>159</t>
  </si>
  <si>
    <t>R_400008</t>
  </si>
  <si>
    <t>Tulipa linifolia, ztratné 3% v ceně</t>
  </si>
  <si>
    <t>1571596780</t>
  </si>
  <si>
    <t>160</t>
  </si>
  <si>
    <t>R_400009.1</t>
  </si>
  <si>
    <t>Tulipa clusiana 'Lady Lane', ztratné 3% v ceně</t>
  </si>
  <si>
    <t>-299518161</t>
  </si>
  <si>
    <t>N011</t>
  </si>
  <si>
    <t>Založení trávníku</t>
  </si>
  <si>
    <t>161</t>
  </si>
  <si>
    <t>181451131</t>
  </si>
  <si>
    <t>Založení trávníku na půdě předem připravené plochy přes 1000 m2 výsevem včetně utažení parkového v rovině nebo na svahu do 1:5</t>
  </si>
  <si>
    <t>680866094</t>
  </si>
  <si>
    <t>162</t>
  </si>
  <si>
    <t>005724200</t>
  </si>
  <si>
    <t>Osiva pícnin směsi travní rekreační</t>
  </si>
  <si>
    <t>903840723</t>
  </si>
  <si>
    <t>3110*0,02 'Přepočtené koeficientem množství</t>
  </si>
  <si>
    <t>163</t>
  </si>
  <si>
    <t>185803211</t>
  </si>
  <si>
    <t>Uválcování trávníku v rovině nebo na svahu</t>
  </si>
  <si>
    <t>-164011633</t>
  </si>
  <si>
    <t>164</t>
  </si>
  <si>
    <t>2076073048</t>
  </si>
  <si>
    <t>"trávník - převod na m3*m2"(10/1000)*pl_trávník</t>
  </si>
  <si>
    <t>165</t>
  </si>
  <si>
    <t>-255562582</t>
  </si>
  <si>
    <t>166</t>
  </si>
  <si>
    <t>1860723551</t>
  </si>
  <si>
    <t>167</t>
  </si>
  <si>
    <t>1604750193</t>
  </si>
  <si>
    <t>168</t>
  </si>
  <si>
    <t>2086658833</t>
  </si>
  <si>
    <t>169</t>
  </si>
  <si>
    <t>-614968964</t>
  </si>
  <si>
    <t>OST1</t>
  </si>
  <si>
    <t>Následná péče po dobu 3 let</t>
  </si>
  <si>
    <t>170</t>
  </si>
  <si>
    <t>185804252</t>
  </si>
  <si>
    <t>Odstranění odkvetlých a odumřelých částí rostlin ze záhonů trvalek</t>
  </si>
  <si>
    <t>-1440249576</t>
  </si>
  <si>
    <t>pl_trvalky*3</t>
  </si>
  <si>
    <t>171</t>
  </si>
  <si>
    <t>R-185804252</t>
  </si>
  <si>
    <t>Odstranění nadzemní části trvalek křovinořezem, včetně ručního dočištění nůžkami a s odklizením odpadu do 20 km ze záhonů trvalek</t>
  </si>
  <si>
    <t>-973506170</t>
  </si>
  <si>
    <t>pl_štěrk_záhon*3</t>
  </si>
  <si>
    <t>172</t>
  </si>
  <si>
    <t>184911151</t>
  </si>
  <si>
    <t>Mulčování záhonů kačírkem nebo drceným kamenivem tloušťky mulče přes 20 do 50 mm v rovině nebo na svahu do 1:5</t>
  </si>
  <si>
    <t>-1518831677</t>
  </si>
  <si>
    <t>173</t>
  </si>
  <si>
    <t>-503853883</t>
  </si>
  <si>
    <t>30*0,125 'Přepočtené koeficientem množství</t>
  </si>
  <si>
    <t>174</t>
  </si>
  <si>
    <t>185804213</t>
  </si>
  <si>
    <t>Vypletí v rovině nebo na svahu do 1:5 dřevin solitérních</t>
  </si>
  <si>
    <t>738795188</t>
  </si>
  <si>
    <t>"plocha mulče kolem stromů a solietrních keřů - v prvních dvou letech 3x"(stromy+pl_sol_keře)*3*2</t>
  </si>
  <si>
    <t>"plocha mulče kolem stromů a soliterních keřů - v třetím roce 2x"(stromy+pl_sol_keře)*2*1</t>
  </si>
  <si>
    <t>175</t>
  </si>
  <si>
    <t>185804214</t>
  </si>
  <si>
    <t>Vypletí v rovině nebo na svahu do 1:5 dřevin ve skupinách</t>
  </si>
  <si>
    <t>-1432351314</t>
  </si>
  <si>
    <t>"plocha mulče keřů ve skupinách - v prvních dvou letech 3x"pl_keře*3*2</t>
  </si>
  <si>
    <t>"plocha mulče keřů ve skupinách - v třetím roce 2x"pl_keře*2*1</t>
  </si>
  <si>
    <t>176</t>
  </si>
  <si>
    <t>185804211</t>
  </si>
  <si>
    <t>Vypletí v rovině nebo na svahu do 1:5 záhonu trvalek</t>
  </si>
  <si>
    <t>-242951080</t>
  </si>
  <si>
    <t>"trvalky - v prvních dvou letech 3x"(pl_trvalky+pl_štěrk_záhon)*3*2</t>
  </si>
  <si>
    <t>"trvalky - v třetím roce 2x"(pl_trvalky+pl_štěrk_záhon)*2*1</t>
  </si>
  <si>
    <t>177</t>
  </si>
  <si>
    <t>111151221</t>
  </si>
  <si>
    <t>Pokosení trávníku při souvislé ploše přes 1000 do 10000 m2 parkového v rovině nebo svahu do 1:5</t>
  </si>
  <si>
    <t>1509459882</t>
  </si>
  <si>
    <t>pl_trávník*9*3</t>
  </si>
  <si>
    <t>178</t>
  </si>
  <si>
    <t>R-1009</t>
  </si>
  <si>
    <t>Kontrola kotvení kůlů a úvazků, rákosové rohože</t>
  </si>
  <si>
    <t>1680706878</t>
  </si>
  <si>
    <t>"kontrola na všech stromech"stromy*2*3</t>
  </si>
  <si>
    <t>179</t>
  </si>
  <si>
    <t>R-184215173</t>
  </si>
  <si>
    <t>-960769352</t>
  </si>
  <si>
    <t>180</t>
  </si>
  <si>
    <t>-1833155095</t>
  </si>
  <si>
    <t>181</t>
  </si>
  <si>
    <t>-568321594</t>
  </si>
  <si>
    <t>"stromy - převod na m3*m2"(50/1000)*stromy*(12+8+6)</t>
  </si>
  <si>
    <t>"keře skupiny - převod na m3*m2"(10/1000)*pl_keře*(8+6+4)</t>
  </si>
  <si>
    <t>"keře soliterní - převod na m3*m2"(15/1000)*pl_sol_keře*(8+6+4)</t>
  </si>
  <si>
    <t>"trvalky - převod na m3*m2"(10/1000)*(pl_trvalky+pl_štěrk_záhon)*(8+6+4)</t>
  </si>
  <si>
    <t>182</t>
  </si>
  <si>
    <t>646884519</t>
  </si>
  <si>
    <t>183</t>
  </si>
  <si>
    <t>1990613601</t>
  </si>
  <si>
    <t>184</t>
  </si>
  <si>
    <t>1091338248</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</si>
  <si>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</si>
  <si>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</si>
  <si>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</si>
  <si>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</si>
  <si>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</si>
  <si>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</si>
  <si>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</si>
  <si>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</si>
  <si>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010001000</t>
  </si>
  <si>
    <t>Vytýčení stávajících inženýrských sítí</t>
  </si>
  <si>
    <t>1024</t>
  </si>
  <si>
    <t>-954085499</t>
  </si>
  <si>
    <t>012103000</t>
  </si>
  <si>
    <t>Průzkumné, geodetické a projektové práce - geodetické práce před výstavbou</t>
  </si>
  <si>
    <t>1341863812</t>
  </si>
  <si>
    <t>012303000.1</t>
  </si>
  <si>
    <t>Průzkumné, geodetické a projektové práce - geodetické práce po výstavbě</t>
  </si>
  <si>
    <t>667425258</t>
  </si>
  <si>
    <t>VRN3</t>
  </si>
  <si>
    <t>Zařízení staveniště</t>
  </si>
  <si>
    <t>020001000</t>
  </si>
  <si>
    <t>Příprava staveniště</t>
  </si>
  <si>
    <t>-1982443100</t>
  </si>
  <si>
    <t>030001000</t>
  </si>
  <si>
    <t>-27726429</t>
  </si>
  <si>
    <t>032002000</t>
  </si>
  <si>
    <t>Vybavení staveniště</t>
  </si>
  <si>
    <t>-1544476318</t>
  </si>
  <si>
    <t>033002000</t>
  </si>
  <si>
    <t>Připojení na inženýrské sítě</t>
  </si>
  <si>
    <t>-856797811</t>
  </si>
  <si>
    <t>034002000</t>
  </si>
  <si>
    <t>Zabezpečení staveniště</t>
  </si>
  <si>
    <t>-1270312959</t>
  </si>
  <si>
    <t>039002000</t>
  </si>
  <si>
    <t>Zrušení zařízení staveniště</t>
  </si>
  <si>
    <t>-826212127</t>
  </si>
  <si>
    <t>VRN4</t>
  </si>
  <si>
    <t>Inženýrská činnost</t>
  </si>
  <si>
    <t>045002000</t>
  </si>
  <si>
    <t>Kompletační a koordinační činnost dodavatele</t>
  </si>
  <si>
    <t>238956179</t>
  </si>
  <si>
    <t>013254000</t>
  </si>
  <si>
    <t>Dokumentace skutečného provedení stavby</t>
  </si>
  <si>
    <t>-1015535204</t>
  </si>
  <si>
    <t>VRN6</t>
  </si>
  <si>
    <t>Územní vlivy</t>
  </si>
  <si>
    <t>060001000</t>
  </si>
  <si>
    <t>Základní rozdělení průvodních činností a nákladů - územní vlivy</t>
  </si>
  <si>
    <t>-285468800</t>
  </si>
  <si>
    <t>VRN7</t>
  </si>
  <si>
    <t>Provozní vlivy</t>
  </si>
  <si>
    <t>070001000</t>
  </si>
  <si>
    <t>Základní rozdělení průvodních činností a nákladů- provozní vlivy</t>
  </si>
  <si>
    <t>1914279486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</si>
</sst>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4">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i/>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8"/>
      <color rgb="FF000000"/>
      <name val="Arial CE"/>
      <family val="2"/>
    </font>
    <font>
      <b/>
      <sz val="12"/>
      <color rgb="FF800000"/>
      <name val="Arial CE"/>
      <family val="2"/>
    </font>
    <font>
      <sz val="8"/>
      <color rgb="FF960000"/>
      <name val="Arial CE"/>
      <family val="2"/>
    </font>
    <font>
      <sz val="7"/>
      <color rgb="FF969696"/>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cellStyleXfs>
  <cellXfs count="28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0" xfId="0" applyFont="1" applyFill="1" applyAlignment="1" applyProtection="1">
      <alignment horizontal="center" vertical="center"/>
      <protection/>
    </xf>
    <xf numFmtId="0" fontId="21" fillId="0" borderId="13" xfId="0"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7"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7"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5" fillId="0" borderId="0" xfId="0" applyFont="1" applyAlignment="1">
      <alignment horizontal="left" vertical="center"/>
    </xf>
    <xf numFmtId="4" fontId="27" fillId="0" borderId="18" xfId="0" applyNumberFormat="1" applyFont="1" applyBorder="1" applyAlignment="1" applyProtection="1">
      <alignment vertical="center"/>
      <protection/>
    </xf>
    <xf numFmtId="4" fontId="27" fillId="0" borderId="19" xfId="0" applyNumberFormat="1" applyFont="1" applyBorder="1" applyAlignment="1" applyProtection="1">
      <alignment vertical="center"/>
      <protection/>
    </xf>
    <xf numFmtId="166"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0" fontId="0" fillId="0" borderId="0" xfId="0" applyProtection="1">
      <protection locked="0"/>
    </xf>
    <xf numFmtId="0" fontId="28"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19" xfId="0" applyFont="1" applyBorder="1" applyAlignment="1" applyProtection="1">
      <alignment horizontal="left" vertical="center"/>
      <protection/>
    </xf>
    <xf numFmtId="0" fontId="6" fillId="0" borderId="19" xfId="0" applyFont="1" applyBorder="1" applyAlignment="1" applyProtection="1">
      <alignment vertical="center"/>
      <protection/>
    </xf>
    <xf numFmtId="0" fontId="6" fillId="0" borderId="19" xfId="0" applyFont="1" applyBorder="1" applyAlignment="1" applyProtection="1">
      <alignment vertical="center"/>
      <protection locked="0"/>
    </xf>
    <xf numFmtId="4" fontId="6" fillId="0" borderId="19"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0" fillId="4" borderId="13" xfId="0" applyFont="1" applyFill="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locked="0"/>
    </xf>
    <xf numFmtId="0" fontId="20" fillId="4" borderId="15"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31"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2" fillId="0" borderId="3" xfId="0" applyFont="1" applyBorder="1" applyAlignment="1">
      <alignment vertical="center"/>
    </xf>
    <xf numFmtId="0" fontId="32" fillId="2" borderId="17"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2" fillId="2" borderId="18" xfId="0" applyFont="1" applyFill="1" applyBorder="1" applyAlignment="1" applyProtection="1">
      <alignment horizontal="left" vertical="center"/>
      <protection locked="0"/>
    </xf>
    <xf numFmtId="0" fontId="2"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 fillId="0" borderId="19"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0" fontId="11" fillId="0" borderId="3" xfId="0" applyFont="1" applyBorder="1" applyAlignment="1" applyProtection="1">
      <alignment/>
      <protection/>
    </xf>
    <xf numFmtId="0" fontId="11" fillId="0" borderId="0" xfId="0" applyFont="1" applyAlignment="1" applyProtection="1">
      <alignment/>
      <protection/>
    </xf>
    <xf numFmtId="0" fontId="11" fillId="0" borderId="0" xfId="0" applyFont="1" applyAlignment="1" applyProtection="1">
      <alignment horizontal="left"/>
      <protection/>
    </xf>
    <xf numFmtId="0" fontId="11" fillId="0" borderId="0" xfId="0" applyFont="1" applyAlignment="1" applyProtection="1">
      <alignment/>
      <protection locked="0"/>
    </xf>
    <xf numFmtId="4" fontId="11" fillId="0" borderId="0" xfId="0" applyNumberFormat="1" applyFont="1" applyAlignment="1" applyProtection="1">
      <alignment/>
      <protection/>
    </xf>
    <xf numFmtId="0" fontId="11" fillId="0" borderId="3" xfId="0" applyFont="1" applyBorder="1" applyAlignment="1">
      <alignment/>
    </xf>
    <xf numFmtId="0" fontId="11" fillId="0" borderId="17" xfId="0" applyFont="1" applyBorder="1" applyAlignment="1" applyProtection="1">
      <alignment/>
      <protection/>
    </xf>
    <xf numFmtId="0" fontId="11" fillId="0" borderId="0" xfId="0" applyFont="1" applyBorder="1" applyAlignment="1" applyProtection="1">
      <alignment/>
      <protection/>
    </xf>
    <xf numFmtId="166" fontId="11" fillId="0" borderId="0" xfId="0" applyNumberFormat="1" applyFont="1" applyBorder="1" applyAlignment="1" applyProtection="1">
      <alignment/>
      <protection/>
    </xf>
    <xf numFmtId="166" fontId="11" fillId="0" borderId="12" xfId="0" applyNumberFormat="1" applyFont="1" applyBorder="1" applyAlignment="1" applyProtection="1">
      <alignment/>
      <protection/>
    </xf>
    <xf numFmtId="0" fontId="11" fillId="0" borderId="0" xfId="0" applyFont="1" applyAlignment="1">
      <alignment horizontal="left"/>
    </xf>
    <xf numFmtId="0" fontId="11" fillId="0" borderId="0" xfId="0" applyFont="1" applyAlignment="1">
      <alignment horizontal="center"/>
    </xf>
    <xf numFmtId="4" fontId="11" fillId="0" borderId="0" xfId="0" applyNumberFormat="1" applyFont="1" applyAlignment="1">
      <alignment vertical="center"/>
    </xf>
    <xf numFmtId="0" fontId="32" fillId="2" borderId="18" xfId="0" applyFont="1" applyFill="1" applyBorder="1" applyAlignment="1" applyProtection="1">
      <alignment horizontal="left" vertical="center"/>
      <protection locked="0"/>
    </xf>
    <xf numFmtId="0" fontId="32" fillId="0" borderId="19" xfId="0" applyFont="1" applyBorder="1" applyAlignment="1" applyProtection="1">
      <alignment horizontal="center" vertical="center"/>
      <protection/>
    </xf>
    <xf numFmtId="0" fontId="25"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center"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0" fontId="2" fillId="0" borderId="0" xfId="0" applyFont="1" applyAlignment="1" applyProtection="1">
      <alignment vertical="center"/>
      <protection/>
    </xf>
    <xf numFmtId="0" fontId="20" fillId="4" borderId="21" xfId="0" applyFont="1" applyFill="1" applyBorder="1" applyAlignment="1" applyProtection="1">
      <alignment horizontal="left" vertical="center"/>
      <protection/>
    </xf>
    <xf numFmtId="0" fontId="20" fillId="4" borderId="7" xfId="0" applyFont="1" applyFill="1" applyBorder="1" applyAlignment="1" applyProtection="1">
      <alignment horizontal="righ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0" fillId="0" borderId="0" xfId="0"/>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4" fontId="16" fillId="0" borderId="0" xfId="0" applyNumberFormat="1"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AR2" s="254"/>
      <c r="AS2" s="254"/>
      <c r="AT2" s="254"/>
      <c r="AU2" s="254"/>
      <c r="AV2" s="254"/>
      <c r="AW2" s="254"/>
      <c r="AX2" s="254"/>
      <c r="AY2" s="254"/>
      <c r="AZ2" s="254"/>
      <c r="BA2" s="254"/>
      <c r="BB2" s="254"/>
      <c r="BC2" s="254"/>
      <c r="BD2" s="254"/>
      <c r="BE2" s="254"/>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266" t="s">
        <v>14</v>
      </c>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0"/>
      <c r="AQ5" s="20"/>
      <c r="AR5" s="18"/>
      <c r="BE5" s="274" t="s">
        <v>15</v>
      </c>
      <c r="BS5" s="15" t="s">
        <v>6</v>
      </c>
    </row>
    <row r="6" spans="2:71" ht="36.95" customHeight="1">
      <c r="B6" s="19"/>
      <c r="C6" s="20"/>
      <c r="D6" s="26" t="s">
        <v>16</v>
      </c>
      <c r="E6" s="20"/>
      <c r="F6" s="20"/>
      <c r="G6" s="20"/>
      <c r="H6" s="20"/>
      <c r="I6" s="20"/>
      <c r="J6" s="20"/>
      <c r="K6" s="268" t="s">
        <v>17</v>
      </c>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0"/>
      <c r="AQ6" s="20"/>
      <c r="AR6" s="18"/>
      <c r="BE6" s="275"/>
      <c r="BS6" s="15" t="s">
        <v>18</v>
      </c>
    </row>
    <row r="7" spans="2:71" ht="12" customHeight="1">
      <c r="B7" s="19"/>
      <c r="C7" s="20"/>
      <c r="D7" s="27" t="s">
        <v>19</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20</v>
      </c>
      <c r="AL7" s="20"/>
      <c r="AM7" s="20"/>
      <c r="AN7" s="25" t="s">
        <v>1</v>
      </c>
      <c r="AO7" s="20"/>
      <c r="AP7" s="20"/>
      <c r="AQ7" s="20"/>
      <c r="AR7" s="18"/>
      <c r="BE7" s="275"/>
      <c r="BS7" s="15" t="s">
        <v>21</v>
      </c>
    </row>
    <row r="8" spans="2:71" ht="12" customHeight="1">
      <c r="B8" s="19"/>
      <c r="C8" s="20"/>
      <c r="D8" s="27" t="s">
        <v>22</v>
      </c>
      <c r="E8" s="20"/>
      <c r="F8" s="20"/>
      <c r="G8" s="20"/>
      <c r="H8" s="20"/>
      <c r="I8" s="20"/>
      <c r="J8" s="20"/>
      <c r="K8" s="25" t="s">
        <v>23</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24</v>
      </c>
      <c r="AL8" s="20"/>
      <c r="AM8" s="20"/>
      <c r="AN8" s="28" t="s">
        <v>25</v>
      </c>
      <c r="AO8" s="20"/>
      <c r="AP8" s="20"/>
      <c r="AQ8" s="20"/>
      <c r="AR8" s="18"/>
      <c r="BE8" s="275"/>
      <c r="BS8" s="15" t="s">
        <v>26</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75"/>
      <c r="BS9" s="15" t="s">
        <v>27</v>
      </c>
    </row>
    <row r="10" spans="2:71" ht="12" customHeight="1">
      <c r="B10" s="19"/>
      <c r="C10" s="20"/>
      <c r="D10" s="27" t="s">
        <v>28</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29</v>
      </c>
      <c r="AL10" s="20"/>
      <c r="AM10" s="20"/>
      <c r="AN10" s="25" t="s">
        <v>1</v>
      </c>
      <c r="AO10" s="20"/>
      <c r="AP10" s="20"/>
      <c r="AQ10" s="20"/>
      <c r="AR10" s="18"/>
      <c r="BE10" s="275"/>
      <c r="BS10" s="15" t="s">
        <v>18</v>
      </c>
    </row>
    <row r="11" spans="2:71" ht="18.4" customHeight="1">
      <c r="B11" s="19"/>
      <c r="C11" s="20"/>
      <c r="D11" s="20"/>
      <c r="E11" s="25" t="s">
        <v>30</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31</v>
      </c>
      <c r="AL11" s="20"/>
      <c r="AM11" s="20"/>
      <c r="AN11" s="25" t="s">
        <v>1</v>
      </c>
      <c r="AO11" s="20"/>
      <c r="AP11" s="20"/>
      <c r="AQ11" s="20"/>
      <c r="AR11" s="18"/>
      <c r="BE11" s="275"/>
      <c r="BS11" s="15" t="s">
        <v>18</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75"/>
      <c r="BS12" s="15" t="s">
        <v>18</v>
      </c>
    </row>
    <row r="13" spans="2:71" ht="12" customHeight="1">
      <c r="B13" s="19"/>
      <c r="C13" s="20"/>
      <c r="D13" s="27" t="s">
        <v>32</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29</v>
      </c>
      <c r="AL13" s="20"/>
      <c r="AM13" s="20"/>
      <c r="AN13" s="29" t="s">
        <v>33</v>
      </c>
      <c r="AO13" s="20"/>
      <c r="AP13" s="20"/>
      <c r="AQ13" s="20"/>
      <c r="AR13" s="18"/>
      <c r="BE13" s="275"/>
      <c r="BS13" s="15" t="s">
        <v>18</v>
      </c>
    </row>
    <row r="14" spans="2:71" ht="12">
      <c r="B14" s="19"/>
      <c r="C14" s="20"/>
      <c r="D14" s="20"/>
      <c r="E14" s="269" t="s">
        <v>33</v>
      </c>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 t="s">
        <v>31</v>
      </c>
      <c r="AL14" s="20"/>
      <c r="AM14" s="20"/>
      <c r="AN14" s="29" t="s">
        <v>33</v>
      </c>
      <c r="AO14" s="20"/>
      <c r="AP14" s="20"/>
      <c r="AQ14" s="20"/>
      <c r="AR14" s="18"/>
      <c r="BE14" s="275"/>
      <c r="BS14" s="15" t="s">
        <v>18</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75"/>
      <c r="BS15" s="15" t="s">
        <v>4</v>
      </c>
    </row>
    <row r="16" spans="2:71" ht="12" customHeight="1">
      <c r="B16" s="19"/>
      <c r="C16" s="20"/>
      <c r="D16" s="27" t="s">
        <v>34</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29</v>
      </c>
      <c r="AL16" s="20"/>
      <c r="AM16" s="20"/>
      <c r="AN16" s="25" t="s">
        <v>1</v>
      </c>
      <c r="AO16" s="20"/>
      <c r="AP16" s="20"/>
      <c r="AQ16" s="20"/>
      <c r="AR16" s="18"/>
      <c r="BE16" s="275"/>
      <c r="BS16" s="15" t="s">
        <v>4</v>
      </c>
    </row>
    <row r="17" spans="2:71" ht="18.4" customHeight="1">
      <c r="B17" s="19"/>
      <c r="C17" s="20"/>
      <c r="D17" s="20"/>
      <c r="E17" s="25" t="s">
        <v>35</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31</v>
      </c>
      <c r="AL17" s="20"/>
      <c r="AM17" s="20"/>
      <c r="AN17" s="25" t="s">
        <v>1</v>
      </c>
      <c r="AO17" s="20"/>
      <c r="AP17" s="20"/>
      <c r="AQ17" s="20"/>
      <c r="AR17" s="18"/>
      <c r="BE17" s="275"/>
      <c r="BS17" s="15" t="s">
        <v>36</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75"/>
      <c r="BS18" s="15" t="s">
        <v>6</v>
      </c>
    </row>
    <row r="19" spans="2:71" ht="12" customHeight="1">
      <c r="B19" s="19"/>
      <c r="C19" s="20"/>
      <c r="D19" s="27"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29</v>
      </c>
      <c r="AL19" s="20"/>
      <c r="AM19" s="20"/>
      <c r="AN19" s="25" t="s">
        <v>1</v>
      </c>
      <c r="AO19" s="20"/>
      <c r="AP19" s="20"/>
      <c r="AQ19" s="20"/>
      <c r="AR19" s="18"/>
      <c r="BE19" s="275"/>
      <c r="BS19" s="15" t="s">
        <v>6</v>
      </c>
    </row>
    <row r="20" spans="2:71" ht="18.4" customHeight="1">
      <c r="B20" s="19"/>
      <c r="C20" s="20"/>
      <c r="D20" s="20"/>
      <c r="E20" s="25" t="s">
        <v>38</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31</v>
      </c>
      <c r="AL20" s="20"/>
      <c r="AM20" s="20"/>
      <c r="AN20" s="25" t="s">
        <v>1</v>
      </c>
      <c r="AO20" s="20"/>
      <c r="AP20" s="20"/>
      <c r="AQ20" s="20"/>
      <c r="AR20" s="18"/>
      <c r="BE20" s="275"/>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75"/>
    </row>
    <row r="22" spans="2:57" ht="12" customHeight="1">
      <c r="B22" s="19"/>
      <c r="C22" s="20"/>
      <c r="D22" s="27" t="s">
        <v>39</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75"/>
    </row>
    <row r="23" spans="2:57" ht="16.5" customHeight="1">
      <c r="B23" s="19"/>
      <c r="C23" s="20"/>
      <c r="D23" s="20"/>
      <c r="E23" s="271" t="s">
        <v>1</v>
      </c>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0"/>
      <c r="AP23" s="20"/>
      <c r="AQ23" s="20"/>
      <c r="AR23" s="18"/>
      <c r="BE23" s="275"/>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75"/>
    </row>
    <row r="25" spans="2:57" ht="6.95"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275"/>
    </row>
    <row r="26" spans="2:57" s="1" customFormat="1" ht="25.9" customHeight="1">
      <c r="B26" s="32"/>
      <c r="C26" s="33"/>
      <c r="D26" s="34" t="s">
        <v>40</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76">
        <f>ROUND(AG54,2)</f>
        <v>0</v>
      </c>
      <c r="AL26" s="277"/>
      <c r="AM26" s="277"/>
      <c r="AN26" s="277"/>
      <c r="AO26" s="277"/>
      <c r="AP26" s="33"/>
      <c r="AQ26" s="33"/>
      <c r="AR26" s="36"/>
      <c r="BE26" s="275"/>
    </row>
    <row r="27" spans="2:57" s="1" customFormat="1" ht="6.95" customHeigh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6"/>
      <c r="BE27" s="275"/>
    </row>
    <row r="28" spans="2:57" s="1" customFormat="1" ht="12">
      <c r="B28" s="32"/>
      <c r="C28" s="33"/>
      <c r="D28" s="33"/>
      <c r="E28" s="33"/>
      <c r="F28" s="33"/>
      <c r="G28" s="33"/>
      <c r="H28" s="33"/>
      <c r="I28" s="33"/>
      <c r="J28" s="33"/>
      <c r="K28" s="33"/>
      <c r="L28" s="272" t="s">
        <v>41</v>
      </c>
      <c r="M28" s="272"/>
      <c r="N28" s="272"/>
      <c r="O28" s="272"/>
      <c r="P28" s="272"/>
      <c r="Q28" s="33"/>
      <c r="R28" s="33"/>
      <c r="S28" s="33"/>
      <c r="T28" s="33"/>
      <c r="U28" s="33"/>
      <c r="V28" s="33"/>
      <c r="W28" s="272" t="s">
        <v>42</v>
      </c>
      <c r="X28" s="272"/>
      <c r="Y28" s="272"/>
      <c r="Z28" s="272"/>
      <c r="AA28" s="272"/>
      <c r="AB28" s="272"/>
      <c r="AC28" s="272"/>
      <c r="AD28" s="272"/>
      <c r="AE28" s="272"/>
      <c r="AF28" s="33"/>
      <c r="AG28" s="33"/>
      <c r="AH28" s="33"/>
      <c r="AI28" s="33"/>
      <c r="AJ28" s="33"/>
      <c r="AK28" s="272" t="s">
        <v>43</v>
      </c>
      <c r="AL28" s="272"/>
      <c r="AM28" s="272"/>
      <c r="AN28" s="272"/>
      <c r="AO28" s="272"/>
      <c r="AP28" s="33"/>
      <c r="AQ28" s="33"/>
      <c r="AR28" s="36"/>
      <c r="BE28" s="275"/>
    </row>
    <row r="29" spans="2:57" s="2" customFormat="1" ht="14.45" customHeight="1">
      <c r="B29" s="37"/>
      <c r="C29" s="38"/>
      <c r="D29" s="27" t="s">
        <v>44</v>
      </c>
      <c r="E29" s="38"/>
      <c r="F29" s="27" t="s">
        <v>45</v>
      </c>
      <c r="G29" s="38"/>
      <c r="H29" s="38"/>
      <c r="I29" s="38"/>
      <c r="J29" s="38"/>
      <c r="K29" s="38"/>
      <c r="L29" s="246">
        <v>0.21</v>
      </c>
      <c r="M29" s="247"/>
      <c r="N29" s="247"/>
      <c r="O29" s="247"/>
      <c r="P29" s="247"/>
      <c r="Q29" s="38"/>
      <c r="R29" s="38"/>
      <c r="S29" s="38"/>
      <c r="T29" s="38"/>
      <c r="U29" s="38"/>
      <c r="V29" s="38"/>
      <c r="W29" s="273">
        <f>ROUND(AZ54,2)</f>
        <v>0</v>
      </c>
      <c r="X29" s="247"/>
      <c r="Y29" s="247"/>
      <c r="Z29" s="247"/>
      <c r="AA29" s="247"/>
      <c r="AB29" s="247"/>
      <c r="AC29" s="247"/>
      <c r="AD29" s="247"/>
      <c r="AE29" s="247"/>
      <c r="AF29" s="38"/>
      <c r="AG29" s="38"/>
      <c r="AH29" s="38"/>
      <c r="AI29" s="38"/>
      <c r="AJ29" s="38"/>
      <c r="AK29" s="273">
        <f>ROUND(AV54,2)</f>
        <v>0</v>
      </c>
      <c r="AL29" s="247"/>
      <c r="AM29" s="247"/>
      <c r="AN29" s="247"/>
      <c r="AO29" s="247"/>
      <c r="AP29" s="38"/>
      <c r="AQ29" s="38"/>
      <c r="AR29" s="39"/>
      <c r="BE29" s="275"/>
    </row>
    <row r="30" spans="2:57" s="2" customFormat="1" ht="14.45" customHeight="1">
      <c r="B30" s="37"/>
      <c r="C30" s="38"/>
      <c r="D30" s="38"/>
      <c r="E30" s="38"/>
      <c r="F30" s="27" t="s">
        <v>46</v>
      </c>
      <c r="G30" s="38"/>
      <c r="H30" s="38"/>
      <c r="I30" s="38"/>
      <c r="J30" s="38"/>
      <c r="K30" s="38"/>
      <c r="L30" s="246">
        <v>0.15</v>
      </c>
      <c r="M30" s="247"/>
      <c r="N30" s="247"/>
      <c r="O30" s="247"/>
      <c r="P30" s="247"/>
      <c r="Q30" s="38"/>
      <c r="R30" s="38"/>
      <c r="S30" s="38"/>
      <c r="T30" s="38"/>
      <c r="U30" s="38"/>
      <c r="V30" s="38"/>
      <c r="W30" s="273">
        <f>ROUND(BA54,2)</f>
        <v>0</v>
      </c>
      <c r="X30" s="247"/>
      <c r="Y30" s="247"/>
      <c r="Z30" s="247"/>
      <c r="AA30" s="247"/>
      <c r="AB30" s="247"/>
      <c r="AC30" s="247"/>
      <c r="AD30" s="247"/>
      <c r="AE30" s="247"/>
      <c r="AF30" s="38"/>
      <c r="AG30" s="38"/>
      <c r="AH30" s="38"/>
      <c r="AI30" s="38"/>
      <c r="AJ30" s="38"/>
      <c r="AK30" s="273">
        <f>ROUND(AW54,2)</f>
        <v>0</v>
      </c>
      <c r="AL30" s="247"/>
      <c r="AM30" s="247"/>
      <c r="AN30" s="247"/>
      <c r="AO30" s="247"/>
      <c r="AP30" s="38"/>
      <c r="AQ30" s="38"/>
      <c r="AR30" s="39"/>
      <c r="BE30" s="275"/>
    </row>
    <row r="31" spans="2:57" s="2" customFormat="1" ht="14.45" customHeight="1" hidden="1">
      <c r="B31" s="37"/>
      <c r="C31" s="38"/>
      <c r="D31" s="38"/>
      <c r="E31" s="38"/>
      <c r="F31" s="27" t="s">
        <v>47</v>
      </c>
      <c r="G31" s="38"/>
      <c r="H31" s="38"/>
      <c r="I31" s="38"/>
      <c r="J31" s="38"/>
      <c r="K31" s="38"/>
      <c r="L31" s="246">
        <v>0.21</v>
      </c>
      <c r="M31" s="247"/>
      <c r="N31" s="247"/>
      <c r="O31" s="247"/>
      <c r="P31" s="247"/>
      <c r="Q31" s="38"/>
      <c r="R31" s="38"/>
      <c r="S31" s="38"/>
      <c r="T31" s="38"/>
      <c r="U31" s="38"/>
      <c r="V31" s="38"/>
      <c r="W31" s="273">
        <f>ROUND(BB54,2)</f>
        <v>0</v>
      </c>
      <c r="X31" s="247"/>
      <c r="Y31" s="247"/>
      <c r="Z31" s="247"/>
      <c r="AA31" s="247"/>
      <c r="AB31" s="247"/>
      <c r="AC31" s="247"/>
      <c r="AD31" s="247"/>
      <c r="AE31" s="247"/>
      <c r="AF31" s="38"/>
      <c r="AG31" s="38"/>
      <c r="AH31" s="38"/>
      <c r="AI31" s="38"/>
      <c r="AJ31" s="38"/>
      <c r="AK31" s="273">
        <v>0</v>
      </c>
      <c r="AL31" s="247"/>
      <c r="AM31" s="247"/>
      <c r="AN31" s="247"/>
      <c r="AO31" s="247"/>
      <c r="AP31" s="38"/>
      <c r="AQ31" s="38"/>
      <c r="AR31" s="39"/>
      <c r="BE31" s="275"/>
    </row>
    <row r="32" spans="2:57" s="2" customFormat="1" ht="14.45" customHeight="1" hidden="1">
      <c r="B32" s="37"/>
      <c r="C32" s="38"/>
      <c r="D32" s="38"/>
      <c r="E32" s="38"/>
      <c r="F32" s="27" t="s">
        <v>48</v>
      </c>
      <c r="G32" s="38"/>
      <c r="H32" s="38"/>
      <c r="I32" s="38"/>
      <c r="J32" s="38"/>
      <c r="K32" s="38"/>
      <c r="L32" s="246">
        <v>0.15</v>
      </c>
      <c r="M32" s="247"/>
      <c r="N32" s="247"/>
      <c r="O32" s="247"/>
      <c r="P32" s="247"/>
      <c r="Q32" s="38"/>
      <c r="R32" s="38"/>
      <c r="S32" s="38"/>
      <c r="T32" s="38"/>
      <c r="U32" s="38"/>
      <c r="V32" s="38"/>
      <c r="W32" s="273">
        <f>ROUND(BC54,2)</f>
        <v>0</v>
      </c>
      <c r="X32" s="247"/>
      <c r="Y32" s="247"/>
      <c r="Z32" s="247"/>
      <c r="AA32" s="247"/>
      <c r="AB32" s="247"/>
      <c r="AC32" s="247"/>
      <c r="AD32" s="247"/>
      <c r="AE32" s="247"/>
      <c r="AF32" s="38"/>
      <c r="AG32" s="38"/>
      <c r="AH32" s="38"/>
      <c r="AI32" s="38"/>
      <c r="AJ32" s="38"/>
      <c r="AK32" s="273">
        <v>0</v>
      </c>
      <c r="AL32" s="247"/>
      <c r="AM32" s="247"/>
      <c r="AN32" s="247"/>
      <c r="AO32" s="247"/>
      <c r="AP32" s="38"/>
      <c r="AQ32" s="38"/>
      <c r="AR32" s="39"/>
      <c r="BE32" s="275"/>
    </row>
    <row r="33" spans="2:57" s="2" customFormat="1" ht="14.45" customHeight="1" hidden="1">
      <c r="B33" s="37"/>
      <c r="C33" s="38"/>
      <c r="D33" s="38"/>
      <c r="E33" s="38"/>
      <c r="F33" s="27" t="s">
        <v>49</v>
      </c>
      <c r="G33" s="38"/>
      <c r="H33" s="38"/>
      <c r="I33" s="38"/>
      <c r="J33" s="38"/>
      <c r="K33" s="38"/>
      <c r="L33" s="246">
        <v>0</v>
      </c>
      <c r="M33" s="247"/>
      <c r="N33" s="247"/>
      <c r="O33" s="247"/>
      <c r="P33" s="247"/>
      <c r="Q33" s="38"/>
      <c r="R33" s="38"/>
      <c r="S33" s="38"/>
      <c r="T33" s="38"/>
      <c r="U33" s="38"/>
      <c r="V33" s="38"/>
      <c r="W33" s="273">
        <f>ROUND(BD54,2)</f>
        <v>0</v>
      </c>
      <c r="X33" s="247"/>
      <c r="Y33" s="247"/>
      <c r="Z33" s="247"/>
      <c r="AA33" s="247"/>
      <c r="AB33" s="247"/>
      <c r="AC33" s="247"/>
      <c r="AD33" s="247"/>
      <c r="AE33" s="247"/>
      <c r="AF33" s="38"/>
      <c r="AG33" s="38"/>
      <c r="AH33" s="38"/>
      <c r="AI33" s="38"/>
      <c r="AJ33" s="38"/>
      <c r="AK33" s="273">
        <v>0</v>
      </c>
      <c r="AL33" s="247"/>
      <c r="AM33" s="247"/>
      <c r="AN33" s="247"/>
      <c r="AO33" s="247"/>
      <c r="AP33" s="38"/>
      <c r="AQ33" s="38"/>
      <c r="AR33" s="39"/>
      <c r="BE33" s="275"/>
    </row>
    <row r="34" spans="2:57" s="1" customFormat="1" ht="6.95" customHeight="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6"/>
      <c r="BE34" s="275"/>
    </row>
    <row r="35" spans="2:44" s="1" customFormat="1" ht="25.9" customHeight="1">
      <c r="B35" s="32"/>
      <c r="C35" s="40"/>
      <c r="D35" s="41" t="s">
        <v>50</v>
      </c>
      <c r="E35" s="42"/>
      <c r="F35" s="42"/>
      <c r="G35" s="42"/>
      <c r="H35" s="42"/>
      <c r="I35" s="42"/>
      <c r="J35" s="42"/>
      <c r="K35" s="42"/>
      <c r="L35" s="42"/>
      <c r="M35" s="42"/>
      <c r="N35" s="42"/>
      <c r="O35" s="42"/>
      <c r="P35" s="42"/>
      <c r="Q35" s="42"/>
      <c r="R35" s="42"/>
      <c r="S35" s="42"/>
      <c r="T35" s="43" t="s">
        <v>51</v>
      </c>
      <c r="U35" s="42"/>
      <c r="V35" s="42"/>
      <c r="W35" s="42"/>
      <c r="X35" s="250" t="s">
        <v>52</v>
      </c>
      <c r="Y35" s="251"/>
      <c r="Z35" s="251"/>
      <c r="AA35" s="251"/>
      <c r="AB35" s="251"/>
      <c r="AC35" s="42"/>
      <c r="AD35" s="42"/>
      <c r="AE35" s="42"/>
      <c r="AF35" s="42"/>
      <c r="AG35" s="42"/>
      <c r="AH35" s="42"/>
      <c r="AI35" s="42"/>
      <c r="AJ35" s="42"/>
      <c r="AK35" s="252">
        <f>SUM(AK26:AK33)</f>
        <v>0</v>
      </c>
      <c r="AL35" s="251"/>
      <c r="AM35" s="251"/>
      <c r="AN35" s="251"/>
      <c r="AO35" s="253"/>
      <c r="AP35" s="40"/>
      <c r="AQ35" s="40"/>
      <c r="AR35" s="36"/>
    </row>
    <row r="36" spans="2:44" s="1" customFormat="1" ht="6.95" customHeight="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6"/>
    </row>
    <row r="37" spans="2:44" s="1" customFormat="1" ht="6.95"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6"/>
    </row>
    <row r="41" spans="2:44" s="1" customFormat="1" ht="6.95" customHeight="1">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6"/>
    </row>
    <row r="42" spans="2:44" s="1" customFormat="1" ht="24.95" customHeight="1">
      <c r="B42" s="32"/>
      <c r="C42" s="21" t="s">
        <v>53</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6"/>
    </row>
    <row r="43" spans="2:44" s="1" customFormat="1" ht="6.95" customHeight="1">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6"/>
    </row>
    <row r="44" spans="2:44" s="1" customFormat="1" ht="12" customHeight="1">
      <c r="B44" s="32"/>
      <c r="C44" s="27" t="s">
        <v>13</v>
      </c>
      <c r="D44" s="33"/>
      <c r="E44" s="33"/>
      <c r="F44" s="33"/>
      <c r="G44" s="33"/>
      <c r="H44" s="33"/>
      <c r="I44" s="33"/>
      <c r="J44" s="33"/>
      <c r="K44" s="33"/>
      <c r="L44" s="33" t="str">
        <f>K5</f>
        <v>2016/149</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6"/>
    </row>
    <row r="45" spans="2:44" s="3" customFormat="1" ht="36.95" customHeight="1">
      <c r="B45" s="48"/>
      <c r="C45" s="49" t="s">
        <v>16</v>
      </c>
      <c r="D45" s="50"/>
      <c r="E45" s="50"/>
      <c r="F45" s="50"/>
      <c r="G45" s="50"/>
      <c r="H45" s="50"/>
      <c r="I45" s="50"/>
      <c r="J45" s="50"/>
      <c r="K45" s="50"/>
      <c r="L45" s="263" t="str">
        <f>K6</f>
        <v>Zeleň Savarin (Dr. Martínka)</v>
      </c>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50"/>
      <c r="AQ45" s="50"/>
      <c r="AR45" s="51"/>
    </row>
    <row r="46" spans="2:44" s="1" customFormat="1" ht="6.95" customHeight="1">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6"/>
    </row>
    <row r="47" spans="2:44" s="1" customFormat="1" ht="12" customHeight="1">
      <c r="B47" s="32"/>
      <c r="C47" s="27" t="s">
        <v>22</v>
      </c>
      <c r="D47" s="33"/>
      <c r="E47" s="33"/>
      <c r="F47" s="33"/>
      <c r="G47" s="33"/>
      <c r="H47" s="33"/>
      <c r="I47" s="33"/>
      <c r="J47" s="33"/>
      <c r="K47" s="33"/>
      <c r="L47" s="52" t="str">
        <f>IF(K8="","",K8)</f>
        <v>k.ú. Hrabůvka</v>
      </c>
      <c r="M47" s="33"/>
      <c r="N47" s="33"/>
      <c r="O47" s="33"/>
      <c r="P47" s="33"/>
      <c r="Q47" s="33"/>
      <c r="R47" s="33"/>
      <c r="S47" s="33"/>
      <c r="T47" s="33"/>
      <c r="U47" s="33"/>
      <c r="V47" s="33"/>
      <c r="W47" s="33"/>
      <c r="X47" s="33"/>
      <c r="Y47" s="33"/>
      <c r="Z47" s="33"/>
      <c r="AA47" s="33"/>
      <c r="AB47" s="33"/>
      <c r="AC47" s="33"/>
      <c r="AD47" s="33"/>
      <c r="AE47" s="33"/>
      <c r="AF47" s="33"/>
      <c r="AG47" s="33"/>
      <c r="AH47" s="33"/>
      <c r="AI47" s="27" t="s">
        <v>24</v>
      </c>
      <c r="AJ47" s="33"/>
      <c r="AK47" s="33"/>
      <c r="AL47" s="33"/>
      <c r="AM47" s="265" t="str">
        <f>IF(AN8="","",AN8)</f>
        <v>6. 1. 2017</v>
      </c>
      <c r="AN47" s="265"/>
      <c r="AO47" s="33"/>
      <c r="AP47" s="33"/>
      <c r="AQ47" s="33"/>
      <c r="AR47" s="36"/>
    </row>
    <row r="48" spans="2:44" s="1" customFormat="1" ht="6.95" customHeight="1">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6"/>
    </row>
    <row r="49" spans="2:56" s="1" customFormat="1" ht="24.95" customHeight="1">
      <c r="B49" s="32"/>
      <c r="C49" s="27" t="s">
        <v>28</v>
      </c>
      <c r="D49" s="33"/>
      <c r="E49" s="33"/>
      <c r="F49" s="33"/>
      <c r="G49" s="33"/>
      <c r="H49" s="33"/>
      <c r="I49" s="33"/>
      <c r="J49" s="33"/>
      <c r="K49" s="33"/>
      <c r="L49" s="33" t="str">
        <f>IF(E11="","",E11)</f>
        <v>MČ Ostrava-jih, Horní 791/3, 700 30 Ostrava</v>
      </c>
      <c r="M49" s="33"/>
      <c r="N49" s="33"/>
      <c r="O49" s="33"/>
      <c r="P49" s="33"/>
      <c r="Q49" s="33"/>
      <c r="R49" s="33"/>
      <c r="S49" s="33"/>
      <c r="T49" s="33"/>
      <c r="U49" s="33"/>
      <c r="V49" s="33"/>
      <c r="W49" s="33"/>
      <c r="X49" s="33"/>
      <c r="Y49" s="33"/>
      <c r="Z49" s="33"/>
      <c r="AA49" s="33"/>
      <c r="AB49" s="33"/>
      <c r="AC49" s="33"/>
      <c r="AD49" s="33"/>
      <c r="AE49" s="33"/>
      <c r="AF49" s="33"/>
      <c r="AG49" s="33"/>
      <c r="AH49" s="33"/>
      <c r="AI49" s="27" t="s">
        <v>34</v>
      </c>
      <c r="AJ49" s="33"/>
      <c r="AK49" s="33"/>
      <c r="AL49" s="33"/>
      <c r="AM49" s="261" t="str">
        <f>IF(E17="","",E17)</f>
        <v>Atregia, s.r.o., Šebrov 215, 679 22</v>
      </c>
      <c r="AN49" s="262"/>
      <c r="AO49" s="262"/>
      <c r="AP49" s="262"/>
      <c r="AQ49" s="33"/>
      <c r="AR49" s="36"/>
      <c r="AS49" s="255" t="s">
        <v>54</v>
      </c>
      <c r="AT49" s="256"/>
      <c r="AU49" s="54"/>
      <c r="AV49" s="54"/>
      <c r="AW49" s="54"/>
      <c r="AX49" s="54"/>
      <c r="AY49" s="54"/>
      <c r="AZ49" s="54"/>
      <c r="BA49" s="54"/>
      <c r="BB49" s="54"/>
      <c r="BC49" s="54"/>
      <c r="BD49" s="55"/>
    </row>
    <row r="50" spans="2:56" s="1" customFormat="1" ht="13.7" customHeight="1">
      <c r="B50" s="32"/>
      <c r="C50" s="27" t="s">
        <v>32</v>
      </c>
      <c r="D50" s="33"/>
      <c r="E50" s="33"/>
      <c r="F50" s="33"/>
      <c r="G50" s="33"/>
      <c r="H50" s="33"/>
      <c r="I50" s="33"/>
      <c r="J50" s="33"/>
      <c r="K50" s="33"/>
      <c r="L50" s="33"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7" t="s">
        <v>37</v>
      </c>
      <c r="AJ50" s="33"/>
      <c r="AK50" s="33"/>
      <c r="AL50" s="33"/>
      <c r="AM50" s="261" t="str">
        <f>IF(E20="","",E20)</f>
        <v>Ing. Lenka Požárová</v>
      </c>
      <c r="AN50" s="262"/>
      <c r="AO50" s="262"/>
      <c r="AP50" s="262"/>
      <c r="AQ50" s="33"/>
      <c r="AR50" s="36"/>
      <c r="AS50" s="257"/>
      <c r="AT50" s="258"/>
      <c r="AU50" s="56"/>
      <c r="AV50" s="56"/>
      <c r="AW50" s="56"/>
      <c r="AX50" s="56"/>
      <c r="AY50" s="56"/>
      <c r="AZ50" s="56"/>
      <c r="BA50" s="56"/>
      <c r="BB50" s="56"/>
      <c r="BC50" s="56"/>
      <c r="BD50" s="57"/>
    </row>
    <row r="51" spans="2:56" s="1" customFormat="1" ht="10.9" customHeight="1">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6"/>
      <c r="AS51" s="259"/>
      <c r="AT51" s="260"/>
      <c r="AU51" s="58"/>
      <c r="AV51" s="58"/>
      <c r="AW51" s="58"/>
      <c r="AX51" s="58"/>
      <c r="AY51" s="58"/>
      <c r="AZ51" s="58"/>
      <c r="BA51" s="58"/>
      <c r="BB51" s="58"/>
      <c r="BC51" s="58"/>
      <c r="BD51" s="59"/>
    </row>
    <row r="52" spans="2:56" s="1" customFormat="1" ht="29.25" customHeight="1">
      <c r="B52" s="32"/>
      <c r="C52" s="241" t="s">
        <v>55</v>
      </c>
      <c r="D52" s="242"/>
      <c r="E52" s="242"/>
      <c r="F52" s="242"/>
      <c r="G52" s="242"/>
      <c r="H52" s="60"/>
      <c r="I52" s="243" t="s">
        <v>56</v>
      </c>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9" t="s">
        <v>57</v>
      </c>
      <c r="AH52" s="242"/>
      <c r="AI52" s="242"/>
      <c r="AJ52" s="242"/>
      <c r="AK52" s="242"/>
      <c r="AL52" s="242"/>
      <c r="AM52" s="242"/>
      <c r="AN52" s="243" t="s">
        <v>58</v>
      </c>
      <c r="AO52" s="242"/>
      <c r="AP52" s="248"/>
      <c r="AQ52" s="61" t="s">
        <v>59</v>
      </c>
      <c r="AR52" s="36"/>
      <c r="AS52" s="62" t="s">
        <v>60</v>
      </c>
      <c r="AT52" s="63" t="s">
        <v>61</v>
      </c>
      <c r="AU52" s="63" t="s">
        <v>62</v>
      </c>
      <c r="AV52" s="63" t="s">
        <v>63</v>
      </c>
      <c r="AW52" s="63" t="s">
        <v>64</v>
      </c>
      <c r="AX52" s="63" t="s">
        <v>65</v>
      </c>
      <c r="AY52" s="63" t="s">
        <v>66</v>
      </c>
      <c r="AZ52" s="63" t="s">
        <v>67</v>
      </c>
      <c r="BA52" s="63" t="s">
        <v>68</v>
      </c>
      <c r="BB52" s="63" t="s">
        <v>69</v>
      </c>
      <c r="BC52" s="63" t="s">
        <v>70</v>
      </c>
      <c r="BD52" s="64" t="s">
        <v>71</v>
      </c>
    </row>
    <row r="53" spans="2:56" s="1" customFormat="1" ht="10.9" customHeight="1">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6"/>
      <c r="AS53" s="65"/>
      <c r="AT53" s="66"/>
      <c r="AU53" s="66"/>
      <c r="AV53" s="66"/>
      <c r="AW53" s="66"/>
      <c r="AX53" s="66"/>
      <c r="AY53" s="66"/>
      <c r="AZ53" s="66"/>
      <c r="BA53" s="66"/>
      <c r="BB53" s="66"/>
      <c r="BC53" s="66"/>
      <c r="BD53" s="67"/>
    </row>
    <row r="54" spans="2:90" s="4" customFormat="1" ht="32.45" customHeight="1">
      <c r="B54" s="68"/>
      <c r="C54" s="69" t="s">
        <v>72</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239">
        <f>ROUND(SUM(AG55:AG60),2)</f>
        <v>0</v>
      </c>
      <c r="AH54" s="239"/>
      <c r="AI54" s="239"/>
      <c r="AJ54" s="239"/>
      <c r="AK54" s="239"/>
      <c r="AL54" s="239"/>
      <c r="AM54" s="239"/>
      <c r="AN54" s="240">
        <f aca="true" t="shared" si="0" ref="AN54:AN60">SUM(AG54,AT54)</f>
        <v>0</v>
      </c>
      <c r="AO54" s="240"/>
      <c r="AP54" s="240"/>
      <c r="AQ54" s="72" t="s">
        <v>1</v>
      </c>
      <c r="AR54" s="73"/>
      <c r="AS54" s="74">
        <f>ROUND(SUM(AS55:AS60),2)</f>
        <v>0</v>
      </c>
      <c r="AT54" s="75">
        <f aca="true" t="shared" si="1" ref="AT54:AT60">ROUND(SUM(AV54:AW54),2)</f>
        <v>0</v>
      </c>
      <c r="AU54" s="76">
        <f>ROUND(SUM(AU55:AU60),5)</f>
        <v>0</v>
      </c>
      <c r="AV54" s="75">
        <f>ROUND(AZ54*L29,2)</f>
        <v>0</v>
      </c>
      <c r="AW54" s="75">
        <f>ROUND(BA54*L30,2)</f>
        <v>0</v>
      </c>
      <c r="AX54" s="75">
        <f>ROUND(BB54*L29,2)</f>
        <v>0</v>
      </c>
      <c r="AY54" s="75">
        <f>ROUND(BC54*L30,2)</f>
        <v>0</v>
      </c>
      <c r="AZ54" s="75">
        <f>ROUND(SUM(AZ55:AZ60),2)</f>
        <v>0</v>
      </c>
      <c r="BA54" s="75">
        <f>ROUND(SUM(BA55:BA60),2)</f>
        <v>0</v>
      </c>
      <c r="BB54" s="75">
        <f>ROUND(SUM(BB55:BB60),2)</f>
        <v>0</v>
      </c>
      <c r="BC54" s="75">
        <f>ROUND(SUM(BC55:BC60),2)</f>
        <v>0</v>
      </c>
      <c r="BD54" s="77">
        <f>ROUND(SUM(BD55:BD60),2)</f>
        <v>0</v>
      </c>
      <c r="BS54" s="78" t="s">
        <v>73</v>
      </c>
      <c r="BT54" s="78" t="s">
        <v>74</v>
      </c>
      <c r="BU54" s="79" t="s">
        <v>75</v>
      </c>
      <c r="BV54" s="78" t="s">
        <v>76</v>
      </c>
      <c r="BW54" s="78" t="s">
        <v>5</v>
      </c>
      <c r="BX54" s="78" t="s">
        <v>77</v>
      </c>
      <c r="CL54" s="78" t="s">
        <v>1</v>
      </c>
    </row>
    <row r="55" spans="1:91" s="5" customFormat="1" ht="16.5" customHeight="1">
      <c r="A55" s="80" t="s">
        <v>78</v>
      </c>
      <c r="B55" s="81"/>
      <c r="C55" s="82"/>
      <c r="D55" s="238" t="s">
        <v>79</v>
      </c>
      <c r="E55" s="238"/>
      <c r="F55" s="238"/>
      <c r="G55" s="238"/>
      <c r="H55" s="238"/>
      <c r="I55" s="83"/>
      <c r="J55" s="238" t="s">
        <v>80</v>
      </c>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44">
        <f>'D.1 - Příprava území'!J30</f>
        <v>0</v>
      </c>
      <c r="AH55" s="245"/>
      <c r="AI55" s="245"/>
      <c r="AJ55" s="245"/>
      <c r="AK55" s="245"/>
      <c r="AL55" s="245"/>
      <c r="AM55" s="245"/>
      <c r="AN55" s="244">
        <f t="shared" si="0"/>
        <v>0</v>
      </c>
      <c r="AO55" s="245"/>
      <c r="AP55" s="245"/>
      <c r="AQ55" s="84" t="s">
        <v>81</v>
      </c>
      <c r="AR55" s="85"/>
      <c r="AS55" s="86">
        <v>0</v>
      </c>
      <c r="AT55" s="87">
        <f t="shared" si="1"/>
        <v>0</v>
      </c>
      <c r="AU55" s="88">
        <f>'D.1 - Příprava území'!P84</f>
        <v>0</v>
      </c>
      <c r="AV55" s="87">
        <f>'D.1 - Příprava území'!J33</f>
        <v>0</v>
      </c>
      <c r="AW55" s="87">
        <f>'D.1 - Příprava území'!J34</f>
        <v>0</v>
      </c>
      <c r="AX55" s="87">
        <f>'D.1 - Příprava území'!J35</f>
        <v>0</v>
      </c>
      <c r="AY55" s="87">
        <f>'D.1 - Příprava území'!J36</f>
        <v>0</v>
      </c>
      <c r="AZ55" s="87">
        <f>'D.1 - Příprava území'!F33</f>
        <v>0</v>
      </c>
      <c r="BA55" s="87">
        <f>'D.1 - Příprava území'!F34</f>
        <v>0</v>
      </c>
      <c r="BB55" s="87">
        <f>'D.1 - Příprava území'!F35</f>
        <v>0</v>
      </c>
      <c r="BC55" s="87">
        <f>'D.1 - Příprava území'!F36</f>
        <v>0</v>
      </c>
      <c r="BD55" s="89">
        <f>'D.1 - Příprava území'!F37</f>
        <v>0</v>
      </c>
      <c r="BT55" s="90" t="s">
        <v>21</v>
      </c>
      <c r="BV55" s="90" t="s">
        <v>76</v>
      </c>
      <c r="BW55" s="90" t="s">
        <v>82</v>
      </c>
      <c r="BX55" s="90" t="s">
        <v>5</v>
      </c>
      <c r="CL55" s="90" t="s">
        <v>1</v>
      </c>
      <c r="CM55" s="90" t="s">
        <v>83</v>
      </c>
    </row>
    <row r="56" spans="1:91" s="5" customFormat="1" ht="16.5" customHeight="1">
      <c r="A56" s="80" t="s">
        <v>78</v>
      </c>
      <c r="B56" s="81"/>
      <c r="C56" s="82"/>
      <c r="D56" s="238" t="s">
        <v>84</v>
      </c>
      <c r="E56" s="238"/>
      <c r="F56" s="238"/>
      <c r="G56" s="238"/>
      <c r="H56" s="238"/>
      <c r="I56" s="83"/>
      <c r="J56" s="238" t="s">
        <v>85</v>
      </c>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44">
        <f>'D.2 - Pítko a mlhoviště'!J30</f>
        <v>0</v>
      </c>
      <c r="AH56" s="245"/>
      <c r="AI56" s="245"/>
      <c r="AJ56" s="245"/>
      <c r="AK56" s="245"/>
      <c r="AL56" s="245"/>
      <c r="AM56" s="245"/>
      <c r="AN56" s="244">
        <f t="shared" si="0"/>
        <v>0</v>
      </c>
      <c r="AO56" s="245"/>
      <c r="AP56" s="245"/>
      <c r="AQ56" s="84" t="s">
        <v>81</v>
      </c>
      <c r="AR56" s="85"/>
      <c r="AS56" s="86">
        <v>0</v>
      </c>
      <c r="AT56" s="87">
        <f t="shared" si="1"/>
        <v>0</v>
      </c>
      <c r="AU56" s="88">
        <f>'D.2 - Pítko a mlhoviště'!P80</f>
        <v>0</v>
      </c>
      <c r="AV56" s="87">
        <f>'D.2 - Pítko a mlhoviště'!J33</f>
        <v>0</v>
      </c>
      <c r="AW56" s="87">
        <f>'D.2 - Pítko a mlhoviště'!J34</f>
        <v>0</v>
      </c>
      <c r="AX56" s="87">
        <f>'D.2 - Pítko a mlhoviště'!J35</f>
        <v>0</v>
      </c>
      <c r="AY56" s="87">
        <f>'D.2 - Pítko a mlhoviště'!J36</f>
        <v>0</v>
      </c>
      <c r="AZ56" s="87">
        <f>'D.2 - Pítko a mlhoviště'!F33</f>
        <v>0</v>
      </c>
      <c r="BA56" s="87">
        <f>'D.2 - Pítko a mlhoviště'!F34</f>
        <v>0</v>
      </c>
      <c r="BB56" s="87">
        <f>'D.2 - Pítko a mlhoviště'!F35</f>
        <v>0</v>
      </c>
      <c r="BC56" s="87">
        <f>'D.2 - Pítko a mlhoviště'!F36</f>
        <v>0</v>
      </c>
      <c r="BD56" s="89">
        <f>'D.2 - Pítko a mlhoviště'!F37</f>
        <v>0</v>
      </c>
      <c r="BT56" s="90" t="s">
        <v>21</v>
      </c>
      <c r="BV56" s="90" t="s">
        <v>76</v>
      </c>
      <c r="BW56" s="90" t="s">
        <v>86</v>
      </c>
      <c r="BX56" s="90" t="s">
        <v>5</v>
      </c>
      <c r="CL56" s="90" t="s">
        <v>1</v>
      </c>
      <c r="CM56" s="90" t="s">
        <v>83</v>
      </c>
    </row>
    <row r="57" spans="1:91" s="5" customFormat="1" ht="16.5" customHeight="1">
      <c r="A57" s="80" t="s">
        <v>78</v>
      </c>
      <c r="B57" s="81"/>
      <c r="C57" s="82"/>
      <c r="D57" s="238" t="s">
        <v>87</v>
      </c>
      <c r="E57" s="238"/>
      <c r="F57" s="238"/>
      <c r="G57" s="238"/>
      <c r="H57" s="238"/>
      <c r="I57" s="83"/>
      <c r="J57" s="238" t="s">
        <v>88</v>
      </c>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44">
        <f>'D.3 - Zpevněné plochy a m...'!J30</f>
        <v>0</v>
      </c>
      <c r="AH57" s="245"/>
      <c r="AI57" s="245"/>
      <c r="AJ57" s="245"/>
      <c r="AK57" s="245"/>
      <c r="AL57" s="245"/>
      <c r="AM57" s="245"/>
      <c r="AN57" s="244">
        <f t="shared" si="0"/>
        <v>0</v>
      </c>
      <c r="AO57" s="245"/>
      <c r="AP57" s="245"/>
      <c r="AQ57" s="84" t="s">
        <v>81</v>
      </c>
      <c r="AR57" s="85"/>
      <c r="AS57" s="86">
        <v>0</v>
      </c>
      <c r="AT57" s="87">
        <f t="shared" si="1"/>
        <v>0</v>
      </c>
      <c r="AU57" s="88">
        <f>'D.3 - Zpevněné plochy a m...'!P87</f>
        <v>0</v>
      </c>
      <c r="AV57" s="87">
        <f>'D.3 - Zpevněné plochy a m...'!J33</f>
        <v>0</v>
      </c>
      <c r="AW57" s="87">
        <f>'D.3 - Zpevněné plochy a m...'!J34</f>
        <v>0</v>
      </c>
      <c r="AX57" s="87">
        <f>'D.3 - Zpevněné plochy a m...'!J35</f>
        <v>0</v>
      </c>
      <c r="AY57" s="87">
        <f>'D.3 - Zpevněné plochy a m...'!J36</f>
        <v>0</v>
      </c>
      <c r="AZ57" s="87">
        <f>'D.3 - Zpevněné plochy a m...'!F33</f>
        <v>0</v>
      </c>
      <c r="BA57" s="87">
        <f>'D.3 - Zpevněné plochy a m...'!F34</f>
        <v>0</v>
      </c>
      <c r="BB57" s="87">
        <f>'D.3 - Zpevněné plochy a m...'!F35</f>
        <v>0</v>
      </c>
      <c r="BC57" s="87">
        <f>'D.3 - Zpevněné plochy a m...'!F36</f>
        <v>0</v>
      </c>
      <c r="BD57" s="89">
        <f>'D.3 - Zpevněné plochy a m...'!F37</f>
        <v>0</v>
      </c>
      <c r="BT57" s="90" t="s">
        <v>21</v>
      </c>
      <c r="BV57" s="90" t="s">
        <v>76</v>
      </c>
      <c r="BW57" s="90" t="s">
        <v>89</v>
      </c>
      <c r="BX57" s="90" t="s">
        <v>5</v>
      </c>
      <c r="CL57" s="90" t="s">
        <v>1</v>
      </c>
      <c r="CM57" s="90" t="s">
        <v>83</v>
      </c>
    </row>
    <row r="58" spans="1:91" s="5" customFormat="1" ht="16.5" customHeight="1">
      <c r="A58" s="80" t="s">
        <v>78</v>
      </c>
      <c r="B58" s="81"/>
      <c r="C58" s="82"/>
      <c r="D58" s="238" t="s">
        <v>90</v>
      </c>
      <c r="E58" s="238"/>
      <c r="F58" s="238"/>
      <c r="G58" s="238"/>
      <c r="H58" s="238"/>
      <c r="I58" s="83"/>
      <c r="J58" s="238" t="s">
        <v>91</v>
      </c>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44">
        <f>'D.4 - Veřejné osvětlení'!J30</f>
        <v>0</v>
      </c>
      <c r="AH58" s="245"/>
      <c r="AI58" s="245"/>
      <c r="AJ58" s="245"/>
      <c r="AK58" s="245"/>
      <c r="AL58" s="245"/>
      <c r="AM58" s="245"/>
      <c r="AN58" s="244">
        <f t="shared" si="0"/>
        <v>0</v>
      </c>
      <c r="AO58" s="245"/>
      <c r="AP58" s="245"/>
      <c r="AQ58" s="84" t="s">
        <v>81</v>
      </c>
      <c r="AR58" s="85"/>
      <c r="AS58" s="86">
        <v>0</v>
      </c>
      <c r="AT58" s="87">
        <f t="shared" si="1"/>
        <v>0</v>
      </c>
      <c r="AU58" s="88">
        <f>'D.4 - Veřejné osvětlení'!P80</f>
        <v>0</v>
      </c>
      <c r="AV58" s="87">
        <f>'D.4 - Veřejné osvětlení'!J33</f>
        <v>0</v>
      </c>
      <c r="AW58" s="87">
        <f>'D.4 - Veřejné osvětlení'!J34</f>
        <v>0</v>
      </c>
      <c r="AX58" s="87">
        <f>'D.4 - Veřejné osvětlení'!J35</f>
        <v>0</v>
      </c>
      <c r="AY58" s="87">
        <f>'D.4 - Veřejné osvětlení'!J36</f>
        <v>0</v>
      </c>
      <c r="AZ58" s="87">
        <f>'D.4 - Veřejné osvětlení'!F33</f>
        <v>0</v>
      </c>
      <c r="BA58" s="87">
        <f>'D.4 - Veřejné osvětlení'!F34</f>
        <v>0</v>
      </c>
      <c r="BB58" s="87">
        <f>'D.4 - Veřejné osvětlení'!F35</f>
        <v>0</v>
      </c>
      <c r="BC58" s="87">
        <f>'D.4 - Veřejné osvětlení'!F36</f>
        <v>0</v>
      </c>
      <c r="BD58" s="89">
        <f>'D.4 - Veřejné osvětlení'!F37</f>
        <v>0</v>
      </c>
      <c r="BT58" s="90" t="s">
        <v>21</v>
      </c>
      <c r="BV58" s="90" t="s">
        <v>76</v>
      </c>
      <c r="BW58" s="90" t="s">
        <v>92</v>
      </c>
      <c r="BX58" s="90" t="s">
        <v>5</v>
      </c>
      <c r="CL58" s="90" t="s">
        <v>1</v>
      </c>
      <c r="CM58" s="90" t="s">
        <v>83</v>
      </c>
    </row>
    <row r="59" spans="1:91" s="5" customFormat="1" ht="16.5" customHeight="1">
      <c r="A59" s="80" t="s">
        <v>78</v>
      </c>
      <c r="B59" s="81"/>
      <c r="C59" s="82"/>
      <c r="D59" s="238" t="s">
        <v>93</v>
      </c>
      <c r="E59" s="238"/>
      <c r="F59" s="238"/>
      <c r="G59" s="238"/>
      <c r="H59" s="238"/>
      <c r="I59" s="83"/>
      <c r="J59" s="238" t="s">
        <v>94</v>
      </c>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44">
        <f>'D.5 - Sadové úpravy'!J30</f>
        <v>0</v>
      </c>
      <c r="AH59" s="245"/>
      <c r="AI59" s="245"/>
      <c r="AJ59" s="245"/>
      <c r="AK59" s="245"/>
      <c r="AL59" s="245"/>
      <c r="AM59" s="245"/>
      <c r="AN59" s="244">
        <f t="shared" si="0"/>
        <v>0</v>
      </c>
      <c r="AO59" s="245"/>
      <c r="AP59" s="245"/>
      <c r="AQ59" s="84" t="s">
        <v>81</v>
      </c>
      <c r="AR59" s="85"/>
      <c r="AS59" s="86">
        <v>0</v>
      </c>
      <c r="AT59" s="87">
        <f t="shared" si="1"/>
        <v>0</v>
      </c>
      <c r="AU59" s="88">
        <f>'D.5 - Sadové úpravy'!P92</f>
        <v>0</v>
      </c>
      <c r="AV59" s="87">
        <f>'D.5 - Sadové úpravy'!J33</f>
        <v>0</v>
      </c>
      <c r="AW59" s="87">
        <f>'D.5 - Sadové úpravy'!J34</f>
        <v>0</v>
      </c>
      <c r="AX59" s="87">
        <f>'D.5 - Sadové úpravy'!J35</f>
        <v>0</v>
      </c>
      <c r="AY59" s="87">
        <f>'D.5 - Sadové úpravy'!J36</f>
        <v>0</v>
      </c>
      <c r="AZ59" s="87">
        <f>'D.5 - Sadové úpravy'!F33</f>
        <v>0</v>
      </c>
      <c r="BA59" s="87">
        <f>'D.5 - Sadové úpravy'!F34</f>
        <v>0</v>
      </c>
      <c r="BB59" s="87">
        <f>'D.5 - Sadové úpravy'!F35</f>
        <v>0</v>
      </c>
      <c r="BC59" s="87">
        <f>'D.5 - Sadové úpravy'!F36</f>
        <v>0</v>
      </c>
      <c r="BD59" s="89">
        <f>'D.5 - Sadové úpravy'!F37</f>
        <v>0</v>
      </c>
      <c r="BT59" s="90" t="s">
        <v>21</v>
      </c>
      <c r="BV59" s="90" t="s">
        <v>76</v>
      </c>
      <c r="BW59" s="90" t="s">
        <v>95</v>
      </c>
      <c r="BX59" s="90" t="s">
        <v>5</v>
      </c>
      <c r="CL59" s="90" t="s">
        <v>1</v>
      </c>
      <c r="CM59" s="90" t="s">
        <v>83</v>
      </c>
    </row>
    <row r="60" spans="1:91" s="5" customFormat="1" ht="16.5" customHeight="1">
      <c r="A60" s="80" t="s">
        <v>78</v>
      </c>
      <c r="B60" s="81"/>
      <c r="C60" s="82"/>
      <c r="D60" s="238" t="s">
        <v>96</v>
      </c>
      <c r="E60" s="238"/>
      <c r="F60" s="238"/>
      <c r="G60" s="238"/>
      <c r="H60" s="238"/>
      <c r="I60" s="83"/>
      <c r="J60" s="238" t="s">
        <v>97</v>
      </c>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44">
        <f>'VRN - Vedlejší rozpočtové...'!J30</f>
        <v>0</v>
      </c>
      <c r="AH60" s="245"/>
      <c r="AI60" s="245"/>
      <c r="AJ60" s="245"/>
      <c r="AK60" s="245"/>
      <c r="AL60" s="245"/>
      <c r="AM60" s="245"/>
      <c r="AN60" s="244">
        <f t="shared" si="0"/>
        <v>0</v>
      </c>
      <c r="AO60" s="245"/>
      <c r="AP60" s="245"/>
      <c r="AQ60" s="84" t="s">
        <v>81</v>
      </c>
      <c r="AR60" s="85"/>
      <c r="AS60" s="91">
        <v>0</v>
      </c>
      <c r="AT60" s="92">
        <f t="shared" si="1"/>
        <v>0</v>
      </c>
      <c r="AU60" s="93">
        <f>'VRN - Vedlejší rozpočtové...'!P85</f>
        <v>0</v>
      </c>
      <c r="AV60" s="92">
        <f>'VRN - Vedlejší rozpočtové...'!J33</f>
        <v>0</v>
      </c>
      <c r="AW60" s="92">
        <f>'VRN - Vedlejší rozpočtové...'!J34</f>
        <v>0</v>
      </c>
      <c r="AX60" s="92">
        <f>'VRN - Vedlejší rozpočtové...'!J35</f>
        <v>0</v>
      </c>
      <c r="AY60" s="92">
        <f>'VRN - Vedlejší rozpočtové...'!J36</f>
        <v>0</v>
      </c>
      <c r="AZ60" s="92">
        <f>'VRN - Vedlejší rozpočtové...'!F33</f>
        <v>0</v>
      </c>
      <c r="BA60" s="92">
        <f>'VRN - Vedlejší rozpočtové...'!F34</f>
        <v>0</v>
      </c>
      <c r="BB60" s="92">
        <f>'VRN - Vedlejší rozpočtové...'!F35</f>
        <v>0</v>
      </c>
      <c r="BC60" s="92">
        <f>'VRN - Vedlejší rozpočtové...'!F36</f>
        <v>0</v>
      </c>
      <c r="BD60" s="94">
        <f>'VRN - Vedlejší rozpočtové...'!F37</f>
        <v>0</v>
      </c>
      <c r="BT60" s="90" t="s">
        <v>21</v>
      </c>
      <c r="BV60" s="90" t="s">
        <v>76</v>
      </c>
      <c r="BW60" s="90" t="s">
        <v>98</v>
      </c>
      <c r="BX60" s="90" t="s">
        <v>5</v>
      </c>
      <c r="CL60" s="90" t="s">
        <v>1</v>
      </c>
      <c r="CM60" s="90" t="s">
        <v>83</v>
      </c>
    </row>
    <row r="61" spans="2:44" s="1" customFormat="1" ht="30" customHeight="1">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6"/>
    </row>
    <row r="62" spans="2:44" s="1" customFormat="1" ht="6.95" customHeight="1">
      <c r="B62" s="44"/>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36"/>
    </row>
  </sheetData>
  <sheetProtection algorithmName="SHA-512" hashValue="SBFcLXib8u9xgYB43fbO6tFKEJNj5EK1EVqzIlipaIv9b16woOGntaNN6/Xqc0MK30hsh6PzVymeDW/EtQYbnQ==" saltValue="XT1QtUaY3SiqpOfqx9i/5uE55339/cMrSNfT+S9v+lVPqkn+HKoXeGK4o1t41ngvOrT7kmS+H9vpTBXJ+Fs7LA==" spinCount="100000" sheet="1" objects="1" scenarios="1" formatColumns="0" formatRows="0"/>
  <mergeCells count="62">
    <mergeCell ref="AK33:AO33"/>
    <mergeCell ref="AK26:AO26"/>
    <mergeCell ref="W29:AE29"/>
    <mergeCell ref="AK29:AO29"/>
    <mergeCell ref="W30:AE30"/>
    <mergeCell ref="AK30:AO30"/>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W31:AE31"/>
    <mergeCell ref="BE5:BE34"/>
    <mergeCell ref="AN56:AP56"/>
    <mergeCell ref="AG56:AM56"/>
    <mergeCell ref="AN57:AP57"/>
    <mergeCell ref="AG57:AM57"/>
    <mergeCell ref="L30:P30"/>
    <mergeCell ref="L31:P31"/>
    <mergeCell ref="L32:P32"/>
    <mergeCell ref="L33:P33"/>
    <mergeCell ref="AN52:AP52"/>
    <mergeCell ref="AG52:AM52"/>
    <mergeCell ref="X35:AB35"/>
    <mergeCell ref="AK35:AO35"/>
    <mergeCell ref="AK31:AO31"/>
    <mergeCell ref="W32:AE32"/>
    <mergeCell ref="AK32:AO32"/>
    <mergeCell ref="W33:AE33"/>
    <mergeCell ref="AN58:AP58"/>
    <mergeCell ref="AG58:AM58"/>
    <mergeCell ref="AN59:AP59"/>
    <mergeCell ref="AG59:AM59"/>
    <mergeCell ref="AN60:AP60"/>
    <mergeCell ref="AG60:AM60"/>
    <mergeCell ref="AG54:AM54"/>
    <mergeCell ref="AN54:AP54"/>
    <mergeCell ref="C52:G52"/>
    <mergeCell ref="I52:AF52"/>
    <mergeCell ref="D55:H55"/>
    <mergeCell ref="J55:AF55"/>
    <mergeCell ref="AN55:AP55"/>
    <mergeCell ref="AG55:AM55"/>
    <mergeCell ref="D59:H59"/>
    <mergeCell ref="J59:AF59"/>
    <mergeCell ref="D60:H60"/>
    <mergeCell ref="J60:AF60"/>
    <mergeCell ref="D56:H56"/>
    <mergeCell ref="J56:AF56"/>
    <mergeCell ref="D57:H57"/>
    <mergeCell ref="J57:AF57"/>
    <mergeCell ref="D58:H58"/>
    <mergeCell ref="J58:AF58"/>
  </mergeCells>
  <hyperlinks>
    <hyperlink ref="A55" location="'D.1 - Příprava území'!C2" display="/"/>
    <hyperlink ref="A56" location="'D.2 - Pítko a mlhoviště'!C2" display="/"/>
    <hyperlink ref="A57" location="'D.3 - Zpevněné plochy a m...'!C2" display="/"/>
    <hyperlink ref="A58" location="'D.4 - Veřejné osvětlení'!C2" display="/"/>
    <hyperlink ref="A59" location="'D.5 - Sadové úpravy'!C2" display="/"/>
    <hyperlink ref="A60"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L2" s="254"/>
      <c r="M2" s="254"/>
      <c r="N2" s="254"/>
      <c r="O2" s="254"/>
      <c r="P2" s="254"/>
      <c r="Q2" s="254"/>
      <c r="R2" s="254"/>
      <c r="S2" s="254"/>
      <c r="T2" s="254"/>
      <c r="U2" s="254"/>
      <c r="V2" s="254"/>
      <c r="AT2" s="15" t="s">
        <v>82</v>
      </c>
      <c r="AZ2" s="96" t="s">
        <v>99</v>
      </c>
      <c r="BA2" s="96" t="s">
        <v>100</v>
      </c>
      <c r="BB2" s="96" t="s">
        <v>101</v>
      </c>
      <c r="BC2" s="96" t="s">
        <v>102</v>
      </c>
      <c r="BD2" s="96" t="s">
        <v>103</v>
      </c>
    </row>
    <row r="3" spans="2:56" ht="6.95" customHeight="1">
      <c r="B3" s="97"/>
      <c r="C3" s="98"/>
      <c r="D3" s="98"/>
      <c r="E3" s="98"/>
      <c r="F3" s="98"/>
      <c r="G3" s="98"/>
      <c r="H3" s="98"/>
      <c r="I3" s="99"/>
      <c r="J3" s="98"/>
      <c r="K3" s="98"/>
      <c r="L3" s="18"/>
      <c r="AT3" s="15" t="s">
        <v>83</v>
      </c>
      <c r="AZ3" s="96" t="s">
        <v>104</v>
      </c>
      <c r="BA3" s="96" t="s">
        <v>105</v>
      </c>
      <c r="BB3" s="96" t="s">
        <v>106</v>
      </c>
      <c r="BC3" s="96" t="s">
        <v>107</v>
      </c>
      <c r="BD3" s="96" t="s">
        <v>103</v>
      </c>
    </row>
    <row r="4" spans="2:56" ht="24.95" customHeight="1">
      <c r="B4" s="18"/>
      <c r="D4" s="100" t="s">
        <v>108</v>
      </c>
      <c r="L4" s="18"/>
      <c r="M4" s="22" t="s">
        <v>10</v>
      </c>
      <c r="AT4" s="15" t="s">
        <v>4</v>
      </c>
      <c r="AZ4" s="96" t="s">
        <v>109</v>
      </c>
      <c r="BA4" s="96" t="s">
        <v>110</v>
      </c>
      <c r="BB4" s="96" t="s">
        <v>106</v>
      </c>
      <c r="BC4" s="96" t="s">
        <v>111</v>
      </c>
      <c r="BD4" s="96" t="s">
        <v>103</v>
      </c>
    </row>
    <row r="5" spans="2:56" ht="6.95" customHeight="1">
      <c r="B5" s="18"/>
      <c r="L5" s="18"/>
      <c r="AZ5" s="96" t="s">
        <v>112</v>
      </c>
      <c r="BA5" s="96" t="s">
        <v>113</v>
      </c>
      <c r="BB5" s="96" t="s">
        <v>106</v>
      </c>
      <c r="BC5" s="96" t="s">
        <v>114</v>
      </c>
      <c r="BD5" s="96" t="s">
        <v>103</v>
      </c>
    </row>
    <row r="6" spans="2:56" ht="12" customHeight="1">
      <c r="B6" s="18"/>
      <c r="D6" s="101" t="s">
        <v>16</v>
      </c>
      <c r="L6" s="18"/>
      <c r="AZ6" s="96" t="s">
        <v>115</v>
      </c>
      <c r="BA6" s="96" t="s">
        <v>116</v>
      </c>
      <c r="BB6" s="96" t="s">
        <v>117</v>
      </c>
      <c r="BC6" s="96" t="s">
        <v>118</v>
      </c>
      <c r="BD6" s="96" t="s">
        <v>103</v>
      </c>
    </row>
    <row r="7" spans="2:56" ht="16.5" customHeight="1">
      <c r="B7" s="18"/>
      <c r="E7" s="280" t="str">
        <f>'Rekapitulace stavby'!K6</f>
        <v>Zeleň Savarin (Dr. Martínka)</v>
      </c>
      <c r="F7" s="281"/>
      <c r="G7" s="281"/>
      <c r="H7" s="281"/>
      <c r="L7" s="18"/>
      <c r="AZ7" s="96" t="s">
        <v>119</v>
      </c>
      <c r="BA7" s="96" t="s">
        <v>120</v>
      </c>
      <c r="BB7" s="96" t="s">
        <v>101</v>
      </c>
      <c r="BC7" s="96" t="s">
        <v>121</v>
      </c>
      <c r="BD7" s="96" t="s">
        <v>103</v>
      </c>
    </row>
    <row r="8" spans="2:56" s="1" customFormat="1" ht="12" customHeight="1">
      <c r="B8" s="36"/>
      <c r="D8" s="101" t="s">
        <v>122</v>
      </c>
      <c r="I8" s="102"/>
      <c r="L8" s="36"/>
      <c r="AZ8" s="96" t="s">
        <v>123</v>
      </c>
      <c r="BA8" s="96" t="s">
        <v>124</v>
      </c>
      <c r="BB8" s="96" t="s">
        <v>106</v>
      </c>
      <c r="BC8" s="96" t="s">
        <v>125</v>
      </c>
      <c r="BD8" s="96" t="s">
        <v>103</v>
      </c>
    </row>
    <row r="9" spans="2:56" s="1" customFormat="1" ht="36.95" customHeight="1">
      <c r="B9" s="36"/>
      <c r="E9" s="282" t="s">
        <v>126</v>
      </c>
      <c r="F9" s="283"/>
      <c r="G9" s="283"/>
      <c r="H9" s="283"/>
      <c r="I9" s="102"/>
      <c r="L9" s="36"/>
      <c r="AZ9" s="96" t="s">
        <v>127</v>
      </c>
      <c r="BA9" s="96" t="s">
        <v>128</v>
      </c>
      <c r="BB9" s="96" t="s">
        <v>101</v>
      </c>
      <c r="BC9" s="96" t="s">
        <v>129</v>
      </c>
      <c r="BD9" s="96" t="s">
        <v>103</v>
      </c>
    </row>
    <row r="10" spans="2:12" s="1" customFormat="1" ht="12">
      <c r="B10" s="36"/>
      <c r="I10" s="102"/>
      <c r="L10" s="36"/>
    </row>
    <row r="11" spans="2:12" s="1" customFormat="1" ht="12" customHeight="1">
      <c r="B11" s="36"/>
      <c r="D11" s="101" t="s">
        <v>19</v>
      </c>
      <c r="F11" s="15" t="s">
        <v>1</v>
      </c>
      <c r="I11" s="103" t="s">
        <v>20</v>
      </c>
      <c r="J11" s="15" t="s">
        <v>1</v>
      </c>
      <c r="L11" s="36"/>
    </row>
    <row r="12" spans="2:12" s="1" customFormat="1" ht="12" customHeight="1">
      <c r="B12" s="36"/>
      <c r="D12" s="101" t="s">
        <v>22</v>
      </c>
      <c r="F12" s="15" t="s">
        <v>23</v>
      </c>
      <c r="I12" s="103" t="s">
        <v>24</v>
      </c>
      <c r="J12" s="104" t="str">
        <f>'Rekapitulace stavby'!AN8</f>
        <v>6. 1. 2017</v>
      </c>
      <c r="L12" s="36"/>
    </row>
    <row r="13" spans="2:12" s="1" customFormat="1" ht="10.9" customHeight="1">
      <c r="B13" s="36"/>
      <c r="I13" s="102"/>
      <c r="L13" s="36"/>
    </row>
    <row r="14" spans="2:12" s="1" customFormat="1" ht="12" customHeight="1">
      <c r="B14" s="36"/>
      <c r="D14" s="101" t="s">
        <v>28</v>
      </c>
      <c r="I14" s="103" t="s">
        <v>29</v>
      </c>
      <c r="J14" s="15" t="s">
        <v>1</v>
      </c>
      <c r="L14" s="36"/>
    </row>
    <row r="15" spans="2:12" s="1" customFormat="1" ht="18" customHeight="1">
      <c r="B15" s="36"/>
      <c r="E15" s="15" t="s">
        <v>130</v>
      </c>
      <c r="I15" s="103" t="s">
        <v>31</v>
      </c>
      <c r="J15" s="15" t="s">
        <v>1</v>
      </c>
      <c r="L15" s="36"/>
    </row>
    <row r="16" spans="2:12" s="1" customFormat="1" ht="6.95" customHeight="1">
      <c r="B16" s="36"/>
      <c r="I16" s="102"/>
      <c r="L16" s="36"/>
    </row>
    <row r="17" spans="2:12" s="1" customFormat="1" ht="12" customHeight="1">
      <c r="B17" s="36"/>
      <c r="D17" s="101" t="s">
        <v>32</v>
      </c>
      <c r="I17" s="103" t="s">
        <v>29</v>
      </c>
      <c r="J17" s="28" t="str">
        <f>'Rekapitulace stavby'!AN13</f>
        <v>Vyplň údaj</v>
      </c>
      <c r="L17" s="36"/>
    </row>
    <row r="18" spans="2:12" s="1" customFormat="1" ht="18" customHeight="1">
      <c r="B18" s="36"/>
      <c r="E18" s="284" t="str">
        <f>'Rekapitulace stavby'!E14</f>
        <v>Vyplň údaj</v>
      </c>
      <c r="F18" s="285"/>
      <c r="G18" s="285"/>
      <c r="H18" s="285"/>
      <c r="I18" s="103" t="s">
        <v>31</v>
      </c>
      <c r="J18" s="28" t="str">
        <f>'Rekapitulace stavby'!AN14</f>
        <v>Vyplň údaj</v>
      </c>
      <c r="L18" s="36"/>
    </row>
    <row r="19" spans="2:12" s="1" customFormat="1" ht="6.95" customHeight="1">
      <c r="B19" s="36"/>
      <c r="I19" s="102"/>
      <c r="L19" s="36"/>
    </row>
    <row r="20" spans="2:12" s="1" customFormat="1" ht="12" customHeight="1">
      <c r="B20" s="36"/>
      <c r="D20" s="101" t="s">
        <v>34</v>
      </c>
      <c r="I20" s="103" t="s">
        <v>29</v>
      </c>
      <c r="J20" s="15" t="s">
        <v>1</v>
      </c>
      <c r="L20" s="36"/>
    </row>
    <row r="21" spans="2:12" s="1" customFormat="1" ht="18" customHeight="1">
      <c r="B21" s="36"/>
      <c r="E21" s="15" t="s">
        <v>35</v>
      </c>
      <c r="I21" s="103" t="s">
        <v>31</v>
      </c>
      <c r="J21" s="15" t="s">
        <v>1</v>
      </c>
      <c r="L21" s="36"/>
    </row>
    <row r="22" spans="2:12" s="1" customFormat="1" ht="6.95" customHeight="1">
      <c r="B22" s="36"/>
      <c r="I22" s="102"/>
      <c r="L22" s="36"/>
    </row>
    <row r="23" spans="2:12" s="1" customFormat="1" ht="12" customHeight="1">
      <c r="B23" s="36"/>
      <c r="D23" s="101" t="s">
        <v>37</v>
      </c>
      <c r="I23" s="103" t="s">
        <v>29</v>
      </c>
      <c r="J23" s="15" t="s">
        <v>1</v>
      </c>
      <c r="L23" s="36"/>
    </row>
    <row r="24" spans="2:12" s="1" customFormat="1" ht="18" customHeight="1">
      <c r="B24" s="36"/>
      <c r="E24" s="15" t="s">
        <v>38</v>
      </c>
      <c r="I24" s="103" t="s">
        <v>31</v>
      </c>
      <c r="J24" s="15" t="s">
        <v>1</v>
      </c>
      <c r="L24" s="36"/>
    </row>
    <row r="25" spans="2:12" s="1" customFormat="1" ht="6.95" customHeight="1">
      <c r="B25" s="36"/>
      <c r="I25" s="102"/>
      <c r="L25" s="36"/>
    </row>
    <row r="26" spans="2:12" s="1" customFormat="1" ht="12" customHeight="1">
      <c r="B26" s="36"/>
      <c r="D26" s="101" t="s">
        <v>39</v>
      </c>
      <c r="I26" s="102"/>
      <c r="L26" s="36"/>
    </row>
    <row r="27" spans="2:12" s="6" customFormat="1" ht="16.5" customHeight="1">
      <c r="B27" s="105"/>
      <c r="E27" s="286" t="s">
        <v>1</v>
      </c>
      <c r="F27" s="286"/>
      <c r="G27" s="286"/>
      <c r="H27" s="286"/>
      <c r="I27" s="106"/>
      <c r="L27" s="105"/>
    </row>
    <row r="28" spans="2:12" s="1" customFormat="1" ht="6.95" customHeight="1">
      <c r="B28" s="36"/>
      <c r="I28" s="102"/>
      <c r="L28" s="36"/>
    </row>
    <row r="29" spans="2:12" s="1" customFormat="1" ht="6.95" customHeight="1">
      <c r="B29" s="36"/>
      <c r="D29" s="54"/>
      <c r="E29" s="54"/>
      <c r="F29" s="54"/>
      <c r="G29" s="54"/>
      <c r="H29" s="54"/>
      <c r="I29" s="107"/>
      <c r="J29" s="54"/>
      <c r="K29" s="54"/>
      <c r="L29" s="36"/>
    </row>
    <row r="30" spans="2:12" s="1" customFormat="1" ht="25.35" customHeight="1">
      <c r="B30" s="36"/>
      <c r="D30" s="108" t="s">
        <v>40</v>
      </c>
      <c r="I30" s="102"/>
      <c r="J30" s="109">
        <f>ROUND(J84,2)</f>
        <v>0</v>
      </c>
      <c r="L30" s="36"/>
    </row>
    <row r="31" spans="2:12" s="1" customFormat="1" ht="6.95" customHeight="1">
      <c r="B31" s="36"/>
      <c r="D31" s="54"/>
      <c r="E31" s="54"/>
      <c r="F31" s="54"/>
      <c r="G31" s="54"/>
      <c r="H31" s="54"/>
      <c r="I31" s="107"/>
      <c r="J31" s="54"/>
      <c r="K31" s="54"/>
      <c r="L31" s="36"/>
    </row>
    <row r="32" spans="2:12" s="1" customFormat="1" ht="14.45" customHeight="1">
      <c r="B32" s="36"/>
      <c r="F32" s="110" t="s">
        <v>42</v>
      </c>
      <c r="I32" s="111" t="s">
        <v>41</v>
      </c>
      <c r="J32" s="110" t="s">
        <v>43</v>
      </c>
      <c r="L32" s="36"/>
    </row>
    <row r="33" spans="2:12" s="1" customFormat="1" ht="14.45" customHeight="1">
      <c r="B33" s="36"/>
      <c r="D33" s="101" t="s">
        <v>44</v>
      </c>
      <c r="E33" s="101" t="s">
        <v>45</v>
      </c>
      <c r="F33" s="112">
        <f>ROUND((SUM(BE84:BE177)),2)</f>
        <v>0</v>
      </c>
      <c r="I33" s="113">
        <v>0.21</v>
      </c>
      <c r="J33" s="112">
        <f>ROUND(((SUM(BE84:BE177))*I33),2)</f>
        <v>0</v>
      </c>
      <c r="L33" s="36"/>
    </row>
    <row r="34" spans="2:12" s="1" customFormat="1" ht="14.45" customHeight="1">
      <c r="B34" s="36"/>
      <c r="E34" s="101" t="s">
        <v>46</v>
      </c>
      <c r="F34" s="112">
        <f>ROUND((SUM(BF84:BF177)),2)</f>
        <v>0</v>
      </c>
      <c r="I34" s="113">
        <v>0.15</v>
      </c>
      <c r="J34" s="112">
        <f>ROUND(((SUM(BF84:BF177))*I34),2)</f>
        <v>0</v>
      </c>
      <c r="L34" s="36"/>
    </row>
    <row r="35" spans="2:12" s="1" customFormat="1" ht="14.45" customHeight="1" hidden="1">
      <c r="B35" s="36"/>
      <c r="E35" s="101" t="s">
        <v>47</v>
      </c>
      <c r="F35" s="112">
        <f>ROUND((SUM(BG84:BG177)),2)</f>
        <v>0</v>
      </c>
      <c r="I35" s="113">
        <v>0.21</v>
      </c>
      <c r="J35" s="112">
        <f>0</f>
        <v>0</v>
      </c>
      <c r="L35" s="36"/>
    </row>
    <row r="36" spans="2:12" s="1" customFormat="1" ht="14.45" customHeight="1" hidden="1">
      <c r="B36" s="36"/>
      <c r="E36" s="101" t="s">
        <v>48</v>
      </c>
      <c r="F36" s="112">
        <f>ROUND((SUM(BH84:BH177)),2)</f>
        <v>0</v>
      </c>
      <c r="I36" s="113">
        <v>0.15</v>
      </c>
      <c r="J36" s="112">
        <f>0</f>
        <v>0</v>
      </c>
      <c r="L36" s="36"/>
    </row>
    <row r="37" spans="2:12" s="1" customFormat="1" ht="14.45" customHeight="1" hidden="1">
      <c r="B37" s="36"/>
      <c r="E37" s="101" t="s">
        <v>49</v>
      </c>
      <c r="F37" s="112">
        <f>ROUND((SUM(BI84:BI177)),2)</f>
        <v>0</v>
      </c>
      <c r="I37" s="113">
        <v>0</v>
      </c>
      <c r="J37" s="112">
        <f>0</f>
        <v>0</v>
      </c>
      <c r="L37" s="36"/>
    </row>
    <row r="38" spans="2:12" s="1" customFormat="1" ht="6.95" customHeight="1">
      <c r="B38" s="36"/>
      <c r="I38" s="102"/>
      <c r="L38" s="36"/>
    </row>
    <row r="39" spans="2:12" s="1" customFormat="1" ht="25.35" customHeight="1">
      <c r="B39" s="36"/>
      <c r="C39" s="114"/>
      <c r="D39" s="115" t="s">
        <v>50</v>
      </c>
      <c r="E39" s="116"/>
      <c r="F39" s="116"/>
      <c r="G39" s="117" t="s">
        <v>51</v>
      </c>
      <c r="H39" s="118" t="s">
        <v>52</v>
      </c>
      <c r="I39" s="119"/>
      <c r="J39" s="120">
        <f>SUM(J30:J37)</f>
        <v>0</v>
      </c>
      <c r="K39" s="121"/>
      <c r="L39" s="36"/>
    </row>
    <row r="40" spans="2:12" s="1" customFormat="1" ht="14.45" customHeight="1">
      <c r="B40" s="122"/>
      <c r="C40" s="123"/>
      <c r="D40" s="123"/>
      <c r="E40" s="123"/>
      <c r="F40" s="123"/>
      <c r="G40" s="123"/>
      <c r="H40" s="123"/>
      <c r="I40" s="124"/>
      <c r="J40" s="123"/>
      <c r="K40" s="123"/>
      <c r="L40" s="36"/>
    </row>
    <row r="44" spans="2:12" s="1" customFormat="1" ht="6.95" customHeight="1">
      <c r="B44" s="125"/>
      <c r="C44" s="126"/>
      <c r="D44" s="126"/>
      <c r="E44" s="126"/>
      <c r="F44" s="126"/>
      <c r="G44" s="126"/>
      <c r="H44" s="126"/>
      <c r="I44" s="127"/>
      <c r="J44" s="126"/>
      <c r="K44" s="126"/>
      <c r="L44" s="36"/>
    </row>
    <row r="45" spans="2:12" s="1" customFormat="1" ht="24.95" customHeight="1">
      <c r="B45" s="32"/>
      <c r="C45" s="21" t="s">
        <v>131</v>
      </c>
      <c r="D45" s="33"/>
      <c r="E45" s="33"/>
      <c r="F45" s="33"/>
      <c r="G45" s="33"/>
      <c r="H45" s="33"/>
      <c r="I45" s="102"/>
      <c r="J45" s="33"/>
      <c r="K45" s="33"/>
      <c r="L45" s="36"/>
    </row>
    <row r="46" spans="2:12" s="1" customFormat="1" ht="6.95" customHeight="1">
      <c r="B46" s="32"/>
      <c r="C46" s="33"/>
      <c r="D46" s="33"/>
      <c r="E46" s="33"/>
      <c r="F46" s="33"/>
      <c r="G46" s="33"/>
      <c r="H46" s="33"/>
      <c r="I46" s="102"/>
      <c r="J46" s="33"/>
      <c r="K46" s="33"/>
      <c r="L46" s="36"/>
    </row>
    <row r="47" spans="2:12" s="1" customFormat="1" ht="12" customHeight="1">
      <c r="B47" s="32"/>
      <c r="C47" s="27" t="s">
        <v>16</v>
      </c>
      <c r="D47" s="33"/>
      <c r="E47" s="33"/>
      <c r="F47" s="33"/>
      <c r="G47" s="33"/>
      <c r="H47" s="33"/>
      <c r="I47" s="102"/>
      <c r="J47" s="33"/>
      <c r="K47" s="33"/>
      <c r="L47" s="36"/>
    </row>
    <row r="48" spans="2:12" s="1" customFormat="1" ht="16.5" customHeight="1">
      <c r="B48" s="32"/>
      <c r="C48" s="33"/>
      <c r="D48" s="33"/>
      <c r="E48" s="278" t="str">
        <f>E7</f>
        <v>Zeleň Savarin (Dr. Martínka)</v>
      </c>
      <c r="F48" s="279"/>
      <c r="G48" s="279"/>
      <c r="H48" s="279"/>
      <c r="I48" s="102"/>
      <c r="J48" s="33"/>
      <c r="K48" s="33"/>
      <c r="L48" s="36"/>
    </row>
    <row r="49" spans="2:12" s="1" customFormat="1" ht="12" customHeight="1">
      <c r="B49" s="32"/>
      <c r="C49" s="27" t="s">
        <v>122</v>
      </c>
      <c r="D49" s="33"/>
      <c r="E49" s="33"/>
      <c r="F49" s="33"/>
      <c r="G49" s="33"/>
      <c r="H49" s="33"/>
      <c r="I49" s="102"/>
      <c r="J49" s="33"/>
      <c r="K49" s="33"/>
      <c r="L49" s="36"/>
    </row>
    <row r="50" spans="2:12" s="1" customFormat="1" ht="16.5" customHeight="1">
      <c r="B50" s="32"/>
      <c r="C50" s="33"/>
      <c r="D50" s="33"/>
      <c r="E50" s="263" t="str">
        <f>E9</f>
        <v>D.1 - Příprava území</v>
      </c>
      <c r="F50" s="262"/>
      <c r="G50" s="262"/>
      <c r="H50" s="262"/>
      <c r="I50" s="102"/>
      <c r="J50" s="33"/>
      <c r="K50" s="33"/>
      <c r="L50" s="36"/>
    </row>
    <row r="51" spans="2:12" s="1" customFormat="1" ht="6.95" customHeight="1">
      <c r="B51" s="32"/>
      <c r="C51" s="33"/>
      <c r="D51" s="33"/>
      <c r="E51" s="33"/>
      <c r="F51" s="33"/>
      <c r="G51" s="33"/>
      <c r="H51" s="33"/>
      <c r="I51" s="102"/>
      <c r="J51" s="33"/>
      <c r="K51" s="33"/>
      <c r="L51" s="36"/>
    </row>
    <row r="52" spans="2:12" s="1" customFormat="1" ht="12" customHeight="1">
      <c r="B52" s="32"/>
      <c r="C52" s="27" t="s">
        <v>22</v>
      </c>
      <c r="D52" s="33"/>
      <c r="E52" s="33"/>
      <c r="F52" s="25" t="str">
        <f>F12</f>
        <v>k.ú. Hrabůvka</v>
      </c>
      <c r="G52" s="33"/>
      <c r="H52" s="33"/>
      <c r="I52" s="103" t="s">
        <v>24</v>
      </c>
      <c r="J52" s="53" t="str">
        <f>IF(J12="","",J12)</f>
        <v>6. 1. 2017</v>
      </c>
      <c r="K52" s="33"/>
      <c r="L52" s="36"/>
    </row>
    <row r="53" spans="2:12" s="1" customFormat="1" ht="6.95" customHeight="1">
      <c r="B53" s="32"/>
      <c r="C53" s="33"/>
      <c r="D53" s="33"/>
      <c r="E53" s="33"/>
      <c r="F53" s="33"/>
      <c r="G53" s="33"/>
      <c r="H53" s="33"/>
      <c r="I53" s="102"/>
      <c r="J53" s="33"/>
      <c r="K53" s="33"/>
      <c r="L53" s="36"/>
    </row>
    <row r="54" spans="2:12" s="1" customFormat="1" ht="24.95" customHeight="1">
      <c r="B54" s="32"/>
      <c r="C54" s="27" t="s">
        <v>28</v>
      </c>
      <c r="D54" s="33"/>
      <c r="E54" s="33"/>
      <c r="F54" s="25" t="str">
        <f>E15</f>
        <v>SM Ostrava, Horní 791/3, 700 30 Ostrava–Hrabůvka</v>
      </c>
      <c r="G54" s="33"/>
      <c r="H54" s="33"/>
      <c r="I54" s="103" t="s">
        <v>34</v>
      </c>
      <c r="J54" s="30" t="str">
        <f>E21</f>
        <v>Atregia, s.r.o., Šebrov 215, 679 22</v>
      </c>
      <c r="K54" s="33"/>
      <c r="L54" s="36"/>
    </row>
    <row r="55" spans="2:12" s="1" customFormat="1" ht="13.7" customHeight="1">
      <c r="B55" s="32"/>
      <c r="C55" s="27" t="s">
        <v>32</v>
      </c>
      <c r="D55" s="33"/>
      <c r="E55" s="33"/>
      <c r="F55" s="25" t="str">
        <f>IF(E18="","",E18)</f>
        <v>Vyplň údaj</v>
      </c>
      <c r="G55" s="33"/>
      <c r="H55" s="33"/>
      <c r="I55" s="103" t="s">
        <v>37</v>
      </c>
      <c r="J55" s="30" t="str">
        <f>E24</f>
        <v>Ing. Lenka Požárová</v>
      </c>
      <c r="K55" s="33"/>
      <c r="L55" s="36"/>
    </row>
    <row r="56" spans="2:12" s="1" customFormat="1" ht="10.35" customHeight="1">
      <c r="B56" s="32"/>
      <c r="C56" s="33"/>
      <c r="D56" s="33"/>
      <c r="E56" s="33"/>
      <c r="F56" s="33"/>
      <c r="G56" s="33"/>
      <c r="H56" s="33"/>
      <c r="I56" s="102"/>
      <c r="J56" s="33"/>
      <c r="K56" s="33"/>
      <c r="L56" s="36"/>
    </row>
    <row r="57" spans="2:12" s="1" customFormat="1" ht="29.25" customHeight="1">
      <c r="B57" s="32"/>
      <c r="C57" s="128" t="s">
        <v>132</v>
      </c>
      <c r="D57" s="129"/>
      <c r="E57" s="129"/>
      <c r="F57" s="129"/>
      <c r="G57" s="129"/>
      <c r="H57" s="129"/>
      <c r="I57" s="130"/>
      <c r="J57" s="131" t="s">
        <v>133</v>
      </c>
      <c r="K57" s="129"/>
      <c r="L57" s="36"/>
    </row>
    <row r="58" spans="2:12" s="1" customFormat="1" ht="10.35" customHeight="1">
      <c r="B58" s="32"/>
      <c r="C58" s="33"/>
      <c r="D58" s="33"/>
      <c r="E58" s="33"/>
      <c r="F58" s="33"/>
      <c r="G58" s="33"/>
      <c r="H58" s="33"/>
      <c r="I58" s="102"/>
      <c r="J58" s="33"/>
      <c r="K58" s="33"/>
      <c r="L58" s="36"/>
    </row>
    <row r="59" spans="2:47" s="1" customFormat="1" ht="22.9" customHeight="1">
      <c r="B59" s="32"/>
      <c r="C59" s="132" t="s">
        <v>134</v>
      </c>
      <c r="D59" s="33"/>
      <c r="E59" s="33"/>
      <c r="F59" s="33"/>
      <c r="G59" s="33"/>
      <c r="H59" s="33"/>
      <c r="I59" s="102"/>
      <c r="J59" s="71">
        <f>J84</f>
        <v>0</v>
      </c>
      <c r="K59" s="33"/>
      <c r="L59" s="36"/>
      <c r="AU59" s="15" t="s">
        <v>135</v>
      </c>
    </row>
    <row r="60" spans="2:12" s="7" customFormat="1" ht="24.95" customHeight="1">
      <c r="B60" s="133"/>
      <c r="C60" s="134"/>
      <c r="D60" s="135" t="s">
        <v>136</v>
      </c>
      <c r="E60" s="136"/>
      <c r="F60" s="136"/>
      <c r="G60" s="136"/>
      <c r="H60" s="136"/>
      <c r="I60" s="137"/>
      <c r="J60" s="138">
        <f>J85</f>
        <v>0</v>
      </c>
      <c r="K60" s="134"/>
      <c r="L60" s="139"/>
    </row>
    <row r="61" spans="2:12" s="8" customFormat="1" ht="19.9" customHeight="1">
      <c r="B61" s="140"/>
      <c r="C61" s="141"/>
      <c r="D61" s="142" t="s">
        <v>137</v>
      </c>
      <c r="E61" s="143"/>
      <c r="F61" s="143"/>
      <c r="G61" s="143"/>
      <c r="H61" s="143"/>
      <c r="I61" s="144"/>
      <c r="J61" s="145">
        <f>J86</f>
        <v>0</v>
      </c>
      <c r="K61" s="141"/>
      <c r="L61" s="146"/>
    </row>
    <row r="62" spans="2:12" s="8" customFormat="1" ht="19.9" customHeight="1">
      <c r="B62" s="140"/>
      <c r="C62" s="141"/>
      <c r="D62" s="142" t="s">
        <v>138</v>
      </c>
      <c r="E62" s="143"/>
      <c r="F62" s="143"/>
      <c r="G62" s="143"/>
      <c r="H62" s="143"/>
      <c r="I62" s="144"/>
      <c r="J62" s="145">
        <f>J148</f>
        <v>0</v>
      </c>
      <c r="K62" s="141"/>
      <c r="L62" s="146"/>
    </row>
    <row r="63" spans="2:12" s="8" customFormat="1" ht="19.9" customHeight="1">
      <c r="B63" s="140"/>
      <c r="C63" s="141"/>
      <c r="D63" s="142" t="s">
        <v>139</v>
      </c>
      <c r="E63" s="143"/>
      <c r="F63" s="143"/>
      <c r="G63" s="143"/>
      <c r="H63" s="143"/>
      <c r="I63" s="144"/>
      <c r="J63" s="145">
        <f>J159</f>
        <v>0</v>
      </c>
      <c r="K63" s="141"/>
      <c r="L63" s="146"/>
    </row>
    <row r="64" spans="2:12" s="8" customFormat="1" ht="14.85" customHeight="1">
      <c r="B64" s="140"/>
      <c r="C64" s="141"/>
      <c r="D64" s="142" t="s">
        <v>140</v>
      </c>
      <c r="E64" s="143"/>
      <c r="F64" s="143"/>
      <c r="G64" s="143"/>
      <c r="H64" s="143"/>
      <c r="I64" s="144"/>
      <c r="J64" s="145">
        <f>J170</f>
        <v>0</v>
      </c>
      <c r="K64" s="141"/>
      <c r="L64" s="146"/>
    </row>
    <row r="65" spans="2:12" s="1" customFormat="1" ht="21.75" customHeight="1">
      <c r="B65" s="32"/>
      <c r="C65" s="33"/>
      <c r="D65" s="33"/>
      <c r="E65" s="33"/>
      <c r="F65" s="33"/>
      <c r="G65" s="33"/>
      <c r="H65" s="33"/>
      <c r="I65" s="102"/>
      <c r="J65" s="33"/>
      <c r="K65" s="33"/>
      <c r="L65" s="36"/>
    </row>
    <row r="66" spans="2:12" s="1" customFormat="1" ht="6.95" customHeight="1">
      <c r="B66" s="44"/>
      <c r="C66" s="45"/>
      <c r="D66" s="45"/>
      <c r="E66" s="45"/>
      <c r="F66" s="45"/>
      <c r="G66" s="45"/>
      <c r="H66" s="45"/>
      <c r="I66" s="124"/>
      <c r="J66" s="45"/>
      <c r="K66" s="45"/>
      <c r="L66" s="36"/>
    </row>
    <row r="70" spans="2:12" s="1" customFormat="1" ht="6.95" customHeight="1">
      <c r="B70" s="46"/>
      <c r="C70" s="47"/>
      <c r="D70" s="47"/>
      <c r="E70" s="47"/>
      <c r="F70" s="47"/>
      <c r="G70" s="47"/>
      <c r="H70" s="47"/>
      <c r="I70" s="127"/>
      <c r="J70" s="47"/>
      <c r="K70" s="47"/>
      <c r="L70" s="36"/>
    </row>
    <row r="71" spans="2:12" s="1" customFormat="1" ht="24.95" customHeight="1">
      <c r="B71" s="32"/>
      <c r="C71" s="21" t="s">
        <v>141</v>
      </c>
      <c r="D71" s="33"/>
      <c r="E71" s="33"/>
      <c r="F71" s="33"/>
      <c r="G71" s="33"/>
      <c r="H71" s="33"/>
      <c r="I71" s="102"/>
      <c r="J71" s="33"/>
      <c r="K71" s="33"/>
      <c r="L71" s="36"/>
    </row>
    <row r="72" spans="2:12" s="1" customFormat="1" ht="6.95" customHeight="1">
      <c r="B72" s="32"/>
      <c r="C72" s="33"/>
      <c r="D72" s="33"/>
      <c r="E72" s="33"/>
      <c r="F72" s="33"/>
      <c r="G72" s="33"/>
      <c r="H72" s="33"/>
      <c r="I72" s="102"/>
      <c r="J72" s="33"/>
      <c r="K72" s="33"/>
      <c r="L72" s="36"/>
    </row>
    <row r="73" spans="2:12" s="1" customFormat="1" ht="12" customHeight="1">
      <c r="B73" s="32"/>
      <c r="C73" s="27" t="s">
        <v>16</v>
      </c>
      <c r="D73" s="33"/>
      <c r="E73" s="33"/>
      <c r="F73" s="33"/>
      <c r="G73" s="33"/>
      <c r="H73" s="33"/>
      <c r="I73" s="102"/>
      <c r="J73" s="33"/>
      <c r="K73" s="33"/>
      <c r="L73" s="36"/>
    </row>
    <row r="74" spans="2:12" s="1" customFormat="1" ht="16.5" customHeight="1">
      <c r="B74" s="32"/>
      <c r="C74" s="33"/>
      <c r="D74" s="33"/>
      <c r="E74" s="278" t="str">
        <f>E7</f>
        <v>Zeleň Savarin (Dr. Martínka)</v>
      </c>
      <c r="F74" s="279"/>
      <c r="G74" s="279"/>
      <c r="H74" s="279"/>
      <c r="I74" s="102"/>
      <c r="J74" s="33"/>
      <c r="K74" s="33"/>
      <c r="L74" s="36"/>
    </row>
    <row r="75" spans="2:12" s="1" customFormat="1" ht="12" customHeight="1">
      <c r="B75" s="32"/>
      <c r="C75" s="27" t="s">
        <v>122</v>
      </c>
      <c r="D75" s="33"/>
      <c r="E75" s="33"/>
      <c r="F75" s="33"/>
      <c r="G75" s="33"/>
      <c r="H75" s="33"/>
      <c r="I75" s="102"/>
      <c r="J75" s="33"/>
      <c r="K75" s="33"/>
      <c r="L75" s="36"/>
    </row>
    <row r="76" spans="2:12" s="1" customFormat="1" ht="16.5" customHeight="1">
      <c r="B76" s="32"/>
      <c r="C76" s="33"/>
      <c r="D76" s="33"/>
      <c r="E76" s="263" t="str">
        <f>E9</f>
        <v>D.1 - Příprava území</v>
      </c>
      <c r="F76" s="262"/>
      <c r="G76" s="262"/>
      <c r="H76" s="262"/>
      <c r="I76" s="102"/>
      <c r="J76" s="33"/>
      <c r="K76" s="33"/>
      <c r="L76" s="36"/>
    </row>
    <row r="77" spans="2:12" s="1" customFormat="1" ht="6.95" customHeight="1">
      <c r="B77" s="32"/>
      <c r="C77" s="33"/>
      <c r="D77" s="33"/>
      <c r="E77" s="33"/>
      <c r="F77" s="33"/>
      <c r="G77" s="33"/>
      <c r="H77" s="33"/>
      <c r="I77" s="102"/>
      <c r="J77" s="33"/>
      <c r="K77" s="33"/>
      <c r="L77" s="36"/>
    </row>
    <row r="78" spans="2:12" s="1" customFormat="1" ht="12" customHeight="1">
      <c r="B78" s="32"/>
      <c r="C78" s="27" t="s">
        <v>22</v>
      </c>
      <c r="D78" s="33"/>
      <c r="E78" s="33"/>
      <c r="F78" s="25" t="str">
        <f>F12</f>
        <v>k.ú. Hrabůvka</v>
      </c>
      <c r="G78" s="33"/>
      <c r="H78" s="33"/>
      <c r="I78" s="103" t="s">
        <v>24</v>
      </c>
      <c r="J78" s="53" t="str">
        <f>IF(J12="","",J12)</f>
        <v>6. 1. 2017</v>
      </c>
      <c r="K78" s="33"/>
      <c r="L78" s="36"/>
    </row>
    <row r="79" spans="2:12" s="1" customFormat="1" ht="6.95" customHeight="1">
      <c r="B79" s="32"/>
      <c r="C79" s="33"/>
      <c r="D79" s="33"/>
      <c r="E79" s="33"/>
      <c r="F79" s="33"/>
      <c r="G79" s="33"/>
      <c r="H79" s="33"/>
      <c r="I79" s="102"/>
      <c r="J79" s="33"/>
      <c r="K79" s="33"/>
      <c r="L79" s="36"/>
    </row>
    <row r="80" spans="2:12" s="1" customFormat="1" ht="24.95" customHeight="1">
      <c r="B80" s="32"/>
      <c r="C80" s="27" t="s">
        <v>28</v>
      </c>
      <c r="D80" s="33"/>
      <c r="E80" s="33"/>
      <c r="F80" s="25" t="str">
        <f>E15</f>
        <v>SM Ostrava, Horní 791/3, 700 30 Ostrava–Hrabůvka</v>
      </c>
      <c r="G80" s="33"/>
      <c r="H80" s="33"/>
      <c r="I80" s="103" t="s">
        <v>34</v>
      </c>
      <c r="J80" s="30" t="str">
        <f>E21</f>
        <v>Atregia, s.r.o., Šebrov 215, 679 22</v>
      </c>
      <c r="K80" s="33"/>
      <c r="L80" s="36"/>
    </row>
    <row r="81" spans="2:12" s="1" customFormat="1" ht="13.7" customHeight="1">
      <c r="B81" s="32"/>
      <c r="C81" s="27" t="s">
        <v>32</v>
      </c>
      <c r="D81" s="33"/>
      <c r="E81" s="33"/>
      <c r="F81" s="25" t="str">
        <f>IF(E18="","",E18)</f>
        <v>Vyplň údaj</v>
      </c>
      <c r="G81" s="33"/>
      <c r="H81" s="33"/>
      <c r="I81" s="103" t="s">
        <v>37</v>
      </c>
      <c r="J81" s="30" t="str">
        <f>E24</f>
        <v>Ing. Lenka Požárová</v>
      </c>
      <c r="K81" s="33"/>
      <c r="L81" s="36"/>
    </row>
    <row r="82" spans="2:12" s="1" customFormat="1" ht="10.35" customHeight="1">
      <c r="B82" s="32"/>
      <c r="C82" s="33"/>
      <c r="D82" s="33"/>
      <c r="E82" s="33"/>
      <c r="F82" s="33"/>
      <c r="G82" s="33"/>
      <c r="H82" s="33"/>
      <c r="I82" s="102"/>
      <c r="J82" s="33"/>
      <c r="K82" s="33"/>
      <c r="L82" s="36"/>
    </row>
    <row r="83" spans="2:20" s="9" customFormat="1" ht="29.25" customHeight="1">
      <c r="B83" s="147"/>
      <c r="C83" s="148" t="s">
        <v>142</v>
      </c>
      <c r="D83" s="149" t="s">
        <v>59</v>
      </c>
      <c r="E83" s="149" t="s">
        <v>55</v>
      </c>
      <c r="F83" s="149" t="s">
        <v>56</v>
      </c>
      <c r="G83" s="149" t="s">
        <v>143</v>
      </c>
      <c r="H83" s="149" t="s">
        <v>144</v>
      </c>
      <c r="I83" s="150" t="s">
        <v>145</v>
      </c>
      <c r="J83" s="149" t="s">
        <v>133</v>
      </c>
      <c r="K83" s="151" t="s">
        <v>146</v>
      </c>
      <c r="L83" s="152"/>
      <c r="M83" s="62" t="s">
        <v>1</v>
      </c>
      <c r="N83" s="63" t="s">
        <v>44</v>
      </c>
      <c r="O83" s="63" t="s">
        <v>147</v>
      </c>
      <c r="P83" s="63" t="s">
        <v>148</v>
      </c>
      <c r="Q83" s="63" t="s">
        <v>149</v>
      </c>
      <c r="R83" s="63" t="s">
        <v>150</v>
      </c>
      <c r="S83" s="63" t="s">
        <v>151</v>
      </c>
      <c r="T83" s="64" t="s">
        <v>152</v>
      </c>
    </row>
    <row r="84" spans="2:63" s="1" customFormat="1" ht="22.9" customHeight="1">
      <c r="B84" s="32"/>
      <c r="C84" s="69" t="s">
        <v>153</v>
      </c>
      <c r="D84" s="33"/>
      <c r="E84" s="33"/>
      <c r="F84" s="33"/>
      <c r="G84" s="33"/>
      <c r="H84" s="33"/>
      <c r="I84" s="102"/>
      <c r="J84" s="153">
        <f>BK84</f>
        <v>0</v>
      </c>
      <c r="K84" s="33"/>
      <c r="L84" s="36"/>
      <c r="M84" s="65"/>
      <c r="N84" s="66"/>
      <c r="O84" s="66"/>
      <c r="P84" s="154">
        <f>P85</f>
        <v>0</v>
      </c>
      <c r="Q84" s="66"/>
      <c r="R84" s="154">
        <f>R85</f>
        <v>6.062</v>
      </c>
      <c r="S84" s="66"/>
      <c r="T84" s="155">
        <f>T85</f>
        <v>2112.924</v>
      </c>
      <c r="AT84" s="15" t="s">
        <v>73</v>
      </c>
      <c r="AU84" s="15" t="s">
        <v>135</v>
      </c>
      <c r="BK84" s="156">
        <f>BK85</f>
        <v>0</v>
      </c>
    </row>
    <row r="85" spans="2:63" s="10" customFormat="1" ht="25.9" customHeight="1">
      <c r="B85" s="157"/>
      <c r="C85" s="158"/>
      <c r="D85" s="159" t="s">
        <v>73</v>
      </c>
      <c r="E85" s="160" t="s">
        <v>154</v>
      </c>
      <c r="F85" s="160" t="s">
        <v>155</v>
      </c>
      <c r="G85" s="158"/>
      <c r="H85" s="158"/>
      <c r="I85" s="161"/>
      <c r="J85" s="162">
        <f>BK85</f>
        <v>0</v>
      </c>
      <c r="K85" s="158"/>
      <c r="L85" s="163"/>
      <c r="M85" s="164"/>
      <c r="N85" s="165"/>
      <c r="O85" s="165"/>
      <c r="P85" s="166">
        <f>P86+P148+P159</f>
        <v>0</v>
      </c>
      <c r="Q85" s="165"/>
      <c r="R85" s="166">
        <f>R86+R148+R159</f>
        <v>6.062</v>
      </c>
      <c r="S85" s="165"/>
      <c r="T85" s="167">
        <f>T86+T148+T159</f>
        <v>2112.924</v>
      </c>
      <c r="AR85" s="168" t="s">
        <v>21</v>
      </c>
      <c r="AT85" s="169" t="s">
        <v>73</v>
      </c>
      <c r="AU85" s="169" t="s">
        <v>74</v>
      </c>
      <c r="AY85" s="168" t="s">
        <v>156</v>
      </c>
      <c r="BK85" s="170">
        <f>BK86+BK148+BK159</f>
        <v>0</v>
      </c>
    </row>
    <row r="86" spans="2:63" s="10" customFormat="1" ht="22.9" customHeight="1">
      <c r="B86" s="157"/>
      <c r="C86" s="158"/>
      <c r="D86" s="159" t="s">
        <v>73</v>
      </c>
      <c r="E86" s="171" t="s">
        <v>21</v>
      </c>
      <c r="F86" s="171" t="s">
        <v>157</v>
      </c>
      <c r="G86" s="158"/>
      <c r="H86" s="158"/>
      <c r="I86" s="161"/>
      <c r="J86" s="172">
        <f>BK86</f>
        <v>0</v>
      </c>
      <c r="K86" s="158"/>
      <c r="L86" s="163"/>
      <c r="M86" s="164"/>
      <c r="N86" s="165"/>
      <c r="O86" s="165"/>
      <c r="P86" s="166">
        <f>SUM(P87:P147)</f>
        <v>0</v>
      </c>
      <c r="Q86" s="165"/>
      <c r="R86" s="166">
        <f>SUM(R87:R147)</f>
        <v>4.5120000000000005</v>
      </c>
      <c r="S86" s="165"/>
      <c r="T86" s="167">
        <f>SUM(T87:T147)</f>
        <v>0</v>
      </c>
      <c r="AR86" s="168" t="s">
        <v>21</v>
      </c>
      <c r="AT86" s="169" t="s">
        <v>73</v>
      </c>
      <c r="AU86" s="169" t="s">
        <v>21</v>
      </c>
      <c r="AY86" s="168" t="s">
        <v>156</v>
      </c>
      <c r="BK86" s="170">
        <f>SUM(BK87:BK147)</f>
        <v>0</v>
      </c>
    </row>
    <row r="87" spans="2:65" s="1" customFormat="1" ht="22.5" customHeight="1">
      <c r="B87" s="32"/>
      <c r="C87" s="173" t="s">
        <v>21</v>
      </c>
      <c r="D87" s="173" t="s">
        <v>158</v>
      </c>
      <c r="E87" s="174" t="s">
        <v>159</v>
      </c>
      <c r="F87" s="175" t="s">
        <v>160</v>
      </c>
      <c r="G87" s="176" t="s">
        <v>106</v>
      </c>
      <c r="H87" s="177">
        <v>750</v>
      </c>
      <c r="I87" s="178"/>
      <c r="J87" s="179">
        <f>ROUND(I87*H87,2)</f>
        <v>0</v>
      </c>
      <c r="K87" s="175" t="s">
        <v>161</v>
      </c>
      <c r="L87" s="36"/>
      <c r="M87" s="180" t="s">
        <v>1</v>
      </c>
      <c r="N87" s="181" t="s">
        <v>45</v>
      </c>
      <c r="O87" s="58"/>
      <c r="P87" s="182">
        <f>O87*H87</f>
        <v>0</v>
      </c>
      <c r="Q87" s="182">
        <v>0</v>
      </c>
      <c r="R87" s="182">
        <f>Q87*H87</f>
        <v>0</v>
      </c>
      <c r="S87" s="182">
        <v>0</v>
      </c>
      <c r="T87" s="183">
        <f>S87*H87</f>
        <v>0</v>
      </c>
      <c r="AR87" s="15" t="s">
        <v>162</v>
      </c>
      <c r="AT87" s="15" t="s">
        <v>158</v>
      </c>
      <c r="AU87" s="15" t="s">
        <v>83</v>
      </c>
      <c r="AY87" s="15" t="s">
        <v>156</v>
      </c>
      <c r="BE87" s="184">
        <f>IF(N87="základní",J87,0)</f>
        <v>0</v>
      </c>
      <c r="BF87" s="184">
        <f>IF(N87="snížená",J87,0)</f>
        <v>0</v>
      </c>
      <c r="BG87" s="184">
        <f>IF(N87="zákl. přenesená",J87,0)</f>
        <v>0</v>
      </c>
      <c r="BH87" s="184">
        <f>IF(N87="sníž. přenesená",J87,0)</f>
        <v>0</v>
      </c>
      <c r="BI87" s="184">
        <f>IF(N87="nulová",J87,0)</f>
        <v>0</v>
      </c>
      <c r="BJ87" s="15" t="s">
        <v>21</v>
      </c>
      <c r="BK87" s="184">
        <f>ROUND(I87*H87,2)</f>
        <v>0</v>
      </c>
      <c r="BL87" s="15" t="s">
        <v>162</v>
      </c>
      <c r="BM87" s="15" t="s">
        <v>163</v>
      </c>
    </row>
    <row r="88" spans="2:51" s="11" customFormat="1" ht="12">
      <c r="B88" s="185"/>
      <c r="C88" s="186"/>
      <c r="D88" s="187" t="s">
        <v>164</v>
      </c>
      <c r="E88" s="188" t="s">
        <v>1</v>
      </c>
      <c r="F88" s="189" t="s">
        <v>112</v>
      </c>
      <c r="G88" s="186"/>
      <c r="H88" s="190">
        <v>750</v>
      </c>
      <c r="I88" s="191"/>
      <c r="J88" s="186"/>
      <c r="K88" s="186"/>
      <c r="L88" s="192"/>
      <c r="M88" s="193"/>
      <c r="N88" s="194"/>
      <c r="O88" s="194"/>
      <c r="P88" s="194"/>
      <c r="Q88" s="194"/>
      <c r="R88" s="194"/>
      <c r="S88" s="194"/>
      <c r="T88" s="195"/>
      <c r="AT88" s="196" t="s">
        <v>164</v>
      </c>
      <c r="AU88" s="196" t="s">
        <v>83</v>
      </c>
      <c r="AV88" s="11" t="s">
        <v>83</v>
      </c>
      <c r="AW88" s="11" t="s">
        <v>36</v>
      </c>
      <c r="AX88" s="11" t="s">
        <v>21</v>
      </c>
      <c r="AY88" s="196" t="s">
        <v>156</v>
      </c>
    </row>
    <row r="89" spans="2:65" s="1" customFormat="1" ht="16.5" customHeight="1">
      <c r="B89" s="32"/>
      <c r="C89" s="173" t="s">
        <v>83</v>
      </c>
      <c r="D89" s="173" t="s">
        <v>158</v>
      </c>
      <c r="E89" s="174" t="s">
        <v>165</v>
      </c>
      <c r="F89" s="175" t="s">
        <v>166</v>
      </c>
      <c r="G89" s="176" t="s">
        <v>167</v>
      </c>
      <c r="H89" s="177">
        <v>47</v>
      </c>
      <c r="I89" s="178"/>
      <c r="J89" s="179">
        <f>ROUND(I89*H89,2)</f>
        <v>0</v>
      </c>
      <c r="K89" s="175" t="s">
        <v>161</v>
      </c>
      <c r="L89" s="36"/>
      <c r="M89" s="180" t="s">
        <v>1</v>
      </c>
      <c r="N89" s="181" t="s">
        <v>45</v>
      </c>
      <c r="O89" s="58"/>
      <c r="P89" s="182">
        <f>O89*H89</f>
        <v>0</v>
      </c>
      <c r="Q89" s="182">
        <v>0</v>
      </c>
      <c r="R89" s="182">
        <f>Q89*H89</f>
        <v>0</v>
      </c>
      <c r="S89" s="182">
        <v>0</v>
      </c>
      <c r="T89" s="183">
        <f>S89*H89</f>
        <v>0</v>
      </c>
      <c r="AR89" s="15" t="s">
        <v>162</v>
      </c>
      <c r="AT89" s="15" t="s">
        <v>158</v>
      </c>
      <c r="AU89" s="15" t="s">
        <v>83</v>
      </c>
      <c r="AY89" s="15" t="s">
        <v>156</v>
      </c>
      <c r="BE89" s="184">
        <f>IF(N89="základní",J89,0)</f>
        <v>0</v>
      </c>
      <c r="BF89" s="184">
        <f>IF(N89="snížená",J89,0)</f>
        <v>0</v>
      </c>
      <c r="BG89" s="184">
        <f>IF(N89="zákl. přenesená",J89,0)</f>
        <v>0</v>
      </c>
      <c r="BH89" s="184">
        <f>IF(N89="sníž. přenesená",J89,0)</f>
        <v>0</v>
      </c>
      <c r="BI89" s="184">
        <f>IF(N89="nulová",J89,0)</f>
        <v>0</v>
      </c>
      <c r="BJ89" s="15" t="s">
        <v>21</v>
      </c>
      <c r="BK89" s="184">
        <f>ROUND(I89*H89,2)</f>
        <v>0</v>
      </c>
      <c r="BL89" s="15" t="s">
        <v>162</v>
      </c>
      <c r="BM89" s="15" t="s">
        <v>168</v>
      </c>
    </row>
    <row r="90" spans="2:51" s="11" customFormat="1" ht="22.5">
      <c r="B90" s="185"/>
      <c r="C90" s="186"/>
      <c r="D90" s="187" t="s">
        <v>164</v>
      </c>
      <c r="E90" s="188" t="s">
        <v>1</v>
      </c>
      <c r="F90" s="189" t="s">
        <v>169</v>
      </c>
      <c r="G90" s="186"/>
      <c r="H90" s="190">
        <v>42</v>
      </c>
      <c r="I90" s="191"/>
      <c r="J90" s="186"/>
      <c r="K90" s="186"/>
      <c r="L90" s="192"/>
      <c r="M90" s="193"/>
      <c r="N90" s="194"/>
      <c r="O90" s="194"/>
      <c r="P90" s="194"/>
      <c r="Q90" s="194"/>
      <c r="R90" s="194"/>
      <c r="S90" s="194"/>
      <c r="T90" s="195"/>
      <c r="AT90" s="196" t="s">
        <v>164</v>
      </c>
      <c r="AU90" s="196" t="s">
        <v>83</v>
      </c>
      <c r="AV90" s="11" t="s">
        <v>83</v>
      </c>
      <c r="AW90" s="11" t="s">
        <v>36</v>
      </c>
      <c r="AX90" s="11" t="s">
        <v>74</v>
      </c>
      <c r="AY90" s="196" t="s">
        <v>156</v>
      </c>
    </row>
    <row r="91" spans="2:51" s="11" customFormat="1" ht="12">
      <c r="B91" s="185"/>
      <c r="C91" s="186"/>
      <c r="D91" s="187" t="s">
        <v>164</v>
      </c>
      <c r="E91" s="188" t="s">
        <v>1</v>
      </c>
      <c r="F91" s="189" t="s">
        <v>170</v>
      </c>
      <c r="G91" s="186"/>
      <c r="H91" s="190">
        <v>5</v>
      </c>
      <c r="I91" s="191"/>
      <c r="J91" s="186"/>
      <c r="K91" s="186"/>
      <c r="L91" s="192"/>
      <c r="M91" s="193"/>
      <c r="N91" s="194"/>
      <c r="O91" s="194"/>
      <c r="P91" s="194"/>
      <c r="Q91" s="194"/>
      <c r="R91" s="194"/>
      <c r="S91" s="194"/>
      <c r="T91" s="195"/>
      <c r="AT91" s="196" t="s">
        <v>164</v>
      </c>
      <c r="AU91" s="196" t="s">
        <v>83</v>
      </c>
      <c r="AV91" s="11" t="s">
        <v>83</v>
      </c>
      <c r="AW91" s="11" t="s">
        <v>36</v>
      </c>
      <c r="AX91" s="11" t="s">
        <v>74</v>
      </c>
      <c r="AY91" s="196" t="s">
        <v>156</v>
      </c>
    </row>
    <row r="92" spans="2:51" s="12" customFormat="1" ht="12">
      <c r="B92" s="197"/>
      <c r="C92" s="198"/>
      <c r="D92" s="187" t="s">
        <v>164</v>
      </c>
      <c r="E92" s="199" t="s">
        <v>1</v>
      </c>
      <c r="F92" s="200" t="s">
        <v>171</v>
      </c>
      <c r="G92" s="198"/>
      <c r="H92" s="201">
        <v>47</v>
      </c>
      <c r="I92" s="202"/>
      <c r="J92" s="198"/>
      <c r="K92" s="198"/>
      <c r="L92" s="203"/>
      <c r="M92" s="204"/>
      <c r="N92" s="205"/>
      <c r="O92" s="205"/>
      <c r="P92" s="205"/>
      <c r="Q92" s="205"/>
      <c r="R92" s="205"/>
      <c r="S92" s="205"/>
      <c r="T92" s="206"/>
      <c r="AT92" s="207" t="s">
        <v>164</v>
      </c>
      <c r="AU92" s="207" t="s">
        <v>83</v>
      </c>
      <c r="AV92" s="12" t="s">
        <v>162</v>
      </c>
      <c r="AW92" s="12" t="s">
        <v>36</v>
      </c>
      <c r="AX92" s="12" t="s">
        <v>21</v>
      </c>
      <c r="AY92" s="207" t="s">
        <v>156</v>
      </c>
    </row>
    <row r="93" spans="2:65" s="1" customFormat="1" ht="16.5" customHeight="1">
      <c r="B93" s="32"/>
      <c r="C93" s="173" t="s">
        <v>103</v>
      </c>
      <c r="D93" s="173" t="s">
        <v>158</v>
      </c>
      <c r="E93" s="174" t="s">
        <v>172</v>
      </c>
      <c r="F93" s="175" t="s">
        <v>173</v>
      </c>
      <c r="G93" s="176" t="s">
        <v>167</v>
      </c>
      <c r="H93" s="177">
        <v>11</v>
      </c>
      <c r="I93" s="178"/>
      <c r="J93" s="179">
        <f>ROUND(I93*H93,2)</f>
        <v>0</v>
      </c>
      <c r="K93" s="175" t="s">
        <v>161</v>
      </c>
      <c r="L93" s="36"/>
      <c r="M93" s="180" t="s">
        <v>1</v>
      </c>
      <c r="N93" s="181" t="s">
        <v>45</v>
      </c>
      <c r="O93" s="58"/>
      <c r="P93" s="182">
        <f>O93*H93</f>
        <v>0</v>
      </c>
      <c r="Q93" s="182">
        <v>0</v>
      </c>
      <c r="R93" s="182">
        <f>Q93*H93</f>
        <v>0</v>
      </c>
      <c r="S93" s="182">
        <v>0</v>
      </c>
      <c r="T93" s="183">
        <f>S93*H93</f>
        <v>0</v>
      </c>
      <c r="AR93" s="15" t="s">
        <v>162</v>
      </c>
      <c r="AT93" s="15" t="s">
        <v>158</v>
      </c>
      <c r="AU93" s="15" t="s">
        <v>83</v>
      </c>
      <c r="AY93" s="15" t="s">
        <v>156</v>
      </c>
      <c r="BE93" s="184">
        <f>IF(N93="základní",J93,0)</f>
        <v>0</v>
      </c>
      <c r="BF93" s="184">
        <f>IF(N93="snížená",J93,0)</f>
        <v>0</v>
      </c>
      <c r="BG93" s="184">
        <f>IF(N93="zákl. přenesená",J93,0)</f>
        <v>0</v>
      </c>
      <c r="BH93" s="184">
        <f>IF(N93="sníž. přenesená",J93,0)</f>
        <v>0</v>
      </c>
      <c r="BI93" s="184">
        <f>IF(N93="nulová",J93,0)</f>
        <v>0</v>
      </c>
      <c r="BJ93" s="15" t="s">
        <v>21</v>
      </c>
      <c r="BK93" s="184">
        <f>ROUND(I93*H93,2)</f>
        <v>0</v>
      </c>
      <c r="BL93" s="15" t="s">
        <v>162</v>
      </c>
      <c r="BM93" s="15" t="s">
        <v>174</v>
      </c>
    </row>
    <row r="94" spans="2:51" s="11" customFormat="1" ht="12">
      <c r="B94" s="185"/>
      <c r="C94" s="186"/>
      <c r="D94" s="187" t="s">
        <v>164</v>
      </c>
      <c r="E94" s="188" t="s">
        <v>1</v>
      </c>
      <c r="F94" s="189" t="s">
        <v>175</v>
      </c>
      <c r="G94" s="186"/>
      <c r="H94" s="190">
        <v>11</v>
      </c>
      <c r="I94" s="191"/>
      <c r="J94" s="186"/>
      <c r="K94" s="186"/>
      <c r="L94" s="192"/>
      <c r="M94" s="193"/>
      <c r="N94" s="194"/>
      <c r="O94" s="194"/>
      <c r="P94" s="194"/>
      <c r="Q94" s="194"/>
      <c r="R94" s="194"/>
      <c r="S94" s="194"/>
      <c r="T94" s="195"/>
      <c r="AT94" s="196" t="s">
        <v>164</v>
      </c>
      <c r="AU94" s="196" t="s">
        <v>83</v>
      </c>
      <c r="AV94" s="11" t="s">
        <v>83</v>
      </c>
      <c r="AW94" s="11" t="s">
        <v>36</v>
      </c>
      <c r="AX94" s="11" t="s">
        <v>21</v>
      </c>
      <c r="AY94" s="196" t="s">
        <v>156</v>
      </c>
    </row>
    <row r="95" spans="2:65" s="1" customFormat="1" ht="16.5" customHeight="1">
      <c r="B95" s="32"/>
      <c r="C95" s="173" t="s">
        <v>162</v>
      </c>
      <c r="D95" s="173" t="s">
        <v>158</v>
      </c>
      <c r="E95" s="174" t="s">
        <v>176</v>
      </c>
      <c r="F95" s="175" t="s">
        <v>177</v>
      </c>
      <c r="G95" s="176" t="s">
        <v>167</v>
      </c>
      <c r="H95" s="177">
        <v>11</v>
      </c>
      <c r="I95" s="178"/>
      <c r="J95" s="179">
        <f>ROUND(I95*H95,2)</f>
        <v>0</v>
      </c>
      <c r="K95" s="175" t="s">
        <v>161</v>
      </c>
      <c r="L95" s="36"/>
      <c r="M95" s="180" t="s">
        <v>1</v>
      </c>
      <c r="N95" s="181" t="s">
        <v>45</v>
      </c>
      <c r="O95" s="58"/>
      <c r="P95" s="182">
        <f>O95*H95</f>
        <v>0</v>
      </c>
      <c r="Q95" s="182">
        <v>0</v>
      </c>
      <c r="R95" s="182">
        <f>Q95*H95</f>
        <v>0</v>
      </c>
      <c r="S95" s="182">
        <v>0</v>
      </c>
      <c r="T95" s="183">
        <f>S95*H95</f>
        <v>0</v>
      </c>
      <c r="AR95" s="15" t="s">
        <v>162</v>
      </c>
      <c r="AT95" s="15" t="s">
        <v>158</v>
      </c>
      <c r="AU95" s="15" t="s">
        <v>83</v>
      </c>
      <c r="AY95" s="15" t="s">
        <v>156</v>
      </c>
      <c r="BE95" s="184">
        <f>IF(N95="základní",J95,0)</f>
        <v>0</v>
      </c>
      <c r="BF95" s="184">
        <f>IF(N95="snížená",J95,0)</f>
        <v>0</v>
      </c>
      <c r="BG95" s="184">
        <f>IF(N95="zákl. přenesená",J95,0)</f>
        <v>0</v>
      </c>
      <c r="BH95" s="184">
        <f>IF(N95="sníž. přenesená",J95,0)</f>
        <v>0</v>
      </c>
      <c r="BI95" s="184">
        <f>IF(N95="nulová",J95,0)</f>
        <v>0</v>
      </c>
      <c r="BJ95" s="15" t="s">
        <v>21</v>
      </c>
      <c r="BK95" s="184">
        <f>ROUND(I95*H95,2)</f>
        <v>0</v>
      </c>
      <c r="BL95" s="15" t="s">
        <v>162</v>
      </c>
      <c r="BM95" s="15" t="s">
        <v>178</v>
      </c>
    </row>
    <row r="96" spans="2:51" s="11" customFormat="1" ht="12">
      <c r="B96" s="185"/>
      <c r="C96" s="186"/>
      <c r="D96" s="187" t="s">
        <v>164</v>
      </c>
      <c r="E96" s="188" t="s">
        <v>1</v>
      </c>
      <c r="F96" s="189" t="s">
        <v>179</v>
      </c>
      <c r="G96" s="186"/>
      <c r="H96" s="190">
        <v>11</v>
      </c>
      <c r="I96" s="191"/>
      <c r="J96" s="186"/>
      <c r="K96" s="186"/>
      <c r="L96" s="192"/>
      <c r="M96" s="193"/>
      <c r="N96" s="194"/>
      <c r="O96" s="194"/>
      <c r="P96" s="194"/>
      <c r="Q96" s="194"/>
      <c r="R96" s="194"/>
      <c r="S96" s="194"/>
      <c r="T96" s="195"/>
      <c r="AT96" s="196" t="s">
        <v>164</v>
      </c>
      <c r="AU96" s="196" t="s">
        <v>83</v>
      </c>
      <c r="AV96" s="11" t="s">
        <v>83</v>
      </c>
      <c r="AW96" s="11" t="s">
        <v>36</v>
      </c>
      <c r="AX96" s="11" t="s">
        <v>21</v>
      </c>
      <c r="AY96" s="196" t="s">
        <v>156</v>
      </c>
    </row>
    <row r="97" spans="2:65" s="1" customFormat="1" ht="16.5" customHeight="1">
      <c r="B97" s="32"/>
      <c r="C97" s="173" t="s">
        <v>180</v>
      </c>
      <c r="D97" s="173" t="s">
        <v>158</v>
      </c>
      <c r="E97" s="174" t="s">
        <v>181</v>
      </c>
      <c r="F97" s="175" t="s">
        <v>182</v>
      </c>
      <c r="G97" s="176" t="s">
        <v>167</v>
      </c>
      <c r="H97" s="177">
        <v>1</v>
      </c>
      <c r="I97" s="178"/>
      <c r="J97" s="179">
        <f>ROUND(I97*H97,2)</f>
        <v>0</v>
      </c>
      <c r="K97" s="175" t="s">
        <v>161</v>
      </c>
      <c r="L97" s="36"/>
      <c r="M97" s="180" t="s">
        <v>1</v>
      </c>
      <c r="N97" s="181" t="s">
        <v>45</v>
      </c>
      <c r="O97" s="58"/>
      <c r="P97" s="182">
        <f>O97*H97</f>
        <v>0</v>
      </c>
      <c r="Q97" s="182">
        <v>0</v>
      </c>
      <c r="R97" s="182">
        <f>Q97*H97</f>
        <v>0</v>
      </c>
      <c r="S97" s="182">
        <v>0</v>
      </c>
      <c r="T97" s="183">
        <f>S97*H97</f>
        <v>0</v>
      </c>
      <c r="AR97" s="15" t="s">
        <v>162</v>
      </c>
      <c r="AT97" s="15" t="s">
        <v>158</v>
      </c>
      <c r="AU97" s="15" t="s">
        <v>83</v>
      </c>
      <c r="AY97" s="15" t="s">
        <v>156</v>
      </c>
      <c r="BE97" s="184">
        <f>IF(N97="základní",J97,0)</f>
        <v>0</v>
      </c>
      <c r="BF97" s="184">
        <f>IF(N97="snížená",J97,0)</f>
        <v>0</v>
      </c>
      <c r="BG97" s="184">
        <f>IF(N97="zákl. přenesená",J97,0)</f>
        <v>0</v>
      </c>
      <c r="BH97" s="184">
        <f>IF(N97="sníž. přenesená",J97,0)</f>
        <v>0</v>
      </c>
      <c r="BI97" s="184">
        <f>IF(N97="nulová",J97,0)</f>
        <v>0</v>
      </c>
      <c r="BJ97" s="15" t="s">
        <v>21</v>
      </c>
      <c r="BK97" s="184">
        <f>ROUND(I97*H97,2)</f>
        <v>0</v>
      </c>
      <c r="BL97" s="15" t="s">
        <v>162</v>
      </c>
      <c r="BM97" s="15" t="s">
        <v>183</v>
      </c>
    </row>
    <row r="98" spans="2:51" s="11" customFormat="1" ht="12">
      <c r="B98" s="185"/>
      <c r="C98" s="186"/>
      <c r="D98" s="187" t="s">
        <v>164</v>
      </c>
      <c r="E98" s="188" t="s">
        <v>1</v>
      </c>
      <c r="F98" s="189" t="s">
        <v>184</v>
      </c>
      <c r="G98" s="186"/>
      <c r="H98" s="190">
        <v>1</v>
      </c>
      <c r="I98" s="191"/>
      <c r="J98" s="186"/>
      <c r="K98" s="186"/>
      <c r="L98" s="192"/>
      <c r="M98" s="193"/>
      <c r="N98" s="194"/>
      <c r="O98" s="194"/>
      <c r="P98" s="194"/>
      <c r="Q98" s="194"/>
      <c r="R98" s="194"/>
      <c r="S98" s="194"/>
      <c r="T98" s="195"/>
      <c r="AT98" s="196" t="s">
        <v>164</v>
      </c>
      <c r="AU98" s="196" t="s">
        <v>83</v>
      </c>
      <c r="AV98" s="11" t="s">
        <v>83</v>
      </c>
      <c r="AW98" s="11" t="s">
        <v>36</v>
      </c>
      <c r="AX98" s="11" t="s">
        <v>21</v>
      </c>
      <c r="AY98" s="196" t="s">
        <v>156</v>
      </c>
    </row>
    <row r="99" spans="2:65" s="1" customFormat="1" ht="16.5" customHeight="1">
      <c r="B99" s="32"/>
      <c r="C99" s="173" t="s">
        <v>185</v>
      </c>
      <c r="D99" s="173" t="s">
        <v>158</v>
      </c>
      <c r="E99" s="174" t="s">
        <v>186</v>
      </c>
      <c r="F99" s="175" t="s">
        <v>187</v>
      </c>
      <c r="G99" s="176" t="s">
        <v>167</v>
      </c>
      <c r="H99" s="177">
        <v>1</v>
      </c>
      <c r="I99" s="178"/>
      <c r="J99" s="179">
        <f>ROUND(I99*H99,2)</f>
        <v>0</v>
      </c>
      <c r="K99" s="175" t="s">
        <v>188</v>
      </c>
      <c r="L99" s="36"/>
      <c r="M99" s="180" t="s">
        <v>1</v>
      </c>
      <c r="N99" s="181" t="s">
        <v>45</v>
      </c>
      <c r="O99" s="58"/>
      <c r="P99" s="182">
        <f>O99*H99</f>
        <v>0</v>
      </c>
      <c r="Q99" s="182">
        <v>0</v>
      </c>
      <c r="R99" s="182">
        <f>Q99*H99</f>
        <v>0</v>
      </c>
      <c r="S99" s="182">
        <v>0</v>
      </c>
      <c r="T99" s="183">
        <f>S99*H99</f>
        <v>0</v>
      </c>
      <c r="AR99" s="15" t="s">
        <v>162</v>
      </c>
      <c r="AT99" s="15" t="s">
        <v>158</v>
      </c>
      <c r="AU99" s="15" t="s">
        <v>83</v>
      </c>
      <c r="AY99" s="15" t="s">
        <v>156</v>
      </c>
      <c r="BE99" s="184">
        <f>IF(N99="základní",J99,0)</f>
        <v>0</v>
      </c>
      <c r="BF99" s="184">
        <f>IF(N99="snížená",J99,0)</f>
        <v>0</v>
      </c>
      <c r="BG99" s="184">
        <f>IF(N99="zákl. přenesená",J99,0)</f>
        <v>0</v>
      </c>
      <c r="BH99" s="184">
        <f>IF(N99="sníž. přenesená",J99,0)</f>
        <v>0</v>
      </c>
      <c r="BI99" s="184">
        <f>IF(N99="nulová",J99,0)</f>
        <v>0</v>
      </c>
      <c r="BJ99" s="15" t="s">
        <v>21</v>
      </c>
      <c r="BK99" s="184">
        <f>ROUND(I99*H99,2)</f>
        <v>0</v>
      </c>
      <c r="BL99" s="15" t="s">
        <v>162</v>
      </c>
      <c r="BM99" s="15" t="s">
        <v>189</v>
      </c>
    </row>
    <row r="100" spans="2:51" s="11" customFormat="1" ht="12">
      <c r="B100" s="185"/>
      <c r="C100" s="186"/>
      <c r="D100" s="187" t="s">
        <v>164</v>
      </c>
      <c r="E100" s="188" t="s">
        <v>1</v>
      </c>
      <c r="F100" s="189" t="s">
        <v>190</v>
      </c>
      <c r="G100" s="186"/>
      <c r="H100" s="190">
        <v>1</v>
      </c>
      <c r="I100" s="191"/>
      <c r="J100" s="186"/>
      <c r="K100" s="186"/>
      <c r="L100" s="192"/>
      <c r="M100" s="193"/>
      <c r="N100" s="194"/>
      <c r="O100" s="194"/>
      <c r="P100" s="194"/>
      <c r="Q100" s="194"/>
      <c r="R100" s="194"/>
      <c r="S100" s="194"/>
      <c r="T100" s="195"/>
      <c r="AT100" s="196" t="s">
        <v>164</v>
      </c>
      <c r="AU100" s="196" t="s">
        <v>83</v>
      </c>
      <c r="AV100" s="11" t="s">
        <v>83</v>
      </c>
      <c r="AW100" s="11" t="s">
        <v>36</v>
      </c>
      <c r="AX100" s="11" t="s">
        <v>21</v>
      </c>
      <c r="AY100" s="196" t="s">
        <v>156</v>
      </c>
    </row>
    <row r="101" spans="2:65" s="1" customFormat="1" ht="16.5" customHeight="1">
      <c r="B101" s="32"/>
      <c r="C101" s="173" t="s">
        <v>191</v>
      </c>
      <c r="D101" s="173" t="s">
        <v>158</v>
      </c>
      <c r="E101" s="174" t="s">
        <v>192</v>
      </c>
      <c r="F101" s="175" t="s">
        <v>193</v>
      </c>
      <c r="G101" s="176" t="s">
        <v>167</v>
      </c>
      <c r="H101" s="177">
        <v>18</v>
      </c>
      <c r="I101" s="178"/>
      <c r="J101" s="179">
        <f>ROUND(I101*H101,2)</f>
        <v>0</v>
      </c>
      <c r="K101" s="175" t="s">
        <v>161</v>
      </c>
      <c r="L101" s="36"/>
      <c r="M101" s="180" t="s">
        <v>1</v>
      </c>
      <c r="N101" s="181" t="s">
        <v>45</v>
      </c>
      <c r="O101" s="58"/>
      <c r="P101" s="182">
        <f>O101*H101</f>
        <v>0</v>
      </c>
      <c r="Q101" s="182">
        <v>0</v>
      </c>
      <c r="R101" s="182">
        <f>Q101*H101</f>
        <v>0</v>
      </c>
      <c r="S101" s="182">
        <v>0</v>
      </c>
      <c r="T101" s="183">
        <f>S101*H101</f>
        <v>0</v>
      </c>
      <c r="AR101" s="15" t="s">
        <v>162</v>
      </c>
      <c r="AT101" s="15" t="s">
        <v>158</v>
      </c>
      <c r="AU101" s="15" t="s">
        <v>83</v>
      </c>
      <c r="AY101" s="15" t="s">
        <v>156</v>
      </c>
      <c r="BE101" s="184">
        <f>IF(N101="základní",J101,0)</f>
        <v>0</v>
      </c>
      <c r="BF101" s="184">
        <f>IF(N101="snížená",J101,0)</f>
        <v>0</v>
      </c>
      <c r="BG101" s="184">
        <f>IF(N101="zákl. přenesená",J101,0)</f>
        <v>0</v>
      </c>
      <c r="BH101" s="184">
        <f>IF(N101="sníž. přenesená",J101,0)</f>
        <v>0</v>
      </c>
      <c r="BI101" s="184">
        <f>IF(N101="nulová",J101,0)</f>
        <v>0</v>
      </c>
      <c r="BJ101" s="15" t="s">
        <v>21</v>
      </c>
      <c r="BK101" s="184">
        <f>ROUND(I101*H101,2)</f>
        <v>0</v>
      </c>
      <c r="BL101" s="15" t="s">
        <v>162</v>
      </c>
      <c r="BM101" s="15" t="s">
        <v>194</v>
      </c>
    </row>
    <row r="102" spans="2:51" s="11" customFormat="1" ht="12">
      <c r="B102" s="185"/>
      <c r="C102" s="186"/>
      <c r="D102" s="187" t="s">
        <v>164</v>
      </c>
      <c r="E102" s="188" t="s">
        <v>1</v>
      </c>
      <c r="F102" s="189" t="s">
        <v>195</v>
      </c>
      <c r="G102" s="186"/>
      <c r="H102" s="190">
        <v>18</v>
      </c>
      <c r="I102" s="191"/>
      <c r="J102" s="186"/>
      <c r="K102" s="186"/>
      <c r="L102" s="192"/>
      <c r="M102" s="193"/>
      <c r="N102" s="194"/>
      <c r="O102" s="194"/>
      <c r="P102" s="194"/>
      <c r="Q102" s="194"/>
      <c r="R102" s="194"/>
      <c r="S102" s="194"/>
      <c r="T102" s="195"/>
      <c r="AT102" s="196" t="s">
        <v>164</v>
      </c>
      <c r="AU102" s="196" t="s">
        <v>83</v>
      </c>
      <c r="AV102" s="11" t="s">
        <v>83</v>
      </c>
      <c r="AW102" s="11" t="s">
        <v>36</v>
      </c>
      <c r="AX102" s="11" t="s">
        <v>21</v>
      </c>
      <c r="AY102" s="196" t="s">
        <v>156</v>
      </c>
    </row>
    <row r="103" spans="2:65" s="1" customFormat="1" ht="16.5" customHeight="1">
      <c r="B103" s="32"/>
      <c r="C103" s="173" t="s">
        <v>196</v>
      </c>
      <c r="D103" s="173" t="s">
        <v>158</v>
      </c>
      <c r="E103" s="174" t="s">
        <v>197</v>
      </c>
      <c r="F103" s="175" t="s">
        <v>198</v>
      </c>
      <c r="G103" s="176" t="s">
        <v>167</v>
      </c>
      <c r="H103" s="177">
        <v>27</v>
      </c>
      <c r="I103" s="178"/>
      <c r="J103" s="179">
        <f>ROUND(I103*H103,2)</f>
        <v>0</v>
      </c>
      <c r="K103" s="175" t="s">
        <v>161</v>
      </c>
      <c r="L103" s="36"/>
      <c r="M103" s="180" t="s">
        <v>1</v>
      </c>
      <c r="N103" s="181" t="s">
        <v>45</v>
      </c>
      <c r="O103" s="58"/>
      <c r="P103" s="182">
        <f>O103*H103</f>
        <v>0</v>
      </c>
      <c r="Q103" s="182">
        <v>0</v>
      </c>
      <c r="R103" s="182">
        <f>Q103*H103</f>
        <v>0</v>
      </c>
      <c r="S103" s="182">
        <v>0</v>
      </c>
      <c r="T103" s="183">
        <f>S103*H103</f>
        <v>0</v>
      </c>
      <c r="AR103" s="15" t="s">
        <v>162</v>
      </c>
      <c r="AT103" s="15" t="s">
        <v>158</v>
      </c>
      <c r="AU103" s="15" t="s">
        <v>83</v>
      </c>
      <c r="AY103" s="15" t="s">
        <v>156</v>
      </c>
      <c r="BE103" s="184">
        <f>IF(N103="základní",J103,0)</f>
        <v>0</v>
      </c>
      <c r="BF103" s="184">
        <f>IF(N103="snížená",J103,0)</f>
        <v>0</v>
      </c>
      <c r="BG103" s="184">
        <f>IF(N103="zákl. přenesená",J103,0)</f>
        <v>0</v>
      </c>
      <c r="BH103" s="184">
        <f>IF(N103="sníž. přenesená",J103,0)</f>
        <v>0</v>
      </c>
      <c r="BI103" s="184">
        <f>IF(N103="nulová",J103,0)</f>
        <v>0</v>
      </c>
      <c r="BJ103" s="15" t="s">
        <v>21</v>
      </c>
      <c r="BK103" s="184">
        <f>ROUND(I103*H103,2)</f>
        <v>0</v>
      </c>
      <c r="BL103" s="15" t="s">
        <v>162</v>
      </c>
      <c r="BM103" s="15" t="s">
        <v>199</v>
      </c>
    </row>
    <row r="104" spans="2:51" s="11" customFormat="1" ht="12">
      <c r="B104" s="185"/>
      <c r="C104" s="186"/>
      <c r="D104" s="187" t="s">
        <v>164</v>
      </c>
      <c r="E104" s="188" t="s">
        <v>1</v>
      </c>
      <c r="F104" s="189" t="s">
        <v>200</v>
      </c>
      <c r="G104" s="186"/>
      <c r="H104" s="190">
        <v>9</v>
      </c>
      <c r="I104" s="191"/>
      <c r="J104" s="186"/>
      <c r="K104" s="186"/>
      <c r="L104" s="192"/>
      <c r="M104" s="193"/>
      <c r="N104" s="194"/>
      <c r="O104" s="194"/>
      <c r="P104" s="194"/>
      <c r="Q104" s="194"/>
      <c r="R104" s="194"/>
      <c r="S104" s="194"/>
      <c r="T104" s="195"/>
      <c r="AT104" s="196" t="s">
        <v>164</v>
      </c>
      <c r="AU104" s="196" t="s">
        <v>83</v>
      </c>
      <c r="AV104" s="11" t="s">
        <v>83</v>
      </c>
      <c r="AW104" s="11" t="s">
        <v>36</v>
      </c>
      <c r="AX104" s="11" t="s">
        <v>74</v>
      </c>
      <c r="AY104" s="196" t="s">
        <v>156</v>
      </c>
    </row>
    <row r="105" spans="2:51" s="11" customFormat="1" ht="12">
      <c r="B105" s="185"/>
      <c r="C105" s="186"/>
      <c r="D105" s="187" t="s">
        <v>164</v>
      </c>
      <c r="E105" s="188" t="s">
        <v>1</v>
      </c>
      <c r="F105" s="189" t="s">
        <v>201</v>
      </c>
      <c r="G105" s="186"/>
      <c r="H105" s="190">
        <v>18</v>
      </c>
      <c r="I105" s="191"/>
      <c r="J105" s="186"/>
      <c r="K105" s="186"/>
      <c r="L105" s="192"/>
      <c r="M105" s="193"/>
      <c r="N105" s="194"/>
      <c r="O105" s="194"/>
      <c r="P105" s="194"/>
      <c r="Q105" s="194"/>
      <c r="R105" s="194"/>
      <c r="S105" s="194"/>
      <c r="T105" s="195"/>
      <c r="AT105" s="196" t="s">
        <v>164</v>
      </c>
      <c r="AU105" s="196" t="s">
        <v>83</v>
      </c>
      <c r="AV105" s="11" t="s">
        <v>83</v>
      </c>
      <c r="AW105" s="11" t="s">
        <v>36</v>
      </c>
      <c r="AX105" s="11" t="s">
        <v>74</v>
      </c>
      <c r="AY105" s="196" t="s">
        <v>156</v>
      </c>
    </row>
    <row r="106" spans="2:51" s="12" customFormat="1" ht="12">
      <c r="B106" s="197"/>
      <c r="C106" s="198"/>
      <c r="D106" s="187" t="s">
        <v>164</v>
      </c>
      <c r="E106" s="199" t="s">
        <v>1</v>
      </c>
      <c r="F106" s="200" t="s">
        <v>171</v>
      </c>
      <c r="G106" s="198"/>
      <c r="H106" s="201">
        <v>27</v>
      </c>
      <c r="I106" s="202"/>
      <c r="J106" s="198"/>
      <c r="K106" s="198"/>
      <c r="L106" s="203"/>
      <c r="M106" s="204"/>
      <c r="N106" s="205"/>
      <c r="O106" s="205"/>
      <c r="P106" s="205"/>
      <c r="Q106" s="205"/>
      <c r="R106" s="205"/>
      <c r="S106" s="205"/>
      <c r="T106" s="206"/>
      <c r="AT106" s="207" t="s">
        <v>164</v>
      </c>
      <c r="AU106" s="207" t="s">
        <v>83</v>
      </c>
      <c r="AV106" s="12" t="s">
        <v>162</v>
      </c>
      <c r="AW106" s="12" t="s">
        <v>36</v>
      </c>
      <c r="AX106" s="12" t="s">
        <v>21</v>
      </c>
      <c r="AY106" s="207" t="s">
        <v>156</v>
      </c>
    </row>
    <row r="107" spans="2:65" s="1" customFormat="1" ht="16.5" customHeight="1">
      <c r="B107" s="32"/>
      <c r="C107" s="173" t="s">
        <v>202</v>
      </c>
      <c r="D107" s="173" t="s">
        <v>158</v>
      </c>
      <c r="E107" s="174" t="s">
        <v>203</v>
      </c>
      <c r="F107" s="175" t="s">
        <v>204</v>
      </c>
      <c r="G107" s="176" t="s">
        <v>167</v>
      </c>
      <c r="H107" s="177">
        <v>9</v>
      </c>
      <c r="I107" s="178"/>
      <c r="J107" s="179">
        <f>ROUND(I107*H107,2)</f>
        <v>0</v>
      </c>
      <c r="K107" s="175" t="s">
        <v>161</v>
      </c>
      <c r="L107" s="36"/>
      <c r="M107" s="180" t="s">
        <v>1</v>
      </c>
      <c r="N107" s="181" t="s">
        <v>45</v>
      </c>
      <c r="O107" s="58"/>
      <c r="P107" s="182">
        <f>O107*H107</f>
        <v>0</v>
      </c>
      <c r="Q107" s="182">
        <v>0</v>
      </c>
      <c r="R107" s="182">
        <f>Q107*H107</f>
        <v>0</v>
      </c>
      <c r="S107" s="182">
        <v>0</v>
      </c>
      <c r="T107" s="183">
        <f>S107*H107</f>
        <v>0</v>
      </c>
      <c r="AR107" s="15" t="s">
        <v>162</v>
      </c>
      <c r="AT107" s="15" t="s">
        <v>158</v>
      </c>
      <c r="AU107" s="15" t="s">
        <v>83</v>
      </c>
      <c r="AY107" s="15" t="s">
        <v>156</v>
      </c>
      <c r="BE107" s="184">
        <f>IF(N107="základní",J107,0)</f>
        <v>0</v>
      </c>
      <c r="BF107" s="184">
        <f>IF(N107="snížená",J107,0)</f>
        <v>0</v>
      </c>
      <c r="BG107" s="184">
        <f>IF(N107="zákl. přenesená",J107,0)</f>
        <v>0</v>
      </c>
      <c r="BH107" s="184">
        <f>IF(N107="sníž. přenesená",J107,0)</f>
        <v>0</v>
      </c>
      <c r="BI107" s="184">
        <f>IF(N107="nulová",J107,0)</f>
        <v>0</v>
      </c>
      <c r="BJ107" s="15" t="s">
        <v>21</v>
      </c>
      <c r="BK107" s="184">
        <f>ROUND(I107*H107,2)</f>
        <v>0</v>
      </c>
      <c r="BL107" s="15" t="s">
        <v>162</v>
      </c>
      <c r="BM107" s="15" t="s">
        <v>205</v>
      </c>
    </row>
    <row r="108" spans="2:51" s="11" customFormat="1" ht="12">
      <c r="B108" s="185"/>
      <c r="C108" s="186"/>
      <c r="D108" s="187" t="s">
        <v>164</v>
      </c>
      <c r="E108" s="188" t="s">
        <v>1</v>
      </c>
      <c r="F108" s="189" t="s">
        <v>206</v>
      </c>
      <c r="G108" s="186"/>
      <c r="H108" s="190">
        <v>9</v>
      </c>
      <c r="I108" s="191"/>
      <c r="J108" s="186"/>
      <c r="K108" s="186"/>
      <c r="L108" s="192"/>
      <c r="M108" s="193"/>
      <c r="N108" s="194"/>
      <c r="O108" s="194"/>
      <c r="P108" s="194"/>
      <c r="Q108" s="194"/>
      <c r="R108" s="194"/>
      <c r="S108" s="194"/>
      <c r="T108" s="195"/>
      <c r="AT108" s="196" t="s">
        <v>164</v>
      </c>
      <c r="AU108" s="196" t="s">
        <v>83</v>
      </c>
      <c r="AV108" s="11" t="s">
        <v>83</v>
      </c>
      <c r="AW108" s="11" t="s">
        <v>36</v>
      </c>
      <c r="AX108" s="11" t="s">
        <v>21</v>
      </c>
      <c r="AY108" s="196" t="s">
        <v>156</v>
      </c>
    </row>
    <row r="109" spans="2:65" s="1" customFormat="1" ht="16.5" customHeight="1">
      <c r="B109" s="32"/>
      <c r="C109" s="173" t="s">
        <v>207</v>
      </c>
      <c r="D109" s="173" t="s">
        <v>158</v>
      </c>
      <c r="E109" s="174" t="s">
        <v>208</v>
      </c>
      <c r="F109" s="175" t="s">
        <v>209</v>
      </c>
      <c r="G109" s="176" t="s">
        <v>167</v>
      </c>
      <c r="H109" s="177">
        <v>8</v>
      </c>
      <c r="I109" s="178"/>
      <c r="J109" s="179">
        <f>ROUND(I109*H109,2)</f>
        <v>0</v>
      </c>
      <c r="K109" s="175" t="s">
        <v>161</v>
      </c>
      <c r="L109" s="36"/>
      <c r="M109" s="180" t="s">
        <v>1</v>
      </c>
      <c r="N109" s="181" t="s">
        <v>45</v>
      </c>
      <c r="O109" s="58"/>
      <c r="P109" s="182">
        <f>O109*H109</f>
        <v>0</v>
      </c>
      <c r="Q109" s="182">
        <v>0</v>
      </c>
      <c r="R109" s="182">
        <f>Q109*H109</f>
        <v>0</v>
      </c>
      <c r="S109" s="182">
        <v>0</v>
      </c>
      <c r="T109" s="183">
        <f>S109*H109</f>
        <v>0</v>
      </c>
      <c r="AR109" s="15" t="s">
        <v>162</v>
      </c>
      <c r="AT109" s="15" t="s">
        <v>158</v>
      </c>
      <c r="AU109" s="15" t="s">
        <v>83</v>
      </c>
      <c r="AY109" s="15" t="s">
        <v>156</v>
      </c>
      <c r="BE109" s="184">
        <f>IF(N109="základní",J109,0)</f>
        <v>0</v>
      </c>
      <c r="BF109" s="184">
        <f>IF(N109="snížená",J109,0)</f>
        <v>0</v>
      </c>
      <c r="BG109" s="184">
        <f>IF(N109="zákl. přenesená",J109,0)</f>
        <v>0</v>
      </c>
      <c r="BH109" s="184">
        <f>IF(N109="sníž. přenesená",J109,0)</f>
        <v>0</v>
      </c>
      <c r="BI109" s="184">
        <f>IF(N109="nulová",J109,0)</f>
        <v>0</v>
      </c>
      <c r="BJ109" s="15" t="s">
        <v>21</v>
      </c>
      <c r="BK109" s="184">
        <f>ROUND(I109*H109,2)</f>
        <v>0</v>
      </c>
      <c r="BL109" s="15" t="s">
        <v>162</v>
      </c>
      <c r="BM109" s="15" t="s">
        <v>210</v>
      </c>
    </row>
    <row r="110" spans="2:51" s="11" customFormat="1" ht="12">
      <c r="B110" s="185"/>
      <c r="C110" s="186"/>
      <c r="D110" s="187" t="s">
        <v>164</v>
      </c>
      <c r="E110" s="188" t="s">
        <v>1</v>
      </c>
      <c r="F110" s="189" t="s">
        <v>211</v>
      </c>
      <c r="G110" s="186"/>
      <c r="H110" s="190">
        <v>8</v>
      </c>
      <c r="I110" s="191"/>
      <c r="J110" s="186"/>
      <c r="K110" s="186"/>
      <c r="L110" s="192"/>
      <c r="M110" s="193"/>
      <c r="N110" s="194"/>
      <c r="O110" s="194"/>
      <c r="P110" s="194"/>
      <c r="Q110" s="194"/>
      <c r="R110" s="194"/>
      <c r="S110" s="194"/>
      <c r="T110" s="195"/>
      <c r="AT110" s="196" t="s">
        <v>164</v>
      </c>
      <c r="AU110" s="196" t="s">
        <v>83</v>
      </c>
      <c r="AV110" s="11" t="s">
        <v>83</v>
      </c>
      <c r="AW110" s="11" t="s">
        <v>36</v>
      </c>
      <c r="AX110" s="11" t="s">
        <v>21</v>
      </c>
      <c r="AY110" s="196" t="s">
        <v>156</v>
      </c>
    </row>
    <row r="111" spans="2:65" s="1" customFormat="1" ht="16.5" customHeight="1">
      <c r="B111" s="32"/>
      <c r="C111" s="173" t="s">
        <v>26</v>
      </c>
      <c r="D111" s="173" t="s">
        <v>158</v>
      </c>
      <c r="E111" s="174" t="s">
        <v>212</v>
      </c>
      <c r="F111" s="175" t="s">
        <v>213</v>
      </c>
      <c r="G111" s="176" t="s">
        <v>167</v>
      </c>
      <c r="H111" s="177">
        <v>2</v>
      </c>
      <c r="I111" s="178"/>
      <c r="J111" s="179">
        <f>ROUND(I111*H111,2)</f>
        <v>0</v>
      </c>
      <c r="K111" s="175" t="s">
        <v>161</v>
      </c>
      <c r="L111" s="36"/>
      <c r="M111" s="180" t="s">
        <v>1</v>
      </c>
      <c r="N111" s="181" t="s">
        <v>45</v>
      </c>
      <c r="O111" s="58"/>
      <c r="P111" s="182">
        <f>O111*H111</f>
        <v>0</v>
      </c>
      <c r="Q111" s="182">
        <v>0</v>
      </c>
      <c r="R111" s="182">
        <f>Q111*H111</f>
        <v>0</v>
      </c>
      <c r="S111" s="182">
        <v>0</v>
      </c>
      <c r="T111" s="183">
        <f>S111*H111</f>
        <v>0</v>
      </c>
      <c r="AR111" s="15" t="s">
        <v>162</v>
      </c>
      <c r="AT111" s="15" t="s">
        <v>158</v>
      </c>
      <c r="AU111" s="15" t="s">
        <v>83</v>
      </c>
      <c r="AY111" s="15" t="s">
        <v>156</v>
      </c>
      <c r="BE111" s="184">
        <f>IF(N111="základní",J111,0)</f>
        <v>0</v>
      </c>
      <c r="BF111" s="184">
        <f>IF(N111="snížená",J111,0)</f>
        <v>0</v>
      </c>
      <c r="BG111" s="184">
        <f>IF(N111="zákl. přenesená",J111,0)</f>
        <v>0</v>
      </c>
      <c r="BH111" s="184">
        <f>IF(N111="sníž. přenesená",J111,0)</f>
        <v>0</v>
      </c>
      <c r="BI111" s="184">
        <f>IF(N111="nulová",J111,0)</f>
        <v>0</v>
      </c>
      <c r="BJ111" s="15" t="s">
        <v>21</v>
      </c>
      <c r="BK111" s="184">
        <f>ROUND(I111*H111,2)</f>
        <v>0</v>
      </c>
      <c r="BL111" s="15" t="s">
        <v>162</v>
      </c>
      <c r="BM111" s="15" t="s">
        <v>214</v>
      </c>
    </row>
    <row r="112" spans="2:51" s="11" customFormat="1" ht="12">
      <c r="B112" s="185"/>
      <c r="C112" s="186"/>
      <c r="D112" s="187" t="s">
        <v>164</v>
      </c>
      <c r="E112" s="188" t="s">
        <v>1</v>
      </c>
      <c r="F112" s="189" t="s">
        <v>215</v>
      </c>
      <c r="G112" s="186"/>
      <c r="H112" s="190">
        <v>2</v>
      </c>
      <c r="I112" s="191"/>
      <c r="J112" s="186"/>
      <c r="K112" s="186"/>
      <c r="L112" s="192"/>
      <c r="M112" s="193"/>
      <c r="N112" s="194"/>
      <c r="O112" s="194"/>
      <c r="P112" s="194"/>
      <c r="Q112" s="194"/>
      <c r="R112" s="194"/>
      <c r="S112" s="194"/>
      <c r="T112" s="195"/>
      <c r="AT112" s="196" t="s">
        <v>164</v>
      </c>
      <c r="AU112" s="196" t="s">
        <v>83</v>
      </c>
      <c r="AV112" s="11" t="s">
        <v>83</v>
      </c>
      <c r="AW112" s="11" t="s">
        <v>36</v>
      </c>
      <c r="AX112" s="11" t="s">
        <v>21</v>
      </c>
      <c r="AY112" s="196" t="s">
        <v>156</v>
      </c>
    </row>
    <row r="113" spans="2:65" s="1" customFormat="1" ht="16.5" customHeight="1">
      <c r="B113" s="32"/>
      <c r="C113" s="173" t="s">
        <v>216</v>
      </c>
      <c r="D113" s="173" t="s">
        <v>158</v>
      </c>
      <c r="E113" s="174" t="s">
        <v>217</v>
      </c>
      <c r="F113" s="175" t="s">
        <v>218</v>
      </c>
      <c r="G113" s="176" t="s">
        <v>167</v>
      </c>
      <c r="H113" s="177">
        <v>1</v>
      </c>
      <c r="I113" s="178"/>
      <c r="J113" s="179">
        <f>ROUND(I113*H113,2)</f>
        <v>0</v>
      </c>
      <c r="K113" s="175" t="s">
        <v>161</v>
      </c>
      <c r="L113" s="36"/>
      <c r="M113" s="180" t="s">
        <v>1</v>
      </c>
      <c r="N113" s="181" t="s">
        <v>45</v>
      </c>
      <c r="O113" s="58"/>
      <c r="P113" s="182">
        <f>O113*H113</f>
        <v>0</v>
      </c>
      <c r="Q113" s="182">
        <v>0</v>
      </c>
      <c r="R113" s="182">
        <f>Q113*H113</f>
        <v>0</v>
      </c>
      <c r="S113" s="182">
        <v>0</v>
      </c>
      <c r="T113" s="183">
        <f>S113*H113</f>
        <v>0</v>
      </c>
      <c r="AR113" s="15" t="s">
        <v>162</v>
      </c>
      <c r="AT113" s="15" t="s">
        <v>158</v>
      </c>
      <c r="AU113" s="15" t="s">
        <v>83</v>
      </c>
      <c r="AY113" s="15" t="s">
        <v>156</v>
      </c>
      <c r="BE113" s="184">
        <f>IF(N113="základní",J113,0)</f>
        <v>0</v>
      </c>
      <c r="BF113" s="184">
        <f>IF(N113="snížená",J113,0)</f>
        <v>0</v>
      </c>
      <c r="BG113" s="184">
        <f>IF(N113="zákl. přenesená",J113,0)</f>
        <v>0</v>
      </c>
      <c r="BH113" s="184">
        <f>IF(N113="sníž. přenesená",J113,0)</f>
        <v>0</v>
      </c>
      <c r="BI113" s="184">
        <f>IF(N113="nulová",J113,0)</f>
        <v>0</v>
      </c>
      <c r="BJ113" s="15" t="s">
        <v>21</v>
      </c>
      <c r="BK113" s="184">
        <f>ROUND(I113*H113,2)</f>
        <v>0</v>
      </c>
      <c r="BL113" s="15" t="s">
        <v>162</v>
      </c>
      <c r="BM113" s="15" t="s">
        <v>219</v>
      </c>
    </row>
    <row r="114" spans="2:51" s="11" customFormat="1" ht="12">
      <c r="B114" s="185"/>
      <c r="C114" s="186"/>
      <c r="D114" s="187" t="s">
        <v>164</v>
      </c>
      <c r="E114" s="188" t="s">
        <v>1</v>
      </c>
      <c r="F114" s="189" t="s">
        <v>190</v>
      </c>
      <c r="G114" s="186"/>
      <c r="H114" s="190">
        <v>1</v>
      </c>
      <c r="I114" s="191"/>
      <c r="J114" s="186"/>
      <c r="K114" s="186"/>
      <c r="L114" s="192"/>
      <c r="M114" s="193"/>
      <c r="N114" s="194"/>
      <c r="O114" s="194"/>
      <c r="P114" s="194"/>
      <c r="Q114" s="194"/>
      <c r="R114" s="194"/>
      <c r="S114" s="194"/>
      <c r="T114" s="195"/>
      <c r="AT114" s="196" t="s">
        <v>164</v>
      </c>
      <c r="AU114" s="196" t="s">
        <v>83</v>
      </c>
      <c r="AV114" s="11" t="s">
        <v>83</v>
      </c>
      <c r="AW114" s="11" t="s">
        <v>36</v>
      </c>
      <c r="AX114" s="11" t="s">
        <v>21</v>
      </c>
      <c r="AY114" s="196" t="s">
        <v>156</v>
      </c>
    </row>
    <row r="115" spans="2:65" s="1" customFormat="1" ht="16.5" customHeight="1">
      <c r="B115" s="32"/>
      <c r="C115" s="208" t="s">
        <v>220</v>
      </c>
      <c r="D115" s="208" t="s">
        <v>221</v>
      </c>
      <c r="E115" s="209" t="s">
        <v>222</v>
      </c>
      <c r="F115" s="210" t="s">
        <v>223</v>
      </c>
      <c r="G115" s="211" t="s">
        <v>224</v>
      </c>
      <c r="H115" s="212">
        <v>6.262</v>
      </c>
      <c r="I115" s="213"/>
      <c r="J115" s="214">
        <f>ROUND(I115*H115,2)</f>
        <v>0</v>
      </c>
      <c r="K115" s="210" t="s">
        <v>225</v>
      </c>
      <c r="L115" s="215"/>
      <c r="M115" s="216" t="s">
        <v>1</v>
      </c>
      <c r="N115" s="217" t="s">
        <v>45</v>
      </c>
      <c r="O115" s="58"/>
      <c r="P115" s="182">
        <f>O115*H115</f>
        <v>0</v>
      </c>
      <c r="Q115" s="182">
        <v>0</v>
      </c>
      <c r="R115" s="182">
        <f>Q115*H115</f>
        <v>0</v>
      </c>
      <c r="S115" s="182">
        <v>0</v>
      </c>
      <c r="T115" s="183">
        <f>S115*H115</f>
        <v>0</v>
      </c>
      <c r="AR115" s="15" t="s">
        <v>83</v>
      </c>
      <c r="AT115" s="15" t="s">
        <v>221</v>
      </c>
      <c r="AU115" s="15" t="s">
        <v>83</v>
      </c>
      <c r="AY115" s="15" t="s">
        <v>156</v>
      </c>
      <c r="BE115" s="184">
        <f>IF(N115="základní",J115,0)</f>
        <v>0</v>
      </c>
      <c r="BF115" s="184">
        <f>IF(N115="snížená",J115,0)</f>
        <v>0</v>
      </c>
      <c r="BG115" s="184">
        <f>IF(N115="zákl. přenesená",J115,0)</f>
        <v>0</v>
      </c>
      <c r="BH115" s="184">
        <f>IF(N115="sníž. přenesená",J115,0)</f>
        <v>0</v>
      </c>
      <c r="BI115" s="184">
        <f>IF(N115="nulová",J115,0)</f>
        <v>0</v>
      </c>
      <c r="BJ115" s="15" t="s">
        <v>21</v>
      </c>
      <c r="BK115" s="184">
        <f>ROUND(I115*H115,2)</f>
        <v>0</v>
      </c>
      <c r="BL115" s="15" t="s">
        <v>21</v>
      </c>
      <c r="BM115" s="15" t="s">
        <v>226</v>
      </c>
    </row>
    <row r="116" spans="2:51" s="11" customFormat="1" ht="12">
      <c r="B116" s="185"/>
      <c r="C116" s="186"/>
      <c r="D116" s="187" t="s">
        <v>164</v>
      </c>
      <c r="E116" s="188" t="s">
        <v>227</v>
      </c>
      <c r="F116" s="189" t="s">
        <v>228</v>
      </c>
      <c r="G116" s="186"/>
      <c r="H116" s="190">
        <v>3.131</v>
      </c>
      <c r="I116" s="191"/>
      <c r="J116" s="186"/>
      <c r="K116" s="186"/>
      <c r="L116" s="192"/>
      <c r="M116" s="193"/>
      <c r="N116" s="194"/>
      <c r="O116" s="194"/>
      <c r="P116" s="194"/>
      <c r="Q116" s="194"/>
      <c r="R116" s="194"/>
      <c r="S116" s="194"/>
      <c r="T116" s="195"/>
      <c r="AT116" s="196" t="s">
        <v>164</v>
      </c>
      <c r="AU116" s="196" t="s">
        <v>83</v>
      </c>
      <c r="AV116" s="11" t="s">
        <v>83</v>
      </c>
      <c r="AW116" s="11" t="s">
        <v>36</v>
      </c>
      <c r="AX116" s="11" t="s">
        <v>74</v>
      </c>
      <c r="AY116" s="196" t="s">
        <v>156</v>
      </c>
    </row>
    <row r="117" spans="2:51" s="11" customFormat="1" ht="12">
      <c r="B117" s="185"/>
      <c r="C117" s="186"/>
      <c r="D117" s="187" t="s">
        <v>164</v>
      </c>
      <c r="E117" s="188" t="s">
        <v>1</v>
      </c>
      <c r="F117" s="189" t="s">
        <v>229</v>
      </c>
      <c r="G117" s="186"/>
      <c r="H117" s="190">
        <v>6.262</v>
      </c>
      <c r="I117" s="191"/>
      <c r="J117" s="186"/>
      <c r="K117" s="186"/>
      <c r="L117" s="192"/>
      <c r="M117" s="193"/>
      <c r="N117" s="194"/>
      <c r="O117" s="194"/>
      <c r="P117" s="194"/>
      <c r="Q117" s="194"/>
      <c r="R117" s="194"/>
      <c r="S117" s="194"/>
      <c r="T117" s="195"/>
      <c r="AT117" s="196" t="s">
        <v>164</v>
      </c>
      <c r="AU117" s="196" t="s">
        <v>83</v>
      </c>
      <c r="AV117" s="11" t="s">
        <v>83</v>
      </c>
      <c r="AW117" s="11" t="s">
        <v>36</v>
      </c>
      <c r="AX117" s="11" t="s">
        <v>21</v>
      </c>
      <c r="AY117" s="196" t="s">
        <v>156</v>
      </c>
    </row>
    <row r="118" spans="2:65" s="1" customFormat="1" ht="22.5" customHeight="1">
      <c r="B118" s="32"/>
      <c r="C118" s="173" t="s">
        <v>230</v>
      </c>
      <c r="D118" s="173" t="s">
        <v>158</v>
      </c>
      <c r="E118" s="174" t="s">
        <v>231</v>
      </c>
      <c r="F118" s="175" t="s">
        <v>232</v>
      </c>
      <c r="G118" s="176" t="s">
        <v>167</v>
      </c>
      <c r="H118" s="177">
        <v>56</v>
      </c>
      <c r="I118" s="178"/>
      <c r="J118" s="179">
        <f>ROUND(I118*H118,2)</f>
        <v>0</v>
      </c>
      <c r="K118" s="175" t="s">
        <v>161</v>
      </c>
      <c r="L118" s="36"/>
      <c r="M118" s="180" t="s">
        <v>1</v>
      </c>
      <c r="N118" s="181" t="s">
        <v>45</v>
      </c>
      <c r="O118" s="58"/>
      <c r="P118" s="182">
        <f>O118*H118</f>
        <v>0</v>
      </c>
      <c r="Q118" s="182">
        <v>0</v>
      </c>
      <c r="R118" s="182">
        <f>Q118*H118</f>
        <v>0</v>
      </c>
      <c r="S118" s="182">
        <v>0</v>
      </c>
      <c r="T118" s="183">
        <f>S118*H118</f>
        <v>0</v>
      </c>
      <c r="AR118" s="15" t="s">
        <v>21</v>
      </c>
      <c r="AT118" s="15" t="s">
        <v>158</v>
      </c>
      <c r="AU118" s="15" t="s">
        <v>83</v>
      </c>
      <c r="AY118" s="15" t="s">
        <v>156</v>
      </c>
      <c r="BE118" s="184">
        <f>IF(N118="základní",J118,0)</f>
        <v>0</v>
      </c>
      <c r="BF118" s="184">
        <f>IF(N118="snížená",J118,0)</f>
        <v>0</v>
      </c>
      <c r="BG118" s="184">
        <f>IF(N118="zákl. přenesená",J118,0)</f>
        <v>0</v>
      </c>
      <c r="BH118" s="184">
        <f>IF(N118="sníž. přenesená",J118,0)</f>
        <v>0</v>
      </c>
      <c r="BI118" s="184">
        <f>IF(N118="nulová",J118,0)</f>
        <v>0</v>
      </c>
      <c r="BJ118" s="15" t="s">
        <v>21</v>
      </c>
      <c r="BK118" s="184">
        <f>ROUND(I118*H118,2)</f>
        <v>0</v>
      </c>
      <c r="BL118" s="15" t="s">
        <v>21</v>
      </c>
      <c r="BM118" s="15" t="s">
        <v>233</v>
      </c>
    </row>
    <row r="119" spans="2:51" s="11" customFormat="1" ht="12">
      <c r="B119" s="185"/>
      <c r="C119" s="186"/>
      <c r="D119" s="187" t="s">
        <v>164</v>
      </c>
      <c r="E119" s="188" t="s">
        <v>1</v>
      </c>
      <c r="F119" s="189" t="s">
        <v>234</v>
      </c>
      <c r="G119" s="186"/>
      <c r="H119" s="190">
        <v>56</v>
      </c>
      <c r="I119" s="191"/>
      <c r="J119" s="186"/>
      <c r="K119" s="186"/>
      <c r="L119" s="192"/>
      <c r="M119" s="193"/>
      <c r="N119" s="194"/>
      <c r="O119" s="194"/>
      <c r="P119" s="194"/>
      <c r="Q119" s="194"/>
      <c r="R119" s="194"/>
      <c r="S119" s="194"/>
      <c r="T119" s="195"/>
      <c r="AT119" s="196" t="s">
        <v>164</v>
      </c>
      <c r="AU119" s="196" t="s">
        <v>83</v>
      </c>
      <c r="AV119" s="11" t="s">
        <v>83</v>
      </c>
      <c r="AW119" s="11" t="s">
        <v>36</v>
      </c>
      <c r="AX119" s="11" t="s">
        <v>21</v>
      </c>
      <c r="AY119" s="196" t="s">
        <v>156</v>
      </c>
    </row>
    <row r="120" spans="2:65" s="1" customFormat="1" ht="22.5" customHeight="1">
      <c r="B120" s="32"/>
      <c r="C120" s="173" t="s">
        <v>235</v>
      </c>
      <c r="D120" s="173" t="s">
        <v>158</v>
      </c>
      <c r="E120" s="174" t="s">
        <v>236</v>
      </c>
      <c r="F120" s="175" t="s">
        <v>237</v>
      </c>
      <c r="G120" s="176" t="s">
        <v>167</v>
      </c>
      <c r="H120" s="177">
        <v>11</v>
      </c>
      <c r="I120" s="178"/>
      <c r="J120" s="179">
        <f>ROUND(I120*H120,2)</f>
        <v>0</v>
      </c>
      <c r="K120" s="175" t="s">
        <v>161</v>
      </c>
      <c r="L120" s="36"/>
      <c r="M120" s="180" t="s">
        <v>1</v>
      </c>
      <c r="N120" s="181" t="s">
        <v>45</v>
      </c>
      <c r="O120" s="58"/>
      <c r="P120" s="182">
        <f>O120*H120</f>
        <v>0</v>
      </c>
      <c r="Q120" s="182">
        <v>0</v>
      </c>
      <c r="R120" s="182">
        <f>Q120*H120</f>
        <v>0</v>
      </c>
      <c r="S120" s="182">
        <v>0</v>
      </c>
      <c r="T120" s="183">
        <f>S120*H120</f>
        <v>0</v>
      </c>
      <c r="AR120" s="15" t="s">
        <v>21</v>
      </c>
      <c r="AT120" s="15" t="s">
        <v>158</v>
      </c>
      <c r="AU120" s="15" t="s">
        <v>83</v>
      </c>
      <c r="AY120" s="15" t="s">
        <v>156</v>
      </c>
      <c r="BE120" s="184">
        <f>IF(N120="základní",J120,0)</f>
        <v>0</v>
      </c>
      <c r="BF120" s="184">
        <f>IF(N120="snížená",J120,0)</f>
        <v>0</v>
      </c>
      <c r="BG120" s="184">
        <f>IF(N120="zákl. přenesená",J120,0)</f>
        <v>0</v>
      </c>
      <c r="BH120" s="184">
        <f>IF(N120="sníž. přenesená",J120,0)</f>
        <v>0</v>
      </c>
      <c r="BI120" s="184">
        <f>IF(N120="nulová",J120,0)</f>
        <v>0</v>
      </c>
      <c r="BJ120" s="15" t="s">
        <v>21</v>
      </c>
      <c r="BK120" s="184">
        <f>ROUND(I120*H120,2)</f>
        <v>0</v>
      </c>
      <c r="BL120" s="15" t="s">
        <v>21</v>
      </c>
      <c r="BM120" s="15" t="s">
        <v>238</v>
      </c>
    </row>
    <row r="121" spans="2:51" s="11" customFormat="1" ht="12">
      <c r="B121" s="185"/>
      <c r="C121" s="186"/>
      <c r="D121" s="187" t="s">
        <v>164</v>
      </c>
      <c r="E121" s="188" t="s">
        <v>1</v>
      </c>
      <c r="F121" s="189" t="s">
        <v>239</v>
      </c>
      <c r="G121" s="186"/>
      <c r="H121" s="190">
        <v>11</v>
      </c>
      <c r="I121" s="191"/>
      <c r="J121" s="186"/>
      <c r="K121" s="186"/>
      <c r="L121" s="192"/>
      <c r="M121" s="193"/>
      <c r="N121" s="194"/>
      <c r="O121" s="194"/>
      <c r="P121" s="194"/>
      <c r="Q121" s="194"/>
      <c r="R121" s="194"/>
      <c r="S121" s="194"/>
      <c r="T121" s="195"/>
      <c r="AT121" s="196" t="s">
        <v>164</v>
      </c>
      <c r="AU121" s="196" t="s">
        <v>83</v>
      </c>
      <c r="AV121" s="11" t="s">
        <v>83</v>
      </c>
      <c r="AW121" s="11" t="s">
        <v>36</v>
      </c>
      <c r="AX121" s="11" t="s">
        <v>21</v>
      </c>
      <c r="AY121" s="196" t="s">
        <v>156</v>
      </c>
    </row>
    <row r="122" spans="2:65" s="1" customFormat="1" ht="22.5" customHeight="1">
      <c r="B122" s="32"/>
      <c r="C122" s="173" t="s">
        <v>240</v>
      </c>
      <c r="D122" s="173" t="s">
        <v>158</v>
      </c>
      <c r="E122" s="174" t="s">
        <v>241</v>
      </c>
      <c r="F122" s="175" t="s">
        <v>242</v>
      </c>
      <c r="G122" s="176" t="s">
        <v>167</v>
      </c>
      <c r="H122" s="177">
        <v>1</v>
      </c>
      <c r="I122" s="178"/>
      <c r="J122" s="179">
        <f>ROUND(I122*H122,2)</f>
        <v>0</v>
      </c>
      <c r="K122" s="175" t="s">
        <v>188</v>
      </c>
      <c r="L122" s="36"/>
      <c r="M122" s="180" t="s">
        <v>1</v>
      </c>
      <c r="N122" s="181" t="s">
        <v>45</v>
      </c>
      <c r="O122" s="58"/>
      <c r="P122" s="182">
        <f>O122*H122</f>
        <v>0</v>
      </c>
      <c r="Q122" s="182">
        <v>0</v>
      </c>
      <c r="R122" s="182">
        <f>Q122*H122</f>
        <v>0</v>
      </c>
      <c r="S122" s="182">
        <v>0</v>
      </c>
      <c r="T122" s="183">
        <f>S122*H122</f>
        <v>0</v>
      </c>
      <c r="AR122" s="15" t="s">
        <v>21</v>
      </c>
      <c r="AT122" s="15" t="s">
        <v>158</v>
      </c>
      <c r="AU122" s="15" t="s">
        <v>83</v>
      </c>
      <c r="AY122" s="15" t="s">
        <v>156</v>
      </c>
      <c r="BE122" s="184">
        <f>IF(N122="základní",J122,0)</f>
        <v>0</v>
      </c>
      <c r="BF122" s="184">
        <f>IF(N122="snížená",J122,0)</f>
        <v>0</v>
      </c>
      <c r="BG122" s="184">
        <f>IF(N122="zákl. přenesená",J122,0)</f>
        <v>0</v>
      </c>
      <c r="BH122" s="184">
        <f>IF(N122="sníž. přenesená",J122,0)</f>
        <v>0</v>
      </c>
      <c r="BI122" s="184">
        <f>IF(N122="nulová",J122,0)</f>
        <v>0</v>
      </c>
      <c r="BJ122" s="15" t="s">
        <v>21</v>
      </c>
      <c r="BK122" s="184">
        <f>ROUND(I122*H122,2)</f>
        <v>0</v>
      </c>
      <c r="BL122" s="15" t="s">
        <v>21</v>
      </c>
      <c r="BM122" s="15" t="s">
        <v>243</v>
      </c>
    </row>
    <row r="123" spans="2:65" s="1" customFormat="1" ht="22.5" customHeight="1">
      <c r="B123" s="32"/>
      <c r="C123" s="173" t="s">
        <v>244</v>
      </c>
      <c r="D123" s="173" t="s">
        <v>158</v>
      </c>
      <c r="E123" s="174" t="s">
        <v>245</v>
      </c>
      <c r="F123" s="175" t="s">
        <v>246</v>
      </c>
      <c r="G123" s="176" t="s">
        <v>167</v>
      </c>
      <c r="H123" s="177">
        <v>2</v>
      </c>
      <c r="I123" s="178"/>
      <c r="J123" s="179">
        <f>ROUND(I123*H123,2)</f>
        <v>0</v>
      </c>
      <c r="K123" s="175" t="s">
        <v>161</v>
      </c>
      <c r="L123" s="36"/>
      <c r="M123" s="180" t="s">
        <v>1</v>
      </c>
      <c r="N123" s="181" t="s">
        <v>45</v>
      </c>
      <c r="O123" s="58"/>
      <c r="P123" s="182">
        <f>O123*H123</f>
        <v>0</v>
      </c>
      <c r="Q123" s="182">
        <v>0</v>
      </c>
      <c r="R123" s="182">
        <f>Q123*H123</f>
        <v>0</v>
      </c>
      <c r="S123" s="182">
        <v>0</v>
      </c>
      <c r="T123" s="183">
        <f>S123*H123</f>
        <v>0</v>
      </c>
      <c r="AR123" s="15" t="s">
        <v>21</v>
      </c>
      <c r="AT123" s="15" t="s">
        <v>158</v>
      </c>
      <c r="AU123" s="15" t="s">
        <v>83</v>
      </c>
      <c r="AY123" s="15" t="s">
        <v>156</v>
      </c>
      <c r="BE123" s="184">
        <f>IF(N123="základní",J123,0)</f>
        <v>0</v>
      </c>
      <c r="BF123" s="184">
        <f>IF(N123="snížená",J123,0)</f>
        <v>0</v>
      </c>
      <c r="BG123" s="184">
        <f>IF(N123="zákl. přenesená",J123,0)</f>
        <v>0</v>
      </c>
      <c r="BH123" s="184">
        <f>IF(N123="sníž. přenesená",J123,0)</f>
        <v>0</v>
      </c>
      <c r="BI123" s="184">
        <f>IF(N123="nulová",J123,0)</f>
        <v>0</v>
      </c>
      <c r="BJ123" s="15" t="s">
        <v>21</v>
      </c>
      <c r="BK123" s="184">
        <f>ROUND(I123*H123,2)</f>
        <v>0</v>
      </c>
      <c r="BL123" s="15" t="s">
        <v>21</v>
      </c>
      <c r="BM123" s="15" t="s">
        <v>247</v>
      </c>
    </row>
    <row r="124" spans="2:51" s="11" customFormat="1" ht="12">
      <c r="B124" s="185"/>
      <c r="C124" s="186"/>
      <c r="D124" s="187" t="s">
        <v>164</v>
      </c>
      <c r="E124" s="188" t="s">
        <v>1</v>
      </c>
      <c r="F124" s="189" t="s">
        <v>248</v>
      </c>
      <c r="G124" s="186"/>
      <c r="H124" s="190">
        <v>2</v>
      </c>
      <c r="I124" s="191"/>
      <c r="J124" s="186"/>
      <c r="K124" s="186"/>
      <c r="L124" s="192"/>
      <c r="M124" s="193"/>
      <c r="N124" s="194"/>
      <c r="O124" s="194"/>
      <c r="P124" s="194"/>
      <c r="Q124" s="194"/>
      <c r="R124" s="194"/>
      <c r="S124" s="194"/>
      <c r="T124" s="195"/>
      <c r="AT124" s="196" t="s">
        <v>164</v>
      </c>
      <c r="AU124" s="196" t="s">
        <v>83</v>
      </c>
      <c r="AV124" s="11" t="s">
        <v>83</v>
      </c>
      <c r="AW124" s="11" t="s">
        <v>36</v>
      </c>
      <c r="AX124" s="11" t="s">
        <v>21</v>
      </c>
      <c r="AY124" s="196" t="s">
        <v>156</v>
      </c>
    </row>
    <row r="125" spans="2:65" s="1" customFormat="1" ht="22.5" customHeight="1">
      <c r="B125" s="32"/>
      <c r="C125" s="173" t="s">
        <v>8</v>
      </c>
      <c r="D125" s="173" t="s">
        <v>158</v>
      </c>
      <c r="E125" s="174" t="s">
        <v>249</v>
      </c>
      <c r="F125" s="175" t="s">
        <v>250</v>
      </c>
      <c r="G125" s="176" t="s">
        <v>167</v>
      </c>
      <c r="H125" s="177">
        <v>1</v>
      </c>
      <c r="I125" s="178"/>
      <c r="J125" s="179">
        <f>ROUND(I125*H125,2)</f>
        <v>0</v>
      </c>
      <c r="K125" s="175" t="s">
        <v>161</v>
      </c>
      <c r="L125" s="36"/>
      <c r="M125" s="180" t="s">
        <v>1</v>
      </c>
      <c r="N125" s="181" t="s">
        <v>45</v>
      </c>
      <c r="O125" s="58"/>
      <c r="P125" s="182">
        <f>O125*H125</f>
        <v>0</v>
      </c>
      <c r="Q125" s="182">
        <v>0</v>
      </c>
      <c r="R125" s="182">
        <f>Q125*H125</f>
        <v>0</v>
      </c>
      <c r="S125" s="182">
        <v>0</v>
      </c>
      <c r="T125" s="183">
        <f>S125*H125</f>
        <v>0</v>
      </c>
      <c r="AR125" s="15" t="s">
        <v>21</v>
      </c>
      <c r="AT125" s="15" t="s">
        <v>158</v>
      </c>
      <c r="AU125" s="15" t="s">
        <v>83</v>
      </c>
      <c r="AY125" s="15" t="s">
        <v>156</v>
      </c>
      <c r="BE125" s="184">
        <f>IF(N125="základní",J125,0)</f>
        <v>0</v>
      </c>
      <c r="BF125" s="184">
        <f>IF(N125="snížená",J125,0)</f>
        <v>0</v>
      </c>
      <c r="BG125" s="184">
        <f>IF(N125="zákl. přenesená",J125,0)</f>
        <v>0</v>
      </c>
      <c r="BH125" s="184">
        <f>IF(N125="sníž. přenesená",J125,0)</f>
        <v>0</v>
      </c>
      <c r="BI125" s="184">
        <f>IF(N125="nulová",J125,0)</f>
        <v>0</v>
      </c>
      <c r="BJ125" s="15" t="s">
        <v>21</v>
      </c>
      <c r="BK125" s="184">
        <f>ROUND(I125*H125,2)</f>
        <v>0</v>
      </c>
      <c r="BL125" s="15" t="s">
        <v>21</v>
      </c>
      <c r="BM125" s="15" t="s">
        <v>251</v>
      </c>
    </row>
    <row r="126" spans="2:51" s="11" customFormat="1" ht="12">
      <c r="B126" s="185"/>
      <c r="C126" s="186"/>
      <c r="D126" s="187" t="s">
        <v>164</v>
      </c>
      <c r="E126" s="188" t="s">
        <v>1</v>
      </c>
      <c r="F126" s="189" t="s">
        <v>252</v>
      </c>
      <c r="G126" s="186"/>
      <c r="H126" s="190">
        <v>1</v>
      </c>
      <c r="I126" s="191"/>
      <c r="J126" s="186"/>
      <c r="K126" s="186"/>
      <c r="L126" s="192"/>
      <c r="M126" s="193"/>
      <c r="N126" s="194"/>
      <c r="O126" s="194"/>
      <c r="P126" s="194"/>
      <c r="Q126" s="194"/>
      <c r="R126" s="194"/>
      <c r="S126" s="194"/>
      <c r="T126" s="195"/>
      <c r="AT126" s="196" t="s">
        <v>164</v>
      </c>
      <c r="AU126" s="196" t="s">
        <v>83</v>
      </c>
      <c r="AV126" s="11" t="s">
        <v>83</v>
      </c>
      <c r="AW126" s="11" t="s">
        <v>36</v>
      </c>
      <c r="AX126" s="11" t="s">
        <v>21</v>
      </c>
      <c r="AY126" s="196" t="s">
        <v>156</v>
      </c>
    </row>
    <row r="127" spans="2:65" s="1" customFormat="1" ht="22.5" customHeight="1">
      <c r="B127" s="32"/>
      <c r="C127" s="173" t="s">
        <v>253</v>
      </c>
      <c r="D127" s="173" t="s">
        <v>158</v>
      </c>
      <c r="E127" s="174" t="s">
        <v>254</v>
      </c>
      <c r="F127" s="175" t="s">
        <v>255</v>
      </c>
      <c r="G127" s="176" t="s">
        <v>167</v>
      </c>
      <c r="H127" s="177">
        <v>45</v>
      </c>
      <c r="I127" s="178"/>
      <c r="J127" s="179">
        <f>ROUND(I127*H127,2)</f>
        <v>0</v>
      </c>
      <c r="K127" s="175" t="s">
        <v>161</v>
      </c>
      <c r="L127" s="36"/>
      <c r="M127" s="180" t="s">
        <v>1</v>
      </c>
      <c r="N127" s="181" t="s">
        <v>45</v>
      </c>
      <c r="O127" s="58"/>
      <c r="P127" s="182">
        <f>O127*H127</f>
        <v>0</v>
      </c>
      <c r="Q127" s="182">
        <v>0</v>
      </c>
      <c r="R127" s="182">
        <f>Q127*H127</f>
        <v>0</v>
      </c>
      <c r="S127" s="182">
        <v>0</v>
      </c>
      <c r="T127" s="183">
        <f>S127*H127</f>
        <v>0</v>
      </c>
      <c r="AR127" s="15" t="s">
        <v>21</v>
      </c>
      <c r="AT127" s="15" t="s">
        <v>158</v>
      </c>
      <c r="AU127" s="15" t="s">
        <v>83</v>
      </c>
      <c r="AY127" s="15" t="s">
        <v>156</v>
      </c>
      <c r="BE127" s="184">
        <f>IF(N127="základní",J127,0)</f>
        <v>0</v>
      </c>
      <c r="BF127" s="184">
        <f>IF(N127="snížená",J127,0)</f>
        <v>0</v>
      </c>
      <c r="BG127" s="184">
        <f>IF(N127="zákl. přenesená",J127,0)</f>
        <v>0</v>
      </c>
      <c r="BH127" s="184">
        <f>IF(N127="sníž. přenesená",J127,0)</f>
        <v>0</v>
      </c>
      <c r="BI127" s="184">
        <f>IF(N127="nulová",J127,0)</f>
        <v>0</v>
      </c>
      <c r="BJ127" s="15" t="s">
        <v>21</v>
      </c>
      <c r="BK127" s="184">
        <f>ROUND(I127*H127,2)</f>
        <v>0</v>
      </c>
      <c r="BL127" s="15" t="s">
        <v>21</v>
      </c>
      <c r="BM127" s="15" t="s">
        <v>256</v>
      </c>
    </row>
    <row r="128" spans="2:51" s="11" customFormat="1" ht="12">
      <c r="B128" s="185"/>
      <c r="C128" s="186"/>
      <c r="D128" s="187" t="s">
        <v>164</v>
      </c>
      <c r="E128" s="188" t="s">
        <v>1</v>
      </c>
      <c r="F128" s="189" t="s">
        <v>257</v>
      </c>
      <c r="G128" s="186"/>
      <c r="H128" s="190">
        <v>45</v>
      </c>
      <c r="I128" s="191"/>
      <c r="J128" s="186"/>
      <c r="K128" s="186"/>
      <c r="L128" s="192"/>
      <c r="M128" s="193"/>
      <c r="N128" s="194"/>
      <c r="O128" s="194"/>
      <c r="P128" s="194"/>
      <c r="Q128" s="194"/>
      <c r="R128" s="194"/>
      <c r="S128" s="194"/>
      <c r="T128" s="195"/>
      <c r="AT128" s="196" t="s">
        <v>164</v>
      </c>
      <c r="AU128" s="196" t="s">
        <v>83</v>
      </c>
      <c r="AV128" s="11" t="s">
        <v>83</v>
      </c>
      <c r="AW128" s="11" t="s">
        <v>36</v>
      </c>
      <c r="AX128" s="11" t="s">
        <v>21</v>
      </c>
      <c r="AY128" s="196" t="s">
        <v>156</v>
      </c>
    </row>
    <row r="129" spans="2:65" s="1" customFormat="1" ht="22.5" customHeight="1">
      <c r="B129" s="32"/>
      <c r="C129" s="173" t="s">
        <v>258</v>
      </c>
      <c r="D129" s="173" t="s">
        <v>158</v>
      </c>
      <c r="E129" s="174" t="s">
        <v>259</v>
      </c>
      <c r="F129" s="175" t="s">
        <v>260</v>
      </c>
      <c r="G129" s="176" t="s">
        <v>167</v>
      </c>
      <c r="H129" s="177">
        <v>17</v>
      </c>
      <c r="I129" s="178"/>
      <c r="J129" s="179">
        <f>ROUND(I129*H129,2)</f>
        <v>0</v>
      </c>
      <c r="K129" s="175" t="s">
        <v>161</v>
      </c>
      <c r="L129" s="36"/>
      <c r="M129" s="180" t="s">
        <v>1</v>
      </c>
      <c r="N129" s="181" t="s">
        <v>45</v>
      </c>
      <c r="O129" s="58"/>
      <c r="P129" s="182">
        <f>O129*H129</f>
        <v>0</v>
      </c>
      <c r="Q129" s="182">
        <v>0</v>
      </c>
      <c r="R129" s="182">
        <f>Q129*H129</f>
        <v>0</v>
      </c>
      <c r="S129" s="182">
        <v>0</v>
      </c>
      <c r="T129" s="183">
        <f>S129*H129</f>
        <v>0</v>
      </c>
      <c r="AR129" s="15" t="s">
        <v>21</v>
      </c>
      <c r="AT129" s="15" t="s">
        <v>158</v>
      </c>
      <c r="AU129" s="15" t="s">
        <v>83</v>
      </c>
      <c r="AY129" s="15" t="s">
        <v>156</v>
      </c>
      <c r="BE129" s="184">
        <f>IF(N129="základní",J129,0)</f>
        <v>0</v>
      </c>
      <c r="BF129" s="184">
        <f>IF(N129="snížená",J129,0)</f>
        <v>0</v>
      </c>
      <c r="BG129" s="184">
        <f>IF(N129="zákl. přenesená",J129,0)</f>
        <v>0</v>
      </c>
      <c r="BH129" s="184">
        <f>IF(N129="sníž. přenesená",J129,0)</f>
        <v>0</v>
      </c>
      <c r="BI129" s="184">
        <f>IF(N129="nulová",J129,0)</f>
        <v>0</v>
      </c>
      <c r="BJ129" s="15" t="s">
        <v>21</v>
      </c>
      <c r="BK129" s="184">
        <f>ROUND(I129*H129,2)</f>
        <v>0</v>
      </c>
      <c r="BL129" s="15" t="s">
        <v>21</v>
      </c>
      <c r="BM129" s="15" t="s">
        <v>261</v>
      </c>
    </row>
    <row r="130" spans="2:51" s="11" customFormat="1" ht="12">
      <c r="B130" s="185"/>
      <c r="C130" s="186"/>
      <c r="D130" s="187" t="s">
        <v>164</v>
      </c>
      <c r="E130" s="188" t="s">
        <v>1</v>
      </c>
      <c r="F130" s="189" t="s">
        <v>262</v>
      </c>
      <c r="G130" s="186"/>
      <c r="H130" s="190">
        <v>17</v>
      </c>
      <c r="I130" s="191"/>
      <c r="J130" s="186"/>
      <c r="K130" s="186"/>
      <c r="L130" s="192"/>
      <c r="M130" s="193"/>
      <c r="N130" s="194"/>
      <c r="O130" s="194"/>
      <c r="P130" s="194"/>
      <c r="Q130" s="194"/>
      <c r="R130" s="194"/>
      <c r="S130" s="194"/>
      <c r="T130" s="195"/>
      <c r="AT130" s="196" t="s">
        <v>164</v>
      </c>
      <c r="AU130" s="196" t="s">
        <v>83</v>
      </c>
      <c r="AV130" s="11" t="s">
        <v>83</v>
      </c>
      <c r="AW130" s="11" t="s">
        <v>36</v>
      </c>
      <c r="AX130" s="11" t="s">
        <v>21</v>
      </c>
      <c r="AY130" s="196" t="s">
        <v>156</v>
      </c>
    </row>
    <row r="131" spans="2:65" s="1" customFormat="1" ht="22.5" customHeight="1">
      <c r="B131" s="32"/>
      <c r="C131" s="173" t="s">
        <v>263</v>
      </c>
      <c r="D131" s="173" t="s">
        <v>158</v>
      </c>
      <c r="E131" s="174" t="s">
        <v>264</v>
      </c>
      <c r="F131" s="175" t="s">
        <v>265</v>
      </c>
      <c r="G131" s="176" t="s">
        <v>167</v>
      </c>
      <c r="H131" s="177">
        <v>2</v>
      </c>
      <c r="I131" s="178"/>
      <c r="J131" s="179">
        <f>ROUND(I131*H131,2)</f>
        <v>0</v>
      </c>
      <c r="K131" s="175" t="s">
        <v>161</v>
      </c>
      <c r="L131" s="36"/>
      <c r="M131" s="180" t="s">
        <v>1</v>
      </c>
      <c r="N131" s="181" t="s">
        <v>45</v>
      </c>
      <c r="O131" s="58"/>
      <c r="P131" s="182">
        <f>O131*H131</f>
        <v>0</v>
      </c>
      <c r="Q131" s="182">
        <v>0</v>
      </c>
      <c r="R131" s="182">
        <f>Q131*H131</f>
        <v>0</v>
      </c>
      <c r="S131" s="182">
        <v>0</v>
      </c>
      <c r="T131" s="183">
        <f>S131*H131</f>
        <v>0</v>
      </c>
      <c r="AR131" s="15" t="s">
        <v>21</v>
      </c>
      <c r="AT131" s="15" t="s">
        <v>158</v>
      </c>
      <c r="AU131" s="15" t="s">
        <v>83</v>
      </c>
      <c r="AY131" s="15" t="s">
        <v>156</v>
      </c>
      <c r="BE131" s="184">
        <f>IF(N131="základní",J131,0)</f>
        <v>0</v>
      </c>
      <c r="BF131" s="184">
        <f>IF(N131="snížená",J131,0)</f>
        <v>0</v>
      </c>
      <c r="BG131" s="184">
        <f>IF(N131="zákl. přenesená",J131,0)</f>
        <v>0</v>
      </c>
      <c r="BH131" s="184">
        <f>IF(N131="sníž. přenesená",J131,0)</f>
        <v>0</v>
      </c>
      <c r="BI131" s="184">
        <f>IF(N131="nulová",J131,0)</f>
        <v>0</v>
      </c>
      <c r="BJ131" s="15" t="s">
        <v>21</v>
      </c>
      <c r="BK131" s="184">
        <f>ROUND(I131*H131,2)</f>
        <v>0</v>
      </c>
      <c r="BL131" s="15" t="s">
        <v>21</v>
      </c>
      <c r="BM131" s="15" t="s">
        <v>266</v>
      </c>
    </row>
    <row r="132" spans="2:65" s="1" customFormat="1" ht="22.5" customHeight="1">
      <c r="B132" s="32"/>
      <c r="C132" s="173" t="s">
        <v>267</v>
      </c>
      <c r="D132" s="173" t="s">
        <v>158</v>
      </c>
      <c r="E132" s="174" t="s">
        <v>268</v>
      </c>
      <c r="F132" s="175" t="s">
        <v>269</v>
      </c>
      <c r="G132" s="176" t="s">
        <v>167</v>
      </c>
      <c r="H132" s="177">
        <v>1</v>
      </c>
      <c r="I132" s="178"/>
      <c r="J132" s="179">
        <f>ROUND(I132*H132,2)</f>
        <v>0</v>
      </c>
      <c r="K132" s="175" t="s">
        <v>188</v>
      </c>
      <c r="L132" s="36"/>
      <c r="M132" s="180" t="s">
        <v>1</v>
      </c>
      <c r="N132" s="181" t="s">
        <v>45</v>
      </c>
      <c r="O132" s="58"/>
      <c r="P132" s="182">
        <f>O132*H132</f>
        <v>0</v>
      </c>
      <c r="Q132" s="182">
        <v>0</v>
      </c>
      <c r="R132" s="182">
        <f>Q132*H132</f>
        <v>0</v>
      </c>
      <c r="S132" s="182">
        <v>0</v>
      </c>
      <c r="T132" s="183">
        <f>S132*H132</f>
        <v>0</v>
      </c>
      <c r="AR132" s="15" t="s">
        <v>21</v>
      </c>
      <c r="AT132" s="15" t="s">
        <v>158</v>
      </c>
      <c r="AU132" s="15" t="s">
        <v>83</v>
      </c>
      <c r="AY132" s="15" t="s">
        <v>156</v>
      </c>
      <c r="BE132" s="184">
        <f>IF(N132="základní",J132,0)</f>
        <v>0</v>
      </c>
      <c r="BF132" s="184">
        <f>IF(N132="snížená",J132,0)</f>
        <v>0</v>
      </c>
      <c r="BG132" s="184">
        <f>IF(N132="zákl. přenesená",J132,0)</f>
        <v>0</v>
      </c>
      <c r="BH132" s="184">
        <f>IF(N132="sníž. přenesená",J132,0)</f>
        <v>0</v>
      </c>
      <c r="BI132" s="184">
        <f>IF(N132="nulová",J132,0)</f>
        <v>0</v>
      </c>
      <c r="BJ132" s="15" t="s">
        <v>21</v>
      </c>
      <c r="BK132" s="184">
        <f>ROUND(I132*H132,2)</f>
        <v>0</v>
      </c>
      <c r="BL132" s="15" t="s">
        <v>21</v>
      </c>
      <c r="BM132" s="15" t="s">
        <v>270</v>
      </c>
    </row>
    <row r="133" spans="2:65" s="1" customFormat="1" ht="16.5" customHeight="1">
      <c r="B133" s="32"/>
      <c r="C133" s="173" t="s">
        <v>271</v>
      </c>
      <c r="D133" s="173" t="s">
        <v>158</v>
      </c>
      <c r="E133" s="174" t="s">
        <v>272</v>
      </c>
      <c r="F133" s="175" t="s">
        <v>273</v>
      </c>
      <c r="G133" s="176" t="s">
        <v>101</v>
      </c>
      <c r="H133" s="177">
        <v>18.5</v>
      </c>
      <c r="I133" s="178"/>
      <c r="J133" s="179">
        <f>ROUND(I133*H133,2)</f>
        <v>0</v>
      </c>
      <c r="K133" s="175" t="s">
        <v>161</v>
      </c>
      <c r="L133" s="36"/>
      <c r="M133" s="180" t="s">
        <v>1</v>
      </c>
      <c r="N133" s="181" t="s">
        <v>45</v>
      </c>
      <c r="O133" s="58"/>
      <c r="P133" s="182">
        <f>O133*H133</f>
        <v>0</v>
      </c>
      <c r="Q133" s="182">
        <v>0</v>
      </c>
      <c r="R133" s="182">
        <f>Q133*H133</f>
        <v>0</v>
      </c>
      <c r="S133" s="182">
        <v>0</v>
      </c>
      <c r="T133" s="183">
        <f>S133*H133</f>
        <v>0</v>
      </c>
      <c r="AR133" s="15" t="s">
        <v>162</v>
      </c>
      <c r="AT133" s="15" t="s">
        <v>158</v>
      </c>
      <c r="AU133" s="15" t="s">
        <v>83</v>
      </c>
      <c r="AY133" s="15" t="s">
        <v>156</v>
      </c>
      <c r="BE133" s="184">
        <f>IF(N133="základní",J133,0)</f>
        <v>0</v>
      </c>
      <c r="BF133" s="184">
        <f>IF(N133="snížená",J133,0)</f>
        <v>0</v>
      </c>
      <c r="BG133" s="184">
        <f>IF(N133="zákl. přenesená",J133,0)</f>
        <v>0</v>
      </c>
      <c r="BH133" s="184">
        <f>IF(N133="sníž. přenesená",J133,0)</f>
        <v>0</v>
      </c>
      <c r="BI133" s="184">
        <f>IF(N133="nulová",J133,0)</f>
        <v>0</v>
      </c>
      <c r="BJ133" s="15" t="s">
        <v>21</v>
      </c>
      <c r="BK133" s="184">
        <f>ROUND(I133*H133,2)</f>
        <v>0</v>
      </c>
      <c r="BL133" s="15" t="s">
        <v>162</v>
      </c>
      <c r="BM133" s="15" t="s">
        <v>274</v>
      </c>
    </row>
    <row r="134" spans="2:51" s="11" customFormat="1" ht="12">
      <c r="B134" s="185"/>
      <c r="C134" s="186"/>
      <c r="D134" s="187" t="s">
        <v>164</v>
      </c>
      <c r="E134" s="188" t="s">
        <v>1</v>
      </c>
      <c r="F134" s="189" t="s">
        <v>99</v>
      </c>
      <c r="G134" s="186"/>
      <c r="H134" s="190">
        <v>18.5</v>
      </c>
      <c r="I134" s="191"/>
      <c r="J134" s="186"/>
      <c r="K134" s="186"/>
      <c r="L134" s="192"/>
      <c r="M134" s="193"/>
      <c r="N134" s="194"/>
      <c r="O134" s="194"/>
      <c r="P134" s="194"/>
      <c r="Q134" s="194"/>
      <c r="R134" s="194"/>
      <c r="S134" s="194"/>
      <c r="T134" s="195"/>
      <c r="AT134" s="196" t="s">
        <v>164</v>
      </c>
      <c r="AU134" s="196" t="s">
        <v>83</v>
      </c>
      <c r="AV134" s="11" t="s">
        <v>83</v>
      </c>
      <c r="AW134" s="11" t="s">
        <v>36</v>
      </c>
      <c r="AX134" s="11" t="s">
        <v>21</v>
      </c>
      <c r="AY134" s="196" t="s">
        <v>156</v>
      </c>
    </row>
    <row r="135" spans="2:65" s="1" customFormat="1" ht="16.5" customHeight="1">
      <c r="B135" s="32"/>
      <c r="C135" s="173" t="s">
        <v>275</v>
      </c>
      <c r="D135" s="173" t="s">
        <v>158</v>
      </c>
      <c r="E135" s="174" t="s">
        <v>276</v>
      </c>
      <c r="F135" s="175" t="s">
        <v>277</v>
      </c>
      <c r="G135" s="176" t="s">
        <v>106</v>
      </c>
      <c r="H135" s="177">
        <v>1900</v>
      </c>
      <c r="I135" s="178"/>
      <c r="J135" s="179">
        <f>ROUND(I135*H135,2)</f>
        <v>0</v>
      </c>
      <c r="K135" s="175" t="s">
        <v>161</v>
      </c>
      <c r="L135" s="36"/>
      <c r="M135" s="180" t="s">
        <v>1</v>
      </c>
      <c r="N135" s="181" t="s">
        <v>45</v>
      </c>
      <c r="O135" s="58"/>
      <c r="P135" s="182">
        <f>O135*H135</f>
        <v>0</v>
      </c>
      <c r="Q135" s="182">
        <v>0</v>
      </c>
      <c r="R135" s="182">
        <f>Q135*H135</f>
        <v>0</v>
      </c>
      <c r="S135" s="182">
        <v>0</v>
      </c>
      <c r="T135" s="183">
        <f>S135*H135</f>
        <v>0</v>
      </c>
      <c r="AR135" s="15" t="s">
        <v>162</v>
      </c>
      <c r="AT135" s="15" t="s">
        <v>158</v>
      </c>
      <c r="AU135" s="15" t="s">
        <v>83</v>
      </c>
      <c r="AY135" s="15" t="s">
        <v>156</v>
      </c>
      <c r="BE135" s="184">
        <f>IF(N135="základní",J135,0)</f>
        <v>0</v>
      </c>
      <c r="BF135" s="184">
        <f>IF(N135="snížená",J135,0)</f>
        <v>0</v>
      </c>
      <c r="BG135" s="184">
        <f>IF(N135="zákl. přenesená",J135,0)</f>
        <v>0</v>
      </c>
      <c r="BH135" s="184">
        <f>IF(N135="sníž. přenesená",J135,0)</f>
        <v>0</v>
      </c>
      <c r="BI135" s="184">
        <f>IF(N135="nulová",J135,0)</f>
        <v>0</v>
      </c>
      <c r="BJ135" s="15" t="s">
        <v>21</v>
      </c>
      <c r="BK135" s="184">
        <f>ROUND(I135*H135,2)</f>
        <v>0</v>
      </c>
      <c r="BL135" s="15" t="s">
        <v>162</v>
      </c>
      <c r="BM135" s="15" t="s">
        <v>278</v>
      </c>
    </row>
    <row r="136" spans="2:51" s="11" customFormat="1" ht="12">
      <c r="B136" s="185"/>
      <c r="C136" s="186"/>
      <c r="D136" s="187" t="s">
        <v>164</v>
      </c>
      <c r="E136" s="188" t="s">
        <v>1</v>
      </c>
      <c r="F136" s="189" t="s">
        <v>109</v>
      </c>
      <c r="G136" s="186"/>
      <c r="H136" s="190">
        <v>1900</v>
      </c>
      <c r="I136" s="191"/>
      <c r="J136" s="186"/>
      <c r="K136" s="186"/>
      <c r="L136" s="192"/>
      <c r="M136" s="193"/>
      <c r="N136" s="194"/>
      <c r="O136" s="194"/>
      <c r="P136" s="194"/>
      <c r="Q136" s="194"/>
      <c r="R136" s="194"/>
      <c r="S136" s="194"/>
      <c r="T136" s="195"/>
      <c r="AT136" s="196" t="s">
        <v>164</v>
      </c>
      <c r="AU136" s="196" t="s">
        <v>83</v>
      </c>
      <c r="AV136" s="11" t="s">
        <v>83</v>
      </c>
      <c r="AW136" s="11" t="s">
        <v>36</v>
      </c>
      <c r="AX136" s="11" t="s">
        <v>21</v>
      </c>
      <c r="AY136" s="196" t="s">
        <v>156</v>
      </c>
    </row>
    <row r="137" spans="2:65" s="1" customFormat="1" ht="16.5" customHeight="1">
      <c r="B137" s="32"/>
      <c r="C137" s="173" t="s">
        <v>7</v>
      </c>
      <c r="D137" s="173" t="s">
        <v>158</v>
      </c>
      <c r="E137" s="174" t="s">
        <v>279</v>
      </c>
      <c r="F137" s="175" t="s">
        <v>280</v>
      </c>
      <c r="G137" s="176" t="s">
        <v>106</v>
      </c>
      <c r="H137" s="177">
        <v>1900</v>
      </c>
      <c r="I137" s="178"/>
      <c r="J137" s="179">
        <f>ROUND(I137*H137,2)</f>
        <v>0</v>
      </c>
      <c r="K137" s="175" t="s">
        <v>161</v>
      </c>
      <c r="L137" s="36"/>
      <c r="M137" s="180" t="s">
        <v>1</v>
      </c>
      <c r="N137" s="181" t="s">
        <v>45</v>
      </c>
      <c r="O137" s="58"/>
      <c r="P137" s="182">
        <f>O137*H137</f>
        <v>0</v>
      </c>
      <c r="Q137" s="182">
        <v>0</v>
      </c>
      <c r="R137" s="182">
        <f>Q137*H137</f>
        <v>0</v>
      </c>
      <c r="S137" s="182">
        <v>0</v>
      </c>
      <c r="T137" s="183">
        <f>S137*H137</f>
        <v>0</v>
      </c>
      <c r="AR137" s="15" t="s">
        <v>162</v>
      </c>
      <c r="AT137" s="15" t="s">
        <v>158</v>
      </c>
      <c r="AU137" s="15" t="s">
        <v>83</v>
      </c>
      <c r="AY137" s="15" t="s">
        <v>156</v>
      </c>
      <c r="BE137" s="184">
        <f>IF(N137="základní",J137,0)</f>
        <v>0</v>
      </c>
      <c r="BF137" s="184">
        <f>IF(N137="snížená",J137,0)</f>
        <v>0</v>
      </c>
      <c r="BG137" s="184">
        <f>IF(N137="zákl. přenesená",J137,0)</f>
        <v>0</v>
      </c>
      <c r="BH137" s="184">
        <f>IF(N137="sníž. přenesená",J137,0)</f>
        <v>0</v>
      </c>
      <c r="BI137" s="184">
        <f>IF(N137="nulová",J137,0)</f>
        <v>0</v>
      </c>
      <c r="BJ137" s="15" t="s">
        <v>21</v>
      </c>
      <c r="BK137" s="184">
        <f>ROUND(I137*H137,2)</f>
        <v>0</v>
      </c>
      <c r="BL137" s="15" t="s">
        <v>162</v>
      </c>
      <c r="BM137" s="15" t="s">
        <v>281</v>
      </c>
    </row>
    <row r="138" spans="2:51" s="11" customFormat="1" ht="12">
      <c r="B138" s="185"/>
      <c r="C138" s="186"/>
      <c r="D138" s="187" t="s">
        <v>164</v>
      </c>
      <c r="E138" s="188" t="s">
        <v>1</v>
      </c>
      <c r="F138" s="189" t="s">
        <v>109</v>
      </c>
      <c r="G138" s="186"/>
      <c r="H138" s="190">
        <v>1900</v>
      </c>
      <c r="I138" s="191"/>
      <c r="J138" s="186"/>
      <c r="K138" s="186"/>
      <c r="L138" s="192"/>
      <c r="M138" s="193"/>
      <c r="N138" s="194"/>
      <c r="O138" s="194"/>
      <c r="P138" s="194"/>
      <c r="Q138" s="194"/>
      <c r="R138" s="194"/>
      <c r="S138" s="194"/>
      <c r="T138" s="195"/>
      <c r="AT138" s="196" t="s">
        <v>164</v>
      </c>
      <c r="AU138" s="196" t="s">
        <v>83</v>
      </c>
      <c r="AV138" s="11" t="s">
        <v>83</v>
      </c>
      <c r="AW138" s="11" t="s">
        <v>36</v>
      </c>
      <c r="AX138" s="11" t="s">
        <v>21</v>
      </c>
      <c r="AY138" s="196" t="s">
        <v>156</v>
      </c>
    </row>
    <row r="139" spans="2:65" s="1" customFormat="1" ht="16.5" customHeight="1">
      <c r="B139" s="32"/>
      <c r="C139" s="173" t="s">
        <v>282</v>
      </c>
      <c r="D139" s="173" t="s">
        <v>158</v>
      </c>
      <c r="E139" s="174" t="s">
        <v>283</v>
      </c>
      <c r="F139" s="175" t="s">
        <v>284</v>
      </c>
      <c r="G139" s="176" t="s">
        <v>101</v>
      </c>
      <c r="H139" s="177">
        <v>199.606</v>
      </c>
      <c r="I139" s="178"/>
      <c r="J139" s="179">
        <f>ROUND(I139*H139,2)</f>
        <v>0</v>
      </c>
      <c r="K139" s="175" t="s">
        <v>161</v>
      </c>
      <c r="L139" s="36"/>
      <c r="M139" s="180" t="s">
        <v>1</v>
      </c>
      <c r="N139" s="181" t="s">
        <v>45</v>
      </c>
      <c r="O139" s="58"/>
      <c r="P139" s="182">
        <f>O139*H139</f>
        <v>0</v>
      </c>
      <c r="Q139" s="182">
        <v>0</v>
      </c>
      <c r="R139" s="182">
        <f>Q139*H139</f>
        <v>0</v>
      </c>
      <c r="S139" s="182">
        <v>0</v>
      </c>
      <c r="T139" s="183">
        <f>S139*H139</f>
        <v>0</v>
      </c>
      <c r="AR139" s="15" t="s">
        <v>162</v>
      </c>
      <c r="AT139" s="15" t="s">
        <v>158</v>
      </c>
      <c r="AU139" s="15" t="s">
        <v>83</v>
      </c>
      <c r="AY139" s="15" t="s">
        <v>156</v>
      </c>
      <c r="BE139" s="184">
        <f>IF(N139="základní",J139,0)</f>
        <v>0</v>
      </c>
      <c r="BF139" s="184">
        <f>IF(N139="snížená",J139,0)</f>
        <v>0</v>
      </c>
      <c r="BG139" s="184">
        <f>IF(N139="zákl. přenesená",J139,0)</f>
        <v>0</v>
      </c>
      <c r="BH139" s="184">
        <f>IF(N139="sníž. přenesená",J139,0)</f>
        <v>0</v>
      </c>
      <c r="BI139" s="184">
        <f>IF(N139="nulová",J139,0)</f>
        <v>0</v>
      </c>
      <c r="BJ139" s="15" t="s">
        <v>21</v>
      </c>
      <c r="BK139" s="184">
        <f>ROUND(I139*H139,2)</f>
        <v>0</v>
      </c>
      <c r="BL139" s="15" t="s">
        <v>162</v>
      </c>
      <c r="BM139" s="15" t="s">
        <v>285</v>
      </c>
    </row>
    <row r="140" spans="2:51" s="11" customFormat="1" ht="12">
      <c r="B140" s="185"/>
      <c r="C140" s="186"/>
      <c r="D140" s="187" t="s">
        <v>164</v>
      </c>
      <c r="E140" s="188" t="s">
        <v>1</v>
      </c>
      <c r="F140" s="189" t="s">
        <v>286</v>
      </c>
      <c r="G140" s="186"/>
      <c r="H140" s="190">
        <v>6.475</v>
      </c>
      <c r="I140" s="191"/>
      <c r="J140" s="186"/>
      <c r="K140" s="186"/>
      <c r="L140" s="192"/>
      <c r="M140" s="193"/>
      <c r="N140" s="194"/>
      <c r="O140" s="194"/>
      <c r="P140" s="194"/>
      <c r="Q140" s="194"/>
      <c r="R140" s="194"/>
      <c r="S140" s="194"/>
      <c r="T140" s="195"/>
      <c r="AT140" s="196" t="s">
        <v>164</v>
      </c>
      <c r="AU140" s="196" t="s">
        <v>83</v>
      </c>
      <c r="AV140" s="11" t="s">
        <v>83</v>
      </c>
      <c r="AW140" s="11" t="s">
        <v>36</v>
      </c>
      <c r="AX140" s="11" t="s">
        <v>74</v>
      </c>
      <c r="AY140" s="196" t="s">
        <v>156</v>
      </c>
    </row>
    <row r="141" spans="2:51" s="11" customFormat="1" ht="12">
      <c r="B141" s="185"/>
      <c r="C141" s="186"/>
      <c r="D141" s="187" t="s">
        <v>164</v>
      </c>
      <c r="E141" s="188" t="s">
        <v>1</v>
      </c>
      <c r="F141" s="189" t="s">
        <v>228</v>
      </c>
      <c r="G141" s="186"/>
      <c r="H141" s="190">
        <v>3.131</v>
      </c>
      <c r="I141" s="191"/>
      <c r="J141" s="186"/>
      <c r="K141" s="186"/>
      <c r="L141" s="192"/>
      <c r="M141" s="193"/>
      <c r="N141" s="194"/>
      <c r="O141" s="194"/>
      <c r="P141" s="194"/>
      <c r="Q141" s="194"/>
      <c r="R141" s="194"/>
      <c r="S141" s="194"/>
      <c r="T141" s="195"/>
      <c r="AT141" s="196" t="s">
        <v>164</v>
      </c>
      <c r="AU141" s="196" t="s">
        <v>83</v>
      </c>
      <c r="AV141" s="11" t="s">
        <v>83</v>
      </c>
      <c r="AW141" s="11" t="s">
        <v>36</v>
      </c>
      <c r="AX141" s="11" t="s">
        <v>74</v>
      </c>
      <c r="AY141" s="196" t="s">
        <v>156</v>
      </c>
    </row>
    <row r="142" spans="2:51" s="11" customFormat="1" ht="12">
      <c r="B142" s="185"/>
      <c r="C142" s="186"/>
      <c r="D142" s="187" t="s">
        <v>164</v>
      </c>
      <c r="E142" s="188" t="s">
        <v>1</v>
      </c>
      <c r="F142" s="189" t="s">
        <v>287</v>
      </c>
      <c r="G142" s="186"/>
      <c r="H142" s="190">
        <v>190</v>
      </c>
      <c r="I142" s="191"/>
      <c r="J142" s="186"/>
      <c r="K142" s="186"/>
      <c r="L142" s="192"/>
      <c r="M142" s="193"/>
      <c r="N142" s="194"/>
      <c r="O142" s="194"/>
      <c r="P142" s="194"/>
      <c r="Q142" s="194"/>
      <c r="R142" s="194"/>
      <c r="S142" s="194"/>
      <c r="T142" s="195"/>
      <c r="AT142" s="196" t="s">
        <v>164</v>
      </c>
      <c r="AU142" s="196" t="s">
        <v>83</v>
      </c>
      <c r="AV142" s="11" t="s">
        <v>83</v>
      </c>
      <c r="AW142" s="11" t="s">
        <v>36</v>
      </c>
      <c r="AX142" s="11" t="s">
        <v>74</v>
      </c>
      <c r="AY142" s="196" t="s">
        <v>156</v>
      </c>
    </row>
    <row r="143" spans="2:51" s="12" customFormat="1" ht="12">
      <c r="B143" s="197"/>
      <c r="C143" s="198"/>
      <c r="D143" s="187" t="s">
        <v>164</v>
      </c>
      <c r="E143" s="199" t="s">
        <v>288</v>
      </c>
      <c r="F143" s="200" t="s">
        <v>171</v>
      </c>
      <c r="G143" s="198"/>
      <c r="H143" s="201">
        <v>199.606</v>
      </c>
      <c r="I143" s="202"/>
      <c r="J143" s="198"/>
      <c r="K143" s="198"/>
      <c r="L143" s="203"/>
      <c r="M143" s="204"/>
      <c r="N143" s="205"/>
      <c r="O143" s="205"/>
      <c r="P143" s="205"/>
      <c r="Q143" s="205"/>
      <c r="R143" s="205"/>
      <c r="S143" s="205"/>
      <c r="T143" s="206"/>
      <c r="AT143" s="207" t="s">
        <v>164</v>
      </c>
      <c r="AU143" s="207" t="s">
        <v>83</v>
      </c>
      <c r="AV143" s="12" t="s">
        <v>162</v>
      </c>
      <c r="AW143" s="12" t="s">
        <v>36</v>
      </c>
      <c r="AX143" s="12" t="s">
        <v>21</v>
      </c>
      <c r="AY143" s="207" t="s">
        <v>156</v>
      </c>
    </row>
    <row r="144" spans="2:65" s="1" customFormat="1" ht="16.5" customHeight="1">
      <c r="B144" s="32"/>
      <c r="C144" s="173" t="s">
        <v>289</v>
      </c>
      <c r="D144" s="173" t="s">
        <v>158</v>
      </c>
      <c r="E144" s="174" t="s">
        <v>290</v>
      </c>
      <c r="F144" s="175" t="s">
        <v>291</v>
      </c>
      <c r="G144" s="176" t="s">
        <v>224</v>
      </c>
      <c r="H144" s="177">
        <v>109.783</v>
      </c>
      <c r="I144" s="178"/>
      <c r="J144" s="179">
        <f>ROUND(I144*H144,2)</f>
        <v>0</v>
      </c>
      <c r="K144" s="175" t="s">
        <v>161</v>
      </c>
      <c r="L144" s="36"/>
      <c r="M144" s="180" t="s">
        <v>1</v>
      </c>
      <c r="N144" s="181" t="s">
        <v>45</v>
      </c>
      <c r="O144" s="58"/>
      <c r="P144" s="182">
        <f>O144*H144</f>
        <v>0</v>
      </c>
      <c r="Q144" s="182">
        <v>0</v>
      </c>
      <c r="R144" s="182">
        <f>Q144*H144</f>
        <v>0</v>
      </c>
      <c r="S144" s="182">
        <v>0</v>
      </c>
      <c r="T144" s="183">
        <f>S144*H144</f>
        <v>0</v>
      </c>
      <c r="AR144" s="15" t="s">
        <v>162</v>
      </c>
      <c r="AT144" s="15" t="s">
        <v>158</v>
      </c>
      <c r="AU144" s="15" t="s">
        <v>83</v>
      </c>
      <c r="AY144" s="15" t="s">
        <v>156</v>
      </c>
      <c r="BE144" s="184">
        <f>IF(N144="základní",J144,0)</f>
        <v>0</v>
      </c>
      <c r="BF144" s="184">
        <f>IF(N144="snížená",J144,0)</f>
        <v>0</v>
      </c>
      <c r="BG144" s="184">
        <f>IF(N144="zákl. přenesená",J144,0)</f>
        <v>0</v>
      </c>
      <c r="BH144" s="184">
        <f>IF(N144="sníž. přenesená",J144,0)</f>
        <v>0</v>
      </c>
      <c r="BI144" s="184">
        <f>IF(N144="nulová",J144,0)</f>
        <v>0</v>
      </c>
      <c r="BJ144" s="15" t="s">
        <v>21</v>
      </c>
      <c r="BK144" s="184">
        <f>ROUND(I144*H144,2)</f>
        <v>0</v>
      </c>
      <c r="BL144" s="15" t="s">
        <v>162</v>
      </c>
      <c r="BM144" s="15" t="s">
        <v>292</v>
      </c>
    </row>
    <row r="145" spans="2:51" s="11" customFormat="1" ht="12">
      <c r="B145" s="185"/>
      <c r="C145" s="186"/>
      <c r="D145" s="187" t="s">
        <v>164</v>
      </c>
      <c r="E145" s="188" t="s">
        <v>1</v>
      </c>
      <c r="F145" s="189" t="s">
        <v>293</v>
      </c>
      <c r="G145" s="186"/>
      <c r="H145" s="190">
        <v>109.783</v>
      </c>
      <c r="I145" s="191"/>
      <c r="J145" s="186"/>
      <c r="K145" s="186"/>
      <c r="L145" s="192"/>
      <c r="M145" s="193"/>
      <c r="N145" s="194"/>
      <c r="O145" s="194"/>
      <c r="P145" s="194"/>
      <c r="Q145" s="194"/>
      <c r="R145" s="194"/>
      <c r="S145" s="194"/>
      <c r="T145" s="195"/>
      <c r="AT145" s="196" t="s">
        <v>164</v>
      </c>
      <c r="AU145" s="196" t="s">
        <v>83</v>
      </c>
      <c r="AV145" s="11" t="s">
        <v>83</v>
      </c>
      <c r="AW145" s="11" t="s">
        <v>36</v>
      </c>
      <c r="AX145" s="11" t="s">
        <v>21</v>
      </c>
      <c r="AY145" s="196" t="s">
        <v>156</v>
      </c>
    </row>
    <row r="146" spans="2:65" s="1" customFormat="1" ht="16.5" customHeight="1">
      <c r="B146" s="32"/>
      <c r="C146" s="173" t="s">
        <v>294</v>
      </c>
      <c r="D146" s="173" t="s">
        <v>158</v>
      </c>
      <c r="E146" s="174" t="s">
        <v>295</v>
      </c>
      <c r="F146" s="175" t="s">
        <v>296</v>
      </c>
      <c r="G146" s="176" t="s">
        <v>106</v>
      </c>
      <c r="H146" s="177">
        <v>480</v>
      </c>
      <c r="I146" s="178"/>
      <c r="J146" s="179">
        <f>ROUND(I146*H146,2)</f>
        <v>0</v>
      </c>
      <c r="K146" s="175" t="s">
        <v>161</v>
      </c>
      <c r="L146" s="36"/>
      <c r="M146" s="180" t="s">
        <v>1</v>
      </c>
      <c r="N146" s="181" t="s">
        <v>45</v>
      </c>
      <c r="O146" s="58"/>
      <c r="P146" s="182">
        <f>O146*H146</f>
        <v>0</v>
      </c>
      <c r="Q146" s="182">
        <v>0.0094</v>
      </c>
      <c r="R146" s="182">
        <f>Q146*H146</f>
        <v>4.5120000000000005</v>
      </c>
      <c r="S146" s="182">
        <v>0</v>
      </c>
      <c r="T146" s="183">
        <f>S146*H146</f>
        <v>0</v>
      </c>
      <c r="AR146" s="15" t="s">
        <v>162</v>
      </c>
      <c r="AT146" s="15" t="s">
        <v>158</v>
      </c>
      <c r="AU146" s="15" t="s">
        <v>83</v>
      </c>
      <c r="AY146" s="15" t="s">
        <v>156</v>
      </c>
      <c r="BE146" s="184">
        <f>IF(N146="základní",J146,0)</f>
        <v>0</v>
      </c>
      <c r="BF146" s="184">
        <f>IF(N146="snížená",J146,0)</f>
        <v>0</v>
      </c>
      <c r="BG146" s="184">
        <f>IF(N146="zákl. přenesená",J146,0)</f>
        <v>0</v>
      </c>
      <c r="BH146" s="184">
        <f>IF(N146="sníž. přenesená",J146,0)</f>
        <v>0</v>
      </c>
      <c r="BI146" s="184">
        <f>IF(N146="nulová",J146,0)</f>
        <v>0</v>
      </c>
      <c r="BJ146" s="15" t="s">
        <v>21</v>
      </c>
      <c r="BK146" s="184">
        <f>ROUND(I146*H146,2)</f>
        <v>0</v>
      </c>
      <c r="BL146" s="15" t="s">
        <v>162</v>
      </c>
      <c r="BM146" s="15" t="s">
        <v>297</v>
      </c>
    </row>
    <row r="147" spans="2:51" s="11" customFormat="1" ht="12">
      <c r="B147" s="185"/>
      <c r="C147" s="186"/>
      <c r="D147" s="187" t="s">
        <v>164</v>
      </c>
      <c r="E147" s="188" t="s">
        <v>1</v>
      </c>
      <c r="F147" s="189" t="s">
        <v>298</v>
      </c>
      <c r="G147" s="186"/>
      <c r="H147" s="190">
        <v>480</v>
      </c>
      <c r="I147" s="191"/>
      <c r="J147" s="186"/>
      <c r="K147" s="186"/>
      <c r="L147" s="192"/>
      <c r="M147" s="193"/>
      <c r="N147" s="194"/>
      <c r="O147" s="194"/>
      <c r="P147" s="194"/>
      <c r="Q147" s="194"/>
      <c r="R147" s="194"/>
      <c r="S147" s="194"/>
      <c r="T147" s="195"/>
      <c r="AT147" s="196" t="s">
        <v>164</v>
      </c>
      <c r="AU147" s="196" t="s">
        <v>83</v>
      </c>
      <c r="AV147" s="11" t="s">
        <v>83</v>
      </c>
      <c r="AW147" s="11" t="s">
        <v>36</v>
      </c>
      <c r="AX147" s="11" t="s">
        <v>21</v>
      </c>
      <c r="AY147" s="196" t="s">
        <v>156</v>
      </c>
    </row>
    <row r="148" spans="2:63" s="10" customFormat="1" ht="22.9" customHeight="1">
      <c r="B148" s="157"/>
      <c r="C148" s="158"/>
      <c r="D148" s="159" t="s">
        <v>73</v>
      </c>
      <c r="E148" s="171" t="s">
        <v>263</v>
      </c>
      <c r="F148" s="171" t="s">
        <v>299</v>
      </c>
      <c r="G148" s="158"/>
      <c r="H148" s="158"/>
      <c r="I148" s="161"/>
      <c r="J148" s="172">
        <f>BK148</f>
        <v>0</v>
      </c>
      <c r="K148" s="158"/>
      <c r="L148" s="163"/>
      <c r="M148" s="164"/>
      <c r="N148" s="165"/>
      <c r="O148" s="165"/>
      <c r="P148" s="166">
        <f>SUM(P149:P158)</f>
        <v>0</v>
      </c>
      <c r="Q148" s="165"/>
      <c r="R148" s="166">
        <f>SUM(R149:R158)</f>
        <v>0</v>
      </c>
      <c r="S148" s="165"/>
      <c r="T148" s="167">
        <f>SUM(T149:T158)</f>
        <v>0</v>
      </c>
      <c r="AR148" s="168" t="s">
        <v>21</v>
      </c>
      <c r="AT148" s="169" t="s">
        <v>73</v>
      </c>
      <c r="AU148" s="169" t="s">
        <v>21</v>
      </c>
      <c r="AY148" s="168" t="s">
        <v>156</v>
      </c>
      <c r="BK148" s="170">
        <f>SUM(BK149:BK158)</f>
        <v>0</v>
      </c>
    </row>
    <row r="149" spans="2:65" s="1" customFormat="1" ht="22.5" customHeight="1">
      <c r="B149" s="32"/>
      <c r="C149" s="173" t="s">
        <v>300</v>
      </c>
      <c r="D149" s="173" t="s">
        <v>158</v>
      </c>
      <c r="E149" s="174" t="s">
        <v>301</v>
      </c>
      <c r="F149" s="175" t="s">
        <v>302</v>
      </c>
      <c r="G149" s="176" t="s">
        <v>101</v>
      </c>
      <c r="H149" s="177">
        <v>920</v>
      </c>
      <c r="I149" s="178"/>
      <c r="J149" s="179">
        <f>ROUND(I149*H149,2)</f>
        <v>0</v>
      </c>
      <c r="K149" s="175" t="s">
        <v>161</v>
      </c>
      <c r="L149" s="36"/>
      <c r="M149" s="180" t="s">
        <v>1</v>
      </c>
      <c r="N149" s="181" t="s">
        <v>45</v>
      </c>
      <c r="O149" s="58"/>
      <c r="P149" s="182">
        <f>O149*H149</f>
        <v>0</v>
      </c>
      <c r="Q149" s="182">
        <v>0</v>
      </c>
      <c r="R149" s="182">
        <f>Q149*H149</f>
        <v>0</v>
      </c>
      <c r="S149" s="182">
        <v>0</v>
      </c>
      <c r="T149" s="183">
        <f>S149*H149</f>
        <v>0</v>
      </c>
      <c r="AR149" s="15" t="s">
        <v>162</v>
      </c>
      <c r="AT149" s="15" t="s">
        <v>158</v>
      </c>
      <c r="AU149" s="15" t="s">
        <v>83</v>
      </c>
      <c r="AY149" s="15" t="s">
        <v>156</v>
      </c>
      <c r="BE149" s="184">
        <f>IF(N149="základní",J149,0)</f>
        <v>0</v>
      </c>
      <c r="BF149" s="184">
        <f>IF(N149="snížená",J149,0)</f>
        <v>0</v>
      </c>
      <c r="BG149" s="184">
        <f>IF(N149="zákl. přenesená",J149,0)</f>
        <v>0</v>
      </c>
      <c r="BH149" s="184">
        <f>IF(N149="sníž. přenesená",J149,0)</f>
        <v>0</v>
      </c>
      <c r="BI149" s="184">
        <f>IF(N149="nulová",J149,0)</f>
        <v>0</v>
      </c>
      <c r="BJ149" s="15" t="s">
        <v>21</v>
      </c>
      <c r="BK149" s="184">
        <f>ROUND(I149*H149,2)</f>
        <v>0</v>
      </c>
      <c r="BL149" s="15" t="s">
        <v>162</v>
      </c>
      <c r="BM149" s="15" t="s">
        <v>303</v>
      </c>
    </row>
    <row r="150" spans="2:51" s="11" customFormat="1" ht="12">
      <c r="B150" s="185"/>
      <c r="C150" s="186"/>
      <c r="D150" s="187" t="s">
        <v>164</v>
      </c>
      <c r="E150" s="188" t="s">
        <v>1</v>
      </c>
      <c r="F150" s="189" t="s">
        <v>127</v>
      </c>
      <c r="G150" s="186"/>
      <c r="H150" s="190">
        <v>920</v>
      </c>
      <c r="I150" s="191"/>
      <c r="J150" s="186"/>
      <c r="K150" s="186"/>
      <c r="L150" s="192"/>
      <c r="M150" s="193"/>
      <c r="N150" s="194"/>
      <c r="O150" s="194"/>
      <c r="P150" s="194"/>
      <c r="Q150" s="194"/>
      <c r="R150" s="194"/>
      <c r="S150" s="194"/>
      <c r="T150" s="195"/>
      <c r="AT150" s="196" t="s">
        <v>164</v>
      </c>
      <c r="AU150" s="196" t="s">
        <v>83</v>
      </c>
      <c r="AV150" s="11" t="s">
        <v>83</v>
      </c>
      <c r="AW150" s="11" t="s">
        <v>36</v>
      </c>
      <c r="AX150" s="11" t="s">
        <v>21</v>
      </c>
      <c r="AY150" s="196" t="s">
        <v>156</v>
      </c>
    </row>
    <row r="151" spans="2:65" s="1" customFormat="1" ht="22.5" customHeight="1">
      <c r="B151" s="32"/>
      <c r="C151" s="173" t="s">
        <v>304</v>
      </c>
      <c r="D151" s="173" t="s">
        <v>158</v>
      </c>
      <c r="E151" s="174" t="s">
        <v>305</v>
      </c>
      <c r="F151" s="175" t="s">
        <v>306</v>
      </c>
      <c r="G151" s="176" t="s">
        <v>101</v>
      </c>
      <c r="H151" s="177">
        <v>920</v>
      </c>
      <c r="I151" s="178"/>
      <c r="J151" s="179">
        <f>ROUND(I151*H151,2)</f>
        <v>0</v>
      </c>
      <c r="K151" s="175" t="s">
        <v>161</v>
      </c>
      <c r="L151" s="36"/>
      <c r="M151" s="180" t="s">
        <v>1</v>
      </c>
      <c r="N151" s="181" t="s">
        <v>45</v>
      </c>
      <c r="O151" s="58"/>
      <c r="P151" s="182">
        <f>O151*H151</f>
        <v>0</v>
      </c>
      <c r="Q151" s="182">
        <v>0</v>
      </c>
      <c r="R151" s="182">
        <f>Q151*H151</f>
        <v>0</v>
      </c>
      <c r="S151" s="182">
        <v>0</v>
      </c>
      <c r="T151" s="183">
        <f>S151*H151</f>
        <v>0</v>
      </c>
      <c r="AR151" s="15" t="s">
        <v>162</v>
      </c>
      <c r="AT151" s="15" t="s">
        <v>158</v>
      </c>
      <c r="AU151" s="15" t="s">
        <v>83</v>
      </c>
      <c r="AY151" s="15" t="s">
        <v>156</v>
      </c>
      <c r="BE151" s="184">
        <f>IF(N151="základní",J151,0)</f>
        <v>0</v>
      </c>
      <c r="BF151" s="184">
        <f>IF(N151="snížená",J151,0)</f>
        <v>0</v>
      </c>
      <c r="BG151" s="184">
        <f>IF(N151="zákl. přenesená",J151,0)</f>
        <v>0</v>
      </c>
      <c r="BH151" s="184">
        <f>IF(N151="sníž. přenesená",J151,0)</f>
        <v>0</v>
      </c>
      <c r="BI151" s="184">
        <f>IF(N151="nulová",J151,0)</f>
        <v>0</v>
      </c>
      <c r="BJ151" s="15" t="s">
        <v>21</v>
      </c>
      <c r="BK151" s="184">
        <f>ROUND(I151*H151,2)</f>
        <v>0</v>
      </c>
      <c r="BL151" s="15" t="s">
        <v>162</v>
      </c>
      <c r="BM151" s="15" t="s">
        <v>307</v>
      </c>
    </row>
    <row r="152" spans="2:51" s="11" customFormat="1" ht="12">
      <c r="B152" s="185"/>
      <c r="C152" s="186"/>
      <c r="D152" s="187" t="s">
        <v>164</v>
      </c>
      <c r="E152" s="188" t="s">
        <v>1</v>
      </c>
      <c r="F152" s="189" t="s">
        <v>127</v>
      </c>
      <c r="G152" s="186"/>
      <c r="H152" s="190">
        <v>920</v>
      </c>
      <c r="I152" s="191"/>
      <c r="J152" s="186"/>
      <c r="K152" s="186"/>
      <c r="L152" s="192"/>
      <c r="M152" s="193"/>
      <c r="N152" s="194"/>
      <c r="O152" s="194"/>
      <c r="P152" s="194"/>
      <c r="Q152" s="194"/>
      <c r="R152" s="194"/>
      <c r="S152" s="194"/>
      <c r="T152" s="195"/>
      <c r="AT152" s="196" t="s">
        <v>164</v>
      </c>
      <c r="AU152" s="196" t="s">
        <v>83</v>
      </c>
      <c r="AV152" s="11" t="s">
        <v>83</v>
      </c>
      <c r="AW152" s="11" t="s">
        <v>36</v>
      </c>
      <c r="AX152" s="11" t="s">
        <v>21</v>
      </c>
      <c r="AY152" s="196" t="s">
        <v>156</v>
      </c>
    </row>
    <row r="153" spans="2:65" s="1" customFormat="1" ht="22.5" customHeight="1">
      <c r="B153" s="32"/>
      <c r="C153" s="173" t="s">
        <v>308</v>
      </c>
      <c r="D153" s="173" t="s">
        <v>158</v>
      </c>
      <c r="E153" s="174" t="s">
        <v>309</v>
      </c>
      <c r="F153" s="175" t="s">
        <v>310</v>
      </c>
      <c r="G153" s="176" t="s">
        <v>101</v>
      </c>
      <c r="H153" s="177">
        <v>920</v>
      </c>
      <c r="I153" s="178"/>
      <c r="J153" s="179">
        <f>ROUND(I153*H153,2)</f>
        <v>0</v>
      </c>
      <c r="K153" s="175" t="s">
        <v>161</v>
      </c>
      <c r="L153" s="36"/>
      <c r="M153" s="180" t="s">
        <v>1</v>
      </c>
      <c r="N153" s="181" t="s">
        <v>45</v>
      </c>
      <c r="O153" s="58"/>
      <c r="P153" s="182">
        <f>O153*H153</f>
        <v>0</v>
      </c>
      <c r="Q153" s="182">
        <v>0</v>
      </c>
      <c r="R153" s="182">
        <f>Q153*H153</f>
        <v>0</v>
      </c>
      <c r="S153" s="182">
        <v>0</v>
      </c>
      <c r="T153" s="183">
        <f>S153*H153</f>
        <v>0</v>
      </c>
      <c r="AR153" s="15" t="s">
        <v>162</v>
      </c>
      <c r="AT153" s="15" t="s">
        <v>158</v>
      </c>
      <c r="AU153" s="15" t="s">
        <v>83</v>
      </c>
      <c r="AY153" s="15" t="s">
        <v>156</v>
      </c>
      <c r="BE153" s="184">
        <f>IF(N153="základní",J153,0)</f>
        <v>0</v>
      </c>
      <c r="BF153" s="184">
        <f>IF(N153="snížená",J153,0)</f>
        <v>0</v>
      </c>
      <c r="BG153" s="184">
        <f>IF(N153="zákl. přenesená",J153,0)</f>
        <v>0</v>
      </c>
      <c r="BH153" s="184">
        <f>IF(N153="sníž. přenesená",J153,0)</f>
        <v>0</v>
      </c>
      <c r="BI153" s="184">
        <f>IF(N153="nulová",J153,0)</f>
        <v>0</v>
      </c>
      <c r="BJ153" s="15" t="s">
        <v>21</v>
      </c>
      <c r="BK153" s="184">
        <f>ROUND(I153*H153,2)</f>
        <v>0</v>
      </c>
      <c r="BL153" s="15" t="s">
        <v>162</v>
      </c>
      <c r="BM153" s="15" t="s">
        <v>311</v>
      </c>
    </row>
    <row r="154" spans="2:51" s="11" customFormat="1" ht="12">
      <c r="B154" s="185"/>
      <c r="C154" s="186"/>
      <c r="D154" s="187" t="s">
        <v>164</v>
      </c>
      <c r="E154" s="188" t="s">
        <v>1</v>
      </c>
      <c r="F154" s="189" t="s">
        <v>127</v>
      </c>
      <c r="G154" s="186"/>
      <c r="H154" s="190">
        <v>920</v>
      </c>
      <c r="I154" s="191"/>
      <c r="J154" s="186"/>
      <c r="K154" s="186"/>
      <c r="L154" s="192"/>
      <c r="M154" s="193"/>
      <c r="N154" s="194"/>
      <c r="O154" s="194"/>
      <c r="P154" s="194"/>
      <c r="Q154" s="194"/>
      <c r="R154" s="194"/>
      <c r="S154" s="194"/>
      <c r="T154" s="195"/>
      <c r="AT154" s="196" t="s">
        <v>164</v>
      </c>
      <c r="AU154" s="196" t="s">
        <v>83</v>
      </c>
      <c r="AV154" s="11" t="s">
        <v>83</v>
      </c>
      <c r="AW154" s="11" t="s">
        <v>36</v>
      </c>
      <c r="AX154" s="11" t="s">
        <v>21</v>
      </c>
      <c r="AY154" s="196" t="s">
        <v>156</v>
      </c>
    </row>
    <row r="155" spans="2:65" s="1" customFormat="1" ht="33.75" customHeight="1">
      <c r="B155" s="32"/>
      <c r="C155" s="173" t="s">
        <v>312</v>
      </c>
      <c r="D155" s="173" t="s">
        <v>158</v>
      </c>
      <c r="E155" s="174" t="s">
        <v>313</v>
      </c>
      <c r="F155" s="175" t="s">
        <v>314</v>
      </c>
      <c r="G155" s="176" t="s">
        <v>101</v>
      </c>
      <c r="H155" s="177">
        <v>920</v>
      </c>
      <c r="I155" s="178"/>
      <c r="J155" s="179">
        <f>ROUND(I155*H155,2)</f>
        <v>0</v>
      </c>
      <c r="K155" s="175" t="s">
        <v>161</v>
      </c>
      <c r="L155" s="36"/>
      <c r="M155" s="180" t="s">
        <v>1</v>
      </c>
      <c r="N155" s="181" t="s">
        <v>45</v>
      </c>
      <c r="O155" s="58"/>
      <c r="P155" s="182">
        <f>O155*H155</f>
        <v>0</v>
      </c>
      <c r="Q155" s="182">
        <v>0</v>
      </c>
      <c r="R155" s="182">
        <f>Q155*H155</f>
        <v>0</v>
      </c>
      <c r="S155" s="182">
        <v>0</v>
      </c>
      <c r="T155" s="183">
        <f>S155*H155</f>
        <v>0</v>
      </c>
      <c r="AR155" s="15" t="s">
        <v>162</v>
      </c>
      <c r="AT155" s="15" t="s">
        <v>158</v>
      </c>
      <c r="AU155" s="15" t="s">
        <v>83</v>
      </c>
      <c r="AY155" s="15" t="s">
        <v>156</v>
      </c>
      <c r="BE155" s="184">
        <f>IF(N155="základní",J155,0)</f>
        <v>0</v>
      </c>
      <c r="BF155" s="184">
        <f>IF(N155="snížená",J155,0)</f>
        <v>0</v>
      </c>
      <c r="BG155" s="184">
        <f>IF(N155="zákl. přenesená",J155,0)</f>
        <v>0</v>
      </c>
      <c r="BH155" s="184">
        <f>IF(N155="sníž. přenesená",J155,0)</f>
        <v>0</v>
      </c>
      <c r="BI155" s="184">
        <f>IF(N155="nulová",J155,0)</f>
        <v>0</v>
      </c>
      <c r="BJ155" s="15" t="s">
        <v>21</v>
      </c>
      <c r="BK155" s="184">
        <f>ROUND(I155*H155,2)</f>
        <v>0</v>
      </c>
      <c r="BL155" s="15" t="s">
        <v>162</v>
      </c>
      <c r="BM155" s="15" t="s">
        <v>315</v>
      </c>
    </row>
    <row r="156" spans="2:51" s="11" customFormat="1" ht="12">
      <c r="B156" s="185"/>
      <c r="C156" s="186"/>
      <c r="D156" s="187" t="s">
        <v>164</v>
      </c>
      <c r="E156" s="188" t="s">
        <v>1</v>
      </c>
      <c r="F156" s="189" t="s">
        <v>127</v>
      </c>
      <c r="G156" s="186"/>
      <c r="H156" s="190">
        <v>920</v>
      </c>
      <c r="I156" s="191"/>
      <c r="J156" s="186"/>
      <c r="K156" s="186"/>
      <c r="L156" s="192"/>
      <c r="M156" s="193"/>
      <c r="N156" s="194"/>
      <c r="O156" s="194"/>
      <c r="P156" s="194"/>
      <c r="Q156" s="194"/>
      <c r="R156" s="194"/>
      <c r="S156" s="194"/>
      <c r="T156" s="195"/>
      <c r="AT156" s="196" t="s">
        <v>164</v>
      </c>
      <c r="AU156" s="196" t="s">
        <v>83</v>
      </c>
      <c r="AV156" s="11" t="s">
        <v>83</v>
      </c>
      <c r="AW156" s="11" t="s">
        <v>36</v>
      </c>
      <c r="AX156" s="11" t="s">
        <v>21</v>
      </c>
      <c r="AY156" s="196" t="s">
        <v>156</v>
      </c>
    </row>
    <row r="157" spans="2:65" s="1" customFormat="1" ht="22.5" customHeight="1">
      <c r="B157" s="32"/>
      <c r="C157" s="173" t="s">
        <v>316</v>
      </c>
      <c r="D157" s="173" t="s">
        <v>158</v>
      </c>
      <c r="E157" s="174" t="s">
        <v>317</v>
      </c>
      <c r="F157" s="175" t="s">
        <v>318</v>
      </c>
      <c r="G157" s="176" t="s">
        <v>106</v>
      </c>
      <c r="H157" s="177">
        <v>460</v>
      </c>
      <c r="I157" s="178"/>
      <c r="J157" s="179">
        <f>ROUND(I157*H157,2)</f>
        <v>0</v>
      </c>
      <c r="K157" s="175" t="s">
        <v>161</v>
      </c>
      <c r="L157" s="36"/>
      <c r="M157" s="180" t="s">
        <v>1</v>
      </c>
      <c r="N157" s="181" t="s">
        <v>45</v>
      </c>
      <c r="O157" s="58"/>
      <c r="P157" s="182">
        <f>O157*H157</f>
        <v>0</v>
      </c>
      <c r="Q157" s="182">
        <v>0</v>
      </c>
      <c r="R157" s="182">
        <f>Q157*H157</f>
        <v>0</v>
      </c>
      <c r="S157" s="182">
        <v>0</v>
      </c>
      <c r="T157" s="183">
        <f>S157*H157</f>
        <v>0</v>
      </c>
      <c r="AR157" s="15" t="s">
        <v>162</v>
      </c>
      <c r="AT157" s="15" t="s">
        <v>158</v>
      </c>
      <c r="AU157" s="15" t="s">
        <v>83</v>
      </c>
      <c r="AY157" s="15" t="s">
        <v>156</v>
      </c>
      <c r="BE157" s="184">
        <f>IF(N157="základní",J157,0)</f>
        <v>0</v>
      </c>
      <c r="BF157" s="184">
        <f>IF(N157="snížená",J157,0)</f>
        <v>0</v>
      </c>
      <c r="BG157" s="184">
        <f>IF(N157="zákl. přenesená",J157,0)</f>
        <v>0</v>
      </c>
      <c r="BH157" s="184">
        <f>IF(N157="sníž. přenesená",J157,0)</f>
        <v>0</v>
      </c>
      <c r="BI157" s="184">
        <f>IF(N157="nulová",J157,0)</f>
        <v>0</v>
      </c>
      <c r="BJ157" s="15" t="s">
        <v>21</v>
      </c>
      <c r="BK157" s="184">
        <f>ROUND(I157*H157,2)</f>
        <v>0</v>
      </c>
      <c r="BL157" s="15" t="s">
        <v>162</v>
      </c>
      <c r="BM157" s="15" t="s">
        <v>319</v>
      </c>
    </row>
    <row r="158" spans="2:51" s="11" customFormat="1" ht="12">
      <c r="B158" s="185"/>
      <c r="C158" s="186"/>
      <c r="D158" s="187" t="s">
        <v>164</v>
      </c>
      <c r="E158" s="188" t="s">
        <v>1</v>
      </c>
      <c r="F158" s="189" t="s">
        <v>123</v>
      </c>
      <c r="G158" s="186"/>
      <c r="H158" s="190">
        <v>460</v>
      </c>
      <c r="I158" s="191"/>
      <c r="J158" s="186"/>
      <c r="K158" s="186"/>
      <c r="L158" s="192"/>
      <c r="M158" s="193"/>
      <c r="N158" s="194"/>
      <c r="O158" s="194"/>
      <c r="P158" s="194"/>
      <c r="Q158" s="194"/>
      <c r="R158" s="194"/>
      <c r="S158" s="194"/>
      <c r="T158" s="195"/>
      <c r="AT158" s="196" t="s">
        <v>164</v>
      </c>
      <c r="AU158" s="196" t="s">
        <v>83</v>
      </c>
      <c r="AV158" s="11" t="s">
        <v>83</v>
      </c>
      <c r="AW158" s="11" t="s">
        <v>36</v>
      </c>
      <c r="AX158" s="11" t="s">
        <v>21</v>
      </c>
      <c r="AY158" s="196" t="s">
        <v>156</v>
      </c>
    </row>
    <row r="159" spans="2:63" s="10" customFormat="1" ht="22.9" customHeight="1">
      <c r="B159" s="157"/>
      <c r="C159" s="158"/>
      <c r="D159" s="159" t="s">
        <v>73</v>
      </c>
      <c r="E159" s="171" t="s">
        <v>207</v>
      </c>
      <c r="F159" s="171" t="s">
        <v>320</v>
      </c>
      <c r="G159" s="158"/>
      <c r="H159" s="158"/>
      <c r="I159" s="161"/>
      <c r="J159" s="172">
        <f>BK159</f>
        <v>0</v>
      </c>
      <c r="K159" s="158"/>
      <c r="L159" s="163"/>
      <c r="M159" s="164"/>
      <c r="N159" s="165"/>
      <c r="O159" s="165"/>
      <c r="P159" s="166">
        <f>P160+SUM(P161:P170)</f>
        <v>0</v>
      </c>
      <c r="Q159" s="165"/>
      <c r="R159" s="166">
        <f>R160+SUM(R161:R170)</f>
        <v>1.55</v>
      </c>
      <c r="S159" s="165"/>
      <c r="T159" s="167">
        <f>T160+SUM(T161:T170)</f>
        <v>2112.924</v>
      </c>
      <c r="AR159" s="168" t="s">
        <v>21</v>
      </c>
      <c r="AT159" s="169" t="s">
        <v>73</v>
      </c>
      <c r="AU159" s="169" t="s">
        <v>21</v>
      </c>
      <c r="AY159" s="168" t="s">
        <v>156</v>
      </c>
      <c r="BK159" s="170">
        <f>BK160+SUM(BK161:BK170)</f>
        <v>0</v>
      </c>
    </row>
    <row r="160" spans="2:65" s="1" customFormat="1" ht="22.5" customHeight="1">
      <c r="B160" s="32"/>
      <c r="C160" s="173" t="s">
        <v>321</v>
      </c>
      <c r="D160" s="173" t="s">
        <v>158</v>
      </c>
      <c r="E160" s="174" t="s">
        <v>322</v>
      </c>
      <c r="F160" s="175" t="s">
        <v>323</v>
      </c>
      <c r="G160" s="176" t="s">
        <v>106</v>
      </c>
      <c r="H160" s="177">
        <v>5410</v>
      </c>
      <c r="I160" s="178"/>
      <c r="J160" s="179">
        <f>ROUND(I160*H160,2)</f>
        <v>0</v>
      </c>
      <c r="K160" s="175" t="s">
        <v>188</v>
      </c>
      <c r="L160" s="36"/>
      <c r="M160" s="180" t="s">
        <v>1</v>
      </c>
      <c r="N160" s="181" t="s">
        <v>45</v>
      </c>
      <c r="O160" s="58"/>
      <c r="P160" s="182">
        <f>O160*H160</f>
        <v>0</v>
      </c>
      <c r="Q160" s="182">
        <v>0</v>
      </c>
      <c r="R160" s="182">
        <f>Q160*H160</f>
        <v>0</v>
      </c>
      <c r="S160" s="182">
        <v>0.181</v>
      </c>
      <c r="T160" s="183">
        <f>S160*H160</f>
        <v>979.2099999999999</v>
      </c>
      <c r="AR160" s="15" t="s">
        <v>162</v>
      </c>
      <c r="AT160" s="15" t="s">
        <v>158</v>
      </c>
      <c r="AU160" s="15" t="s">
        <v>83</v>
      </c>
      <c r="AY160" s="15" t="s">
        <v>156</v>
      </c>
      <c r="BE160" s="184">
        <f>IF(N160="základní",J160,0)</f>
        <v>0</v>
      </c>
      <c r="BF160" s="184">
        <f>IF(N160="snížená",J160,0)</f>
        <v>0</v>
      </c>
      <c r="BG160" s="184">
        <f>IF(N160="zákl. přenesená",J160,0)</f>
        <v>0</v>
      </c>
      <c r="BH160" s="184">
        <f>IF(N160="sníž. přenesená",J160,0)</f>
        <v>0</v>
      </c>
      <c r="BI160" s="184">
        <f>IF(N160="nulová",J160,0)</f>
        <v>0</v>
      </c>
      <c r="BJ160" s="15" t="s">
        <v>21</v>
      </c>
      <c r="BK160" s="184">
        <f>ROUND(I160*H160,2)</f>
        <v>0</v>
      </c>
      <c r="BL160" s="15" t="s">
        <v>162</v>
      </c>
      <c r="BM160" s="15" t="s">
        <v>324</v>
      </c>
    </row>
    <row r="161" spans="2:51" s="11" customFormat="1" ht="12">
      <c r="B161" s="185"/>
      <c r="C161" s="186"/>
      <c r="D161" s="187" t="s">
        <v>164</v>
      </c>
      <c r="E161" s="188" t="s">
        <v>1</v>
      </c>
      <c r="F161" s="189" t="s">
        <v>104</v>
      </c>
      <c r="G161" s="186"/>
      <c r="H161" s="190">
        <v>5410</v>
      </c>
      <c r="I161" s="191"/>
      <c r="J161" s="186"/>
      <c r="K161" s="186"/>
      <c r="L161" s="192"/>
      <c r="M161" s="193"/>
      <c r="N161" s="194"/>
      <c r="O161" s="194"/>
      <c r="P161" s="194"/>
      <c r="Q161" s="194"/>
      <c r="R161" s="194"/>
      <c r="S161" s="194"/>
      <c r="T161" s="195"/>
      <c r="AT161" s="196" t="s">
        <v>164</v>
      </c>
      <c r="AU161" s="196" t="s">
        <v>83</v>
      </c>
      <c r="AV161" s="11" t="s">
        <v>83</v>
      </c>
      <c r="AW161" s="11" t="s">
        <v>36</v>
      </c>
      <c r="AX161" s="11" t="s">
        <v>21</v>
      </c>
      <c r="AY161" s="196" t="s">
        <v>156</v>
      </c>
    </row>
    <row r="162" spans="2:65" s="1" customFormat="1" ht="22.5" customHeight="1">
      <c r="B162" s="32"/>
      <c r="C162" s="173" t="s">
        <v>325</v>
      </c>
      <c r="D162" s="173" t="s">
        <v>158</v>
      </c>
      <c r="E162" s="174" t="s">
        <v>326</v>
      </c>
      <c r="F162" s="175" t="s">
        <v>327</v>
      </c>
      <c r="G162" s="176" t="s">
        <v>106</v>
      </c>
      <c r="H162" s="177">
        <v>5410</v>
      </c>
      <c r="I162" s="178"/>
      <c r="J162" s="179">
        <f>ROUND(I162*H162,2)</f>
        <v>0</v>
      </c>
      <c r="K162" s="175" t="s">
        <v>161</v>
      </c>
      <c r="L162" s="36"/>
      <c r="M162" s="180" t="s">
        <v>1</v>
      </c>
      <c r="N162" s="181" t="s">
        <v>45</v>
      </c>
      <c r="O162" s="58"/>
      <c r="P162" s="182">
        <f>O162*H162</f>
        <v>0</v>
      </c>
      <c r="Q162" s="182">
        <v>0</v>
      </c>
      <c r="R162" s="182">
        <f>Q162*H162</f>
        <v>0</v>
      </c>
      <c r="S162" s="182">
        <v>0.17</v>
      </c>
      <c r="T162" s="183">
        <f>S162*H162</f>
        <v>919.7</v>
      </c>
      <c r="AR162" s="15" t="s">
        <v>162</v>
      </c>
      <c r="AT162" s="15" t="s">
        <v>158</v>
      </c>
      <c r="AU162" s="15" t="s">
        <v>83</v>
      </c>
      <c r="AY162" s="15" t="s">
        <v>156</v>
      </c>
      <c r="BE162" s="184">
        <f>IF(N162="základní",J162,0)</f>
        <v>0</v>
      </c>
      <c r="BF162" s="184">
        <f>IF(N162="snížená",J162,0)</f>
        <v>0</v>
      </c>
      <c r="BG162" s="184">
        <f>IF(N162="zákl. přenesená",J162,0)</f>
        <v>0</v>
      </c>
      <c r="BH162" s="184">
        <f>IF(N162="sníž. přenesená",J162,0)</f>
        <v>0</v>
      </c>
      <c r="BI162" s="184">
        <f>IF(N162="nulová",J162,0)</f>
        <v>0</v>
      </c>
      <c r="BJ162" s="15" t="s">
        <v>21</v>
      </c>
      <c r="BK162" s="184">
        <f>ROUND(I162*H162,2)</f>
        <v>0</v>
      </c>
      <c r="BL162" s="15" t="s">
        <v>162</v>
      </c>
      <c r="BM162" s="15" t="s">
        <v>328</v>
      </c>
    </row>
    <row r="163" spans="2:51" s="11" customFormat="1" ht="12">
      <c r="B163" s="185"/>
      <c r="C163" s="186"/>
      <c r="D163" s="187" t="s">
        <v>164</v>
      </c>
      <c r="E163" s="188" t="s">
        <v>1</v>
      </c>
      <c r="F163" s="189" t="s">
        <v>104</v>
      </c>
      <c r="G163" s="186"/>
      <c r="H163" s="190">
        <v>5410</v>
      </c>
      <c r="I163" s="191"/>
      <c r="J163" s="186"/>
      <c r="K163" s="186"/>
      <c r="L163" s="192"/>
      <c r="M163" s="193"/>
      <c r="N163" s="194"/>
      <c r="O163" s="194"/>
      <c r="P163" s="194"/>
      <c r="Q163" s="194"/>
      <c r="R163" s="194"/>
      <c r="S163" s="194"/>
      <c r="T163" s="195"/>
      <c r="AT163" s="196" t="s">
        <v>164</v>
      </c>
      <c r="AU163" s="196" t="s">
        <v>83</v>
      </c>
      <c r="AV163" s="11" t="s">
        <v>83</v>
      </c>
      <c r="AW163" s="11" t="s">
        <v>36</v>
      </c>
      <c r="AX163" s="11" t="s">
        <v>21</v>
      </c>
      <c r="AY163" s="196" t="s">
        <v>156</v>
      </c>
    </row>
    <row r="164" spans="2:65" s="1" customFormat="1" ht="22.5" customHeight="1">
      <c r="B164" s="32"/>
      <c r="C164" s="173" t="s">
        <v>329</v>
      </c>
      <c r="D164" s="173" t="s">
        <v>158</v>
      </c>
      <c r="E164" s="174" t="s">
        <v>330</v>
      </c>
      <c r="F164" s="175" t="s">
        <v>331</v>
      </c>
      <c r="G164" s="176" t="s">
        <v>101</v>
      </c>
      <c r="H164" s="177">
        <v>16.8</v>
      </c>
      <c r="I164" s="178"/>
      <c r="J164" s="179">
        <f>ROUND(I164*H164,2)</f>
        <v>0</v>
      </c>
      <c r="K164" s="175" t="s">
        <v>225</v>
      </c>
      <c r="L164" s="36"/>
      <c r="M164" s="180" t="s">
        <v>1</v>
      </c>
      <c r="N164" s="181" t="s">
        <v>45</v>
      </c>
      <c r="O164" s="58"/>
      <c r="P164" s="182">
        <f>O164*H164</f>
        <v>0</v>
      </c>
      <c r="Q164" s="182">
        <v>0</v>
      </c>
      <c r="R164" s="182">
        <f>Q164*H164</f>
        <v>0</v>
      </c>
      <c r="S164" s="182">
        <v>0.24</v>
      </c>
      <c r="T164" s="183">
        <f>S164*H164</f>
        <v>4.032</v>
      </c>
      <c r="AR164" s="15" t="s">
        <v>162</v>
      </c>
      <c r="AT164" s="15" t="s">
        <v>158</v>
      </c>
      <c r="AU164" s="15" t="s">
        <v>83</v>
      </c>
      <c r="AY164" s="15" t="s">
        <v>156</v>
      </c>
      <c r="BE164" s="184">
        <f>IF(N164="základní",J164,0)</f>
        <v>0</v>
      </c>
      <c r="BF164" s="184">
        <f>IF(N164="snížená",J164,0)</f>
        <v>0</v>
      </c>
      <c r="BG164" s="184">
        <f>IF(N164="zákl. přenesená",J164,0)</f>
        <v>0</v>
      </c>
      <c r="BH164" s="184">
        <f>IF(N164="sníž. přenesená",J164,0)</f>
        <v>0</v>
      </c>
      <c r="BI164" s="184">
        <f>IF(N164="nulová",J164,0)</f>
        <v>0</v>
      </c>
      <c r="BJ164" s="15" t="s">
        <v>21</v>
      </c>
      <c r="BK164" s="184">
        <f>ROUND(I164*H164,2)</f>
        <v>0</v>
      </c>
      <c r="BL164" s="15" t="s">
        <v>162</v>
      </c>
      <c r="BM164" s="15" t="s">
        <v>332</v>
      </c>
    </row>
    <row r="165" spans="2:51" s="11" customFormat="1" ht="12">
      <c r="B165" s="185"/>
      <c r="C165" s="186"/>
      <c r="D165" s="187" t="s">
        <v>164</v>
      </c>
      <c r="E165" s="188" t="s">
        <v>1</v>
      </c>
      <c r="F165" s="189" t="s">
        <v>119</v>
      </c>
      <c r="G165" s="186"/>
      <c r="H165" s="190">
        <v>16.8</v>
      </c>
      <c r="I165" s="191"/>
      <c r="J165" s="186"/>
      <c r="K165" s="186"/>
      <c r="L165" s="192"/>
      <c r="M165" s="193"/>
      <c r="N165" s="194"/>
      <c r="O165" s="194"/>
      <c r="P165" s="194"/>
      <c r="Q165" s="194"/>
      <c r="R165" s="194"/>
      <c r="S165" s="194"/>
      <c r="T165" s="195"/>
      <c r="AT165" s="196" t="s">
        <v>164</v>
      </c>
      <c r="AU165" s="196" t="s">
        <v>83</v>
      </c>
      <c r="AV165" s="11" t="s">
        <v>83</v>
      </c>
      <c r="AW165" s="11" t="s">
        <v>36</v>
      </c>
      <c r="AX165" s="11" t="s">
        <v>21</v>
      </c>
      <c r="AY165" s="196" t="s">
        <v>156</v>
      </c>
    </row>
    <row r="166" spans="2:65" s="1" customFormat="1" ht="22.5" customHeight="1">
      <c r="B166" s="32"/>
      <c r="C166" s="173" t="s">
        <v>333</v>
      </c>
      <c r="D166" s="173" t="s">
        <v>158</v>
      </c>
      <c r="E166" s="174" t="s">
        <v>334</v>
      </c>
      <c r="F166" s="175" t="s">
        <v>335</v>
      </c>
      <c r="G166" s="176" t="s">
        <v>117</v>
      </c>
      <c r="H166" s="177">
        <v>980</v>
      </c>
      <c r="I166" s="178"/>
      <c r="J166" s="179">
        <f>ROUND(I166*H166,2)</f>
        <v>0</v>
      </c>
      <c r="K166" s="175" t="s">
        <v>188</v>
      </c>
      <c r="L166" s="36"/>
      <c r="M166" s="180" t="s">
        <v>1</v>
      </c>
      <c r="N166" s="181" t="s">
        <v>45</v>
      </c>
      <c r="O166" s="58"/>
      <c r="P166" s="182">
        <f>O166*H166</f>
        <v>0</v>
      </c>
      <c r="Q166" s="182">
        <v>0</v>
      </c>
      <c r="R166" s="182">
        <f>Q166*H166</f>
        <v>0</v>
      </c>
      <c r="S166" s="182">
        <v>0.205</v>
      </c>
      <c r="T166" s="183">
        <f>S166*H166</f>
        <v>200.89999999999998</v>
      </c>
      <c r="AR166" s="15" t="s">
        <v>162</v>
      </c>
      <c r="AT166" s="15" t="s">
        <v>158</v>
      </c>
      <c r="AU166" s="15" t="s">
        <v>83</v>
      </c>
      <c r="AY166" s="15" t="s">
        <v>156</v>
      </c>
      <c r="BE166" s="184">
        <f>IF(N166="základní",J166,0)</f>
        <v>0</v>
      </c>
      <c r="BF166" s="184">
        <f>IF(N166="snížená",J166,0)</f>
        <v>0</v>
      </c>
      <c r="BG166" s="184">
        <f>IF(N166="zákl. přenesená",J166,0)</f>
        <v>0</v>
      </c>
      <c r="BH166" s="184">
        <f>IF(N166="sníž. přenesená",J166,0)</f>
        <v>0</v>
      </c>
      <c r="BI166" s="184">
        <f>IF(N166="nulová",J166,0)</f>
        <v>0</v>
      </c>
      <c r="BJ166" s="15" t="s">
        <v>21</v>
      </c>
      <c r="BK166" s="184">
        <f>ROUND(I166*H166,2)</f>
        <v>0</v>
      </c>
      <c r="BL166" s="15" t="s">
        <v>162</v>
      </c>
      <c r="BM166" s="15" t="s">
        <v>336</v>
      </c>
    </row>
    <row r="167" spans="2:51" s="11" customFormat="1" ht="12">
      <c r="B167" s="185"/>
      <c r="C167" s="186"/>
      <c r="D167" s="187" t="s">
        <v>164</v>
      </c>
      <c r="E167" s="188" t="s">
        <v>1</v>
      </c>
      <c r="F167" s="189" t="s">
        <v>115</v>
      </c>
      <c r="G167" s="186"/>
      <c r="H167" s="190">
        <v>980</v>
      </c>
      <c r="I167" s="191"/>
      <c r="J167" s="186"/>
      <c r="K167" s="186"/>
      <c r="L167" s="192"/>
      <c r="M167" s="193"/>
      <c r="N167" s="194"/>
      <c r="O167" s="194"/>
      <c r="P167" s="194"/>
      <c r="Q167" s="194"/>
      <c r="R167" s="194"/>
      <c r="S167" s="194"/>
      <c r="T167" s="195"/>
      <c r="AT167" s="196" t="s">
        <v>164</v>
      </c>
      <c r="AU167" s="196" t="s">
        <v>83</v>
      </c>
      <c r="AV167" s="11" t="s">
        <v>83</v>
      </c>
      <c r="AW167" s="11" t="s">
        <v>36</v>
      </c>
      <c r="AX167" s="11" t="s">
        <v>21</v>
      </c>
      <c r="AY167" s="196" t="s">
        <v>156</v>
      </c>
    </row>
    <row r="168" spans="2:65" s="1" customFormat="1" ht="16.5" customHeight="1">
      <c r="B168" s="32"/>
      <c r="C168" s="173" t="s">
        <v>337</v>
      </c>
      <c r="D168" s="173" t="s">
        <v>158</v>
      </c>
      <c r="E168" s="174" t="s">
        <v>338</v>
      </c>
      <c r="F168" s="175" t="s">
        <v>339</v>
      </c>
      <c r="G168" s="176" t="s">
        <v>167</v>
      </c>
      <c r="H168" s="177">
        <v>11</v>
      </c>
      <c r="I168" s="178"/>
      <c r="J168" s="179">
        <f>ROUND(I168*H168,2)</f>
        <v>0</v>
      </c>
      <c r="K168" s="175" t="s">
        <v>161</v>
      </c>
      <c r="L168" s="36"/>
      <c r="M168" s="180" t="s">
        <v>1</v>
      </c>
      <c r="N168" s="181" t="s">
        <v>45</v>
      </c>
      <c r="O168" s="58"/>
      <c r="P168" s="182">
        <f>O168*H168</f>
        <v>0</v>
      </c>
      <c r="Q168" s="182">
        <v>0.1</v>
      </c>
      <c r="R168" s="182">
        <f>Q168*H168</f>
        <v>1.1</v>
      </c>
      <c r="S168" s="182">
        <v>0.482</v>
      </c>
      <c r="T168" s="183">
        <f>S168*H168</f>
        <v>5.302</v>
      </c>
      <c r="AR168" s="15" t="s">
        <v>162</v>
      </c>
      <c r="AT168" s="15" t="s">
        <v>158</v>
      </c>
      <c r="AU168" s="15" t="s">
        <v>83</v>
      </c>
      <c r="AY168" s="15" t="s">
        <v>156</v>
      </c>
      <c r="BE168" s="184">
        <f>IF(N168="základní",J168,0)</f>
        <v>0</v>
      </c>
      <c r="BF168" s="184">
        <f>IF(N168="snížená",J168,0)</f>
        <v>0</v>
      </c>
      <c r="BG168" s="184">
        <f>IF(N168="zákl. přenesená",J168,0)</f>
        <v>0</v>
      </c>
      <c r="BH168" s="184">
        <f>IF(N168="sníž. přenesená",J168,0)</f>
        <v>0</v>
      </c>
      <c r="BI168" s="184">
        <f>IF(N168="nulová",J168,0)</f>
        <v>0</v>
      </c>
      <c r="BJ168" s="15" t="s">
        <v>21</v>
      </c>
      <c r="BK168" s="184">
        <f>ROUND(I168*H168,2)</f>
        <v>0</v>
      </c>
      <c r="BL168" s="15" t="s">
        <v>162</v>
      </c>
      <c r="BM168" s="15" t="s">
        <v>340</v>
      </c>
    </row>
    <row r="169" spans="2:65" s="1" customFormat="1" ht="16.5" customHeight="1">
      <c r="B169" s="32"/>
      <c r="C169" s="173" t="s">
        <v>341</v>
      </c>
      <c r="D169" s="173" t="s">
        <v>158</v>
      </c>
      <c r="E169" s="174" t="s">
        <v>342</v>
      </c>
      <c r="F169" s="175" t="s">
        <v>343</v>
      </c>
      <c r="G169" s="176" t="s">
        <v>167</v>
      </c>
      <c r="H169" s="177">
        <v>9</v>
      </c>
      <c r="I169" s="178"/>
      <c r="J169" s="179">
        <f>ROUND(I169*H169,2)</f>
        <v>0</v>
      </c>
      <c r="K169" s="175" t="s">
        <v>225</v>
      </c>
      <c r="L169" s="36"/>
      <c r="M169" s="180" t="s">
        <v>1</v>
      </c>
      <c r="N169" s="181" t="s">
        <v>45</v>
      </c>
      <c r="O169" s="58"/>
      <c r="P169" s="182">
        <f>O169*H169</f>
        <v>0</v>
      </c>
      <c r="Q169" s="182">
        <v>0.05</v>
      </c>
      <c r="R169" s="182">
        <f>Q169*H169</f>
        <v>0.45</v>
      </c>
      <c r="S169" s="182">
        <v>0.42</v>
      </c>
      <c r="T169" s="183">
        <f>S169*H169</f>
        <v>3.78</v>
      </c>
      <c r="AR169" s="15" t="s">
        <v>162</v>
      </c>
      <c r="AT169" s="15" t="s">
        <v>158</v>
      </c>
      <c r="AU169" s="15" t="s">
        <v>83</v>
      </c>
      <c r="AY169" s="15" t="s">
        <v>156</v>
      </c>
      <c r="BE169" s="184">
        <f>IF(N169="základní",J169,0)</f>
        <v>0</v>
      </c>
      <c r="BF169" s="184">
        <f>IF(N169="snížená",J169,0)</f>
        <v>0</v>
      </c>
      <c r="BG169" s="184">
        <f>IF(N169="zákl. přenesená",J169,0)</f>
        <v>0</v>
      </c>
      <c r="BH169" s="184">
        <f>IF(N169="sníž. přenesená",J169,0)</f>
        <v>0</v>
      </c>
      <c r="BI169" s="184">
        <f>IF(N169="nulová",J169,0)</f>
        <v>0</v>
      </c>
      <c r="BJ169" s="15" t="s">
        <v>21</v>
      </c>
      <c r="BK169" s="184">
        <f>ROUND(I169*H169,2)</f>
        <v>0</v>
      </c>
      <c r="BL169" s="15" t="s">
        <v>162</v>
      </c>
      <c r="BM169" s="15" t="s">
        <v>344</v>
      </c>
    </row>
    <row r="170" spans="2:63" s="10" customFormat="1" ht="20.85" customHeight="1">
      <c r="B170" s="157"/>
      <c r="C170" s="158"/>
      <c r="D170" s="159" t="s">
        <v>73</v>
      </c>
      <c r="E170" s="171" t="s">
        <v>345</v>
      </c>
      <c r="F170" s="171" t="s">
        <v>346</v>
      </c>
      <c r="G170" s="158"/>
      <c r="H170" s="158"/>
      <c r="I170" s="161"/>
      <c r="J170" s="172">
        <f>BK170</f>
        <v>0</v>
      </c>
      <c r="K170" s="158"/>
      <c r="L170" s="163"/>
      <c r="M170" s="164"/>
      <c r="N170" s="165"/>
      <c r="O170" s="165"/>
      <c r="P170" s="166">
        <f>SUM(P171:P177)</f>
        <v>0</v>
      </c>
      <c r="Q170" s="165"/>
      <c r="R170" s="166">
        <f>SUM(R171:R177)</f>
        <v>0</v>
      </c>
      <c r="S170" s="165"/>
      <c r="T170" s="167">
        <f>SUM(T171:T177)</f>
        <v>0</v>
      </c>
      <c r="AR170" s="168" t="s">
        <v>21</v>
      </c>
      <c r="AT170" s="169" t="s">
        <v>73</v>
      </c>
      <c r="AU170" s="169" t="s">
        <v>83</v>
      </c>
      <c r="AY170" s="168" t="s">
        <v>156</v>
      </c>
      <c r="BK170" s="170">
        <f>SUM(BK171:BK177)</f>
        <v>0</v>
      </c>
    </row>
    <row r="171" spans="2:65" s="1" customFormat="1" ht="16.5" customHeight="1">
      <c r="B171" s="32"/>
      <c r="C171" s="173" t="s">
        <v>347</v>
      </c>
      <c r="D171" s="173" t="s">
        <v>158</v>
      </c>
      <c r="E171" s="174" t="s">
        <v>348</v>
      </c>
      <c r="F171" s="175" t="s">
        <v>349</v>
      </c>
      <c r="G171" s="176" t="s">
        <v>224</v>
      </c>
      <c r="H171" s="177">
        <v>2112.924</v>
      </c>
      <c r="I171" s="178"/>
      <c r="J171" s="179">
        <f aca="true" t="shared" si="0" ref="J171:J177">ROUND(I171*H171,2)</f>
        <v>0</v>
      </c>
      <c r="K171" s="175" t="s">
        <v>161</v>
      </c>
      <c r="L171" s="36"/>
      <c r="M171" s="180" t="s">
        <v>1</v>
      </c>
      <c r="N171" s="181" t="s">
        <v>45</v>
      </c>
      <c r="O171" s="58"/>
      <c r="P171" s="182">
        <f aca="true" t="shared" si="1" ref="P171:P177">O171*H171</f>
        <v>0</v>
      </c>
      <c r="Q171" s="182">
        <v>0</v>
      </c>
      <c r="R171" s="182">
        <f aca="true" t="shared" si="2" ref="R171:R177">Q171*H171</f>
        <v>0</v>
      </c>
      <c r="S171" s="182">
        <v>0</v>
      </c>
      <c r="T171" s="183">
        <f aca="true" t="shared" si="3" ref="T171:T177">S171*H171</f>
        <v>0</v>
      </c>
      <c r="AR171" s="15" t="s">
        <v>162</v>
      </c>
      <c r="AT171" s="15" t="s">
        <v>158</v>
      </c>
      <c r="AU171" s="15" t="s">
        <v>103</v>
      </c>
      <c r="AY171" s="15" t="s">
        <v>156</v>
      </c>
      <c r="BE171" s="184">
        <f aca="true" t="shared" si="4" ref="BE171:BE177">IF(N171="základní",J171,0)</f>
        <v>0</v>
      </c>
      <c r="BF171" s="184">
        <f aca="true" t="shared" si="5" ref="BF171:BF177">IF(N171="snížená",J171,0)</f>
        <v>0</v>
      </c>
      <c r="BG171" s="184">
        <f aca="true" t="shared" si="6" ref="BG171:BG177">IF(N171="zákl. přenesená",J171,0)</f>
        <v>0</v>
      </c>
      <c r="BH171" s="184">
        <f aca="true" t="shared" si="7" ref="BH171:BH177">IF(N171="sníž. přenesená",J171,0)</f>
        <v>0</v>
      </c>
      <c r="BI171" s="184">
        <f aca="true" t="shared" si="8" ref="BI171:BI177">IF(N171="nulová",J171,0)</f>
        <v>0</v>
      </c>
      <c r="BJ171" s="15" t="s">
        <v>21</v>
      </c>
      <c r="BK171" s="184">
        <f aca="true" t="shared" si="9" ref="BK171:BK177">ROUND(I171*H171,2)</f>
        <v>0</v>
      </c>
      <c r="BL171" s="15" t="s">
        <v>162</v>
      </c>
      <c r="BM171" s="15" t="s">
        <v>350</v>
      </c>
    </row>
    <row r="172" spans="2:65" s="1" customFormat="1" ht="16.5" customHeight="1">
      <c r="B172" s="32"/>
      <c r="C172" s="173" t="s">
        <v>351</v>
      </c>
      <c r="D172" s="173" t="s">
        <v>158</v>
      </c>
      <c r="E172" s="174" t="s">
        <v>352</v>
      </c>
      <c r="F172" s="175" t="s">
        <v>353</v>
      </c>
      <c r="G172" s="176" t="s">
        <v>224</v>
      </c>
      <c r="H172" s="177">
        <v>2112.924</v>
      </c>
      <c r="I172" s="178"/>
      <c r="J172" s="179">
        <f t="shared" si="0"/>
        <v>0</v>
      </c>
      <c r="K172" s="175" t="s">
        <v>161</v>
      </c>
      <c r="L172" s="36"/>
      <c r="M172" s="180" t="s">
        <v>1</v>
      </c>
      <c r="N172" s="181" t="s">
        <v>45</v>
      </c>
      <c r="O172" s="58"/>
      <c r="P172" s="182">
        <f t="shared" si="1"/>
        <v>0</v>
      </c>
      <c r="Q172" s="182">
        <v>0</v>
      </c>
      <c r="R172" s="182">
        <f t="shared" si="2"/>
        <v>0</v>
      </c>
      <c r="S172" s="182">
        <v>0</v>
      </c>
      <c r="T172" s="183">
        <f t="shared" si="3"/>
        <v>0</v>
      </c>
      <c r="AR172" s="15" t="s">
        <v>162</v>
      </c>
      <c r="AT172" s="15" t="s">
        <v>158</v>
      </c>
      <c r="AU172" s="15" t="s">
        <v>103</v>
      </c>
      <c r="AY172" s="15" t="s">
        <v>156</v>
      </c>
      <c r="BE172" s="184">
        <f t="shared" si="4"/>
        <v>0</v>
      </c>
      <c r="BF172" s="184">
        <f t="shared" si="5"/>
        <v>0</v>
      </c>
      <c r="BG172" s="184">
        <f t="shared" si="6"/>
        <v>0</v>
      </c>
      <c r="BH172" s="184">
        <f t="shared" si="7"/>
        <v>0</v>
      </c>
      <c r="BI172" s="184">
        <f t="shared" si="8"/>
        <v>0</v>
      </c>
      <c r="BJ172" s="15" t="s">
        <v>21</v>
      </c>
      <c r="BK172" s="184">
        <f t="shared" si="9"/>
        <v>0</v>
      </c>
      <c r="BL172" s="15" t="s">
        <v>162</v>
      </c>
      <c r="BM172" s="15" t="s">
        <v>354</v>
      </c>
    </row>
    <row r="173" spans="2:65" s="1" customFormat="1" ht="22.5" customHeight="1">
      <c r="B173" s="32"/>
      <c r="C173" s="173" t="s">
        <v>355</v>
      </c>
      <c r="D173" s="173" t="s">
        <v>158</v>
      </c>
      <c r="E173" s="174" t="s">
        <v>356</v>
      </c>
      <c r="F173" s="175" t="s">
        <v>357</v>
      </c>
      <c r="G173" s="176" t="s">
        <v>224</v>
      </c>
      <c r="H173" s="177">
        <v>2112.924</v>
      </c>
      <c r="I173" s="178"/>
      <c r="J173" s="179">
        <f t="shared" si="0"/>
        <v>0</v>
      </c>
      <c r="K173" s="175" t="s">
        <v>161</v>
      </c>
      <c r="L173" s="36"/>
      <c r="M173" s="180" t="s">
        <v>1</v>
      </c>
      <c r="N173" s="181" t="s">
        <v>45</v>
      </c>
      <c r="O173" s="58"/>
      <c r="P173" s="182">
        <f t="shared" si="1"/>
        <v>0</v>
      </c>
      <c r="Q173" s="182">
        <v>0</v>
      </c>
      <c r="R173" s="182">
        <f t="shared" si="2"/>
        <v>0</v>
      </c>
      <c r="S173" s="182">
        <v>0</v>
      </c>
      <c r="T173" s="183">
        <f t="shared" si="3"/>
        <v>0</v>
      </c>
      <c r="AR173" s="15" t="s">
        <v>162</v>
      </c>
      <c r="AT173" s="15" t="s">
        <v>158</v>
      </c>
      <c r="AU173" s="15" t="s">
        <v>103</v>
      </c>
      <c r="AY173" s="15" t="s">
        <v>156</v>
      </c>
      <c r="BE173" s="184">
        <f t="shared" si="4"/>
        <v>0</v>
      </c>
      <c r="BF173" s="184">
        <f t="shared" si="5"/>
        <v>0</v>
      </c>
      <c r="BG173" s="184">
        <f t="shared" si="6"/>
        <v>0</v>
      </c>
      <c r="BH173" s="184">
        <f t="shared" si="7"/>
        <v>0</v>
      </c>
      <c r="BI173" s="184">
        <f t="shared" si="8"/>
        <v>0</v>
      </c>
      <c r="BJ173" s="15" t="s">
        <v>21</v>
      </c>
      <c r="BK173" s="184">
        <f t="shared" si="9"/>
        <v>0</v>
      </c>
      <c r="BL173" s="15" t="s">
        <v>162</v>
      </c>
      <c r="BM173" s="15" t="s">
        <v>358</v>
      </c>
    </row>
    <row r="174" spans="2:65" s="1" customFormat="1" ht="16.5" customHeight="1">
      <c r="B174" s="32"/>
      <c r="C174" s="173" t="s">
        <v>359</v>
      </c>
      <c r="D174" s="173" t="s">
        <v>158</v>
      </c>
      <c r="E174" s="174" t="s">
        <v>360</v>
      </c>
      <c r="F174" s="175" t="s">
        <v>361</v>
      </c>
      <c r="G174" s="176" t="s">
        <v>224</v>
      </c>
      <c r="H174" s="177">
        <v>2112.924</v>
      </c>
      <c r="I174" s="178"/>
      <c r="J174" s="179">
        <f t="shared" si="0"/>
        <v>0</v>
      </c>
      <c r="K174" s="175" t="s">
        <v>161</v>
      </c>
      <c r="L174" s="36"/>
      <c r="M174" s="180" t="s">
        <v>1</v>
      </c>
      <c r="N174" s="181" t="s">
        <v>45</v>
      </c>
      <c r="O174" s="58"/>
      <c r="P174" s="182">
        <f t="shared" si="1"/>
        <v>0</v>
      </c>
      <c r="Q174" s="182">
        <v>0</v>
      </c>
      <c r="R174" s="182">
        <f t="shared" si="2"/>
        <v>0</v>
      </c>
      <c r="S174" s="182">
        <v>0</v>
      </c>
      <c r="T174" s="183">
        <f t="shared" si="3"/>
        <v>0</v>
      </c>
      <c r="AR174" s="15" t="s">
        <v>162</v>
      </c>
      <c r="AT174" s="15" t="s">
        <v>158</v>
      </c>
      <c r="AU174" s="15" t="s">
        <v>103</v>
      </c>
      <c r="AY174" s="15" t="s">
        <v>156</v>
      </c>
      <c r="BE174" s="184">
        <f t="shared" si="4"/>
        <v>0</v>
      </c>
      <c r="BF174" s="184">
        <f t="shared" si="5"/>
        <v>0</v>
      </c>
      <c r="BG174" s="184">
        <f t="shared" si="6"/>
        <v>0</v>
      </c>
      <c r="BH174" s="184">
        <f t="shared" si="7"/>
        <v>0</v>
      </c>
      <c r="BI174" s="184">
        <f t="shared" si="8"/>
        <v>0</v>
      </c>
      <c r="BJ174" s="15" t="s">
        <v>21</v>
      </c>
      <c r="BK174" s="184">
        <f t="shared" si="9"/>
        <v>0</v>
      </c>
      <c r="BL174" s="15" t="s">
        <v>162</v>
      </c>
      <c r="BM174" s="15" t="s">
        <v>362</v>
      </c>
    </row>
    <row r="175" spans="2:65" s="1" customFormat="1" ht="16.5" customHeight="1">
      <c r="B175" s="32"/>
      <c r="C175" s="173" t="s">
        <v>363</v>
      </c>
      <c r="D175" s="173" t="s">
        <v>158</v>
      </c>
      <c r="E175" s="174" t="s">
        <v>364</v>
      </c>
      <c r="F175" s="175" t="s">
        <v>365</v>
      </c>
      <c r="G175" s="176" t="s">
        <v>224</v>
      </c>
      <c r="H175" s="177">
        <v>204.932</v>
      </c>
      <c r="I175" s="178"/>
      <c r="J175" s="179">
        <f t="shared" si="0"/>
        <v>0</v>
      </c>
      <c r="K175" s="175" t="s">
        <v>188</v>
      </c>
      <c r="L175" s="36"/>
      <c r="M175" s="180" t="s">
        <v>1</v>
      </c>
      <c r="N175" s="181" t="s">
        <v>45</v>
      </c>
      <c r="O175" s="58"/>
      <c r="P175" s="182">
        <f t="shared" si="1"/>
        <v>0</v>
      </c>
      <c r="Q175" s="182">
        <v>0</v>
      </c>
      <c r="R175" s="182">
        <f t="shared" si="2"/>
        <v>0</v>
      </c>
      <c r="S175" s="182">
        <v>0</v>
      </c>
      <c r="T175" s="183">
        <f t="shared" si="3"/>
        <v>0</v>
      </c>
      <c r="AR175" s="15" t="s">
        <v>162</v>
      </c>
      <c r="AT175" s="15" t="s">
        <v>158</v>
      </c>
      <c r="AU175" s="15" t="s">
        <v>103</v>
      </c>
      <c r="AY175" s="15" t="s">
        <v>156</v>
      </c>
      <c r="BE175" s="184">
        <f t="shared" si="4"/>
        <v>0</v>
      </c>
      <c r="BF175" s="184">
        <f t="shared" si="5"/>
        <v>0</v>
      </c>
      <c r="BG175" s="184">
        <f t="shared" si="6"/>
        <v>0</v>
      </c>
      <c r="BH175" s="184">
        <f t="shared" si="7"/>
        <v>0</v>
      </c>
      <c r="BI175" s="184">
        <f t="shared" si="8"/>
        <v>0</v>
      </c>
      <c r="BJ175" s="15" t="s">
        <v>21</v>
      </c>
      <c r="BK175" s="184">
        <f t="shared" si="9"/>
        <v>0</v>
      </c>
      <c r="BL175" s="15" t="s">
        <v>162</v>
      </c>
      <c r="BM175" s="15" t="s">
        <v>366</v>
      </c>
    </row>
    <row r="176" spans="2:65" s="1" customFormat="1" ht="16.5" customHeight="1">
      <c r="B176" s="32"/>
      <c r="C176" s="173" t="s">
        <v>367</v>
      </c>
      <c r="D176" s="173" t="s">
        <v>158</v>
      </c>
      <c r="E176" s="174" t="s">
        <v>368</v>
      </c>
      <c r="F176" s="175" t="s">
        <v>369</v>
      </c>
      <c r="G176" s="176" t="s">
        <v>224</v>
      </c>
      <c r="H176" s="177">
        <v>979.21</v>
      </c>
      <c r="I176" s="178"/>
      <c r="J176" s="179">
        <f t="shared" si="0"/>
        <v>0</v>
      </c>
      <c r="K176" s="175" t="s">
        <v>161</v>
      </c>
      <c r="L176" s="36"/>
      <c r="M176" s="180" t="s">
        <v>1</v>
      </c>
      <c r="N176" s="181" t="s">
        <v>45</v>
      </c>
      <c r="O176" s="58"/>
      <c r="P176" s="182">
        <f t="shared" si="1"/>
        <v>0</v>
      </c>
      <c r="Q176" s="182">
        <v>0</v>
      </c>
      <c r="R176" s="182">
        <f t="shared" si="2"/>
        <v>0</v>
      </c>
      <c r="S176" s="182">
        <v>0</v>
      </c>
      <c r="T176" s="183">
        <f t="shared" si="3"/>
        <v>0</v>
      </c>
      <c r="AR176" s="15" t="s">
        <v>162</v>
      </c>
      <c r="AT176" s="15" t="s">
        <v>158</v>
      </c>
      <c r="AU176" s="15" t="s">
        <v>103</v>
      </c>
      <c r="AY176" s="15" t="s">
        <v>156</v>
      </c>
      <c r="BE176" s="184">
        <f t="shared" si="4"/>
        <v>0</v>
      </c>
      <c r="BF176" s="184">
        <f t="shared" si="5"/>
        <v>0</v>
      </c>
      <c r="BG176" s="184">
        <f t="shared" si="6"/>
        <v>0</v>
      </c>
      <c r="BH176" s="184">
        <f t="shared" si="7"/>
        <v>0</v>
      </c>
      <c r="BI176" s="184">
        <f t="shared" si="8"/>
        <v>0</v>
      </c>
      <c r="BJ176" s="15" t="s">
        <v>21</v>
      </c>
      <c r="BK176" s="184">
        <f t="shared" si="9"/>
        <v>0</v>
      </c>
      <c r="BL176" s="15" t="s">
        <v>162</v>
      </c>
      <c r="BM176" s="15" t="s">
        <v>370</v>
      </c>
    </row>
    <row r="177" spans="2:65" s="1" customFormat="1" ht="16.5" customHeight="1">
      <c r="B177" s="32"/>
      <c r="C177" s="173" t="s">
        <v>371</v>
      </c>
      <c r="D177" s="173" t="s">
        <v>158</v>
      </c>
      <c r="E177" s="174" t="s">
        <v>372</v>
      </c>
      <c r="F177" s="175" t="s">
        <v>373</v>
      </c>
      <c r="G177" s="176" t="s">
        <v>224</v>
      </c>
      <c r="H177" s="177">
        <v>919.7</v>
      </c>
      <c r="I177" s="178"/>
      <c r="J177" s="179">
        <f t="shared" si="0"/>
        <v>0</v>
      </c>
      <c r="K177" s="175" t="s">
        <v>161</v>
      </c>
      <c r="L177" s="36"/>
      <c r="M177" s="218" t="s">
        <v>1</v>
      </c>
      <c r="N177" s="219" t="s">
        <v>45</v>
      </c>
      <c r="O177" s="220"/>
      <c r="P177" s="221">
        <f t="shared" si="1"/>
        <v>0</v>
      </c>
      <c r="Q177" s="221">
        <v>0</v>
      </c>
      <c r="R177" s="221">
        <f t="shared" si="2"/>
        <v>0</v>
      </c>
      <c r="S177" s="221">
        <v>0</v>
      </c>
      <c r="T177" s="222">
        <f t="shared" si="3"/>
        <v>0</v>
      </c>
      <c r="AR177" s="15" t="s">
        <v>162</v>
      </c>
      <c r="AT177" s="15" t="s">
        <v>158</v>
      </c>
      <c r="AU177" s="15" t="s">
        <v>103</v>
      </c>
      <c r="AY177" s="15" t="s">
        <v>156</v>
      </c>
      <c r="BE177" s="184">
        <f t="shared" si="4"/>
        <v>0</v>
      </c>
      <c r="BF177" s="184">
        <f t="shared" si="5"/>
        <v>0</v>
      </c>
      <c r="BG177" s="184">
        <f t="shared" si="6"/>
        <v>0</v>
      </c>
      <c r="BH177" s="184">
        <f t="shared" si="7"/>
        <v>0</v>
      </c>
      <c r="BI177" s="184">
        <f t="shared" si="8"/>
        <v>0</v>
      </c>
      <c r="BJ177" s="15" t="s">
        <v>21</v>
      </c>
      <c r="BK177" s="184">
        <f t="shared" si="9"/>
        <v>0</v>
      </c>
      <c r="BL177" s="15" t="s">
        <v>162</v>
      </c>
      <c r="BM177" s="15" t="s">
        <v>374</v>
      </c>
    </row>
    <row r="178" spans="2:12" s="1" customFormat="1" ht="6.95" customHeight="1">
      <c r="B178" s="44"/>
      <c r="C178" s="45"/>
      <c r="D178" s="45"/>
      <c r="E178" s="45"/>
      <c r="F178" s="45"/>
      <c r="G178" s="45"/>
      <c r="H178" s="45"/>
      <c r="I178" s="124"/>
      <c r="J178" s="45"/>
      <c r="K178" s="45"/>
      <c r="L178" s="36"/>
    </row>
  </sheetData>
  <sheetProtection algorithmName="SHA-512" hashValue="0rlmhCVutu/IcnVYXLydQ4D2FU9LjLAPtinDxbNIWJGg40bz8zdBGCkv3UOvD963mIlCRc9wDvGpXBXa4B7q+w==" saltValue="8q1G+n9ImChhMZ0o5RsHwkmC76giF92BSDBdxw+fKXKBjPA392QvXCwFkv1HCEJWwKBIAv6d/LcNXq0WmDbcaA==" spinCount="100000" sheet="1" objects="1" scenarios="1" formatColumns="0" formatRows="0" autoFilter="0"/>
  <autoFilter ref="C83:K177"/>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8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54"/>
      <c r="M2" s="254"/>
      <c r="N2" s="254"/>
      <c r="O2" s="254"/>
      <c r="P2" s="254"/>
      <c r="Q2" s="254"/>
      <c r="R2" s="254"/>
      <c r="S2" s="254"/>
      <c r="T2" s="254"/>
      <c r="U2" s="254"/>
      <c r="V2" s="254"/>
      <c r="AT2" s="15" t="s">
        <v>86</v>
      </c>
    </row>
    <row r="3" spans="2:46" ht="6.95" customHeight="1">
      <c r="B3" s="97"/>
      <c r="C3" s="98"/>
      <c r="D3" s="98"/>
      <c r="E3" s="98"/>
      <c r="F3" s="98"/>
      <c r="G3" s="98"/>
      <c r="H3" s="98"/>
      <c r="I3" s="99"/>
      <c r="J3" s="98"/>
      <c r="K3" s="98"/>
      <c r="L3" s="18"/>
      <c r="AT3" s="15" t="s">
        <v>83</v>
      </c>
    </row>
    <row r="4" spans="2:46" ht="24.95" customHeight="1">
      <c r="B4" s="18"/>
      <c r="D4" s="100" t="s">
        <v>108</v>
      </c>
      <c r="L4" s="18"/>
      <c r="M4" s="22" t="s">
        <v>10</v>
      </c>
      <c r="AT4" s="15" t="s">
        <v>4</v>
      </c>
    </row>
    <row r="5" spans="2:12" ht="6.95" customHeight="1">
      <c r="B5" s="18"/>
      <c r="L5" s="18"/>
    </row>
    <row r="6" spans="2:12" ht="12" customHeight="1">
      <c r="B6" s="18"/>
      <c r="D6" s="101" t="s">
        <v>16</v>
      </c>
      <c r="L6" s="18"/>
    </row>
    <row r="7" spans="2:12" ht="16.5" customHeight="1">
      <c r="B7" s="18"/>
      <c r="E7" s="280" t="str">
        <f>'Rekapitulace stavby'!K6</f>
        <v>Zeleň Savarin (Dr. Martínka)</v>
      </c>
      <c r="F7" s="281"/>
      <c r="G7" s="281"/>
      <c r="H7" s="281"/>
      <c r="L7" s="18"/>
    </row>
    <row r="8" spans="2:12" s="1" customFormat="1" ht="12" customHeight="1">
      <c r="B8" s="36"/>
      <c r="D8" s="101" t="s">
        <v>122</v>
      </c>
      <c r="I8" s="102"/>
      <c r="L8" s="36"/>
    </row>
    <row r="9" spans="2:12" s="1" customFormat="1" ht="36.95" customHeight="1">
      <c r="B9" s="36"/>
      <c r="E9" s="282" t="s">
        <v>375</v>
      </c>
      <c r="F9" s="283"/>
      <c r="G9" s="283"/>
      <c r="H9" s="283"/>
      <c r="I9" s="102"/>
      <c r="L9" s="36"/>
    </row>
    <row r="10" spans="2:12" s="1" customFormat="1" ht="12">
      <c r="B10" s="36"/>
      <c r="I10" s="102"/>
      <c r="L10" s="36"/>
    </row>
    <row r="11" spans="2:12" s="1" customFormat="1" ht="12" customHeight="1">
      <c r="B11" s="36"/>
      <c r="D11" s="101" t="s">
        <v>19</v>
      </c>
      <c r="F11" s="15" t="s">
        <v>1</v>
      </c>
      <c r="I11" s="103" t="s">
        <v>20</v>
      </c>
      <c r="J11" s="15" t="s">
        <v>1</v>
      </c>
      <c r="L11" s="36"/>
    </row>
    <row r="12" spans="2:12" s="1" customFormat="1" ht="12" customHeight="1">
      <c r="B12" s="36"/>
      <c r="D12" s="101" t="s">
        <v>22</v>
      </c>
      <c r="F12" s="15" t="s">
        <v>23</v>
      </c>
      <c r="I12" s="103" t="s">
        <v>24</v>
      </c>
      <c r="J12" s="104" t="str">
        <f>'Rekapitulace stavby'!AN8</f>
        <v>6. 1. 2017</v>
      </c>
      <c r="L12" s="36"/>
    </row>
    <row r="13" spans="2:12" s="1" customFormat="1" ht="10.9" customHeight="1">
      <c r="B13" s="36"/>
      <c r="I13" s="102"/>
      <c r="L13" s="36"/>
    </row>
    <row r="14" spans="2:12" s="1" customFormat="1" ht="12" customHeight="1">
      <c r="B14" s="36"/>
      <c r="D14" s="101" t="s">
        <v>28</v>
      </c>
      <c r="I14" s="103" t="s">
        <v>29</v>
      </c>
      <c r="J14" s="15" t="s">
        <v>1</v>
      </c>
      <c r="L14" s="36"/>
    </row>
    <row r="15" spans="2:12" s="1" customFormat="1" ht="18" customHeight="1">
      <c r="B15" s="36"/>
      <c r="E15" s="15" t="s">
        <v>130</v>
      </c>
      <c r="I15" s="103" t="s">
        <v>31</v>
      </c>
      <c r="J15" s="15" t="s">
        <v>1</v>
      </c>
      <c r="L15" s="36"/>
    </row>
    <row r="16" spans="2:12" s="1" customFormat="1" ht="6.95" customHeight="1">
      <c r="B16" s="36"/>
      <c r="I16" s="102"/>
      <c r="L16" s="36"/>
    </row>
    <row r="17" spans="2:12" s="1" customFormat="1" ht="12" customHeight="1">
      <c r="B17" s="36"/>
      <c r="D17" s="101" t="s">
        <v>32</v>
      </c>
      <c r="I17" s="103" t="s">
        <v>29</v>
      </c>
      <c r="J17" s="28" t="str">
        <f>'Rekapitulace stavby'!AN13</f>
        <v>Vyplň údaj</v>
      </c>
      <c r="L17" s="36"/>
    </row>
    <row r="18" spans="2:12" s="1" customFormat="1" ht="18" customHeight="1">
      <c r="B18" s="36"/>
      <c r="E18" s="284" t="str">
        <f>'Rekapitulace stavby'!E14</f>
        <v>Vyplň údaj</v>
      </c>
      <c r="F18" s="285"/>
      <c r="G18" s="285"/>
      <c r="H18" s="285"/>
      <c r="I18" s="103" t="s">
        <v>31</v>
      </c>
      <c r="J18" s="28" t="str">
        <f>'Rekapitulace stavby'!AN14</f>
        <v>Vyplň údaj</v>
      </c>
      <c r="L18" s="36"/>
    </row>
    <row r="19" spans="2:12" s="1" customFormat="1" ht="6.95" customHeight="1">
      <c r="B19" s="36"/>
      <c r="I19" s="102"/>
      <c r="L19" s="36"/>
    </row>
    <row r="20" spans="2:12" s="1" customFormat="1" ht="12" customHeight="1">
      <c r="B20" s="36"/>
      <c r="D20" s="101" t="s">
        <v>34</v>
      </c>
      <c r="I20" s="103" t="s">
        <v>29</v>
      </c>
      <c r="J20" s="15" t="s">
        <v>1</v>
      </c>
      <c r="L20" s="36"/>
    </row>
    <row r="21" spans="2:12" s="1" customFormat="1" ht="18" customHeight="1">
      <c r="B21" s="36"/>
      <c r="E21" s="15" t="s">
        <v>35</v>
      </c>
      <c r="I21" s="103" t="s">
        <v>31</v>
      </c>
      <c r="J21" s="15" t="s">
        <v>1</v>
      </c>
      <c r="L21" s="36"/>
    </row>
    <row r="22" spans="2:12" s="1" customFormat="1" ht="6.95" customHeight="1">
      <c r="B22" s="36"/>
      <c r="I22" s="102"/>
      <c r="L22" s="36"/>
    </row>
    <row r="23" spans="2:12" s="1" customFormat="1" ht="12" customHeight="1">
      <c r="B23" s="36"/>
      <c r="D23" s="101" t="s">
        <v>37</v>
      </c>
      <c r="I23" s="103" t="s">
        <v>29</v>
      </c>
      <c r="J23" s="15" t="s">
        <v>1</v>
      </c>
      <c r="L23" s="36"/>
    </row>
    <row r="24" spans="2:12" s="1" customFormat="1" ht="18" customHeight="1">
      <c r="B24" s="36"/>
      <c r="E24" s="15" t="s">
        <v>38</v>
      </c>
      <c r="I24" s="103" t="s">
        <v>31</v>
      </c>
      <c r="J24" s="15" t="s">
        <v>1</v>
      </c>
      <c r="L24" s="36"/>
    </row>
    <row r="25" spans="2:12" s="1" customFormat="1" ht="6.95" customHeight="1">
      <c r="B25" s="36"/>
      <c r="I25" s="102"/>
      <c r="L25" s="36"/>
    </row>
    <row r="26" spans="2:12" s="1" customFormat="1" ht="12" customHeight="1">
      <c r="B26" s="36"/>
      <c r="D26" s="101" t="s">
        <v>39</v>
      </c>
      <c r="I26" s="102"/>
      <c r="L26" s="36"/>
    </row>
    <row r="27" spans="2:12" s="6" customFormat="1" ht="16.5" customHeight="1">
      <c r="B27" s="105"/>
      <c r="E27" s="286" t="s">
        <v>1</v>
      </c>
      <c r="F27" s="286"/>
      <c r="G27" s="286"/>
      <c r="H27" s="286"/>
      <c r="I27" s="106"/>
      <c r="L27" s="105"/>
    </row>
    <row r="28" spans="2:12" s="1" customFormat="1" ht="6.95" customHeight="1">
      <c r="B28" s="36"/>
      <c r="I28" s="102"/>
      <c r="L28" s="36"/>
    </row>
    <row r="29" spans="2:12" s="1" customFormat="1" ht="6.95" customHeight="1">
      <c r="B29" s="36"/>
      <c r="D29" s="54"/>
      <c r="E29" s="54"/>
      <c r="F29" s="54"/>
      <c r="G29" s="54"/>
      <c r="H29" s="54"/>
      <c r="I29" s="107"/>
      <c r="J29" s="54"/>
      <c r="K29" s="54"/>
      <c r="L29" s="36"/>
    </row>
    <row r="30" spans="2:12" s="1" customFormat="1" ht="25.35" customHeight="1">
      <c r="B30" s="36"/>
      <c r="D30" s="108" t="s">
        <v>40</v>
      </c>
      <c r="I30" s="102"/>
      <c r="J30" s="109">
        <f>ROUND(J80,2)</f>
        <v>0</v>
      </c>
      <c r="L30" s="36"/>
    </row>
    <row r="31" spans="2:12" s="1" customFormat="1" ht="6.95" customHeight="1">
      <c r="B31" s="36"/>
      <c r="D31" s="54"/>
      <c r="E31" s="54"/>
      <c r="F31" s="54"/>
      <c r="G31" s="54"/>
      <c r="H31" s="54"/>
      <c r="I31" s="107"/>
      <c r="J31" s="54"/>
      <c r="K31" s="54"/>
      <c r="L31" s="36"/>
    </row>
    <row r="32" spans="2:12" s="1" customFormat="1" ht="14.45" customHeight="1">
      <c r="B32" s="36"/>
      <c r="F32" s="110" t="s">
        <v>42</v>
      </c>
      <c r="I32" s="111" t="s">
        <v>41</v>
      </c>
      <c r="J32" s="110" t="s">
        <v>43</v>
      </c>
      <c r="L32" s="36"/>
    </row>
    <row r="33" spans="2:12" s="1" customFormat="1" ht="14.45" customHeight="1">
      <c r="B33" s="36"/>
      <c r="D33" s="101" t="s">
        <v>44</v>
      </c>
      <c r="E33" s="101" t="s">
        <v>45</v>
      </c>
      <c r="F33" s="112">
        <f>ROUND((SUM(BE80:BE82)),2)</f>
        <v>0</v>
      </c>
      <c r="I33" s="113">
        <v>0.21</v>
      </c>
      <c r="J33" s="112">
        <f>ROUND(((SUM(BE80:BE82))*I33),2)</f>
        <v>0</v>
      </c>
      <c r="L33" s="36"/>
    </row>
    <row r="34" spans="2:12" s="1" customFormat="1" ht="14.45" customHeight="1">
      <c r="B34" s="36"/>
      <c r="E34" s="101" t="s">
        <v>46</v>
      </c>
      <c r="F34" s="112">
        <f>ROUND((SUM(BF80:BF82)),2)</f>
        <v>0</v>
      </c>
      <c r="I34" s="113">
        <v>0.15</v>
      </c>
      <c r="J34" s="112">
        <f>ROUND(((SUM(BF80:BF82))*I34),2)</f>
        <v>0</v>
      </c>
      <c r="L34" s="36"/>
    </row>
    <row r="35" spans="2:12" s="1" customFormat="1" ht="14.45" customHeight="1" hidden="1">
      <c r="B35" s="36"/>
      <c r="E35" s="101" t="s">
        <v>47</v>
      </c>
      <c r="F35" s="112">
        <f>ROUND((SUM(BG80:BG82)),2)</f>
        <v>0</v>
      </c>
      <c r="I35" s="113">
        <v>0.21</v>
      </c>
      <c r="J35" s="112">
        <f>0</f>
        <v>0</v>
      </c>
      <c r="L35" s="36"/>
    </row>
    <row r="36" spans="2:12" s="1" customFormat="1" ht="14.45" customHeight="1" hidden="1">
      <c r="B36" s="36"/>
      <c r="E36" s="101" t="s">
        <v>48</v>
      </c>
      <c r="F36" s="112">
        <f>ROUND((SUM(BH80:BH82)),2)</f>
        <v>0</v>
      </c>
      <c r="I36" s="113">
        <v>0.15</v>
      </c>
      <c r="J36" s="112">
        <f>0</f>
        <v>0</v>
      </c>
      <c r="L36" s="36"/>
    </row>
    <row r="37" spans="2:12" s="1" customFormat="1" ht="14.45" customHeight="1" hidden="1">
      <c r="B37" s="36"/>
      <c r="E37" s="101" t="s">
        <v>49</v>
      </c>
      <c r="F37" s="112">
        <f>ROUND((SUM(BI80:BI82)),2)</f>
        <v>0</v>
      </c>
      <c r="I37" s="113">
        <v>0</v>
      </c>
      <c r="J37" s="112">
        <f>0</f>
        <v>0</v>
      </c>
      <c r="L37" s="36"/>
    </row>
    <row r="38" spans="2:12" s="1" customFormat="1" ht="6.95" customHeight="1">
      <c r="B38" s="36"/>
      <c r="I38" s="102"/>
      <c r="L38" s="36"/>
    </row>
    <row r="39" spans="2:12" s="1" customFormat="1" ht="25.35" customHeight="1">
      <c r="B39" s="36"/>
      <c r="C39" s="114"/>
      <c r="D39" s="115" t="s">
        <v>50</v>
      </c>
      <c r="E39" s="116"/>
      <c r="F39" s="116"/>
      <c r="G39" s="117" t="s">
        <v>51</v>
      </c>
      <c r="H39" s="118" t="s">
        <v>52</v>
      </c>
      <c r="I39" s="119"/>
      <c r="J39" s="120">
        <f>SUM(J30:J37)</f>
        <v>0</v>
      </c>
      <c r="K39" s="121"/>
      <c r="L39" s="36"/>
    </row>
    <row r="40" spans="2:12" s="1" customFormat="1" ht="14.45" customHeight="1">
      <c r="B40" s="122"/>
      <c r="C40" s="123"/>
      <c r="D40" s="123"/>
      <c r="E40" s="123"/>
      <c r="F40" s="123"/>
      <c r="G40" s="123"/>
      <c r="H40" s="123"/>
      <c r="I40" s="124"/>
      <c r="J40" s="123"/>
      <c r="K40" s="123"/>
      <c r="L40" s="36"/>
    </row>
    <row r="44" spans="2:12" s="1" customFormat="1" ht="6.95" customHeight="1">
      <c r="B44" s="125"/>
      <c r="C44" s="126"/>
      <c r="D44" s="126"/>
      <c r="E44" s="126"/>
      <c r="F44" s="126"/>
      <c r="G44" s="126"/>
      <c r="H44" s="126"/>
      <c r="I44" s="127"/>
      <c r="J44" s="126"/>
      <c r="K44" s="126"/>
      <c r="L44" s="36"/>
    </row>
    <row r="45" spans="2:12" s="1" customFormat="1" ht="24.95" customHeight="1">
      <c r="B45" s="32"/>
      <c r="C45" s="21" t="s">
        <v>131</v>
      </c>
      <c r="D45" s="33"/>
      <c r="E45" s="33"/>
      <c r="F45" s="33"/>
      <c r="G45" s="33"/>
      <c r="H45" s="33"/>
      <c r="I45" s="102"/>
      <c r="J45" s="33"/>
      <c r="K45" s="33"/>
      <c r="L45" s="36"/>
    </row>
    <row r="46" spans="2:12" s="1" customFormat="1" ht="6.95" customHeight="1">
      <c r="B46" s="32"/>
      <c r="C46" s="33"/>
      <c r="D46" s="33"/>
      <c r="E46" s="33"/>
      <c r="F46" s="33"/>
      <c r="G46" s="33"/>
      <c r="H46" s="33"/>
      <c r="I46" s="102"/>
      <c r="J46" s="33"/>
      <c r="K46" s="33"/>
      <c r="L46" s="36"/>
    </row>
    <row r="47" spans="2:12" s="1" customFormat="1" ht="12" customHeight="1">
      <c r="B47" s="32"/>
      <c r="C47" s="27" t="s">
        <v>16</v>
      </c>
      <c r="D47" s="33"/>
      <c r="E47" s="33"/>
      <c r="F47" s="33"/>
      <c r="G47" s="33"/>
      <c r="H47" s="33"/>
      <c r="I47" s="102"/>
      <c r="J47" s="33"/>
      <c r="K47" s="33"/>
      <c r="L47" s="36"/>
    </row>
    <row r="48" spans="2:12" s="1" customFormat="1" ht="16.5" customHeight="1">
      <c r="B48" s="32"/>
      <c r="C48" s="33"/>
      <c r="D48" s="33"/>
      <c r="E48" s="278" t="str">
        <f>E7</f>
        <v>Zeleň Savarin (Dr. Martínka)</v>
      </c>
      <c r="F48" s="279"/>
      <c r="G48" s="279"/>
      <c r="H48" s="279"/>
      <c r="I48" s="102"/>
      <c r="J48" s="33"/>
      <c r="K48" s="33"/>
      <c r="L48" s="36"/>
    </row>
    <row r="49" spans="2:12" s="1" customFormat="1" ht="12" customHeight="1">
      <c r="B49" s="32"/>
      <c r="C49" s="27" t="s">
        <v>122</v>
      </c>
      <c r="D49" s="33"/>
      <c r="E49" s="33"/>
      <c r="F49" s="33"/>
      <c r="G49" s="33"/>
      <c r="H49" s="33"/>
      <c r="I49" s="102"/>
      <c r="J49" s="33"/>
      <c r="K49" s="33"/>
      <c r="L49" s="36"/>
    </row>
    <row r="50" spans="2:12" s="1" customFormat="1" ht="16.5" customHeight="1">
      <c r="B50" s="32"/>
      <c r="C50" s="33"/>
      <c r="D50" s="33"/>
      <c r="E50" s="263" t="str">
        <f>E9</f>
        <v>D.2 - Pítko a mlhoviště</v>
      </c>
      <c r="F50" s="262"/>
      <c r="G50" s="262"/>
      <c r="H50" s="262"/>
      <c r="I50" s="102"/>
      <c r="J50" s="33"/>
      <c r="K50" s="33"/>
      <c r="L50" s="36"/>
    </row>
    <row r="51" spans="2:12" s="1" customFormat="1" ht="6.95" customHeight="1">
      <c r="B51" s="32"/>
      <c r="C51" s="33"/>
      <c r="D51" s="33"/>
      <c r="E51" s="33"/>
      <c r="F51" s="33"/>
      <c r="G51" s="33"/>
      <c r="H51" s="33"/>
      <c r="I51" s="102"/>
      <c r="J51" s="33"/>
      <c r="K51" s="33"/>
      <c r="L51" s="36"/>
    </row>
    <row r="52" spans="2:12" s="1" customFormat="1" ht="12" customHeight="1">
      <c r="B52" s="32"/>
      <c r="C52" s="27" t="s">
        <v>22</v>
      </c>
      <c r="D52" s="33"/>
      <c r="E52" s="33"/>
      <c r="F52" s="25" t="str">
        <f>F12</f>
        <v>k.ú. Hrabůvka</v>
      </c>
      <c r="G52" s="33"/>
      <c r="H52" s="33"/>
      <c r="I52" s="103" t="s">
        <v>24</v>
      </c>
      <c r="J52" s="53" t="str">
        <f>IF(J12="","",J12)</f>
        <v>6. 1. 2017</v>
      </c>
      <c r="K52" s="33"/>
      <c r="L52" s="36"/>
    </row>
    <row r="53" spans="2:12" s="1" customFormat="1" ht="6.95" customHeight="1">
      <c r="B53" s="32"/>
      <c r="C53" s="33"/>
      <c r="D53" s="33"/>
      <c r="E53" s="33"/>
      <c r="F53" s="33"/>
      <c r="G53" s="33"/>
      <c r="H53" s="33"/>
      <c r="I53" s="102"/>
      <c r="J53" s="33"/>
      <c r="K53" s="33"/>
      <c r="L53" s="36"/>
    </row>
    <row r="54" spans="2:12" s="1" customFormat="1" ht="24.95" customHeight="1">
      <c r="B54" s="32"/>
      <c r="C54" s="27" t="s">
        <v>28</v>
      </c>
      <c r="D54" s="33"/>
      <c r="E54" s="33"/>
      <c r="F54" s="25" t="str">
        <f>E15</f>
        <v>SM Ostrava, Horní 791/3, 700 30 Ostrava–Hrabůvka</v>
      </c>
      <c r="G54" s="33"/>
      <c r="H54" s="33"/>
      <c r="I54" s="103" t="s">
        <v>34</v>
      </c>
      <c r="J54" s="30" t="str">
        <f>E21</f>
        <v>Atregia, s.r.o., Šebrov 215, 679 22</v>
      </c>
      <c r="K54" s="33"/>
      <c r="L54" s="36"/>
    </row>
    <row r="55" spans="2:12" s="1" customFormat="1" ht="13.7" customHeight="1">
      <c r="B55" s="32"/>
      <c r="C55" s="27" t="s">
        <v>32</v>
      </c>
      <c r="D55" s="33"/>
      <c r="E55" s="33"/>
      <c r="F55" s="25" t="str">
        <f>IF(E18="","",E18)</f>
        <v>Vyplň údaj</v>
      </c>
      <c r="G55" s="33"/>
      <c r="H55" s="33"/>
      <c r="I55" s="103" t="s">
        <v>37</v>
      </c>
      <c r="J55" s="30" t="str">
        <f>E24</f>
        <v>Ing. Lenka Požárová</v>
      </c>
      <c r="K55" s="33"/>
      <c r="L55" s="36"/>
    </row>
    <row r="56" spans="2:12" s="1" customFormat="1" ht="10.35" customHeight="1">
      <c r="B56" s="32"/>
      <c r="C56" s="33"/>
      <c r="D56" s="33"/>
      <c r="E56" s="33"/>
      <c r="F56" s="33"/>
      <c r="G56" s="33"/>
      <c r="H56" s="33"/>
      <c r="I56" s="102"/>
      <c r="J56" s="33"/>
      <c r="K56" s="33"/>
      <c r="L56" s="36"/>
    </row>
    <row r="57" spans="2:12" s="1" customFormat="1" ht="29.25" customHeight="1">
      <c r="B57" s="32"/>
      <c r="C57" s="128" t="s">
        <v>132</v>
      </c>
      <c r="D57" s="129"/>
      <c r="E57" s="129"/>
      <c r="F57" s="129"/>
      <c r="G57" s="129"/>
      <c r="H57" s="129"/>
      <c r="I57" s="130"/>
      <c r="J57" s="131" t="s">
        <v>133</v>
      </c>
      <c r="K57" s="129"/>
      <c r="L57" s="36"/>
    </row>
    <row r="58" spans="2:12" s="1" customFormat="1" ht="10.35" customHeight="1">
      <c r="B58" s="32"/>
      <c r="C58" s="33"/>
      <c r="D58" s="33"/>
      <c r="E58" s="33"/>
      <c r="F58" s="33"/>
      <c r="G58" s="33"/>
      <c r="H58" s="33"/>
      <c r="I58" s="102"/>
      <c r="J58" s="33"/>
      <c r="K58" s="33"/>
      <c r="L58" s="36"/>
    </row>
    <row r="59" spans="2:47" s="1" customFormat="1" ht="22.9" customHeight="1">
      <c r="B59" s="32"/>
      <c r="C59" s="132" t="s">
        <v>134</v>
      </c>
      <c r="D59" s="33"/>
      <c r="E59" s="33"/>
      <c r="F59" s="33"/>
      <c r="G59" s="33"/>
      <c r="H59" s="33"/>
      <c r="I59" s="102"/>
      <c r="J59" s="71">
        <f>J80</f>
        <v>0</v>
      </c>
      <c r="K59" s="33"/>
      <c r="L59" s="36"/>
      <c r="AU59" s="15" t="s">
        <v>135</v>
      </c>
    </row>
    <row r="60" spans="2:12" s="7" customFormat="1" ht="24.95" customHeight="1">
      <c r="B60" s="133"/>
      <c r="C60" s="134"/>
      <c r="D60" s="135" t="s">
        <v>136</v>
      </c>
      <c r="E60" s="136"/>
      <c r="F60" s="136"/>
      <c r="G60" s="136"/>
      <c r="H60" s="136"/>
      <c r="I60" s="137"/>
      <c r="J60" s="138">
        <f>J81</f>
        <v>0</v>
      </c>
      <c r="K60" s="134"/>
      <c r="L60" s="139"/>
    </row>
    <row r="61" spans="2:12" s="1" customFormat="1" ht="21.75" customHeight="1">
      <c r="B61" s="32"/>
      <c r="C61" s="33"/>
      <c r="D61" s="33"/>
      <c r="E61" s="33"/>
      <c r="F61" s="33"/>
      <c r="G61" s="33"/>
      <c r="H61" s="33"/>
      <c r="I61" s="102"/>
      <c r="J61" s="33"/>
      <c r="K61" s="33"/>
      <c r="L61" s="36"/>
    </row>
    <row r="62" spans="2:12" s="1" customFormat="1" ht="6.95" customHeight="1">
      <c r="B62" s="44"/>
      <c r="C62" s="45"/>
      <c r="D62" s="45"/>
      <c r="E62" s="45"/>
      <c r="F62" s="45"/>
      <c r="G62" s="45"/>
      <c r="H62" s="45"/>
      <c r="I62" s="124"/>
      <c r="J62" s="45"/>
      <c r="K62" s="45"/>
      <c r="L62" s="36"/>
    </row>
    <row r="66" spans="2:12" s="1" customFormat="1" ht="6.95" customHeight="1">
      <c r="B66" s="46"/>
      <c r="C66" s="47"/>
      <c r="D66" s="47"/>
      <c r="E66" s="47"/>
      <c r="F66" s="47"/>
      <c r="G66" s="47"/>
      <c r="H66" s="47"/>
      <c r="I66" s="127"/>
      <c r="J66" s="47"/>
      <c r="K66" s="47"/>
      <c r="L66" s="36"/>
    </row>
    <row r="67" spans="2:12" s="1" customFormat="1" ht="24.95" customHeight="1">
      <c r="B67" s="32"/>
      <c r="C67" s="21" t="s">
        <v>141</v>
      </c>
      <c r="D67" s="33"/>
      <c r="E67" s="33"/>
      <c r="F67" s="33"/>
      <c r="G67" s="33"/>
      <c r="H67" s="33"/>
      <c r="I67" s="102"/>
      <c r="J67" s="33"/>
      <c r="K67" s="33"/>
      <c r="L67" s="36"/>
    </row>
    <row r="68" spans="2:12" s="1" customFormat="1" ht="6.95" customHeight="1">
      <c r="B68" s="32"/>
      <c r="C68" s="33"/>
      <c r="D68" s="33"/>
      <c r="E68" s="33"/>
      <c r="F68" s="33"/>
      <c r="G68" s="33"/>
      <c r="H68" s="33"/>
      <c r="I68" s="102"/>
      <c r="J68" s="33"/>
      <c r="K68" s="33"/>
      <c r="L68" s="36"/>
    </row>
    <row r="69" spans="2:12" s="1" customFormat="1" ht="12" customHeight="1">
      <c r="B69" s="32"/>
      <c r="C69" s="27" t="s">
        <v>16</v>
      </c>
      <c r="D69" s="33"/>
      <c r="E69" s="33"/>
      <c r="F69" s="33"/>
      <c r="G69" s="33"/>
      <c r="H69" s="33"/>
      <c r="I69" s="102"/>
      <c r="J69" s="33"/>
      <c r="K69" s="33"/>
      <c r="L69" s="36"/>
    </row>
    <row r="70" spans="2:12" s="1" customFormat="1" ht="16.5" customHeight="1">
      <c r="B70" s="32"/>
      <c r="C70" s="33"/>
      <c r="D70" s="33"/>
      <c r="E70" s="278" t="str">
        <f>E7</f>
        <v>Zeleň Savarin (Dr. Martínka)</v>
      </c>
      <c r="F70" s="279"/>
      <c r="G70" s="279"/>
      <c r="H70" s="279"/>
      <c r="I70" s="102"/>
      <c r="J70" s="33"/>
      <c r="K70" s="33"/>
      <c r="L70" s="36"/>
    </row>
    <row r="71" spans="2:12" s="1" customFormat="1" ht="12" customHeight="1">
      <c r="B71" s="32"/>
      <c r="C71" s="27" t="s">
        <v>122</v>
      </c>
      <c r="D71" s="33"/>
      <c r="E71" s="33"/>
      <c r="F71" s="33"/>
      <c r="G71" s="33"/>
      <c r="H71" s="33"/>
      <c r="I71" s="102"/>
      <c r="J71" s="33"/>
      <c r="K71" s="33"/>
      <c r="L71" s="36"/>
    </row>
    <row r="72" spans="2:12" s="1" customFormat="1" ht="16.5" customHeight="1">
      <c r="B72" s="32"/>
      <c r="C72" s="33"/>
      <c r="D72" s="33"/>
      <c r="E72" s="263" t="str">
        <f>E9</f>
        <v>D.2 - Pítko a mlhoviště</v>
      </c>
      <c r="F72" s="262"/>
      <c r="G72" s="262"/>
      <c r="H72" s="262"/>
      <c r="I72" s="102"/>
      <c r="J72" s="33"/>
      <c r="K72" s="33"/>
      <c r="L72" s="36"/>
    </row>
    <row r="73" spans="2:12" s="1" customFormat="1" ht="6.95" customHeight="1">
      <c r="B73" s="32"/>
      <c r="C73" s="33"/>
      <c r="D73" s="33"/>
      <c r="E73" s="33"/>
      <c r="F73" s="33"/>
      <c r="G73" s="33"/>
      <c r="H73" s="33"/>
      <c r="I73" s="102"/>
      <c r="J73" s="33"/>
      <c r="K73" s="33"/>
      <c r="L73" s="36"/>
    </row>
    <row r="74" spans="2:12" s="1" customFormat="1" ht="12" customHeight="1">
      <c r="B74" s="32"/>
      <c r="C74" s="27" t="s">
        <v>22</v>
      </c>
      <c r="D74" s="33"/>
      <c r="E74" s="33"/>
      <c r="F74" s="25" t="str">
        <f>F12</f>
        <v>k.ú. Hrabůvka</v>
      </c>
      <c r="G74" s="33"/>
      <c r="H74" s="33"/>
      <c r="I74" s="103" t="s">
        <v>24</v>
      </c>
      <c r="J74" s="53" t="str">
        <f>IF(J12="","",J12)</f>
        <v>6. 1. 2017</v>
      </c>
      <c r="K74" s="33"/>
      <c r="L74" s="36"/>
    </row>
    <row r="75" spans="2:12" s="1" customFormat="1" ht="6.95" customHeight="1">
      <c r="B75" s="32"/>
      <c r="C75" s="33"/>
      <c r="D75" s="33"/>
      <c r="E75" s="33"/>
      <c r="F75" s="33"/>
      <c r="G75" s="33"/>
      <c r="H75" s="33"/>
      <c r="I75" s="102"/>
      <c r="J75" s="33"/>
      <c r="K75" s="33"/>
      <c r="L75" s="36"/>
    </row>
    <row r="76" spans="2:12" s="1" customFormat="1" ht="24.95" customHeight="1">
      <c r="B76" s="32"/>
      <c r="C76" s="27" t="s">
        <v>28</v>
      </c>
      <c r="D76" s="33"/>
      <c r="E76" s="33"/>
      <c r="F76" s="25" t="str">
        <f>E15</f>
        <v>SM Ostrava, Horní 791/3, 700 30 Ostrava–Hrabůvka</v>
      </c>
      <c r="G76" s="33"/>
      <c r="H76" s="33"/>
      <c r="I76" s="103" t="s">
        <v>34</v>
      </c>
      <c r="J76" s="30" t="str">
        <f>E21</f>
        <v>Atregia, s.r.o., Šebrov 215, 679 22</v>
      </c>
      <c r="K76" s="33"/>
      <c r="L76" s="36"/>
    </row>
    <row r="77" spans="2:12" s="1" customFormat="1" ht="13.7" customHeight="1">
      <c r="B77" s="32"/>
      <c r="C77" s="27" t="s">
        <v>32</v>
      </c>
      <c r="D77" s="33"/>
      <c r="E77" s="33"/>
      <c r="F77" s="25" t="str">
        <f>IF(E18="","",E18)</f>
        <v>Vyplň údaj</v>
      </c>
      <c r="G77" s="33"/>
      <c r="H77" s="33"/>
      <c r="I77" s="103" t="s">
        <v>37</v>
      </c>
      <c r="J77" s="30" t="str">
        <f>E24</f>
        <v>Ing. Lenka Požárová</v>
      </c>
      <c r="K77" s="33"/>
      <c r="L77" s="36"/>
    </row>
    <row r="78" spans="2:12" s="1" customFormat="1" ht="10.35" customHeight="1">
      <c r="B78" s="32"/>
      <c r="C78" s="33"/>
      <c r="D78" s="33"/>
      <c r="E78" s="33"/>
      <c r="F78" s="33"/>
      <c r="G78" s="33"/>
      <c r="H78" s="33"/>
      <c r="I78" s="102"/>
      <c r="J78" s="33"/>
      <c r="K78" s="33"/>
      <c r="L78" s="36"/>
    </row>
    <row r="79" spans="2:20" s="9" customFormat="1" ht="29.25" customHeight="1">
      <c r="B79" s="147"/>
      <c r="C79" s="148" t="s">
        <v>142</v>
      </c>
      <c r="D79" s="149" t="s">
        <v>59</v>
      </c>
      <c r="E79" s="149" t="s">
        <v>55</v>
      </c>
      <c r="F79" s="149" t="s">
        <v>56</v>
      </c>
      <c r="G79" s="149" t="s">
        <v>143</v>
      </c>
      <c r="H79" s="149" t="s">
        <v>144</v>
      </c>
      <c r="I79" s="150" t="s">
        <v>145</v>
      </c>
      <c r="J79" s="149" t="s">
        <v>133</v>
      </c>
      <c r="K79" s="151" t="s">
        <v>146</v>
      </c>
      <c r="L79" s="152"/>
      <c r="M79" s="62" t="s">
        <v>1</v>
      </c>
      <c r="N79" s="63" t="s">
        <v>44</v>
      </c>
      <c r="O79" s="63" t="s">
        <v>147</v>
      </c>
      <c r="P79" s="63" t="s">
        <v>148</v>
      </c>
      <c r="Q79" s="63" t="s">
        <v>149</v>
      </c>
      <c r="R79" s="63" t="s">
        <v>150</v>
      </c>
      <c r="S79" s="63" t="s">
        <v>151</v>
      </c>
      <c r="T79" s="64" t="s">
        <v>152</v>
      </c>
    </row>
    <row r="80" spans="2:63" s="1" customFormat="1" ht="22.9" customHeight="1">
      <c r="B80" s="32"/>
      <c r="C80" s="69" t="s">
        <v>153</v>
      </c>
      <c r="D80" s="33"/>
      <c r="E80" s="33"/>
      <c r="F80" s="33"/>
      <c r="G80" s="33"/>
      <c r="H80" s="33"/>
      <c r="I80" s="102"/>
      <c r="J80" s="153">
        <f>BK80</f>
        <v>0</v>
      </c>
      <c r="K80" s="33"/>
      <c r="L80" s="36"/>
      <c r="M80" s="65"/>
      <c r="N80" s="66"/>
      <c r="O80" s="66"/>
      <c r="P80" s="154">
        <f>P81</f>
        <v>0</v>
      </c>
      <c r="Q80" s="66"/>
      <c r="R80" s="154">
        <f>R81</f>
        <v>0</v>
      </c>
      <c r="S80" s="66"/>
      <c r="T80" s="155">
        <f>T81</f>
        <v>0</v>
      </c>
      <c r="AT80" s="15" t="s">
        <v>73</v>
      </c>
      <c r="AU80" s="15" t="s">
        <v>135</v>
      </c>
      <c r="BK80" s="156">
        <f>BK81</f>
        <v>0</v>
      </c>
    </row>
    <row r="81" spans="2:63" s="10" customFormat="1" ht="25.9" customHeight="1">
      <c r="B81" s="157"/>
      <c r="C81" s="158"/>
      <c r="D81" s="159" t="s">
        <v>73</v>
      </c>
      <c r="E81" s="160" t="s">
        <v>154</v>
      </c>
      <c r="F81" s="160" t="s">
        <v>155</v>
      </c>
      <c r="G81" s="158"/>
      <c r="H81" s="158"/>
      <c r="I81" s="161"/>
      <c r="J81" s="162">
        <f>BK81</f>
        <v>0</v>
      </c>
      <c r="K81" s="158"/>
      <c r="L81" s="163"/>
      <c r="M81" s="164"/>
      <c r="N81" s="165"/>
      <c r="O81" s="165"/>
      <c r="P81" s="166">
        <f>P82</f>
        <v>0</v>
      </c>
      <c r="Q81" s="165"/>
      <c r="R81" s="166">
        <f>R82</f>
        <v>0</v>
      </c>
      <c r="S81" s="165"/>
      <c r="T81" s="167">
        <f>T82</f>
        <v>0</v>
      </c>
      <c r="AR81" s="168" t="s">
        <v>21</v>
      </c>
      <c r="AT81" s="169" t="s">
        <v>73</v>
      </c>
      <c r="AU81" s="169" t="s">
        <v>74</v>
      </c>
      <c r="AY81" s="168" t="s">
        <v>156</v>
      </c>
      <c r="BK81" s="170">
        <f>BK82</f>
        <v>0</v>
      </c>
    </row>
    <row r="82" spans="2:65" s="1" customFormat="1" ht="16.5" customHeight="1">
      <c r="B82" s="32"/>
      <c r="C82" s="173" t="s">
        <v>21</v>
      </c>
      <c r="D82" s="173" t="s">
        <v>158</v>
      </c>
      <c r="E82" s="174" t="s">
        <v>376</v>
      </c>
      <c r="F82" s="175" t="s">
        <v>377</v>
      </c>
      <c r="G82" s="176" t="s">
        <v>378</v>
      </c>
      <c r="H82" s="177">
        <v>1</v>
      </c>
      <c r="I82" s="178"/>
      <c r="J82" s="179">
        <f>ROUND(I82*H82,2)</f>
        <v>0</v>
      </c>
      <c r="K82" s="175" t="s">
        <v>1</v>
      </c>
      <c r="L82" s="36"/>
      <c r="M82" s="218" t="s">
        <v>1</v>
      </c>
      <c r="N82" s="219" t="s">
        <v>45</v>
      </c>
      <c r="O82" s="220"/>
      <c r="P82" s="221">
        <f>O82*H82</f>
        <v>0</v>
      </c>
      <c r="Q82" s="221">
        <v>0</v>
      </c>
      <c r="R82" s="221">
        <f>Q82*H82</f>
        <v>0</v>
      </c>
      <c r="S82" s="221">
        <v>0</v>
      </c>
      <c r="T82" s="222">
        <f>S82*H82</f>
        <v>0</v>
      </c>
      <c r="AR82" s="15" t="s">
        <v>162</v>
      </c>
      <c r="AT82" s="15" t="s">
        <v>158</v>
      </c>
      <c r="AU82" s="15" t="s">
        <v>21</v>
      </c>
      <c r="AY82" s="15" t="s">
        <v>156</v>
      </c>
      <c r="BE82" s="184">
        <f>IF(N82="základní",J82,0)</f>
        <v>0</v>
      </c>
      <c r="BF82" s="184">
        <f>IF(N82="snížená",J82,0)</f>
        <v>0</v>
      </c>
      <c r="BG82" s="184">
        <f>IF(N82="zákl. přenesená",J82,0)</f>
        <v>0</v>
      </c>
      <c r="BH82" s="184">
        <f>IF(N82="sníž. přenesená",J82,0)</f>
        <v>0</v>
      </c>
      <c r="BI82" s="184">
        <f>IF(N82="nulová",J82,0)</f>
        <v>0</v>
      </c>
      <c r="BJ82" s="15" t="s">
        <v>21</v>
      </c>
      <c r="BK82" s="184">
        <f>ROUND(I82*H82,2)</f>
        <v>0</v>
      </c>
      <c r="BL82" s="15" t="s">
        <v>162</v>
      </c>
      <c r="BM82" s="15" t="s">
        <v>379</v>
      </c>
    </row>
    <row r="83" spans="2:12" s="1" customFormat="1" ht="6.95" customHeight="1">
      <c r="B83" s="44"/>
      <c r="C83" s="45"/>
      <c r="D83" s="45"/>
      <c r="E83" s="45"/>
      <c r="F83" s="45"/>
      <c r="G83" s="45"/>
      <c r="H83" s="45"/>
      <c r="I83" s="124"/>
      <c r="J83" s="45"/>
      <c r="K83" s="45"/>
      <c r="L83" s="36"/>
    </row>
  </sheetData>
  <sheetProtection algorithmName="SHA-512" hashValue="PvOMUcyvTfAXiSNqQBM5cMI1oAw/E0CMYD4bRacRivgnTLiXMhM8Q5fdvf/Vh7d3cr5uwmN5iW4NZ7eO+3+F6Q==" saltValue="sWDhdKyLNjiDdctDGl5sIBJpWMCegVSSX6qc28S0oa5Ib8WrR4QJGJ+dlldr2gHwjIKleNk0UM7xIFPm8mm6tg==" spinCount="100000" sheet="1" objects="1" scenarios="1" formatColumns="0" formatRows="0" autoFilter="0"/>
  <autoFilter ref="C79:K82"/>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2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L2" s="254"/>
      <c r="M2" s="254"/>
      <c r="N2" s="254"/>
      <c r="O2" s="254"/>
      <c r="P2" s="254"/>
      <c r="Q2" s="254"/>
      <c r="R2" s="254"/>
      <c r="S2" s="254"/>
      <c r="T2" s="254"/>
      <c r="U2" s="254"/>
      <c r="V2" s="254"/>
      <c r="AT2" s="15" t="s">
        <v>89</v>
      </c>
      <c r="AZ2" s="96" t="s">
        <v>380</v>
      </c>
      <c r="BA2" s="96" t="s">
        <v>381</v>
      </c>
      <c r="BB2" s="96" t="s">
        <v>117</v>
      </c>
      <c r="BC2" s="96" t="s">
        <v>382</v>
      </c>
      <c r="BD2" s="96" t="s">
        <v>103</v>
      </c>
    </row>
    <row r="3" spans="2:56" ht="6.95" customHeight="1">
      <c r="B3" s="97"/>
      <c r="C3" s="98"/>
      <c r="D3" s="98"/>
      <c r="E3" s="98"/>
      <c r="F3" s="98"/>
      <c r="G3" s="98"/>
      <c r="H3" s="98"/>
      <c r="I3" s="99"/>
      <c r="J3" s="98"/>
      <c r="K3" s="98"/>
      <c r="L3" s="18"/>
      <c r="AT3" s="15" t="s">
        <v>83</v>
      </c>
      <c r="AZ3" s="96" t="s">
        <v>383</v>
      </c>
      <c r="BA3" s="96" t="s">
        <v>384</v>
      </c>
      <c r="BB3" s="96" t="s">
        <v>101</v>
      </c>
      <c r="BC3" s="96" t="s">
        <v>385</v>
      </c>
      <c r="BD3" s="96" t="s">
        <v>103</v>
      </c>
    </row>
    <row r="4" spans="2:56" ht="24.95" customHeight="1">
      <c r="B4" s="18"/>
      <c r="D4" s="100" t="s">
        <v>108</v>
      </c>
      <c r="L4" s="18"/>
      <c r="M4" s="22" t="s">
        <v>10</v>
      </c>
      <c r="AT4" s="15" t="s">
        <v>4</v>
      </c>
      <c r="AZ4" s="96" t="s">
        <v>386</v>
      </c>
      <c r="BA4" s="96" t="s">
        <v>387</v>
      </c>
      <c r="BB4" s="96" t="s">
        <v>101</v>
      </c>
      <c r="BC4" s="96" t="s">
        <v>388</v>
      </c>
      <c r="BD4" s="96" t="s">
        <v>103</v>
      </c>
    </row>
    <row r="5" spans="2:56" ht="6.95" customHeight="1">
      <c r="B5" s="18"/>
      <c r="L5" s="18"/>
      <c r="AZ5" s="96" t="s">
        <v>389</v>
      </c>
      <c r="BA5" s="96" t="s">
        <v>390</v>
      </c>
      <c r="BB5" s="96" t="s">
        <v>101</v>
      </c>
      <c r="BC5" s="96" t="s">
        <v>391</v>
      </c>
      <c r="BD5" s="96" t="s">
        <v>103</v>
      </c>
    </row>
    <row r="6" spans="2:56" ht="12" customHeight="1">
      <c r="B6" s="18"/>
      <c r="D6" s="101" t="s">
        <v>16</v>
      </c>
      <c r="L6" s="18"/>
      <c r="AZ6" s="96" t="s">
        <v>392</v>
      </c>
      <c r="BA6" s="96" t="s">
        <v>393</v>
      </c>
      <c r="BB6" s="96" t="s">
        <v>101</v>
      </c>
      <c r="BC6" s="96" t="s">
        <v>394</v>
      </c>
      <c r="BD6" s="96" t="s">
        <v>103</v>
      </c>
    </row>
    <row r="7" spans="2:56" ht="16.5" customHeight="1">
      <c r="B7" s="18"/>
      <c r="E7" s="280" t="str">
        <f>'Rekapitulace stavby'!K6</f>
        <v>Zeleň Savarin (Dr. Martínka)</v>
      </c>
      <c r="F7" s="281"/>
      <c r="G7" s="281"/>
      <c r="H7" s="281"/>
      <c r="L7" s="18"/>
      <c r="AZ7" s="96" t="s">
        <v>395</v>
      </c>
      <c r="BA7" s="96" t="s">
        <v>396</v>
      </c>
      <c r="BB7" s="96" t="s">
        <v>101</v>
      </c>
      <c r="BC7" s="96" t="s">
        <v>397</v>
      </c>
      <c r="BD7" s="96" t="s">
        <v>103</v>
      </c>
    </row>
    <row r="8" spans="2:56" s="1" customFormat="1" ht="12" customHeight="1">
      <c r="B8" s="36"/>
      <c r="D8" s="101" t="s">
        <v>122</v>
      </c>
      <c r="I8" s="102"/>
      <c r="L8" s="36"/>
      <c r="AZ8" s="96" t="s">
        <v>398</v>
      </c>
      <c r="BA8" s="96" t="s">
        <v>399</v>
      </c>
      <c r="BB8" s="96" t="s">
        <v>101</v>
      </c>
      <c r="BC8" s="96" t="s">
        <v>400</v>
      </c>
      <c r="BD8" s="96" t="s">
        <v>103</v>
      </c>
    </row>
    <row r="9" spans="2:56" s="1" customFormat="1" ht="36.95" customHeight="1">
      <c r="B9" s="36"/>
      <c r="E9" s="282" t="s">
        <v>401</v>
      </c>
      <c r="F9" s="283"/>
      <c r="G9" s="283"/>
      <c r="H9" s="283"/>
      <c r="I9" s="102"/>
      <c r="L9" s="36"/>
      <c r="AZ9" s="96" t="s">
        <v>402</v>
      </c>
      <c r="BA9" s="96" t="s">
        <v>403</v>
      </c>
      <c r="BB9" s="96" t="s">
        <v>106</v>
      </c>
      <c r="BC9" s="96" t="s">
        <v>404</v>
      </c>
      <c r="BD9" s="96" t="s">
        <v>103</v>
      </c>
    </row>
    <row r="10" spans="2:56" s="1" customFormat="1" ht="12">
      <c r="B10" s="36"/>
      <c r="I10" s="102"/>
      <c r="L10" s="36"/>
      <c r="AZ10" s="96" t="s">
        <v>405</v>
      </c>
      <c r="BA10" s="96" t="s">
        <v>406</v>
      </c>
      <c r="BB10" s="96" t="s">
        <v>106</v>
      </c>
      <c r="BC10" s="96" t="s">
        <v>407</v>
      </c>
      <c r="BD10" s="96" t="s">
        <v>103</v>
      </c>
    </row>
    <row r="11" spans="2:56" s="1" customFormat="1" ht="12" customHeight="1">
      <c r="B11" s="36"/>
      <c r="D11" s="101" t="s">
        <v>19</v>
      </c>
      <c r="F11" s="15" t="s">
        <v>1</v>
      </c>
      <c r="I11" s="103" t="s">
        <v>20</v>
      </c>
      <c r="J11" s="15" t="s">
        <v>1</v>
      </c>
      <c r="L11" s="36"/>
      <c r="AZ11" s="96" t="s">
        <v>408</v>
      </c>
      <c r="BA11" s="96" t="s">
        <v>409</v>
      </c>
      <c r="BB11" s="96" t="s">
        <v>106</v>
      </c>
      <c r="BC11" s="96" t="s">
        <v>410</v>
      </c>
      <c r="BD11" s="96" t="s">
        <v>103</v>
      </c>
    </row>
    <row r="12" spans="2:56" s="1" customFormat="1" ht="12" customHeight="1">
      <c r="B12" s="36"/>
      <c r="D12" s="101" t="s">
        <v>22</v>
      </c>
      <c r="F12" s="15" t="s">
        <v>23</v>
      </c>
      <c r="I12" s="103" t="s">
        <v>24</v>
      </c>
      <c r="J12" s="104" t="str">
        <f>'Rekapitulace stavby'!AN8</f>
        <v>6. 1. 2017</v>
      </c>
      <c r="L12" s="36"/>
      <c r="AZ12" s="96" t="s">
        <v>411</v>
      </c>
      <c r="BA12" s="96" t="s">
        <v>412</v>
      </c>
      <c r="BB12" s="96" t="s">
        <v>106</v>
      </c>
      <c r="BC12" s="96" t="s">
        <v>413</v>
      </c>
      <c r="BD12" s="96" t="s">
        <v>103</v>
      </c>
    </row>
    <row r="13" spans="2:56" s="1" customFormat="1" ht="10.9" customHeight="1">
      <c r="B13" s="36"/>
      <c r="I13" s="102"/>
      <c r="L13" s="36"/>
      <c r="AZ13" s="96" t="s">
        <v>414</v>
      </c>
      <c r="BA13" s="96" t="s">
        <v>412</v>
      </c>
      <c r="BB13" s="96" t="s">
        <v>106</v>
      </c>
      <c r="BC13" s="96" t="s">
        <v>415</v>
      </c>
      <c r="BD13" s="96" t="s">
        <v>103</v>
      </c>
    </row>
    <row r="14" spans="2:56" s="1" customFormat="1" ht="12" customHeight="1">
      <c r="B14" s="36"/>
      <c r="D14" s="101" t="s">
        <v>28</v>
      </c>
      <c r="I14" s="103" t="s">
        <v>29</v>
      </c>
      <c r="J14" s="15" t="s">
        <v>1</v>
      </c>
      <c r="L14" s="36"/>
      <c r="AZ14" s="96" t="s">
        <v>416</v>
      </c>
      <c r="BA14" s="96" t="s">
        <v>417</v>
      </c>
      <c r="BB14" s="96" t="s">
        <v>106</v>
      </c>
      <c r="BC14" s="96" t="s">
        <v>418</v>
      </c>
      <c r="BD14" s="96" t="s">
        <v>103</v>
      </c>
    </row>
    <row r="15" spans="2:56" s="1" customFormat="1" ht="18" customHeight="1">
      <c r="B15" s="36"/>
      <c r="E15" s="15" t="s">
        <v>130</v>
      </c>
      <c r="I15" s="103" t="s">
        <v>31</v>
      </c>
      <c r="J15" s="15" t="s">
        <v>1</v>
      </c>
      <c r="L15" s="36"/>
      <c r="AZ15" s="96" t="s">
        <v>419</v>
      </c>
      <c r="BA15" s="96" t="s">
        <v>420</v>
      </c>
      <c r="BB15" s="96" t="s">
        <v>106</v>
      </c>
      <c r="BC15" s="96" t="s">
        <v>421</v>
      </c>
      <c r="BD15" s="96" t="s">
        <v>103</v>
      </c>
    </row>
    <row r="16" spans="2:56" s="1" customFormat="1" ht="6.95" customHeight="1">
      <c r="B16" s="36"/>
      <c r="I16" s="102"/>
      <c r="L16" s="36"/>
      <c r="AZ16" s="96" t="s">
        <v>422</v>
      </c>
      <c r="BA16" s="96" t="s">
        <v>423</v>
      </c>
      <c r="BB16" s="96" t="s">
        <v>106</v>
      </c>
      <c r="BC16" s="96" t="s">
        <v>424</v>
      </c>
      <c r="BD16" s="96" t="s">
        <v>103</v>
      </c>
    </row>
    <row r="17" spans="2:56" s="1" customFormat="1" ht="12" customHeight="1">
      <c r="B17" s="36"/>
      <c r="D17" s="101" t="s">
        <v>32</v>
      </c>
      <c r="I17" s="103" t="s">
        <v>29</v>
      </c>
      <c r="J17" s="28" t="str">
        <f>'Rekapitulace stavby'!AN13</f>
        <v>Vyplň údaj</v>
      </c>
      <c r="L17" s="36"/>
      <c r="AZ17" s="96" t="s">
        <v>425</v>
      </c>
      <c r="BA17" s="96" t="s">
        <v>426</v>
      </c>
      <c r="BB17" s="96" t="s">
        <v>101</v>
      </c>
      <c r="BC17" s="96" t="s">
        <v>427</v>
      </c>
      <c r="BD17" s="96" t="s">
        <v>103</v>
      </c>
    </row>
    <row r="18" spans="2:56" s="1" customFormat="1" ht="18" customHeight="1">
      <c r="B18" s="36"/>
      <c r="E18" s="284" t="str">
        <f>'Rekapitulace stavby'!E14</f>
        <v>Vyplň údaj</v>
      </c>
      <c r="F18" s="285"/>
      <c r="G18" s="285"/>
      <c r="H18" s="285"/>
      <c r="I18" s="103" t="s">
        <v>31</v>
      </c>
      <c r="J18" s="28" t="str">
        <f>'Rekapitulace stavby'!AN14</f>
        <v>Vyplň údaj</v>
      </c>
      <c r="L18" s="36"/>
      <c r="AZ18" s="96" t="s">
        <v>428</v>
      </c>
      <c r="BA18" s="96" t="s">
        <v>429</v>
      </c>
      <c r="BB18" s="96" t="s">
        <v>101</v>
      </c>
      <c r="BC18" s="96" t="s">
        <v>430</v>
      </c>
      <c r="BD18" s="96" t="s">
        <v>103</v>
      </c>
    </row>
    <row r="19" spans="2:56" s="1" customFormat="1" ht="6.95" customHeight="1">
      <c r="B19" s="36"/>
      <c r="I19" s="102"/>
      <c r="L19" s="36"/>
      <c r="AZ19" s="96" t="s">
        <v>431</v>
      </c>
      <c r="BA19" s="96" t="s">
        <v>432</v>
      </c>
      <c r="BB19" s="96" t="s">
        <v>101</v>
      </c>
      <c r="BC19" s="96" t="s">
        <v>341</v>
      </c>
      <c r="BD19" s="96" t="s">
        <v>103</v>
      </c>
    </row>
    <row r="20" spans="2:56" s="1" customFormat="1" ht="12" customHeight="1">
      <c r="B20" s="36"/>
      <c r="D20" s="101" t="s">
        <v>34</v>
      </c>
      <c r="I20" s="103" t="s">
        <v>29</v>
      </c>
      <c r="J20" s="15" t="s">
        <v>1</v>
      </c>
      <c r="L20" s="36"/>
      <c r="AZ20" s="96" t="s">
        <v>433</v>
      </c>
      <c r="BA20" s="96" t="s">
        <v>434</v>
      </c>
      <c r="BB20" s="96" t="s">
        <v>101</v>
      </c>
      <c r="BC20" s="96" t="s">
        <v>435</v>
      </c>
      <c r="BD20" s="96" t="s">
        <v>103</v>
      </c>
    </row>
    <row r="21" spans="2:56" s="1" customFormat="1" ht="18" customHeight="1">
      <c r="B21" s="36"/>
      <c r="E21" s="15" t="s">
        <v>35</v>
      </c>
      <c r="I21" s="103" t="s">
        <v>31</v>
      </c>
      <c r="J21" s="15" t="s">
        <v>1</v>
      </c>
      <c r="L21" s="36"/>
      <c r="AZ21" s="96" t="s">
        <v>436</v>
      </c>
      <c r="BA21" s="96" t="s">
        <v>437</v>
      </c>
      <c r="BB21" s="96" t="s">
        <v>101</v>
      </c>
      <c r="BC21" s="96" t="s">
        <v>438</v>
      </c>
      <c r="BD21" s="96" t="s">
        <v>103</v>
      </c>
    </row>
    <row r="22" spans="2:56" s="1" customFormat="1" ht="6.95" customHeight="1">
      <c r="B22" s="36"/>
      <c r="I22" s="102"/>
      <c r="L22" s="36"/>
      <c r="AZ22" s="96" t="s">
        <v>439</v>
      </c>
      <c r="BA22" s="96" t="s">
        <v>440</v>
      </c>
      <c r="BB22" s="96" t="s">
        <v>101</v>
      </c>
      <c r="BC22" s="96" t="s">
        <v>421</v>
      </c>
      <c r="BD22" s="96" t="s">
        <v>103</v>
      </c>
    </row>
    <row r="23" spans="2:56" s="1" customFormat="1" ht="12" customHeight="1">
      <c r="B23" s="36"/>
      <c r="D23" s="101" t="s">
        <v>37</v>
      </c>
      <c r="I23" s="103" t="s">
        <v>29</v>
      </c>
      <c r="J23" s="15" t="s">
        <v>1</v>
      </c>
      <c r="L23" s="36"/>
      <c r="AZ23" s="96" t="s">
        <v>441</v>
      </c>
      <c r="BA23" s="96" t="s">
        <v>442</v>
      </c>
      <c r="BB23" s="96" t="s">
        <v>101</v>
      </c>
      <c r="BC23" s="96" t="s">
        <v>424</v>
      </c>
      <c r="BD23" s="96" t="s">
        <v>103</v>
      </c>
    </row>
    <row r="24" spans="2:12" s="1" customFormat="1" ht="18" customHeight="1">
      <c r="B24" s="36"/>
      <c r="E24" s="15" t="s">
        <v>38</v>
      </c>
      <c r="I24" s="103" t="s">
        <v>31</v>
      </c>
      <c r="J24" s="15" t="s">
        <v>1</v>
      </c>
      <c r="L24" s="36"/>
    </row>
    <row r="25" spans="2:12" s="1" customFormat="1" ht="6.95" customHeight="1">
      <c r="B25" s="36"/>
      <c r="I25" s="102"/>
      <c r="L25" s="36"/>
    </row>
    <row r="26" spans="2:12" s="1" customFormat="1" ht="12" customHeight="1">
      <c r="B26" s="36"/>
      <c r="D26" s="101" t="s">
        <v>39</v>
      </c>
      <c r="I26" s="102"/>
      <c r="L26" s="36"/>
    </row>
    <row r="27" spans="2:12" s="6" customFormat="1" ht="16.5" customHeight="1">
      <c r="B27" s="105"/>
      <c r="E27" s="286" t="s">
        <v>1</v>
      </c>
      <c r="F27" s="286"/>
      <c r="G27" s="286"/>
      <c r="H27" s="286"/>
      <c r="I27" s="106"/>
      <c r="L27" s="105"/>
    </row>
    <row r="28" spans="2:12" s="1" customFormat="1" ht="6.95" customHeight="1">
      <c r="B28" s="36"/>
      <c r="I28" s="102"/>
      <c r="L28" s="36"/>
    </row>
    <row r="29" spans="2:12" s="1" customFormat="1" ht="6.95" customHeight="1">
      <c r="B29" s="36"/>
      <c r="D29" s="54"/>
      <c r="E29" s="54"/>
      <c r="F29" s="54"/>
      <c r="G29" s="54"/>
      <c r="H29" s="54"/>
      <c r="I29" s="107"/>
      <c r="J29" s="54"/>
      <c r="K29" s="54"/>
      <c r="L29" s="36"/>
    </row>
    <row r="30" spans="2:12" s="1" customFormat="1" ht="25.35" customHeight="1">
      <c r="B30" s="36"/>
      <c r="D30" s="108" t="s">
        <v>40</v>
      </c>
      <c r="I30" s="102"/>
      <c r="J30" s="109">
        <f>ROUND(J87,2)</f>
        <v>0</v>
      </c>
      <c r="L30" s="36"/>
    </row>
    <row r="31" spans="2:12" s="1" customFormat="1" ht="6.95" customHeight="1">
      <c r="B31" s="36"/>
      <c r="D31" s="54"/>
      <c r="E31" s="54"/>
      <c r="F31" s="54"/>
      <c r="G31" s="54"/>
      <c r="H31" s="54"/>
      <c r="I31" s="107"/>
      <c r="J31" s="54"/>
      <c r="K31" s="54"/>
      <c r="L31" s="36"/>
    </row>
    <row r="32" spans="2:12" s="1" customFormat="1" ht="14.45" customHeight="1">
      <c r="B32" s="36"/>
      <c r="F32" s="110" t="s">
        <v>42</v>
      </c>
      <c r="I32" s="111" t="s">
        <v>41</v>
      </c>
      <c r="J32" s="110" t="s">
        <v>43</v>
      </c>
      <c r="L32" s="36"/>
    </row>
    <row r="33" spans="2:12" s="1" customFormat="1" ht="14.45" customHeight="1">
      <c r="B33" s="36"/>
      <c r="D33" s="101" t="s">
        <v>44</v>
      </c>
      <c r="E33" s="101" t="s">
        <v>45</v>
      </c>
      <c r="F33" s="112">
        <f>ROUND((SUM(BE87:BE220)),2)</f>
        <v>0</v>
      </c>
      <c r="I33" s="113">
        <v>0.21</v>
      </c>
      <c r="J33" s="112">
        <f>ROUND(((SUM(BE87:BE220))*I33),2)</f>
        <v>0</v>
      </c>
      <c r="L33" s="36"/>
    </row>
    <row r="34" spans="2:12" s="1" customFormat="1" ht="14.45" customHeight="1">
      <c r="B34" s="36"/>
      <c r="E34" s="101" t="s">
        <v>46</v>
      </c>
      <c r="F34" s="112">
        <f>ROUND((SUM(BF87:BF220)),2)</f>
        <v>0</v>
      </c>
      <c r="I34" s="113">
        <v>0.15</v>
      </c>
      <c r="J34" s="112">
        <f>ROUND(((SUM(BF87:BF220))*I34),2)</f>
        <v>0</v>
      </c>
      <c r="L34" s="36"/>
    </row>
    <row r="35" spans="2:12" s="1" customFormat="1" ht="14.45" customHeight="1" hidden="1">
      <c r="B35" s="36"/>
      <c r="E35" s="101" t="s">
        <v>47</v>
      </c>
      <c r="F35" s="112">
        <f>ROUND((SUM(BG87:BG220)),2)</f>
        <v>0</v>
      </c>
      <c r="I35" s="113">
        <v>0.21</v>
      </c>
      <c r="J35" s="112">
        <f>0</f>
        <v>0</v>
      </c>
      <c r="L35" s="36"/>
    </row>
    <row r="36" spans="2:12" s="1" customFormat="1" ht="14.45" customHeight="1" hidden="1">
      <c r="B36" s="36"/>
      <c r="E36" s="101" t="s">
        <v>48</v>
      </c>
      <c r="F36" s="112">
        <f>ROUND((SUM(BH87:BH220)),2)</f>
        <v>0</v>
      </c>
      <c r="I36" s="113">
        <v>0.15</v>
      </c>
      <c r="J36" s="112">
        <f>0</f>
        <v>0</v>
      </c>
      <c r="L36" s="36"/>
    </row>
    <row r="37" spans="2:12" s="1" customFormat="1" ht="14.45" customHeight="1" hidden="1">
      <c r="B37" s="36"/>
      <c r="E37" s="101" t="s">
        <v>49</v>
      </c>
      <c r="F37" s="112">
        <f>ROUND((SUM(BI87:BI220)),2)</f>
        <v>0</v>
      </c>
      <c r="I37" s="113">
        <v>0</v>
      </c>
      <c r="J37" s="112">
        <f>0</f>
        <v>0</v>
      </c>
      <c r="L37" s="36"/>
    </row>
    <row r="38" spans="2:12" s="1" customFormat="1" ht="6.95" customHeight="1">
      <c r="B38" s="36"/>
      <c r="I38" s="102"/>
      <c r="L38" s="36"/>
    </row>
    <row r="39" spans="2:12" s="1" customFormat="1" ht="25.35" customHeight="1">
      <c r="B39" s="36"/>
      <c r="C39" s="114"/>
      <c r="D39" s="115" t="s">
        <v>50</v>
      </c>
      <c r="E39" s="116"/>
      <c r="F39" s="116"/>
      <c r="G39" s="117" t="s">
        <v>51</v>
      </c>
      <c r="H39" s="118" t="s">
        <v>52</v>
      </c>
      <c r="I39" s="119"/>
      <c r="J39" s="120">
        <f>SUM(J30:J37)</f>
        <v>0</v>
      </c>
      <c r="K39" s="121"/>
      <c r="L39" s="36"/>
    </row>
    <row r="40" spans="2:12" s="1" customFormat="1" ht="14.45" customHeight="1">
      <c r="B40" s="122"/>
      <c r="C40" s="123"/>
      <c r="D40" s="123"/>
      <c r="E40" s="123"/>
      <c r="F40" s="123"/>
      <c r="G40" s="123"/>
      <c r="H40" s="123"/>
      <c r="I40" s="124"/>
      <c r="J40" s="123"/>
      <c r="K40" s="123"/>
      <c r="L40" s="36"/>
    </row>
    <row r="44" spans="2:12" s="1" customFormat="1" ht="6.95" customHeight="1">
      <c r="B44" s="125"/>
      <c r="C44" s="126"/>
      <c r="D44" s="126"/>
      <c r="E44" s="126"/>
      <c r="F44" s="126"/>
      <c r="G44" s="126"/>
      <c r="H44" s="126"/>
      <c r="I44" s="127"/>
      <c r="J44" s="126"/>
      <c r="K44" s="126"/>
      <c r="L44" s="36"/>
    </row>
    <row r="45" spans="2:12" s="1" customFormat="1" ht="24.95" customHeight="1">
      <c r="B45" s="32"/>
      <c r="C45" s="21" t="s">
        <v>131</v>
      </c>
      <c r="D45" s="33"/>
      <c r="E45" s="33"/>
      <c r="F45" s="33"/>
      <c r="G45" s="33"/>
      <c r="H45" s="33"/>
      <c r="I45" s="102"/>
      <c r="J45" s="33"/>
      <c r="K45" s="33"/>
      <c r="L45" s="36"/>
    </row>
    <row r="46" spans="2:12" s="1" customFormat="1" ht="6.95" customHeight="1">
      <c r="B46" s="32"/>
      <c r="C46" s="33"/>
      <c r="D46" s="33"/>
      <c r="E46" s="33"/>
      <c r="F46" s="33"/>
      <c r="G46" s="33"/>
      <c r="H46" s="33"/>
      <c r="I46" s="102"/>
      <c r="J46" s="33"/>
      <c r="K46" s="33"/>
      <c r="L46" s="36"/>
    </row>
    <row r="47" spans="2:12" s="1" customFormat="1" ht="12" customHeight="1">
      <c r="B47" s="32"/>
      <c r="C47" s="27" t="s">
        <v>16</v>
      </c>
      <c r="D47" s="33"/>
      <c r="E47" s="33"/>
      <c r="F47" s="33"/>
      <c r="G47" s="33"/>
      <c r="H47" s="33"/>
      <c r="I47" s="102"/>
      <c r="J47" s="33"/>
      <c r="K47" s="33"/>
      <c r="L47" s="36"/>
    </row>
    <row r="48" spans="2:12" s="1" customFormat="1" ht="16.5" customHeight="1">
      <c r="B48" s="32"/>
      <c r="C48" s="33"/>
      <c r="D48" s="33"/>
      <c r="E48" s="278" t="str">
        <f>E7</f>
        <v>Zeleň Savarin (Dr. Martínka)</v>
      </c>
      <c r="F48" s="279"/>
      <c r="G48" s="279"/>
      <c r="H48" s="279"/>
      <c r="I48" s="102"/>
      <c r="J48" s="33"/>
      <c r="K48" s="33"/>
      <c r="L48" s="36"/>
    </row>
    <row r="49" spans="2:12" s="1" customFormat="1" ht="12" customHeight="1">
      <c r="B49" s="32"/>
      <c r="C49" s="27" t="s">
        <v>122</v>
      </c>
      <c r="D49" s="33"/>
      <c r="E49" s="33"/>
      <c r="F49" s="33"/>
      <c r="G49" s="33"/>
      <c r="H49" s="33"/>
      <c r="I49" s="102"/>
      <c r="J49" s="33"/>
      <c r="K49" s="33"/>
      <c r="L49" s="36"/>
    </row>
    <row r="50" spans="2:12" s="1" customFormat="1" ht="16.5" customHeight="1">
      <c r="B50" s="32"/>
      <c r="C50" s="33"/>
      <c r="D50" s="33"/>
      <c r="E50" s="263" t="str">
        <f>E9</f>
        <v>D.3 - Zpevněné plochy a mobiliář</v>
      </c>
      <c r="F50" s="262"/>
      <c r="G50" s="262"/>
      <c r="H50" s="262"/>
      <c r="I50" s="102"/>
      <c r="J50" s="33"/>
      <c r="K50" s="33"/>
      <c r="L50" s="36"/>
    </row>
    <row r="51" spans="2:12" s="1" customFormat="1" ht="6.95" customHeight="1">
      <c r="B51" s="32"/>
      <c r="C51" s="33"/>
      <c r="D51" s="33"/>
      <c r="E51" s="33"/>
      <c r="F51" s="33"/>
      <c r="G51" s="33"/>
      <c r="H51" s="33"/>
      <c r="I51" s="102"/>
      <c r="J51" s="33"/>
      <c r="K51" s="33"/>
      <c r="L51" s="36"/>
    </row>
    <row r="52" spans="2:12" s="1" customFormat="1" ht="12" customHeight="1">
      <c r="B52" s="32"/>
      <c r="C52" s="27" t="s">
        <v>22</v>
      </c>
      <c r="D52" s="33"/>
      <c r="E52" s="33"/>
      <c r="F52" s="25" t="str">
        <f>F12</f>
        <v>k.ú. Hrabůvka</v>
      </c>
      <c r="G52" s="33"/>
      <c r="H52" s="33"/>
      <c r="I52" s="103" t="s">
        <v>24</v>
      </c>
      <c r="J52" s="53" t="str">
        <f>IF(J12="","",J12)</f>
        <v>6. 1. 2017</v>
      </c>
      <c r="K52" s="33"/>
      <c r="L52" s="36"/>
    </row>
    <row r="53" spans="2:12" s="1" customFormat="1" ht="6.95" customHeight="1">
      <c r="B53" s="32"/>
      <c r="C53" s="33"/>
      <c r="D53" s="33"/>
      <c r="E53" s="33"/>
      <c r="F53" s="33"/>
      <c r="G53" s="33"/>
      <c r="H53" s="33"/>
      <c r="I53" s="102"/>
      <c r="J53" s="33"/>
      <c r="K53" s="33"/>
      <c r="L53" s="36"/>
    </row>
    <row r="54" spans="2:12" s="1" customFormat="1" ht="24.95" customHeight="1">
      <c r="B54" s="32"/>
      <c r="C54" s="27" t="s">
        <v>28</v>
      </c>
      <c r="D54" s="33"/>
      <c r="E54" s="33"/>
      <c r="F54" s="25" t="str">
        <f>E15</f>
        <v>SM Ostrava, Horní 791/3, 700 30 Ostrava–Hrabůvka</v>
      </c>
      <c r="G54" s="33"/>
      <c r="H54" s="33"/>
      <c r="I54" s="103" t="s">
        <v>34</v>
      </c>
      <c r="J54" s="30" t="str">
        <f>E21</f>
        <v>Atregia, s.r.o., Šebrov 215, 679 22</v>
      </c>
      <c r="K54" s="33"/>
      <c r="L54" s="36"/>
    </row>
    <row r="55" spans="2:12" s="1" customFormat="1" ht="13.7" customHeight="1">
      <c r="B55" s="32"/>
      <c r="C55" s="27" t="s">
        <v>32</v>
      </c>
      <c r="D55" s="33"/>
      <c r="E55" s="33"/>
      <c r="F55" s="25" t="str">
        <f>IF(E18="","",E18)</f>
        <v>Vyplň údaj</v>
      </c>
      <c r="G55" s="33"/>
      <c r="H55" s="33"/>
      <c r="I55" s="103" t="s">
        <v>37</v>
      </c>
      <c r="J55" s="30" t="str">
        <f>E24</f>
        <v>Ing. Lenka Požárová</v>
      </c>
      <c r="K55" s="33"/>
      <c r="L55" s="36"/>
    </row>
    <row r="56" spans="2:12" s="1" customFormat="1" ht="10.35" customHeight="1">
      <c r="B56" s="32"/>
      <c r="C56" s="33"/>
      <c r="D56" s="33"/>
      <c r="E56" s="33"/>
      <c r="F56" s="33"/>
      <c r="G56" s="33"/>
      <c r="H56" s="33"/>
      <c r="I56" s="102"/>
      <c r="J56" s="33"/>
      <c r="K56" s="33"/>
      <c r="L56" s="36"/>
    </row>
    <row r="57" spans="2:12" s="1" customFormat="1" ht="29.25" customHeight="1">
      <c r="B57" s="32"/>
      <c r="C57" s="128" t="s">
        <v>132</v>
      </c>
      <c r="D57" s="129"/>
      <c r="E57" s="129"/>
      <c r="F57" s="129"/>
      <c r="G57" s="129"/>
      <c r="H57" s="129"/>
      <c r="I57" s="130"/>
      <c r="J57" s="131" t="s">
        <v>133</v>
      </c>
      <c r="K57" s="129"/>
      <c r="L57" s="36"/>
    </row>
    <row r="58" spans="2:12" s="1" customFormat="1" ht="10.35" customHeight="1">
      <c r="B58" s="32"/>
      <c r="C58" s="33"/>
      <c r="D58" s="33"/>
      <c r="E58" s="33"/>
      <c r="F58" s="33"/>
      <c r="G58" s="33"/>
      <c r="H58" s="33"/>
      <c r="I58" s="102"/>
      <c r="J58" s="33"/>
      <c r="K58" s="33"/>
      <c r="L58" s="36"/>
    </row>
    <row r="59" spans="2:47" s="1" customFormat="1" ht="22.9" customHeight="1">
      <c r="B59" s="32"/>
      <c r="C59" s="132" t="s">
        <v>134</v>
      </c>
      <c r="D59" s="33"/>
      <c r="E59" s="33"/>
      <c r="F59" s="33"/>
      <c r="G59" s="33"/>
      <c r="H59" s="33"/>
      <c r="I59" s="102"/>
      <c r="J59" s="71">
        <f>J87</f>
        <v>0</v>
      </c>
      <c r="K59" s="33"/>
      <c r="L59" s="36"/>
      <c r="AU59" s="15" t="s">
        <v>135</v>
      </c>
    </row>
    <row r="60" spans="2:12" s="7" customFormat="1" ht="24.95" customHeight="1">
      <c r="B60" s="133"/>
      <c r="C60" s="134"/>
      <c r="D60" s="135" t="s">
        <v>136</v>
      </c>
      <c r="E60" s="136"/>
      <c r="F60" s="136"/>
      <c r="G60" s="136"/>
      <c r="H60" s="136"/>
      <c r="I60" s="137"/>
      <c r="J60" s="138">
        <f>J88</f>
        <v>0</v>
      </c>
      <c r="K60" s="134"/>
      <c r="L60" s="139"/>
    </row>
    <row r="61" spans="2:12" s="8" customFormat="1" ht="19.9" customHeight="1">
      <c r="B61" s="140"/>
      <c r="C61" s="141"/>
      <c r="D61" s="142" t="s">
        <v>137</v>
      </c>
      <c r="E61" s="143"/>
      <c r="F61" s="143"/>
      <c r="G61" s="143"/>
      <c r="H61" s="143"/>
      <c r="I61" s="144"/>
      <c r="J61" s="145">
        <f>J89</f>
        <v>0</v>
      </c>
      <c r="K61" s="141"/>
      <c r="L61" s="146"/>
    </row>
    <row r="62" spans="2:12" s="8" customFormat="1" ht="19.9" customHeight="1">
      <c r="B62" s="140"/>
      <c r="C62" s="141"/>
      <c r="D62" s="142" t="s">
        <v>443</v>
      </c>
      <c r="E62" s="143"/>
      <c r="F62" s="143"/>
      <c r="G62" s="143"/>
      <c r="H62" s="143"/>
      <c r="I62" s="144"/>
      <c r="J62" s="145">
        <f>J109</f>
        <v>0</v>
      </c>
      <c r="K62" s="141"/>
      <c r="L62" s="146"/>
    </row>
    <row r="63" spans="2:12" s="8" customFormat="1" ht="14.85" customHeight="1">
      <c r="B63" s="140"/>
      <c r="C63" s="141"/>
      <c r="D63" s="142" t="s">
        <v>444</v>
      </c>
      <c r="E63" s="143"/>
      <c r="F63" s="143"/>
      <c r="G63" s="143"/>
      <c r="H63" s="143"/>
      <c r="I63" s="144"/>
      <c r="J63" s="145">
        <f>J110</f>
        <v>0</v>
      </c>
      <c r="K63" s="141"/>
      <c r="L63" s="146"/>
    </row>
    <row r="64" spans="2:12" s="8" customFormat="1" ht="14.85" customHeight="1">
      <c r="B64" s="140"/>
      <c r="C64" s="141"/>
      <c r="D64" s="142" t="s">
        <v>445</v>
      </c>
      <c r="E64" s="143"/>
      <c r="F64" s="143"/>
      <c r="G64" s="143"/>
      <c r="H64" s="143"/>
      <c r="I64" s="144"/>
      <c r="J64" s="145">
        <f>J161</f>
        <v>0</v>
      </c>
      <c r="K64" s="141"/>
      <c r="L64" s="146"/>
    </row>
    <row r="65" spans="2:12" s="8" customFormat="1" ht="14.85" customHeight="1">
      <c r="B65" s="140"/>
      <c r="C65" s="141"/>
      <c r="D65" s="142" t="s">
        <v>446</v>
      </c>
      <c r="E65" s="143"/>
      <c r="F65" s="143"/>
      <c r="G65" s="143"/>
      <c r="H65" s="143"/>
      <c r="I65" s="144"/>
      <c r="J65" s="145">
        <f>J197</f>
        <v>0</v>
      </c>
      <c r="K65" s="141"/>
      <c r="L65" s="146"/>
    </row>
    <row r="66" spans="2:12" s="8" customFormat="1" ht="19.9" customHeight="1">
      <c r="B66" s="140"/>
      <c r="C66" s="141"/>
      <c r="D66" s="142" t="s">
        <v>447</v>
      </c>
      <c r="E66" s="143"/>
      <c r="F66" s="143"/>
      <c r="G66" s="143"/>
      <c r="H66" s="143"/>
      <c r="I66" s="144"/>
      <c r="J66" s="145">
        <f>J202</f>
        <v>0</v>
      </c>
      <c r="K66" s="141"/>
      <c r="L66" s="146"/>
    </row>
    <row r="67" spans="2:12" s="8" customFormat="1" ht="14.85" customHeight="1">
      <c r="B67" s="140"/>
      <c r="C67" s="141"/>
      <c r="D67" s="142" t="s">
        <v>448</v>
      </c>
      <c r="E67" s="143"/>
      <c r="F67" s="143"/>
      <c r="G67" s="143"/>
      <c r="H67" s="143"/>
      <c r="I67" s="144"/>
      <c r="J67" s="145">
        <f>J218</f>
        <v>0</v>
      </c>
      <c r="K67" s="141"/>
      <c r="L67" s="146"/>
    </row>
    <row r="68" spans="2:12" s="1" customFormat="1" ht="21.75" customHeight="1">
      <c r="B68" s="32"/>
      <c r="C68" s="33"/>
      <c r="D68" s="33"/>
      <c r="E68" s="33"/>
      <c r="F68" s="33"/>
      <c r="G68" s="33"/>
      <c r="H68" s="33"/>
      <c r="I68" s="102"/>
      <c r="J68" s="33"/>
      <c r="K68" s="33"/>
      <c r="L68" s="36"/>
    </row>
    <row r="69" spans="2:12" s="1" customFormat="1" ht="6.95" customHeight="1">
      <c r="B69" s="44"/>
      <c r="C69" s="45"/>
      <c r="D69" s="45"/>
      <c r="E69" s="45"/>
      <c r="F69" s="45"/>
      <c r="G69" s="45"/>
      <c r="H69" s="45"/>
      <c r="I69" s="124"/>
      <c r="J69" s="45"/>
      <c r="K69" s="45"/>
      <c r="L69" s="36"/>
    </row>
    <row r="73" spans="2:12" s="1" customFormat="1" ht="6.95" customHeight="1">
      <c r="B73" s="46"/>
      <c r="C73" s="47"/>
      <c r="D73" s="47"/>
      <c r="E73" s="47"/>
      <c r="F73" s="47"/>
      <c r="G73" s="47"/>
      <c r="H73" s="47"/>
      <c r="I73" s="127"/>
      <c r="J73" s="47"/>
      <c r="K73" s="47"/>
      <c r="L73" s="36"/>
    </row>
    <row r="74" spans="2:12" s="1" customFormat="1" ht="24.95" customHeight="1">
      <c r="B74" s="32"/>
      <c r="C74" s="21" t="s">
        <v>141</v>
      </c>
      <c r="D74" s="33"/>
      <c r="E74" s="33"/>
      <c r="F74" s="33"/>
      <c r="G74" s="33"/>
      <c r="H74" s="33"/>
      <c r="I74" s="102"/>
      <c r="J74" s="33"/>
      <c r="K74" s="33"/>
      <c r="L74" s="36"/>
    </row>
    <row r="75" spans="2:12" s="1" customFormat="1" ht="6.95" customHeight="1">
      <c r="B75" s="32"/>
      <c r="C75" s="33"/>
      <c r="D75" s="33"/>
      <c r="E75" s="33"/>
      <c r="F75" s="33"/>
      <c r="G75" s="33"/>
      <c r="H75" s="33"/>
      <c r="I75" s="102"/>
      <c r="J75" s="33"/>
      <c r="K75" s="33"/>
      <c r="L75" s="36"/>
    </row>
    <row r="76" spans="2:12" s="1" customFormat="1" ht="12" customHeight="1">
      <c r="B76" s="32"/>
      <c r="C76" s="27" t="s">
        <v>16</v>
      </c>
      <c r="D76" s="33"/>
      <c r="E76" s="33"/>
      <c r="F76" s="33"/>
      <c r="G76" s="33"/>
      <c r="H76" s="33"/>
      <c r="I76" s="102"/>
      <c r="J76" s="33"/>
      <c r="K76" s="33"/>
      <c r="L76" s="36"/>
    </row>
    <row r="77" spans="2:12" s="1" customFormat="1" ht="16.5" customHeight="1">
      <c r="B77" s="32"/>
      <c r="C77" s="33"/>
      <c r="D77" s="33"/>
      <c r="E77" s="278" t="str">
        <f>E7</f>
        <v>Zeleň Savarin (Dr. Martínka)</v>
      </c>
      <c r="F77" s="279"/>
      <c r="G77" s="279"/>
      <c r="H77" s="279"/>
      <c r="I77" s="102"/>
      <c r="J77" s="33"/>
      <c r="K77" s="33"/>
      <c r="L77" s="36"/>
    </row>
    <row r="78" spans="2:12" s="1" customFormat="1" ht="12" customHeight="1">
      <c r="B78" s="32"/>
      <c r="C78" s="27" t="s">
        <v>122</v>
      </c>
      <c r="D78" s="33"/>
      <c r="E78" s="33"/>
      <c r="F78" s="33"/>
      <c r="G78" s="33"/>
      <c r="H78" s="33"/>
      <c r="I78" s="102"/>
      <c r="J78" s="33"/>
      <c r="K78" s="33"/>
      <c r="L78" s="36"/>
    </row>
    <row r="79" spans="2:12" s="1" customFormat="1" ht="16.5" customHeight="1">
      <c r="B79" s="32"/>
      <c r="C79" s="33"/>
      <c r="D79" s="33"/>
      <c r="E79" s="263" t="str">
        <f>E9</f>
        <v>D.3 - Zpevněné plochy a mobiliář</v>
      </c>
      <c r="F79" s="262"/>
      <c r="G79" s="262"/>
      <c r="H79" s="262"/>
      <c r="I79" s="102"/>
      <c r="J79" s="33"/>
      <c r="K79" s="33"/>
      <c r="L79" s="36"/>
    </row>
    <row r="80" spans="2:12" s="1" customFormat="1" ht="6.95" customHeight="1">
      <c r="B80" s="32"/>
      <c r="C80" s="33"/>
      <c r="D80" s="33"/>
      <c r="E80" s="33"/>
      <c r="F80" s="33"/>
      <c r="G80" s="33"/>
      <c r="H80" s="33"/>
      <c r="I80" s="102"/>
      <c r="J80" s="33"/>
      <c r="K80" s="33"/>
      <c r="L80" s="36"/>
    </row>
    <row r="81" spans="2:12" s="1" customFormat="1" ht="12" customHeight="1">
      <c r="B81" s="32"/>
      <c r="C81" s="27" t="s">
        <v>22</v>
      </c>
      <c r="D81" s="33"/>
      <c r="E81" s="33"/>
      <c r="F81" s="25" t="str">
        <f>F12</f>
        <v>k.ú. Hrabůvka</v>
      </c>
      <c r="G81" s="33"/>
      <c r="H81" s="33"/>
      <c r="I81" s="103" t="s">
        <v>24</v>
      </c>
      <c r="J81" s="53" t="str">
        <f>IF(J12="","",J12)</f>
        <v>6. 1. 2017</v>
      </c>
      <c r="K81" s="33"/>
      <c r="L81" s="36"/>
    </row>
    <row r="82" spans="2:12" s="1" customFormat="1" ht="6.95" customHeight="1">
      <c r="B82" s="32"/>
      <c r="C82" s="33"/>
      <c r="D82" s="33"/>
      <c r="E82" s="33"/>
      <c r="F82" s="33"/>
      <c r="G82" s="33"/>
      <c r="H82" s="33"/>
      <c r="I82" s="102"/>
      <c r="J82" s="33"/>
      <c r="K82" s="33"/>
      <c r="L82" s="36"/>
    </row>
    <row r="83" spans="2:12" s="1" customFormat="1" ht="24.95" customHeight="1">
      <c r="B83" s="32"/>
      <c r="C83" s="27" t="s">
        <v>28</v>
      </c>
      <c r="D83" s="33"/>
      <c r="E83" s="33"/>
      <c r="F83" s="25" t="str">
        <f>E15</f>
        <v>SM Ostrava, Horní 791/3, 700 30 Ostrava–Hrabůvka</v>
      </c>
      <c r="G83" s="33"/>
      <c r="H83" s="33"/>
      <c r="I83" s="103" t="s">
        <v>34</v>
      </c>
      <c r="J83" s="30" t="str">
        <f>E21</f>
        <v>Atregia, s.r.o., Šebrov 215, 679 22</v>
      </c>
      <c r="K83" s="33"/>
      <c r="L83" s="36"/>
    </row>
    <row r="84" spans="2:12" s="1" customFormat="1" ht="13.7" customHeight="1">
      <c r="B84" s="32"/>
      <c r="C84" s="27" t="s">
        <v>32</v>
      </c>
      <c r="D84" s="33"/>
      <c r="E84" s="33"/>
      <c r="F84" s="25" t="str">
        <f>IF(E18="","",E18)</f>
        <v>Vyplň údaj</v>
      </c>
      <c r="G84" s="33"/>
      <c r="H84" s="33"/>
      <c r="I84" s="103" t="s">
        <v>37</v>
      </c>
      <c r="J84" s="30" t="str">
        <f>E24</f>
        <v>Ing. Lenka Požárová</v>
      </c>
      <c r="K84" s="33"/>
      <c r="L84" s="36"/>
    </row>
    <row r="85" spans="2:12" s="1" customFormat="1" ht="10.35" customHeight="1">
      <c r="B85" s="32"/>
      <c r="C85" s="33"/>
      <c r="D85" s="33"/>
      <c r="E85" s="33"/>
      <c r="F85" s="33"/>
      <c r="G85" s="33"/>
      <c r="H85" s="33"/>
      <c r="I85" s="102"/>
      <c r="J85" s="33"/>
      <c r="K85" s="33"/>
      <c r="L85" s="36"/>
    </row>
    <row r="86" spans="2:20" s="9" customFormat="1" ht="29.25" customHeight="1">
      <c r="B86" s="147"/>
      <c r="C86" s="148" t="s">
        <v>142</v>
      </c>
      <c r="D86" s="149" t="s">
        <v>59</v>
      </c>
      <c r="E86" s="149" t="s">
        <v>55</v>
      </c>
      <c r="F86" s="149" t="s">
        <v>56</v>
      </c>
      <c r="G86" s="149" t="s">
        <v>143</v>
      </c>
      <c r="H86" s="149" t="s">
        <v>144</v>
      </c>
      <c r="I86" s="150" t="s">
        <v>145</v>
      </c>
      <c r="J86" s="149" t="s">
        <v>133</v>
      </c>
      <c r="K86" s="151" t="s">
        <v>146</v>
      </c>
      <c r="L86" s="152"/>
      <c r="M86" s="62" t="s">
        <v>1</v>
      </c>
      <c r="N86" s="63" t="s">
        <v>44</v>
      </c>
      <c r="O86" s="63" t="s">
        <v>147</v>
      </c>
      <c r="P86" s="63" t="s">
        <v>148</v>
      </c>
      <c r="Q86" s="63" t="s">
        <v>149</v>
      </c>
      <c r="R86" s="63" t="s">
        <v>150</v>
      </c>
      <c r="S86" s="63" t="s">
        <v>151</v>
      </c>
      <c r="T86" s="64" t="s">
        <v>152</v>
      </c>
    </row>
    <row r="87" spans="2:63" s="1" customFormat="1" ht="22.9" customHeight="1">
      <c r="B87" s="32"/>
      <c r="C87" s="69" t="s">
        <v>153</v>
      </c>
      <c r="D87" s="33"/>
      <c r="E87" s="33"/>
      <c r="F87" s="33"/>
      <c r="G87" s="33"/>
      <c r="H87" s="33"/>
      <c r="I87" s="102"/>
      <c r="J87" s="153">
        <f>BK87</f>
        <v>0</v>
      </c>
      <c r="K87" s="33"/>
      <c r="L87" s="36"/>
      <c r="M87" s="65"/>
      <c r="N87" s="66"/>
      <c r="O87" s="66"/>
      <c r="P87" s="154">
        <f>P88</f>
        <v>0</v>
      </c>
      <c r="Q87" s="66"/>
      <c r="R87" s="154">
        <f>R88</f>
        <v>5500.842596439999</v>
      </c>
      <c r="S87" s="66"/>
      <c r="T87" s="155">
        <f>T88</f>
        <v>0</v>
      </c>
      <c r="AT87" s="15" t="s">
        <v>73</v>
      </c>
      <c r="AU87" s="15" t="s">
        <v>135</v>
      </c>
      <c r="BK87" s="156">
        <f>BK88</f>
        <v>0</v>
      </c>
    </row>
    <row r="88" spans="2:63" s="10" customFormat="1" ht="25.9" customHeight="1">
      <c r="B88" s="157"/>
      <c r="C88" s="158"/>
      <c r="D88" s="159" t="s">
        <v>73</v>
      </c>
      <c r="E88" s="160" t="s">
        <v>154</v>
      </c>
      <c r="F88" s="160" t="s">
        <v>155</v>
      </c>
      <c r="G88" s="158"/>
      <c r="H88" s="158"/>
      <c r="I88" s="161"/>
      <c r="J88" s="162">
        <f>BK88</f>
        <v>0</v>
      </c>
      <c r="K88" s="158"/>
      <c r="L88" s="163"/>
      <c r="M88" s="164"/>
      <c r="N88" s="165"/>
      <c r="O88" s="165"/>
      <c r="P88" s="166">
        <f>P89+P109+P202</f>
        <v>0</v>
      </c>
      <c r="Q88" s="165"/>
      <c r="R88" s="166">
        <f>R89+R109+R202</f>
        <v>5500.842596439999</v>
      </c>
      <c r="S88" s="165"/>
      <c r="T88" s="167">
        <f>T89+T109+T202</f>
        <v>0</v>
      </c>
      <c r="AR88" s="168" t="s">
        <v>21</v>
      </c>
      <c r="AT88" s="169" t="s">
        <v>73</v>
      </c>
      <c r="AU88" s="169" t="s">
        <v>74</v>
      </c>
      <c r="AY88" s="168" t="s">
        <v>156</v>
      </c>
      <c r="BK88" s="170">
        <f>BK89+BK109+BK202</f>
        <v>0</v>
      </c>
    </row>
    <row r="89" spans="2:63" s="10" customFormat="1" ht="22.9" customHeight="1">
      <c r="B89" s="157"/>
      <c r="C89" s="158"/>
      <c r="D89" s="159" t="s">
        <v>73</v>
      </c>
      <c r="E89" s="171" t="s">
        <v>21</v>
      </c>
      <c r="F89" s="171" t="s">
        <v>157</v>
      </c>
      <c r="G89" s="158"/>
      <c r="H89" s="158"/>
      <c r="I89" s="161"/>
      <c r="J89" s="172">
        <f>BK89</f>
        <v>0</v>
      </c>
      <c r="K89" s="158"/>
      <c r="L89" s="163"/>
      <c r="M89" s="164"/>
      <c r="N89" s="165"/>
      <c r="O89" s="165"/>
      <c r="P89" s="166">
        <f>SUM(P90:P108)</f>
        <v>0</v>
      </c>
      <c r="Q89" s="165"/>
      <c r="R89" s="166">
        <f>SUM(R90:R108)</f>
        <v>0</v>
      </c>
      <c r="S89" s="165"/>
      <c r="T89" s="167">
        <f>SUM(T90:T108)</f>
        <v>0</v>
      </c>
      <c r="AR89" s="168" t="s">
        <v>21</v>
      </c>
      <c r="AT89" s="169" t="s">
        <v>73</v>
      </c>
      <c r="AU89" s="169" t="s">
        <v>21</v>
      </c>
      <c r="AY89" s="168" t="s">
        <v>156</v>
      </c>
      <c r="BK89" s="170">
        <f>SUM(BK90:BK108)</f>
        <v>0</v>
      </c>
    </row>
    <row r="90" spans="2:65" s="1" customFormat="1" ht="22.5" customHeight="1">
      <c r="B90" s="32"/>
      <c r="C90" s="173" t="s">
        <v>21</v>
      </c>
      <c r="D90" s="173" t="s">
        <v>158</v>
      </c>
      <c r="E90" s="174" t="s">
        <v>449</v>
      </c>
      <c r="F90" s="175" t="s">
        <v>450</v>
      </c>
      <c r="G90" s="176" t="s">
        <v>101</v>
      </c>
      <c r="H90" s="177">
        <v>2411.17</v>
      </c>
      <c r="I90" s="178"/>
      <c r="J90" s="179">
        <f>ROUND(I90*H90,2)</f>
        <v>0</v>
      </c>
      <c r="K90" s="175" t="s">
        <v>161</v>
      </c>
      <c r="L90" s="36"/>
      <c r="M90" s="180" t="s">
        <v>1</v>
      </c>
      <c r="N90" s="181" t="s">
        <v>45</v>
      </c>
      <c r="O90" s="58"/>
      <c r="P90" s="182">
        <f>O90*H90</f>
        <v>0</v>
      </c>
      <c r="Q90" s="182">
        <v>0</v>
      </c>
      <c r="R90" s="182">
        <f>Q90*H90</f>
        <v>0</v>
      </c>
      <c r="S90" s="182">
        <v>0</v>
      </c>
      <c r="T90" s="183">
        <f>S90*H90</f>
        <v>0</v>
      </c>
      <c r="AR90" s="15" t="s">
        <v>162</v>
      </c>
      <c r="AT90" s="15" t="s">
        <v>158</v>
      </c>
      <c r="AU90" s="15" t="s">
        <v>83</v>
      </c>
      <c r="AY90" s="15" t="s">
        <v>156</v>
      </c>
      <c r="BE90" s="184">
        <f>IF(N90="základní",J90,0)</f>
        <v>0</v>
      </c>
      <c r="BF90" s="184">
        <f>IF(N90="snížená",J90,0)</f>
        <v>0</v>
      </c>
      <c r="BG90" s="184">
        <f>IF(N90="zákl. přenesená",J90,0)</f>
        <v>0</v>
      </c>
      <c r="BH90" s="184">
        <f>IF(N90="sníž. přenesená",J90,0)</f>
        <v>0</v>
      </c>
      <c r="BI90" s="184">
        <f>IF(N90="nulová",J90,0)</f>
        <v>0</v>
      </c>
      <c r="BJ90" s="15" t="s">
        <v>21</v>
      </c>
      <c r="BK90" s="184">
        <f>ROUND(I90*H90,2)</f>
        <v>0</v>
      </c>
      <c r="BL90" s="15" t="s">
        <v>162</v>
      </c>
      <c r="BM90" s="15" t="s">
        <v>451</v>
      </c>
    </row>
    <row r="91" spans="2:51" s="11" customFormat="1" ht="12">
      <c r="B91" s="185"/>
      <c r="C91" s="186"/>
      <c r="D91" s="187" t="s">
        <v>164</v>
      </c>
      <c r="E91" s="188" t="s">
        <v>1</v>
      </c>
      <c r="F91" s="189" t="s">
        <v>452</v>
      </c>
      <c r="G91" s="186"/>
      <c r="H91" s="190">
        <v>2411.17</v>
      </c>
      <c r="I91" s="191"/>
      <c r="J91" s="186"/>
      <c r="K91" s="186"/>
      <c r="L91" s="192"/>
      <c r="M91" s="193"/>
      <c r="N91" s="194"/>
      <c r="O91" s="194"/>
      <c r="P91" s="194"/>
      <c r="Q91" s="194"/>
      <c r="R91" s="194"/>
      <c r="S91" s="194"/>
      <c r="T91" s="195"/>
      <c r="AT91" s="196" t="s">
        <v>164</v>
      </c>
      <c r="AU91" s="196" t="s">
        <v>83</v>
      </c>
      <c r="AV91" s="11" t="s">
        <v>83</v>
      </c>
      <c r="AW91" s="11" t="s">
        <v>36</v>
      </c>
      <c r="AX91" s="11" t="s">
        <v>21</v>
      </c>
      <c r="AY91" s="196" t="s">
        <v>156</v>
      </c>
    </row>
    <row r="92" spans="2:65" s="1" customFormat="1" ht="22.5" customHeight="1">
      <c r="B92" s="32"/>
      <c r="C92" s="173" t="s">
        <v>83</v>
      </c>
      <c r="D92" s="173" t="s">
        <v>158</v>
      </c>
      <c r="E92" s="174" t="s">
        <v>453</v>
      </c>
      <c r="F92" s="175" t="s">
        <v>454</v>
      </c>
      <c r="G92" s="176" t="s">
        <v>101</v>
      </c>
      <c r="H92" s="177">
        <v>2411.17</v>
      </c>
      <c r="I92" s="178"/>
      <c r="J92" s="179">
        <f>ROUND(I92*H92,2)</f>
        <v>0</v>
      </c>
      <c r="K92" s="175" t="s">
        <v>161</v>
      </c>
      <c r="L92" s="36"/>
      <c r="M92" s="180" t="s">
        <v>1</v>
      </c>
      <c r="N92" s="181" t="s">
        <v>45</v>
      </c>
      <c r="O92" s="58"/>
      <c r="P92" s="182">
        <f>O92*H92</f>
        <v>0</v>
      </c>
      <c r="Q92" s="182">
        <v>0</v>
      </c>
      <c r="R92" s="182">
        <f>Q92*H92</f>
        <v>0</v>
      </c>
      <c r="S92" s="182">
        <v>0</v>
      </c>
      <c r="T92" s="183">
        <f>S92*H92</f>
        <v>0</v>
      </c>
      <c r="AR92" s="15" t="s">
        <v>162</v>
      </c>
      <c r="AT92" s="15" t="s">
        <v>158</v>
      </c>
      <c r="AU92" s="15" t="s">
        <v>83</v>
      </c>
      <c r="AY92" s="15" t="s">
        <v>156</v>
      </c>
      <c r="BE92" s="184">
        <f>IF(N92="základní",J92,0)</f>
        <v>0</v>
      </c>
      <c r="BF92" s="184">
        <f>IF(N92="snížená",J92,0)</f>
        <v>0</v>
      </c>
      <c r="BG92" s="184">
        <f>IF(N92="zákl. přenesená",J92,0)</f>
        <v>0</v>
      </c>
      <c r="BH92" s="184">
        <f>IF(N92="sníž. přenesená",J92,0)</f>
        <v>0</v>
      </c>
      <c r="BI92" s="184">
        <f>IF(N92="nulová",J92,0)</f>
        <v>0</v>
      </c>
      <c r="BJ92" s="15" t="s">
        <v>21</v>
      </c>
      <c r="BK92" s="184">
        <f>ROUND(I92*H92,2)</f>
        <v>0</v>
      </c>
      <c r="BL92" s="15" t="s">
        <v>162</v>
      </c>
      <c r="BM92" s="15" t="s">
        <v>455</v>
      </c>
    </row>
    <row r="93" spans="2:51" s="11" customFormat="1" ht="12">
      <c r="B93" s="185"/>
      <c r="C93" s="186"/>
      <c r="D93" s="187" t="s">
        <v>164</v>
      </c>
      <c r="E93" s="188" t="s">
        <v>1</v>
      </c>
      <c r="F93" s="189" t="s">
        <v>452</v>
      </c>
      <c r="G93" s="186"/>
      <c r="H93" s="190">
        <v>2411.17</v>
      </c>
      <c r="I93" s="191"/>
      <c r="J93" s="186"/>
      <c r="K93" s="186"/>
      <c r="L93" s="192"/>
      <c r="M93" s="193"/>
      <c r="N93" s="194"/>
      <c r="O93" s="194"/>
      <c r="P93" s="194"/>
      <c r="Q93" s="194"/>
      <c r="R93" s="194"/>
      <c r="S93" s="194"/>
      <c r="T93" s="195"/>
      <c r="AT93" s="196" t="s">
        <v>164</v>
      </c>
      <c r="AU93" s="196" t="s">
        <v>83</v>
      </c>
      <c r="AV93" s="11" t="s">
        <v>83</v>
      </c>
      <c r="AW93" s="11" t="s">
        <v>36</v>
      </c>
      <c r="AX93" s="11" t="s">
        <v>21</v>
      </c>
      <c r="AY93" s="196" t="s">
        <v>156</v>
      </c>
    </row>
    <row r="94" spans="2:65" s="1" customFormat="1" ht="22.5" customHeight="1">
      <c r="B94" s="32"/>
      <c r="C94" s="173" t="s">
        <v>103</v>
      </c>
      <c r="D94" s="173" t="s">
        <v>158</v>
      </c>
      <c r="E94" s="174" t="s">
        <v>456</v>
      </c>
      <c r="F94" s="175" t="s">
        <v>457</v>
      </c>
      <c r="G94" s="176" t="s">
        <v>101</v>
      </c>
      <c r="H94" s="177">
        <v>22.8</v>
      </c>
      <c r="I94" s="178"/>
      <c r="J94" s="179">
        <f>ROUND(I94*H94,2)</f>
        <v>0</v>
      </c>
      <c r="K94" s="175" t="s">
        <v>161</v>
      </c>
      <c r="L94" s="36"/>
      <c r="M94" s="180" t="s">
        <v>1</v>
      </c>
      <c r="N94" s="181" t="s">
        <v>45</v>
      </c>
      <c r="O94" s="58"/>
      <c r="P94" s="182">
        <f>O94*H94</f>
        <v>0</v>
      </c>
      <c r="Q94" s="182">
        <v>0</v>
      </c>
      <c r="R94" s="182">
        <f>Q94*H94</f>
        <v>0</v>
      </c>
      <c r="S94" s="182">
        <v>0</v>
      </c>
      <c r="T94" s="183">
        <f>S94*H94</f>
        <v>0</v>
      </c>
      <c r="AR94" s="15" t="s">
        <v>162</v>
      </c>
      <c r="AT94" s="15" t="s">
        <v>158</v>
      </c>
      <c r="AU94" s="15" t="s">
        <v>83</v>
      </c>
      <c r="AY94" s="15" t="s">
        <v>156</v>
      </c>
      <c r="BE94" s="184">
        <f>IF(N94="základní",J94,0)</f>
        <v>0</v>
      </c>
      <c r="BF94" s="184">
        <f>IF(N94="snížená",J94,0)</f>
        <v>0</v>
      </c>
      <c r="BG94" s="184">
        <f>IF(N94="zákl. přenesená",J94,0)</f>
        <v>0</v>
      </c>
      <c r="BH94" s="184">
        <f>IF(N94="sníž. přenesená",J94,0)</f>
        <v>0</v>
      </c>
      <c r="BI94" s="184">
        <f>IF(N94="nulová",J94,0)</f>
        <v>0</v>
      </c>
      <c r="BJ94" s="15" t="s">
        <v>21</v>
      </c>
      <c r="BK94" s="184">
        <f>ROUND(I94*H94,2)</f>
        <v>0</v>
      </c>
      <c r="BL94" s="15" t="s">
        <v>162</v>
      </c>
      <c r="BM94" s="15" t="s">
        <v>458</v>
      </c>
    </row>
    <row r="95" spans="2:51" s="11" customFormat="1" ht="12">
      <c r="B95" s="185"/>
      <c r="C95" s="186"/>
      <c r="D95" s="187" t="s">
        <v>164</v>
      </c>
      <c r="E95" s="188" t="s">
        <v>1</v>
      </c>
      <c r="F95" s="189" t="s">
        <v>459</v>
      </c>
      <c r="G95" s="186"/>
      <c r="H95" s="190">
        <v>22.8</v>
      </c>
      <c r="I95" s="191"/>
      <c r="J95" s="186"/>
      <c r="K95" s="186"/>
      <c r="L95" s="192"/>
      <c r="M95" s="193"/>
      <c r="N95" s="194"/>
      <c r="O95" s="194"/>
      <c r="P95" s="194"/>
      <c r="Q95" s="194"/>
      <c r="R95" s="194"/>
      <c r="S95" s="194"/>
      <c r="T95" s="195"/>
      <c r="AT95" s="196" t="s">
        <v>164</v>
      </c>
      <c r="AU95" s="196" t="s">
        <v>83</v>
      </c>
      <c r="AV95" s="11" t="s">
        <v>83</v>
      </c>
      <c r="AW95" s="11" t="s">
        <v>36</v>
      </c>
      <c r="AX95" s="11" t="s">
        <v>21</v>
      </c>
      <c r="AY95" s="196" t="s">
        <v>156</v>
      </c>
    </row>
    <row r="96" spans="2:65" s="1" customFormat="1" ht="22.5" customHeight="1">
      <c r="B96" s="32"/>
      <c r="C96" s="173" t="s">
        <v>162</v>
      </c>
      <c r="D96" s="173" t="s">
        <v>158</v>
      </c>
      <c r="E96" s="174" t="s">
        <v>460</v>
      </c>
      <c r="F96" s="175" t="s">
        <v>461</v>
      </c>
      <c r="G96" s="176" t="s">
        <v>101</v>
      </c>
      <c r="H96" s="177">
        <v>22.8</v>
      </c>
      <c r="I96" s="178"/>
      <c r="J96" s="179">
        <f>ROUND(I96*H96,2)</f>
        <v>0</v>
      </c>
      <c r="K96" s="175" t="s">
        <v>161</v>
      </c>
      <c r="L96" s="36"/>
      <c r="M96" s="180" t="s">
        <v>1</v>
      </c>
      <c r="N96" s="181" t="s">
        <v>45</v>
      </c>
      <c r="O96" s="58"/>
      <c r="P96" s="182">
        <f>O96*H96</f>
        <v>0</v>
      </c>
      <c r="Q96" s="182">
        <v>0</v>
      </c>
      <c r="R96" s="182">
        <f>Q96*H96</f>
        <v>0</v>
      </c>
      <c r="S96" s="182">
        <v>0</v>
      </c>
      <c r="T96" s="183">
        <f>S96*H96</f>
        <v>0</v>
      </c>
      <c r="AR96" s="15" t="s">
        <v>162</v>
      </c>
      <c r="AT96" s="15" t="s">
        <v>158</v>
      </c>
      <c r="AU96" s="15" t="s">
        <v>83</v>
      </c>
      <c r="AY96" s="15" t="s">
        <v>156</v>
      </c>
      <c r="BE96" s="184">
        <f>IF(N96="základní",J96,0)</f>
        <v>0</v>
      </c>
      <c r="BF96" s="184">
        <f>IF(N96="snížená",J96,0)</f>
        <v>0</v>
      </c>
      <c r="BG96" s="184">
        <f>IF(N96="zákl. přenesená",J96,0)</f>
        <v>0</v>
      </c>
      <c r="BH96" s="184">
        <f>IF(N96="sníž. přenesená",J96,0)</f>
        <v>0</v>
      </c>
      <c r="BI96" s="184">
        <f>IF(N96="nulová",J96,0)</f>
        <v>0</v>
      </c>
      <c r="BJ96" s="15" t="s">
        <v>21</v>
      </c>
      <c r="BK96" s="184">
        <f>ROUND(I96*H96,2)</f>
        <v>0</v>
      </c>
      <c r="BL96" s="15" t="s">
        <v>162</v>
      </c>
      <c r="BM96" s="15" t="s">
        <v>462</v>
      </c>
    </row>
    <row r="97" spans="2:51" s="11" customFormat="1" ht="12">
      <c r="B97" s="185"/>
      <c r="C97" s="186"/>
      <c r="D97" s="187" t="s">
        <v>164</v>
      </c>
      <c r="E97" s="188" t="s">
        <v>1</v>
      </c>
      <c r="F97" s="189" t="s">
        <v>459</v>
      </c>
      <c r="G97" s="186"/>
      <c r="H97" s="190">
        <v>22.8</v>
      </c>
      <c r="I97" s="191"/>
      <c r="J97" s="186"/>
      <c r="K97" s="186"/>
      <c r="L97" s="192"/>
      <c r="M97" s="193"/>
      <c r="N97" s="194"/>
      <c r="O97" s="194"/>
      <c r="P97" s="194"/>
      <c r="Q97" s="194"/>
      <c r="R97" s="194"/>
      <c r="S97" s="194"/>
      <c r="T97" s="195"/>
      <c r="AT97" s="196" t="s">
        <v>164</v>
      </c>
      <c r="AU97" s="196" t="s">
        <v>83</v>
      </c>
      <c r="AV97" s="11" t="s">
        <v>83</v>
      </c>
      <c r="AW97" s="11" t="s">
        <v>36</v>
      </c>
      <c r="AX97" s="11" t="s">
        <v>21</v>
      </c>
      <c r="AY97" s="196" t="s">
        <v>156</v>
      </c>
    </row>
    <row r="98" spans="2:65" s="1" customFormat="1" ht="16.5" customHeight="1">
      <c r="B98" s="32"/>
      <c r="C98" s="173" t="s">
        <v>180</v>
      </c>
      <c r="D98" s="173" t="s">
        <v>158</v>
      </c>
      <c r="E98" s="174" t="s">
        <v>463</v>
      </c>
      <c r="F98" s="175" t="s">
        <v>464</v>
      </c>
      <c r="G98" s="176" t="s">
        <v>101</v>
      </c>
      <c r="H98" s="177">
        <v>2433.97</v>
      </c>
      <c r="I98" s="178"/>
      <c r="J98" s="179">
        <f>ROUND(I98*H98,2)</f>
        <v>0</v>
      </c>
      <c r="K98" s="175" t="s">
        <v>161</v>
      </c>
      <c r="L98" s="36"/>
      <c r="M98" s="180" t="s">
        <v>1</v>
      </c>
      <c r="N98" s="181" t="s">
        <v>45</v>
      </c>
      <c r="O98" s="58"/>
      <c r="P98" s="182">
        <f>O98*H98</f>
        <v>0</v>
      </c>
      <c r="Q98" s="182">
        <v>0</v>
      </c>
      <c r="R98" s="182">
        <f>Q98*H98</f>
        <v>0</v>
      </c>
      <c r="S98" s="182">
        <v>0</v>
      </c>
      <c r="T98" s="183">
        <f>S98*H98</f>
        <v>0</v>
      </c>
      <c r="AR98" s="15" t="s">
        <v>162</v>
      </c>
      <c r="AT98" s="15" t="s">
        <v>158</v>
      </c>
      <c r="AU98" s="15" t="s">
        <v>83</v>
      </c>
      <c r="AY98" s="15" t="s">
        <v>156</v>
      </c>
      <c r="BE98" s="184">
        <f>IF(N98="základní",J98,0)</f>
        <v>0</v>
      </c>
      <c r="BF98" s="184">
        <f>IF(N98="snížená",J98,0)</f>
        <v>0</v>
      </c>
      <c r="BG98" s="184">
        <f>IF(N98="zákl. přenesená",J98,0)</f>
        <v>0</v>
      </c>
      <c r="BH98" s="184">
        <f>IF(N98="sníž. přenesená",J98,0)</f>
        <v>0</v>
      </c>
      <c r="BI98" s="184">
        <f>IF(N98="nulová",J98,0)</f>
        <v>0</v>
      </c>
      <c r="BJ98" s="15" t="s">
        <v>21</v>
      </c>
      <c r="BK98" s="184">
        <f>ROUND(I98*H98,2)</f>
        <v>0</v>
      </c>
      <c r="BL98" s="15" t="s">
        <v>162</v>
      </c>
      <c r="BM98" s="15" t="s">
        <v>465</v>
      </c>
    </row>
    <row r="99" spans="2:51" s="11" customFormat="1" ht="12">
      <c r="B99" s="185"/>
      <c r="C99" s="186"/>
      <c r="D99" s="187" t="s">
        <v>164</v>
      </c>
      <c r="E99" s="188" t="s">
        <v>1</v>
      </c>
      <c r="F99" s="189" t="s">
        <v>466</v>
      </c>
      <c r="G99" s="186"/>
      <c r="H99" s="190">
        <v>2433.97</v>
      </c>
      <c r="I99" s="191"/>
      <c r="J99" s="186"/>
      <c r="K99" s="186"/>
      <c r="L99" s="192"/>
      <c r="M99" s="193"/>
      <c r="N99" s="194"/>
      <c r="O99" s="194"/>
      <c r="P99" s="194"/>
      <c r="Q99" s="194"/>
      <c r="R99" s="194"/>
      <c r="S99" s="194"/>
      <c r="T99" s="195"/>
      <c r="AT99" s="196" t="s">
        <v>164</v>
      </c>
      <c r="AU99" s="196" t="s">
        <v>83</v>
      </c>
      <c r="AV99" s="11" t="s">
        <v>83</v>
      </c>
      <c r="AW99" s="11" t="s">
        <v>36</v>
      </c>
      <c r="AX99" s="11" t="s">
        <v>21</v>
      </c>
      <c r="AY99" s="196" t="s">
        <v>156</v>
      </c>
    </row>
    <row r="100" spans="2:65" s="1" customFormat="1" ht="33.75" customHeight="1">
      <c r="B100" s="32"/>
      <c r="C100" s="173" t="s">
        <v>191</v>
      </c>
      <c r="D100" s="173" t="s">
        <v>158</v>
      </c>
      <c r="E100" s="174" t="s">
        <v>467</v>
      </c>
      <c r="F100" s="175" t="s">
        <v>468</v>
      </c>
      <c r="G100" s="176" t="s">
        <v>101</v>
      </c>
      <c r="H100" s="177">
        <v>1100</v>
      </c>
      <c r="I100" s="178"/>
      <c r="J100" s="179">
        <f>ROUND(I100*H100,2)</f>
        <v>0</v>
      </c>
      <c r="K100" s="175" t="s">
        <v>161</v>
      </c>
      <c r="L100" s="36"/>
      <c r="M100" s="180" t="s">
        <v>1</v>
      </c>
      <c r="N100" s="181" t="s">
        <v>45</v>
      </c>
      <c r="O100" s="58"/>
      <c r="P100" s="182">
        <f>O100*H100</f>
        <v>0</v>
      </c>
      <c r="Q100" s="182">
        <v>0</v>
      </c>
      <c r="R100" s="182">
        <f>Q100*H100</f>
        <v>0</v>
      </c>
      <c r="S100" s="182">
        <v>0</v>
      </c>
      <c r="T100" s="183">
        <f>S100*H100</f>
        <v>0</v>
      </c>
      <c r="AR100" s="15" t="s">
        <v>162</v>
      </c>
      <c r="AT100" s="15" t="s">
        <v>158</v>
      </c>
      <c r="AU100" s="15" t="s">
        <v>83</v>
      </c>
      <c r="AY100" s="15" t="s">
        <v>156</v>
      </c>
      <c r="BE100" s="184">
        <f>IF(N100="základní",J100,0)</f>
        <v>0</v>
      </c>
      <c r="BF100" s="184">
        <f>IF(N100="snížená",J100,0)</f>
        <v>0</v>
      </c>
      <c r="BG100" s="184">
        <f>IF(N100="zákl. přenesená",J100,0)</f>
        <v>0</v>
      </c>
      <c r="BH100" s="184">
        <f>IF(N100="sníž. přenesená",J100,0)</f>
        <v>0</v>
      </c>
      <c r="BI100" s="184">
        <f>IF(N100="nulová",J100,0)</f>
        <v>0</v>
      </c>
      <c r="BJ100" s="15" t="s">
        <v>21</v>
      </c>
      <c r="BK100" s="184">
        <f>ROUND(I100*H100,2)</f>
        <v>0</v>
      </c>
      <c r="BL100" s="15" t="s">
        <v>162</v>
      </c>
      <c r="BM100" s="15" t="s">
        <v>469</v>
      </c>
    </row>
    <row r="101" spans="2:51" s="11" customFormat="1" ht="12">
      <c r="B101" s="185"/>
      <c r="C101" s="186"/>
      <c r="D101" s="187" t="s">
        <v>164</v>
      </c>
      <c r="E101" s="188" t="s">
        <v>1</v>
      </c>
      <c r="F101" s="189" t="s">
        <v>470</v>
      </c>
      <c r="G101" s="186"/>
      <c r="H101" s="190">
        <v>1100</v>
      </c>
      <c r="I101" s="191"/>
      <c r="J101" s="186"/>
      <c r="K101" s="186"/>
      <c r="L101" s="192"/>
      <c r="M101" s="193"/>
      <c r="N101" s="194"/>
      <c r="O101" s="194"/>
      <c r="P101" s="194"/>
      <c r="Q101" s="194"/>
      <c r="R101" s="194"/>
      <c r="S101" s="194"/>
      <c r="T101" s="195"/>
      <c r="AT101" s="196" t="s">
        <v>164</v>
      </c>
      <c r="AU101" s="196" t="s">
        <v>83</v>
      </c>
      <c r="AV101" s="11" t="s">
        <v>83</v>
      </c>
      <c r="AW101" s="11" t="s">
        <v>36</v>
      </c>
      <c r="AX101" s="11" t="s">
        <v>21</v>
      </c>
      <c r="AY101" s="196" t="s">
        <v>156</v>
      </c>
    </row>
    <row r="102" spans="2:65" s="1" customFormat="1" ht="22.5" customHeight="1">
      <c r="B102" s="32"/>
      <c r="C102" s="173" t="s">
        <v>196</v>
      </c>
      <c r="D102" s="173" t="s">
        <v>158</v>
      </c>
      <c r="E102" s="174" t="s">
        <v>471</v>
      </c>
      <c r="F102" s="175" t="s">
        <v>472</v>
      </c>
      <c r="G102" s="176" t="s">
        <v>101</v>
      </c>
      <c r="H102" s="177">
        <v>1319.65</v>
      </c>
      <c r="I102" s="178"/>
      <c r="J102" s="179">
        <f>ROUND(I102*H102,2)</f>
        <v>0</v>
      </c>
      <c r="K102" s="175" t="s">
        <v>161</v>
      </c>
      <c r="L102" s="36"/>
      <c r="M102" s="180" t="s">
        <v>1</v>
      </c>
      <c r="N102" s="181" t="s">
        <v>45</v>
      </c>
      <c r="O102" s="58"/>
      <c r="P102" s="182">
        <f>O102*H102</f>
        <v>0</v>
      </c>
      <c r="Q102" s="182">
        <v>0</v>
      </c>
      <c r="R102" s="182">
        <f>Q102*H102</f>
        <v>0</v>
      </c>
      <c r="S102" s="182">
        <v>0</v>
      </c>
      <c r="T102" s="183">
        <f>S102*H102</f>
        <v>0</v>
      </c>
      <c r="AR102" s="15" t="s">
        <v>162</v>
      </c>
      <c r="AT102" s="15" t="s">
        <v>158</v>
      </c>
      <c r="AU102" s="15" t="s">
        <v>83</v>
      </c>
      <c r="AY102" s="15" t="s">
        <v>156</v>
      </c>
      <c r="BE102" s="184">
        <f>IF(N102="základní",J102,0)</f>
        <v>0</v>
      </c>
      <c r="BF102" s="184">
        <f>IF(N102="snížená",J102,0)</f>
        <v>0</v>
      </c>
      <c r="BG102" s="184">
        <f>IF(N102="zákl. přenesená",J102,0)</f>
        <v>0</v>
      </c>
      <c r="BH102" s="184">
        <f>IF(N102="sníž. přenesená",J102,0)</f>
        <v>0</v>
      </c>
      <c r="BI102" s="184">
        <f>IF(N102="nulová",J102,0)</f>
        <v>0</v>
      </c>
      <c r="BJ102" s="15" t="s">
        <v>21</v>
      </c>
      <c r="BK102" s="184">
        <f>ROUND(I102*H102,2)</f>
        <v>0</v>
      </c>
      <c r="BL102" s="15" t="s">
        <v>162</v>
      </c>
      <c r="BM102" s="15" t="s">
        <v>473</v>
      </c>
    </row>
    <row r="103" spans="2:51" s="11" customFormat="1" ht="12">
      <c r="B103" s="185"/>
      <c r="C103" s="186"/>
      <c r="D103" s="187" t="s">
        <v>164</v>
      </c>
      <c r="E103" s="188" t="s">
        <v>474</v>
      </c>
      <c r="F103" s="189" t="s">
        <v>475</v>
      </c>
      <c r="G103" s="186"/>
      <c r="H103" s="190">
        <v>1319.65</v>
      </c>
      <c r="I103" s="191"/>
      <c r="J103" s="186"/>
      <c r="K103" s="186"/>
      <c r="L103" s="192"/>
      <c r="M103" s="193"/>
      <c r="N103" s="194"/>
      <c r="O103" s="194"/>
      <c r="P103" s="194"/>
      <c r="Q103" s="194"/>
      <c r="R103" s="194"/>
      <c r="S103" s="194"/>
      <c r="T103" s="195"/>
      <c r="AT103" s="196" t="s">
        <v>164</v>
      </c>
      <c r="AU103" s="196" t="s">
        <v>83</v>
      </c>
      <c r="AV103" s="11" t="s">
        <v>83</v>
      </c>
      <c r="AW103" s="11" t="s">
        <v>36</v>
      </c>
      <c r="AX103" s="11" t="s">
        <v>21</v>
      </c>
      <c r="AY103" s="196" t="s">
        <v>156</v>
      </c>
    </row>
    <row r="104" spans="2:65" s="1" customFormat="1" ht="16.5" customHeight="1">
      <c r="B104" s="32"/>
      <c r="C104" s="173" t="s">
        <v>202</v>
      </c>
      <c r="D104" s="173" t="s">
        <v>158</v>
      </c>
      <c r="E104" s="174" t="s">
        <v>476</v>
      </c>
      <c r="F104" s="175" t="s">
        <v>477</v>
      </c>
      <c r="G104" s="176" t="s">
        <v>101</v>
      </c>
      <c r="H104" s="177">
        <v>1319.65</v>
      </c>
      <c r="I104" s="178"/>
      <c r="J104" s="179">
        <f>ROUND(I104*H104,2)</f>
        <v>0</v>
      </c>
      <c r="K104" s="175" t="s">
        <v>161</v>
      </c>
      <c r="L104" s="36"/>
      <c r="M104" s="180" t="s">
        <v>1</v>
      </c>
      <c r="N104" s="181" t="s">
        <v>45</v>
      </c>
      <c r="O104" s="58"/>
      <c r="P104" s="182">
        <f>O104*H104</f>
        <v>0</v>
      </c>
      <c r="Q104" s="182">
        <v>0</v>
      </c>
      <c r="R104" s="182">
        <f>Q104*H104</f>
        <v>0</v>
      </c>
      <c r="S104" s="182">
        <v>0</v>
      </c>
      <c r="T104" s="183">
        <f>S104*H104</f>
        <v>0</v>
      </c>
      <c r="AR104" s="15" t="s">
        <v>162</v>
      </c>
      <c r="AT104" s="15" t="s">
        <v>158</v>
      </c>
      <c r="AU104" s="15" t="s">
        <v>83</v>
      </c>
      <c r="AY104" s="15" t="s">
        <v>156</v>
      </c>
      <c r="BE104" s="184">
        <f>IF(N104="základní",J104,0)</f>
        <v>0</v>
      </c>
      <c r="BF104" s="184">
        <f>IF(N104="snížená",J104,0)</f>
        <v>0</v>
      </c>
      <c r="BG104" s="184">
        <f>IF(N104="zákl. přenesená",J104,0)</f>
        <v>0</v>
      </c>
      <c r="BH104" s="184">
        <f>IF(N104="sníž. přenesená",J104,0)</f>
        <v>0</v>
      </c>
      <c r="BI104" s="184">
        <f>IF(N104="nulová",J104,0)</f>
        <v>0</v>
      </c>
      <c r="BJ104" s="15" t="s">
        <v>21</v>
      </c>
      <c r="BK104" s="184">
        <f>ROUND(I104*H104,2)</f>
        <v>0</v>
      </c>
      <c r="BL104" s="15" t="s">
        <v>162</v>
      </c>
      <c r="BM104" s="15" t="s">
        <v>478</v>
      </c>
    </row>
    <row r="105" spans="2:65" s="1" customFormat="1" ht="16.5" customHeight="1">
      <c r="B105" s="32"/>
      <c r="C105" s="173" t="s">
        <v>207</v>
      </c>
      <c r="D105" s="173" t="s">
        <v>158</v>
      </c>
      <c r="E105" s="174" t="s">
        <v>290</v>
      </c>
      <c r="F105" s="175" t="s">
        <v>479</v>
      </c>
      <c r="G105" s="176" t="s">
        <v>224</v>
      </c>
      <c r="H105" s="177">
        <v>2639.3</v>
      </c>
      <c r="I105" s="178"/>
      <c r="J105" s="179">
        <f>ROUND(I105*H105,2)</f>
        <v>0</v>
      </c>
      <c r="K105" s="175" t="s">
        <v>161</v>
      </c>
      <c r="L105" s="36"/>
      <c r="M105" s="180" t="s">
        <v>1</v>
      </c>
      <c r="N105" s="181" t="s">
        <v>45</v>
      </c>
      <c r="O105" s="58"/>
      <c r="P105" s="182">
        <f>O105*H105</f>
        <v>0</v>
      </c>
      <c r="Q105" s="182">
        <v>0</v>
      </c>
      <c r="R105" s="182">
        <f>Q105*H105</f>
        <v>0</v>
      </c>
      <c r="S105" s="182">
        <v>0</v>
      </c>
      <c r="T105" s="183">
        <f>S105*H105</f>
        <v>0</v>
      </c>
      <c r="AR105" s="15" t="s">
        <v>162</v>
      </c>
      <c r="AT105" s="15" t="s">
        <v>158</v>
      </c>
      <c r="AU105" s="15" t="s">
        <v>83</v>
      </c>
      <c r="AY105" s="15" t="s">
        <v>156</v>
      </c>
      <c r="BE105" s="184">
        <f>IF(N105="základní",J105,0)</f>
        <v>0</v>
      </c>
      <c r="BF105" s="184">
        <f>IF(N105="snížená",J105,0)</f>
        <v>0</v>
      </c>
      <c r="BG105" s="184">
        <f>IF(N105="zákl. přenesená",J105,0)</f>
        <v>0</v>
      </c>
      <c r="BH105" s="184">
        <f>IF(N105="sníž. přenesená",J105,0)</f>
        <v>0</v>
      </c>
      <c r="BI105" s="184">
        <f>IF(N105="nulová",J105,0)</f>
        <v>0</v>
      </c>
      <c r="BJ105" s="15" t="s">
        <v>21</v>
      </c>
      <c r="BK105" s="184">
        <f>ROUND(I105*H105,2)</f>
        <v>0</v>
      </c>
      <c r="BL105" s="15" t="s">
        <v>162</v>
      </c>
      <c r="BM105" s="15" t="s">
        <v>480</v>
      </c>
    </row>
    <row r="106" spans="2:51" s="11" customFormat="1" ht="12">
      <c r="B106" s="185"/>
      <c r="C106" s="186"/>
      <c r="D106" s="187" t="s">
        <v>164</v>
      </c>
      <c r="E106" s="188" t="s">
        <v>1</v>
      </c>
      <c r="F106" s="189" t="s">
        <v>481</v>
      </c>
      <c r="G106" s="186"/>
      <c r="H106" s="190">
        <v>2639.3</v>
      </c>
      <c r="I106" s="191"/>
      <c r="J106" s="186"/>
      <c r="K106" s="186"/>
      <c r="L106" s="192"/>
      <c r="M106" s="193"/>
      <c r="N106" s="194"/>
      <c r="O106" s="194"/>
      <c r="P106" s="194"/>
      <c r="Q106" s="194"/>
      <c r="R106" s="194"/>
      <c r="S106" s="194"/>
      <c r="T106" s="195"/>
      <c r="AT106" s="196" t="s">
        <v>164</v>
      </c>
      <c r="AU106" s="196" t="s">
        <v>83</v>
      </c>
      <c r="AV106" s="11" t="s">
        <v>83</v>
      </c>
      <c r="AW106" s="11" t="s">
        <v>36</v>
      </c>
      <c r="AX106" s="11" t="s">
        <v>21</v>
      </c>
      <c r="AY106" s="196" t="s">
        <v>156</v>
      </c>
    </row>
    <row r="107" spans="2:65" s="1" customFormat="1" ht="16.5" customHeight="1">
      <c r="B107" s="32"/>
      <c r="C107" s="173" t="s">
        <v>26</v>
      </c>
      <c r="D107" s="173" t="s">
        <v>158</v>
      </c>
      <c r="E107" s="174" t="s">
        <v>482</v>
      </c>
      <c r="F107" s="175" t="s">
        <v>483</v>
      </c>
      <c r="G107" s="176" t="s">
        <v>106</v>
      </c>
      <c r="H107" s="177">
        <v>4098.8</v>
      </c>
      <c r="I107" s="178"/>
      <c r="J107" s="179">
        <f>ROUND(I107*H107,2)</f>
        <v>0</v>
      </c>
      <c r="K107" s="175" t="s">
        <v>161</v>
      </c>
      <c r="L107" s="36"/>
      <c r="M107" s="180" t="s">
        <v>1</v>
      </c>
      <c r="N107" s="181" t="s">
        <v>45</v>
      </c>
      <c r="O107" s="58"/>
      <c r="P107" s="182">
        <f>O107*H107</f>
        <v>0</v>
      </c>
      <c r="Q107" s="182">
        <v>0</v>
      </c>
      <c r="R107" s="182">
        <f>Q107*H107</f>
        <v>0</v>
      </c>
      <c r="S107" s="182">
        <v>0</v>
      </c>
      <c r="T107" s="183">
        <f>S107*H107</f>
        <v>0</v>
      </c>
      <c r="AR107" s="15" t="s">
        <v>162</v>
      </c>
      <c r="AT107" s="15" t="s">
        <v>158</v>
      </c>
      <c r="AU107" s="15" t="s">
        <v>83</v>
      </c>
      <c r="AY107" s="15" t="s">
        <v>156</v>
      </c>
      <c r="BE107" s="184">
        <f>IF(N107="základní",J107,0)</f>
        <v>0</v>
      </c>
      <c r="BF107" s="184">
        <f>IF(N107="snížená",J107,0)</f>
        <v>0</v>
      </c>
      <c r="BG107" s="184">
        <f>IF(N107="zákl. přenesená",J107,0)</f>
        <v>0</v>
      </c>
      <c r="BH107" s="184">
        <f>IF(N107="sníž. přenesená",J107,0)</f>
        <v>0</v>
      </c>
      <c r="BI107" s="184">
        <f>IF(N107="nulová",J107,0)</f>
        <v>0</v>
      </c>
      <c r="BJ107" s="15" t="s">
        <v>21</v>
      </c>
      <c r="BK107" s="184">
        <f>ROUND(I107*H107,2)</f>
        <v>0</v>
      </c>
      <c r="BL107" s="15" t="s">
        <v>162</v>
      </c>
      <c r="BM107" s="15" t="s">
        <v>484</v>
      </c>
    </row>
    <row r="108" spans="2:51" s="11" customFormat="1" ht="12">
      <c r="B108" s="185"/>
      <c r="C108" s="186"/>
      <c r="D108" s="187" t="s">
        <v>164</v>
      </c>
      <c r="E108" s="188" t="s">
        <v>1</v>
      </c>
      <c r="F108" s="189" t="s">
        <v>485</v>
      </c>
      <c r="G108" s="186"/>
      <c r="H108" s="190">
        <v>4098.8</v>
      </c>
      <c r="I108" s="191"/>
      <c r="J108" s="186"/>
      <c r="K108" s="186"/>
      <c r="L108" s="192"/>
      <c r="M108" s="193"/>
      <c r="N108" s="194"/>
      <c r="O108" s="194"/>
      <c r="P108" s="194"/>
      <c r="Q108" s="194"/>
      <c r="R108" s="194"/>
      <c r="S108" s="194"/>
      <c r="T108" s="195"/>
      <c r="AT108" s="196" t="s">
        <v>164</v>
      </c>
      <c r="AU108" s="196" t="s">
        <v>83</v>
      </c>
      <c r="AV108" s="11" t="s">
        <v>83</v>
      </c>
      <c r="AW108" s="11" t="s">
        <v>36</v>
      </c>
      <c r="AX108" s="11" t="s">
        <v>21</v>
      </c>
      <c r="AY108" s="196" t="s">
        <v>156</v>
      </c>
    </row>
    <row r="109" spans="2:63" s="10" customFormat="1" ht="22.9" customHeight="1">
      <c r="B109" s="157"/>
      <c r="C109" s="158"/>
      <c r="D109" s="159" t="s">
        <v>73</v>
      </c>
      <c r="E109" s="171" t="s">
        <v>180</v>
      </c>
      <c r="F109" s="171" t="s">
        <v>486</v>
      </c>
      <c r="G109" s="158"/>
      <c r="H109" s="158"/>
      <c r="I109" s="161"/>
      <c r="J109" s="172">
        <f>BK109</f>
        <v>0</v>
      </c>
      <c r="K109" s="158"/>
      <c r="L109" s="163"/>
      <c r="M109" s="164"/>
      <c r="N109" s="165"/>
      <c r="O109" s="165"/>
      <c r="P109" s="166">
        <f>P110+P161+P197</f>
        <v>0</v>
      </c>
      <c r="Q109" s="165"/>
      <c r="R109" s="166">
        <f>R110+R161+R197</f>
        <v>5487.29610644</v>
      </c>
      <c r="S109" s="165"/>
      <c r="T109" s="167">
        <f>T110+T161+T197</f>
        <v>0</v>
      </c>
      <c r="AR109" s="168" t="s">
        <v>21</v>
      </c>
      <c r="AT109" s="169" t="s">
        <v>73</v>
      </c>
      <c r="AU109" s="169" t="s">
        <v>21</v>
      </c>
      <c r="AY109" s="168" t="s">
        <v>156</v>
      </c>
      <c r="BK109" s="170">
        <f>BK110+BK161+BK197</f>
        <v>0</v>
      </c>
    </row>
    <row r="110" spans="2:63" s="10" customFormat="1" ht="20.85" customHeight="1">
      <c r="B110" s="157"/>
      <c r="C110" s="158"/>
      <c r="D110" s="159" t="s">
        <v>73</v>
      </c>
      <c r="E110" s="171" t="s">
        <v>487</v>
      </c>
      <c r="F110" s="171" t="s">
        <v>488</v>
      </c>
      <c r="G110" s="158"/>
      <c r="H110" s="158"/>
      <c r="I110" s="161"/>
      <c r="J110" s="172">
        <f>BK110</f>
        <v>0</v>
      </c>
      <c r="K110" s="158"/>
      <c r="L110" s="163"/>
      <c r="M110" s="164"/>
      <c r="N110" s="165"/>
      <c r="O110" s="165"/>
      <c r="P110" s="166">
        <f>SUM(P111:P160)</f>
        <v>0</v>
      </c>
      <c r="Q110" s="165"/>
      <c r="R110" s="166">
        <f>SUM(R111:R160)</f>
        <v>5409.46166</v>
      </c>
      <c r="S110" s="165"/>
      <c r="T110" s="167">
        <f>SUM(T111:T160)</f>
        <v>0</v>
      </c>
      <c r="AR110" s="168" t="s">
        <v>21</v>
      </c>
      <c r="AT110" s="169" t="s">
        <v>73</v>
      </c>
      <c r="AU110" s="169" t="s">
        <v>83</v>
      </c>
      <c r="AY110" s="168" t="s">
        <v>156</v>
      </c>
      <c r="BK110" s="170">
        <f>SUM(BK111:BK160)</f>
        <v>0</v>
      </c>
    </row>
    <row r="111" spans="2:65" s="1" customFormat="1" ht="33.75" customHeight="1">
      <c r="B111" s="32"/>
      <c r="C111" s="173" t="s">
        <v>220</v>
      </c>
      <c r="D111" s="173" t="s">
        <v>158</v>
      </c>
      <c r="E111" s="174" t="s">
        <v>489</v>
      </c>
      <c r="F111" s="175" t="s">
        <v>490</v>
      </c>
      <c r="G111" s="176" t="s">
        <v>106</v>
      </c>
      <c r="H111" s="177">
        <v>3260</v>
      </c>
      <c r="I111" s="178"/>
      <c r="J111" s="179">
        <f>ROUND(I111*H111,2)</f>
        <v>0</v>
      </c>
      <c r="K111" s="175" t="s">
        <v>161</v>
      </c>
      <c r="L111" s="36"/>
      <c r="M111" s="180" t="s">
        <v>1</v>
      </c>
      <c r="N111" s="181" t="s">
        <v>45</v>
      </c>
      <c r="O111" s="58"/>
      <c r="P111" s="182">
        <f>O111*H111</f>
        <v>0</v>
      </c>
      <c r="Q111" s="182">
        <v>0.10362</v>
      </c>
      <c r="R111" s="182">
        <f>Q111*H111</f>
        <v>337.8012</v>
      </c>
      <c r="S111" s="182">
        <v>0</v>
      </c>
      <c r="T111" s="183">
        <f>S111*H111</f>
        <v>0</v>
      </c>
      <c r="AR111" s="15" t="s">
        <v>162</v>
      </c>
      <c r="AT111" s="15" t="s">
        <v>158</v>
      </c>
      <c r="AU111" s="15" t="s">
        <v>103</v>
      </c>
      <c r="AY111" s="15" t="s">
        <v>156</v>
      </c>
      <c r="BE111" s="184">
        <f>IF(N111="základní",J111,0)</f>
        <v>0</v>
      </c>
      <c r="BF111" s="184">
        <f>IF(N111="snížená",J111,0)</f>
        <v>0</v>
      </c>
      <c r="BG111" s="184">
        <f>IF(N111="zákl. přenesená",J111,0)</f>
        <v>0</v>
      </c>
      <c r="BH111" s="184">
        <f>IF(N111="sníž. přenesená",J111,0)</f>
        <v>0</v>
      </c>
      <c r="BI111" s="184">
        <f>IF(N111="nulová",J111,0)</f>
        <v>0</v>
      </c>
      <c r="BJ111" s="15" t="s">
        <v>21</v>
      </c>
      <c r="BK111" s="184">
        <f>ROUND(I111*H111,2)</f>
        <v>0</v>
      </c>
      <c r="BL111" s="15" t="s">
        <v>162</v>
      </c>
      <c r="BM111" s="15" t="s">
        <v>491</v>
      </c>
    </row>
    <row r="112" spans="2:51" s="11" customFormat="1" ht="12">
      <c r="B112" s="185"/>
      <c r="C112" s="186"/>
      <c r="D112" s="187" t="s">
        <v>164</v>
      </c>
      <c r="E112" s="188" t="s">
        <v>1</v>
      </c>
      <c r="F112" s="189" t="s">
        <v>405</v>
      </c>
      <c r="G112" s="186"/>
      <c r="H112" s="190">
        <v>3260</v>
      </c>
      <c r="I112" s="191"/>
      <c r="J112" s="186"/>
      <c r="K112" s="186"/>
      <c r="L112" s="192"/>
      <c r="M112" s="193"/>
      <c r="N112" s="194"/>
      <c r="O112" s="194"/>
      <c r="P112" s="194"/>
      <c r="Q112" s="194"/>
      <c r="R112" s="194"/>
      <c r="S112" s="194"/>
      <c r="T112" s="195"/>
      <c r="AT112" s="196" t="s">
        <v>164</v>
      </c>
      <c r="AU112" s="196" t="s">
        <v>103</v>
      </c>
      <c r="AV112" s="11" t="s">
        <v>83</v>
      </c>
      <c r="AW112" s="11" t="s">
        <v>36</v>
      </c>
      <c r="AX112" s="11" t="s">
        <v>21</v>
      </c>
      <c r="AY112" s="196" t="s">
        <v>156</v>
      </c>
    </row>
    <row r="113" spans="2:65" s="1" customFormat="1" ht="16.5" customHeight="1">
      <c r="B113" s="32"/>
      <c r="C113" s="208" t="s">
        <v>230</v>
      </c>
      <c r="D113" s="208" t="s">
        <v>221</v>
      </c>
      <c r="E113" s="209" t="s">
        <v>492</v>
      </c>
      <c r="F113" s="210" t="s">
        <v>493</v>
      </c>
      <c r="G113" s="211" t="s">
        <v>106</v>
      </c>
      <c r="H113" s="212">
        <v>978</v>
      </c>
      <c r="I113" s="213"/>
      <c r="J113" s="214">
        <f>ROUND(I113*H113,2)</f>
        <v>0</v>
      </c>
      <c r="K113" s="210" t="s">
        <v>161</v>
      </c>
      <c r="L113" s="215"/>
      <c r="M113" s="216" t="s">
        <v>1</v>
      </c>
      <c r="N113" s="217" t="s">
        <v>45</v>
      </c>
      <c r="O113" s="58"/>
      <c r="P113" s="182">
        <f>O113*H113</f>
        <v>0</v>
      </c>
      <c r="Q113" s="182">
        <v>0.18</v>
      </c>
      <c r="R113" s="182">
        <f>Q113*H113</f>
        <v>176.04</v>
      </c>
      <c r="S113" s="182">
        <v>0</v>
      </c>
      <c r="T113" s="183">
        <f>S113*H113</f>
        <v>0</v>
      </c>
      <c r="AR113" s="15" t="s">
        <v>202</v>
      </c>
      <c r="AT113" s="15" t="s">
        <v>221</v>
      </c>
      <c r="AU113" s="15" t="s">
        <v>103</v>
      </c>
      <c r="AY113" s="15" t="s">
        <v>156</v>
      </c>
      <c r="BE113" s="184">
        <f>IF(N113="základní",J113,0)</f>
        <v>0</v>
      </c>
      <c r="BF113" s="184">
        <f>IF(N113="snížená",J113,0)</f>
        <v>0</v>
      </c>
      <c r="BG113" s="184">
        <f>IF(N113="zákl. přenesená",J113,0)</f>
        <v>0</v>
      </c>
      <c r="BH113" s="184">
        <f>IF(N113="sníž. přenesená",J113,0)</f>
        <v>0</v>
      </c>
      <c r="BI113" s="184">
        <f>IF(N113="nulová",J113,0)</f>
        <v>0</v>
      </c>
      <c r="BJ113" s="15" t="s">
        <v>21</v>
      </c>
      <c r="BK113" s="184">
        <f>ROUND(I113*H113,2)</f>
        <v>0</v>
      </c>
      <c r="BL113" s="15" t="s">
        <v>162</v>
      </c>
      <c r="BM113" s="15" t="s">
        <v>494</v>
      </c>
    </row>
    <row r="114" spans="2:51" s="11" customFormat="1" ht="12">
      <c r="B114" s="185"/>
      <c r="C114" s="186"/>
      <c r="D114" s="187" t="s">
        <v>164</v>
      </c>
      <c r="E114" s="188" t="s">
        <v>1</v>
      </c>
      <c r="F114" s="189" t="s">
        <v>495</v>
      </c>
      <c r="G114" s="186"/>
      <c r="H114" s="190">
        <v>978</v>
      </c>
      <c r="I114" s="191"/>
      <c r="J114" s="186"/>
      <c r="K114" s="186"/>
      <c r="L114" s="192"/>
      <c r="M114" s="193"/>
      <c r="N114" s="194"/>
      <c r="O114" s="194"/>
      <c r="P114" s="194"/>
      <c r="Q114" s="194"/>
      <c r="R114" s="194"/>
      <c r="S114" s="194"/>
      <c r="T114" s="195"/>
      <c r="AT114" s="196" t="s">
        <v>164</v>
      </c>
      <c r="AU114" s="196" t="s">
        <v>103</v>
      </c>
      <c r="AV114" s="11" t="s">
        <v>83</v>
      </c>
      <c r="AW114" s="11" t="s">
        <v>36</v>
      </c>
      <c r="AX114" s="11" t="s">
        <v>21</v>
      </c>
      <c r="AY114" s="196" t="s">
        <v>156</v>
      </c>
    </row>
    <row r="115" spans="2:65" s="1" customFormat="1" ht="16.5" customHeight="1">
      <c r="B115" s="32"/>
      <c r="C115" s="208" t="s">
        <v>235</v>
      </c>
      <c r="D115" s="208" t="s">
        <v>221</v>
      </c>
      <c r="E115" s="209" t="s">
        <v>496</v>
      </c>
      <c r="F115" s="210" t="s">
        <v>497</v>
      </c>
      <c r="G115" s="211" t="s">
        <v>106</v>
      </c>
      <c r="H115" s="212">
        <v>489</v>
      </c>
      <c r="I115" s="213"/>
      <c r="J115" s="214">
        <f>ROUND(I115*H115,2)</f>
        <v>0</v>
      </c>
      <c r="K115" s="210" t="s">
        <v>225</v>
      </c>
      <c r="L115" s="215"/>
      <c r="M115" s="216" t="s">
        <v>1</v>
      </c>
      <c r="N115" s="217" t="s">
        <v>45</v>
      </c>
      <c r="O115" s="58"/>
      <c r="P115" s="182">
        <f>O115*H115</f>
        <v>0</v>
      </c>
      <c r="Q115" s="182">
        <v>0.18</v>
      </c>
      <c r="R115" s="182">
        <f>Q115*H115</f>
        <v>88.02</v>
      </c>
      <c r="S115" s="182">
        <v>0</v>
      </c>
      <c r="T115" s="183">
        <f>S115*H115</f>
        <v>0</v>
      </c>
      <c r="AR115" s="15" t="s">
        <v>202</v>
      </c>
      <c r="AT115" s="15" t="s">
        <v>221</v>
      </c>
      <c r="AU115" s="15" t="s">
        <v>103</v>
      </c>
      <c r="AY115" s="15" t="s">
        <v>156</v>
      </c>
      <c r="BE115" s="184">
        <f>IF(N115="základní",J115,0)</f>
        <v>0</v>
      </c>
      <c r="BF115" s="184">
        <f>IF(N115="snížená",J115,0)</f>
        <v>0</v>
      </c>
      <c r="BG115" s="184">
        <f>IF(N115="zákl. přenesená",J115,0)</f>
        <v>0</v>
      </c>
      <c r="BH115" s="184">
        <f>IF(N115="sníž. přenesená",J115,0)</f>
        <v>0</v>
      </c>
      <c r="BI115" s="184">
        <f>IF(N115="nulová",J115,0)</f>
        <v>0</v>
      </c>
      <c r="BJ115" s="15" t="s">
        <v>21</v>
      </c>
      <c r="BK115" s="184">
        <f>ROUND(I115*H115,2)</f>
        <v>0</v>
      </c>
      <c r="BL115" s="15" t="s">
        <v>162</v>
      </c>
      <c r="BM115" s="15" t="s">
        <v>498</v>
      </c>
    </row>
    <row r="116" spans="2:51" s="11" customFormat="1" ht="12">
      <c r="B116" s="185"/>
      <c r="C116" s="186"/>
      <c r="D116" s="187" t="s">
        <v>164</v>
      </c>
      <c r="E116" s="188" t="s">
        <v>1</v>
      </c>
      <c r="F116" s="189" t="s">
        <v>499</v>
      </c>
      <c r="G116" s="186"/>
      <c r="H116" s="190">
        <v>489</v>
      </c>
      <c r="I116" s="191"/>
      <c r="J116" s="186"/>
      <c r="K116" s="186"/>
      <c r="L116" s="192"/>
      <c r="M116" s="193"/>
      <c r="N116" s="194"/>
      <c r="O116" s="194"/>
      <c r="P116" s="194"/>
      <c r="Q116" s="194"/>
      <c r="R116" s="194"/>
      <c r="S116" s="194"/>
      <c r="T116" s="195"/>
      <c r="AT116" s="196" t="s">
        <v>164</v>
      </c>
      <c r="AU116" s="196" t="s">
        <v>103</v>
      </c>
      <c r="AV116" s="11" t="s">
        <v>83</v>
      </c>
      <c r="AW116" s="11" t="s">
        <v>36</v>
      </c>
      <c r="AX116" s="11" t="s">
        <v>21</v>
      </c>
      <c r="AY116" s="196" t="s">
        <v>156</v>
      </c>
    </row>
    <row r="117" spans="2:65" s="1" customFormat="1" ht="16.5" customHeight="1">
      <c r="B117" s="32"/>
      <c r="C117" s="208" t="s">
        <v>244</v>
      </c>
      <c r="D117" s="208" t="s">
        <v>221</v>
      </c>
      <c r="E117" s="209" t="s">
        <v>500</v>
      </c>
      <c r="F117" s="210" t="s">
        <v>501</v>
      </c>
      <c r="G117" s="211" t="s">
        <v>106</v>
      </c>
      <c r="H117" s="212">
        <v>1956</v>
      </c>
      <c r="I117" s="213"/>
      <c r="J117" s="214">
        <f>ROUND(I117*H117,2)</f>
        <v>0</v>
      </c>
      <c r="K117" s="210" t="s">
        <v>225</v>
      </c>
      <c r="L117" s="215"/>
      <c r="M117" s="216" t="s">
        <v>1</v>
      </c>
      <c r="N117" s="217" t="s">
        <v>45</v>
      </c>
      <c r="O117" s="58"/>
      <c r="P117" s="182">
        <f>O117*H117</f>
        <v>0</v>
      </c>
      <c r="Q117" s="182">
        <v>0.18</v>
      </c>
      <c r="R117" s="182">
        <f>Q117*H117</f>
        <v>352.08</v>
      </c>
      <c r="S117" s="182">
        <v>0</v>
      </c>
      <c r="T117" s="183">
        <f>S117*H117</f>
        <v>0</v>
      </c>
      <c r="AR117" s="15" t="s">
        <v>202</v>
      </c>
      <c r="AT117" s="15" t="s">
        <v>221</v>
      </c>
      <c r="AU117" s="15" t="s">
        <v>103</v>
      </c>
      <c r="AY117" s="15" t="s">
        <v>156</v>
      </c>
      <c r="BE117" s="184">
        <f>IF(N117="základní",J117,0)</f>
        <v>0</v>
      </c>
      <c r="BF117" s="184">
        <f>IF(N117="snížená",J117,0)</f>
        <v>0</v>
      </c>
      <c r="BG117" s="184">
        <f>IF(N117="zákl. přenesená",J117,0)</f>
        <v>0</v>
      </c>
      <c r="BH117" s="184">
        <f>IF(N117="sníž. přenesená",J117,0)</f>
        <v>0</v>
      </c>
      <c r="BI117" s="184">
        <f>IF(N117="nulová",J117,0)</f>
        <v>0</v>
      </c>
      <c r="BJ117" s="15" t="s">
        <v>21</v>
      </c>
      <c r="BK117" s="184">
        <f>ROUND(I117*H117,2)</f>
        <v>0</v>
      </c>
      <c r="BL117" s="15" t="s">
        <v>162</v>
      </c>
      <c r="BM117" s="15" t="s">
        <v>502</v>
      </c>
    </row>
    <row r="118" spans="2:51" s="11" customFormat="1" ht="12">
      <c r="B118" s="185"/>
      <c r="C118" s="186"/>
      <c r="D118" s="187" t="s">
        <v>164</v>
      </c>
      <c r="E118" s="188" t="s">
        <v>1</v>
      </c>
      <c r="F118" s="189" t="s">
        <v>503</v>
      </c>
      <c r="G118" s="186"/>
      <c r="H118" s="190">
        <v>1956</v>
      </c>
      <c r="I118" s="191"/>
      <c r="J118" s="186"/>
      <c r="K118" s="186"/>
      <c r="L118" s="192"/>
      <c r="M118" s="193"/>
      <c r="N118" s="194"/>
      <c r="O118" s="194"/>
      <c r="P118" s="194"/>
      <c r="Q118" s="194"/>
      <c r="R118" s="194"/>
      <c r="S118" s="194"/>
      <c r="T118" s="195"/>
      <c r="AT118" s="196" t="s">
        <v>164</v>
      </c>
      <c r="AU118" s="196" t="s">
        <v>103</v>
      </c>
      <c r="AV118" s="11" t="s">
        <v>83</v>
      </c>
      <c r="AW118" s="11" t="s">
        <v>36</v>
      </c>
      <c r="AX118" s="11" t="s">
        <v>21</v>
      </c>
      <c r="AY118" s="196" t="s">
        <v>156</v>
      </c>
    </row>
    <row r="119" spans="2:65" s="1" customFormat="1" ht="16.5" customHeight="1">
      <c r="B119" s="32"/>
      <c r="C119" s="173" t="s">
        <v>8</v>
      </c>
      <c r="D119" s="173" t="s">
        <v>158</v>
      </c>
      <c r="E119" s="174" t="s">
        <v>504</v>
      </c>
      <c r="F119" s="175" t="s">
        <v>505</v>
      </c>
      <c r="G119" s="176" t="s">
        <v>106</v>
      </c>
      <c r="H119" s="177">
        <v>3260</v>
      </c>
      <c r="I119" s="178"/>
      <c r="J119" s="179">
        <f>ROUND(I119*H119,2)</f>
        <v>0</v>
      </c>
      <c r="K119" s="175" t="s">
        <v>161</v>
      </c>
      <c r="L119" s="36"/>
      <c r="M119" s="180" t="s">
        <v>1</v>
      </c>
      <c r="N119" s="181" t="s">
        <v>45</v>
      </c>
      <c r="O119" s="58"/>
      <c r="P119" s="182">
        <f>O119*H119</f>
        <v>0</v>
      </c>
      <c r="Q119" s="182">
        <v>0.08096</v>
      </c>
      <c r="R119" s="182">
        <f>Q119*H119</f>
        <v>263.9296</v>
      </c>
      <c r="S119" s="182">
        <v>0</v>
      </c>
      <c r="T119" s="183">
        <f>S119*H119</f>
        <v>0</v>
      </c>
      <c r="AR119" s="15" t="s">
        <v>162</v>
      </c>
      <c r="AT119" s="15" t="s">
        <v>158</v>
      </c>
      <c r="AU119" s="15" t="s">
        <v>103</v>
      </c>
      <c r="AY119" s="15" t="s">
        <v>156</v>
      </c>
      <c r="BE119" s="184">
        <f>IF(N119="základní",J119,0)</f>
        <v>0</v>
      </c>
      <c r="BF119" s="184">
        <f>IF(N119="snížená",J119,0)</f>
        <v>0</v>
      </c>
      <c r="BG119" s="184">
        <f>IF(N119="zákl. přenesená",J119,0)</f>
        <v>0</v>
      </c>
      <c r="BH119" s="184">
        <f>IF(N119="sníž. přenesená",J119,0)</f>
        <v>0</v>
      </c>
      <c r="BI119" s="184">
        <f>IF(N119="nulová",J119,0)</f>
        <v>0</v>
      </c>
      <c r="BJ119" s="15" t="s">
        <v>21</v>
      </c>
      <c r="BK119" s="184">
        <f>ROUND(I119*H119,2)</f>
        <v>0</v>
      </c>
      <c r="BL119" s="15" t="s">
        <v>162</v>
      </c>
      <c r="BM119" s="15" t="s">
        <v>506</v>
      </c>
    </row>
    <row r="120" spans="2:51" s="11" customFormat="1" ht="12">
      <c r="B120" s="185"/>
      <c r="C120" s="186"/>
      <c r="D120" s="187" t="s">
        <v>164</v>
      </c>
      <c r="E120" s="188" t="s">
        <v>1</v>
      </c>
      <c r="F120" s="189" t="s">
        <v>405</v>
      </c>
      <c r="G120" s="186"/>
      <c r="H120" s="190">
        <v>3260</v>
      </c>
      <c r="I120" s="191"/>
      <c r="J120" s="186"/>
      <c r="K120" s="186"/>
      <c r="L120" s="192"/>
      <c r="M120" s="193"/>
      <c r="N120" s="194"/>
      <c r="O120" s="194"/>
      <c r="P120" s="194"/>
      <c r="Q120" s="194"/>
      <c r="R120" s="194"/>
      <c r="S120" s="194"/>
      <c r="T120" s="195"/>
      <c r="AT120" s="196" t="s">
        <v>164</v>
      </c>
      <c r="AU120" s="196" t="s">
        <v>103</v>
      </c>
      <c r="AV120" s="11" t="s">
        <v>83</v>
      </c>
      <c r="AW120" s="11" t="s">
        <v>36</v>
      </c>
      <c r="AX120" s="11" t="s">
        <v>21</v>
      </c>
      <c r="AY120" s="196" t="s">
        <v>156</v>
      </c>
    </row>
    <row r="121" spans="2:65" s="1" customFormat="1" ht="16.5" customHeight="1">
      <c r="B121" s="32"/>
      <c r="C121" s="173" t="s">
        <v>253</v>
      </c>
      <c r="D121" s="173" t="s">
        <v>158</v>
      </c>
      <c r="E121" s="174" t="s">
        <v>507</v>
      </c>
      <c r="F121" s="175" t="s">
        <v>508</v>
      </c>
      <c r="G121" s="176" t="s">
        <v>106</v>
      </c>
      <c r="H121" s="177">
        <v>7145</v>
      </c>
      <c r="I121" s="178"/>
      <c r="J121" s="179">
        <f>ROUND(I121*H121,2)</f>
        <v>0</v>
      </c>
      <c r="K121" s="175" t="s">
        <v>161</v>
      </c>
      <c r="L121" s="36"/>
      <c r="M121" s="180" t="s">
        <v>1</v>
      </c>
      <c r="N121" s="181" t="s">
        <v>45</v>
      </c>
      <c r="O121" s="58"/>
      <c r="P121" s="182">
        <f>O121*H121</f>
        <v>0</v>
      </c>
      <c r="Q121" s="182">
        <v>0.4726</v>
      </c>
      <c r="R121" s="182">
        <f>Q121*H121</f>
        <v>3376.7270000000003</v>
      </c>
      <c r="S121" s="182">
        <v>0</v>
      </c>
      <c r="T121" s="183">
        <f>S121*H121</f>
        <v>0</v>
      </c>
      <c r="AR121" s="15" t="s">
        <v>162</v>
      </c>
      <c r="AT121" s="15" t="s">
        <v>158</v>
      </c>
      <c r="AU121" s="15" t="s">
        <v>103</v>
      </c>
      <c r="AY121" s="15" t="s">
        <v>156</v>
      </c>
      <c r="BE121" s="184">
        <f>IF(N121="základní",J121,0)</f>
        <v>0</v>
      </c>
      <c r="BF121" s="184">
        <f>IF(N121="snížená",J121,0)</f>
        <v>0</v>
      </c>
      <c r="BG121" s="184">
        <f>IF(N121="zákl. přenesená",J121,0)</f>
        <v>0</v>
      </c>
      <c r="BH121" s="184">
        <f>IF(N121="sníž. přenesená",J121,0)</f>
        <v>0</v>
      </c>
      <c r="BI121" s="184">
        <f>IF(N121="nulová",J121,0)</f>
        <v>0</v>
      </c>
      <c r="BJ121" s="15" t="s">
        <v>21</v>
      </c>
      <c r="BK121" s="184">
        <f>ROUND(I121*H121,2)</f>
        <v>0</v>
      </c>
      <c r="BL121" s="15" t="s">
        <v>162</v>
      </c>
      <c r="BM121" s="15" t="s">
        <v>509</v>
      </c>
    </row>
    <row r="122" spans="2:51" s="11" customFormat="1" ht="12">
      <c r="B122" s="185"/>
      <c r="C122" s="186"/>
      <c r="D122" s="187" t="s">
        <v>164</v>
      </c>
      <c r="E122" s="188" t="s">
        <v>1</v>
      </c>
      <c r="F122" s="189" t="s">
        <v>510</v>
      </c>
      <c r="G122" s="186"/>
      <c r="H122" s="190">
        <v>7145</v>
      </c>
      <c r="I122" s="191"/>
      <c r="J122" s="186"/>
      <c r="K122" s="186"/>
      <c r="L122" s="192"/>
      <c r="M122" s="193"/>
      <c r="N122" s="194"/>
      <c r="O122" s="194"/>
      <c r="P122" s="194"/>
      <c r="Q122" s="194"/>
      <c r="R122" s="194"/>
      <c r="S122" s="194"/>
      <c r="T122" s="195"/>
      <c r="AT122" s="196" t="s">
        <v>164</v>
      </c>
      <c r="AU122" s="196" t="s">
        <v>103</v>
      </c>
      <c r="AV122" s="11" t="s">
        <v>83</v>
      </c>
      <c r="AW122" s="11" t="s">
        <v>36</v>
      </c>
      <c r="AX122" s="11" t="s">
        <v>21</v>
      </c>
      <c r="AY122" s="196" t="s">
        <v>156</v>
      </c>
    </row>
    <row r="123" spans="2:65" s="1" customFormat="1" ht="22.5" customHeight="1">
      <c r="B123" s="32"/>
      <c r="C123" s="173" t="s">
        <v>258</v>
      </c>
      <c r="D123" s="173" t="s">
        <v>158</v>
      </c>
      <c r="E123" s="174" t="s">
        <v>511</v>
      </c>
      <c r="F123" s="175" t="s">
        <v>512</v>
      </c>
      <c r="G123" s="176" t="s">
        <v>117</v>
      </c>
      <c r="H123" s="177">
        <v>572</v>
      </c>
      <c r="I123" s="178"/>
      <c r="J123" s="179">
        <f>ROUND(I123*H123,2)</f>
        <v>0</v>
      </c>
      <c r="K123" s="175" t="s">
        <v>161</v>
      </c>
      <c r="L123" s="36"/>
      <c r="M123" s="180" t="s">
        <v>1</v>
      </c>
      <c r="N123" s="181" t="s">
        <v>45</v>
      </c>
      <c r="O123" s="58"/>
      <c r="P123" s="182">
        <f>O123*H123</f>
        <v>0</v>
      </c>
      <c r="Q123" s="182">
        <v>0.1295</v>
      </c>
      <c r="R123" s="182">
        <f>Q123*H123</f>
        <v>74.074</v>
      </c>
      <c r="S123" s="182">
        <v>0</v>
      </c>
      <c r="T123" s="183">
        <f>S123*H123</f>
        <v>0</v>
      </c>
      <c r="AR123" s="15" t="s">
        <v>162</v>
      </c>
      <c r="AT123" s="15" t="s">
        <v>158</v>
      </c>
      <c r="AU123" s="15" t="s">
        <v>103</v>
      </c>
      <c r="AY123" s="15" t="s">
        <v>156</v>
      </c>
      <c r="BE123" s="184">
        <f>IF(N123="základní",J123,0)</f>
        <v>0</v>
      </c>
      <c r="BF123" s="184">
        <f>IF(N123="snížená",J123,0)</f>
        <v>0</v>
      </c>
      <c r="BG123" s="184">
        <f>IF(N123="zákl. přenesená",J123,0)</f>
        <v>0</v>
      </c>
      <c r="BH123" s="184">
        <f>IF(N123="sníž. přenesená",J123,0)</f>
        <v>0</v>
      </c>
      <c r="BI123" s="184">
        <f>IF(N123="nulová",J123,0)</f>
        <v>0</v>
      </c>
      <c r="BJ123" s="15" t="s">
        <v>21</v>
      </c>
      <c r="BK123" s="184">
        <f>ROUND(I123*H123,2)</f>
        <v>0</v>
      </c>
      <c r="BL123" s="15" t="s">
        <v>162</v>
      </c>
      <c r="BM123" s="15" t="s">
        <v>513</v>
      </c>
    </row>
    <row r="124" spans="2:51" s="11" customFormat="1" ht="12">
      <c r="B124" s="185"/>
      <c r="C124" s="186"/>
      <c r="D124" s="187" t="s">
        <v>164</v>
      </c>
      <c r="E124" s="188" t="s">
        <v>1</v>
      </c>
      <c r="F124" s="189" t="s">
        <v>514</v>
      </c>
      <c r="G124" s="186"/>
      <c r="H124" s="190">
        <v>572</v>
      </c>
      <c r="I124" s="191"/>
      <c r="J124" s="186"/>
      <c r="K124" s="186"/>
      <c r="L124" s="192"/>
      <c r="M124" s="193"/>
      <c r="N124" s="194"/>
      <c r="O124" s="194"/>
      <c r="P124" s="194"/>
      <c r="Q124" s="194"/>
      <c r="R124" s="194"/>
      <c r="S124" s="194"/>
      <c r="T124" s="195"/>
      <c r="AT124" s="196" t="s">
        <v>164</v>
      </c>
      <c r="AU124" s="196" t="s">
        <v>103</v>
      </c>
      <c r="AV124" s="11" t="s">
        <v>83</v>
      </c>
      <c r="AW124" s="11" t="s">
        <v>36</v>
      </c>
      <c r="AX124" s="11" t="s">
        <v>21</v>
      </c>
      <c r="AY124" s="196" t="s">
        <v>156</v>
      </c>
    </row>
    <row r="125" spans="2:65" s="1" customFormat="1" ht="16.5" customHeight="1">
      <c r="B125" s="32"/>
      <c r="C125" s="208" t="s">
        <v>263</v>
      </c>
      <c r="D125" s="208" t="s">
        <v>221</v>
      </c>
      <c r="E125" s="209" t="s">
        <v>515</v>
      </c>
      <c r="F125" s="210" t="s">
        <v>516</v>
      </c>
      <c r="G125" s="211" t="s">
        <v>167</v>
      </c>
      <c r="H125" s="212">
        <v>572</v>
      </c>
      <c r="I125" s="213"/>
      <c r="J125" s="214">
        <f>ROUND(I125*H125,2)</f>
        <v>0</v>
      </c>
      <c r="K125" s="210" t="s">
        <v>161</v>
      </c>
      <c r="L125" s="215"/>
      <c r="M125" s="216" t="s">
        <v>1</v>
      </c>
      <c r="N125" s="217" t="s">
        <v>45</v>
      </c>
      <c r="O125" s="58"/>
      <c r="P125" s="182">
        <f>O125*H125</f>
        <v>0</v>
      </c>
      <c r="Q125" s="182">
        <v>0.055</v>
      </c>
      <c r="R125" s="182">
        <f>Q125*H125</f>
        <v>31.46</v>
      </c>
      <c r="S125" s="182">
        <v>0</v>
      </c>
      <c r="T125" s="183">
        <f>S125*H125</f>
        <v>0</v>
      </c>
      <c r="AR125" s="15" t="s">
        <v>202</v>
      </c>
      <c r="AT125" s="15" t="s">
        <v>221</v>
      </c>
      <c r="AU125" s="15" t="s">
        <v>103</v>
      </c>
      <c r="AY125" s="15" t="s">
        <v>156</v>
      </c>
      <c r="BE125" s="184">
        <f>IF(N125="základní",J125,0)</f>
        <v>0</v>
      </c>
      <c r="BF125" s="184">
        <f>IF(N125="snížená",J125,0)</f>
        <v>0</v>
      </c>
      <c r="BG125" s="184">
        <f>IF(N125="zákl. přenesená",J125,0)</f>
        <v>0</v>
      </c>
      <c r="BH125" s="184">
        <f>IF(N125="sníž. přenesená",J125,0)</f>
        <v>0</v>
      </c>
      <c r="BI125" s="184">
        <f>IF(N125="nulová",J125,0)</f>
        <v>0</v>
      </c>
      <c r="BJ125" s="15" t="s">
        <v>21</v>
      </c>
      <c r="BK125" s="184">
        <f>ROUND(I125*H125,2)</f>
        <v>0</v>
      </c>
      <c r="BL125" s="15" t="s">
        <v>162</v>
      </c>
      <c r="BM125" s="15" t="s">
        <v>517</v>
      </c>
    </row>
    <row r="126" spans="2:65" s="1" customFormat="1" ht="33.75" customHeight="1">
      <c r="B126" s="32"/>
      <c r="C126" s="173" t="s">
        <v>271</v>
      </c>
      <c r="D126" s="173" t="s">
        <v>158</v>
      </c>
      <c r="E126" s="174" t="s">
        <v>518</v>
      </c>
      <c r="F126" s="175" t="s">
        <v>519</v>
      </c>
      <c r="G126" s="176" t="s">
        <v>106</v>
      </c>
      <c r="H126" s="177">
        <v>51</v>
      </c>
      <c r="I126" s="178"/>
      <c r="J126" s="179">
        <f>ROUND(I126*H126,2)</f>
        <v>0</v>
      </c>
      <c r="K126" s="175" t="s">
        <v>161</v>
      </c>
      <c r="L126" s="36"/>
      <c r="M126" s="180" t="s">
        <v>1</v>
      </c>
      <c r="N126" s="181" t="s">
        <v>45</v>
      </c>
      <c r="O126" s="58"/>
      <c r="P126" s="182">
        <f>O126*H126</f>
        <v>0</v>
      </c>
      <c r="Q126" s="182">
        <v>0.101</v>
      </c>
      <c r="R126" s="182">
        <f>Q126*H126</f>
        <v>5.151000000000001</v>
      </c>
      <c r="S126" s="182">
        <v>0</v>
      </c>
      <c r="T126" s="183">
        <f>S126*H126</f>
        <v>0</v>
      </c>
      <c r="AR126" s="15" t="s">
        <v>162</v>
      </c>
      <c r="AT126" s="15" t="s">
        <v>158</v>
      </c>
      <c r="AU126" s="15" t="s">
        <v>103</v>
      </c>
      <c r="AY126" s="15" t="s">
        <v>156</v>
      </c>
      <c r="BE126" s="184">
        <f>IF(N126="základní",J126,0)</f>
        <v>0</v>
      </c>
      <c r="BF126" s="184">
        <f>IF(N126="snížená",J126,0)</f>
        <v>0</v>
      </c>
      <c r="BG126" s="184">
        <f>IF(N126="zákl. přenesená",J126,0)</f>
        <v>0</v>
      </c>
      <c r="BH126" s="184">
        <f>IF(N126="sníž. přenesená",J126,0)</f>
        <v>0</v>
      </c>
      <c r="BI126" s="184">
        <f>IF(N126="nulová",J126,0)</f>
        <v>0</v>
      </c>
      <c r="BJ126" s="15" t="s">
        <v>21</v>
      </c>
      <c r="BK126" s="184">
        <f>ROUND(I126*H126,2)</f>
        <v>0</v>
      </c>
      <c r="BL126" s="15" t="s">
        <v>162</v>
      </c>
      <c r="BM126" s="15" t="s">
        <v>520</v>
      </c>
    </row>
    <row r="127" spans="2:51" s="11" customFormat="1" ht="12">
      <c r="B127" s="185"/>
      <c r="C127" s="186"/>
      <c r="D127" s="187" t="s">
        <v>164</v>
      </c>
      <c r="E127" s="188" t="s">
        <v>1</v>
      </c>
      <c r="F127" s="189" t="s">
        <v>416</v>
      </c>
      <c r="G127" s="186"/>
      <c r="H127" s="190">
        <v>51</v>
      </c>
      <c r="I127" s="191"/>
      <c r="J127" s="186"/>
      <c r="K127" s="186"/>
      <c r="L127" s="192"/>
      <c r="M127" s="193"/>
      <c r="N127" s="194"/>
      <c r="O127" s="194"/>
      <c r="P127" s="194"/>
      <c r="Q127" s="194"/>
      <c r="R127" s="194"/>
      <c r="S127" s="194"/>
      <c r="T127" s="195"/>
      <c r="AT127" s="196" t="s">
        <v>164</v>
      </c>
      <c r="AU127" s="196" t="s">
        <v>103</v>
      </c>
      <c r="AV127" s="11" t="s">
        <v>83</v>
      </c>
      <c r="AW127" s="11" t="s">
        <v>36</v>
      </c>
      <c r="AX127" s="11" t="s">
        <v>21</v>
      </c>
      <c r="AY127" s="196" t="s">
        <v>156</v>
      </c>
    </row>
    <row r="128" spans="2:65" s="1" customFormat="1" ht="16.5" customHeight="1">
      <c r="B128" s="32"/>
      <c r="C128" s="208" t="s">
        <v>275</v>
      </c>
      <c r="D128" s="208" t="s">
        <v>221</v>
      </c>
      <c r="E128" s="209" t="s">
        <v>521</v>
      </c>
      <c r="F128" s="210" t="s">
        <v>522</v>
      </c>
      <c r="G128" s="211" t="s">
        <v>106</v>
      </c>
      <c r="H128" s="212">
        <v>51</v>
      </c>
      <c r="I128" s="213"/>
      <c r="J128" s="214">
        <f>ROUND(I128*H128,2)</f>
        <v>0</v>
      </c>
      <c r="K128" s="210" t="s">
        <v>225</v>
      </c>
      <c r="L128" s="215"/>
      <c r="M128" s="216" t="s">
        <v>1</v>
      </c>
      <c r="N128" s="217" t="s">
        <v>45</v>
      </c>
      <c r="O128" s="58"/>
      <c r="P128" s="182">
        <f>O128*H128</f>
        <v>0</v>
      </c>
      <c r="Q128" s="182">
        <v>0.108</v>
      </c>
      <c r="R128" s="182">
        <f>Q128*H128</f>
        <v>5.508</v>
      </c>
      <c r="S128" s="182">
        <v>0</v>
      </c>
      <c r="T128" s="183">
        <f>S128*H128</f>
        <v>0</v>
      </c>
      <c r="AR128" s="15" t="s">
        <v>202</v>
      </c>
      <c r="AT128" s="15" t="s">
        <v>221</v>
      </c>
      <c r="AU128" s="15" t="s">
        <v>103</v>
      </c>
      <c r="AY128" s="15" t="s">
        <v>156</v>
      </c>
      <c r="BE128" s="184">
        <f>IF(N128="základní",J128,0)</f>
        <v>0</v>
      </c>
      <c r="BF128" s="184">
        <f>IF(N128="snížená",J128,0)</f>
        <v>0</v>
      </c>
      <c r="BG128" s="184">
        <f>IF(N128="zákl. přenesená",J128,0)</f>
        <v>0</v>
      </c>
      <c r="BH128" s="184">
        <f>IF(N128="sníž. přenesená",J128,0)</f>
        <v>0</v>
      </c>
      <c r="BI128" s="184">
        <f>IF(N128="nulová",J128,0)</f>
        <v>0</v>
      </c>
      <c r="BJ128" s="15" t="s">
        <v>21</v>
      </c>
      <c r="BK128" s="184">
        <f>ROUND(I128*H128,2)</f>
        <v>0</v>
      </c>
      <c r="BL128" s="15" t="s">
        <v>162</v>
      </c>
      <c r="BM128" s="15" t="s">
        <v>523</v>
      </c>
    </row>
    <row r="129" spans="2:51" s="11" customFormat="1" ht="12">
      <c r="B129" s="185"/>
      <c r="C129" s="186"/>
      <c r="D129" s="187" t="s">
        <v>164</v>
      </c>
      <c r="E129" s="188" t="s">
        <v>1</v>
      </c>
      <c r="F129" s="189" t="s">
        <v>416</v>
      </c>
      <c r="G129" s="186"/>
      <c r="H129" s="190">
        <v>51</v>
      </c>
      <c r="I129" s="191"/>
      <c r="J129" s="186"/>
      <c r="K129" s="186"/>
      <c r="L129" s="192"/>
      <c r="M129" s="193"/>
      <c r="N129" s="194"/>
      <c r="O129" s="194"/>
      <c r="P129" s="194"/>
      <c r="Q129" s="194"/>
      <c r="R129" s="194"/>
      <c r="S129" s="194"/>
      <c r="T129" s="195"/>
      <c r="AT129" s="196" t="s">
        <v>164</v>
      </c>
      <c r="AU129" s="196" t="s">
        <v>103</v>
      </c>
      <c r="AV129" s="11" t="s">
        <v>83</v>
      </c>
      <c r="AW129" s="11" t="s">
        <v>36</v>
      </c>
      <c r="AX129" s="11" t="s">
        <v>21</v>
      </c>
      <c r="AY129" s="196" t="s">
        <v>156</v>
      </c>
    </row>
    <row r="130" spans="2:65" s="1" customFormat="1" ht="16.5" customHeight="1">
      <c r="B130" s="32"/>
      <c r="C130" s="173" t="s">
        <v>7</v>
      </c>
      <c r="D130" s="173" t="s">
        <v>158</v>
      </c>
      <c r="E130" s="174" t="s">
        <v>524</v>
      </c>
      <c r="F130" s="175" t="s">
        <v>525</v>
      </c>
      <c r="G130" s="176" t="s">
        <v>106</v>
      </c>
      <c r="H130" s="177">
        <v>51</v>
      </c>
      <c r="I130" s="178"/>
      <c r="J130" s="179">
        <f>ROUND(I130*H130,2)</f>
        <v>0</v>
      </c>
      <c r="K130" s="175" t="s">
        <v>161</v>
      </c>
      <c r="L130" s="36"/>
      <c r="M130" s="180" t="s">
        <v>1</v>
      </c>
      <c r="N130" s="181" t="s">
        <v>45</v>
      </c>
      <c r="O130" s="58"/>
      <c r="P130" s="182">
        <f>O130*H130</f>
        <v>0</v>
      </c>
      <c r="Q130" s="182">
        <v>0.06185</v>
      </c>
      <c r="R130" s="182">
        <f>Q130*H130</f>
        <v>3.15435</v>
      </c>
      <c r="S130" s="182">
        <v>0</v>
      </c>
      <c r="T130" s="183">
        <f>S130*H130</f>
        <v>0</v>
      </c>
      <c r="AR130" s="15" t="s">
        <v>162</v>
      </c>
      <c r="AT130" s="15" t="s">
        <v>158</v>
      </c>
      <c r="AU130" s="15" t="s">
        <v>103</v>
      </c>
      <c r="AY130" s="15" t="s">
        <v>156</v>
      </c>
      <c r="BE130" s="184">
        <f>IF(N130="základní",J130,0)</f>
        <v>0</v>
      </c>
      <c r="BF130" s="184">
        <f>IF(N130="snížená",J130,0)</f>
        <v>0</v>
      </c>
      <c r="BG130" s="184">
        <f>IF(N130="zákl. přenesená",J130,0)</f>
        <v>0</v>
      </c>
      <c r="BH130" s="184">
        <f>IF(N130="sníž. přenesená",J130,0)</f>
        <v>0</v>
      </c>
      <c r="BI130" s="184">
        <f>IF(N130="nulová",J130,0)</f>
        <v>0</v>
      </c>
      <c r="BJ130" s="15" t="s">
        <v>21</v>
      </c>
      <c r="BK130" s="184">
        <f>ROUND(I130*H130,2)</f>
        <v>0</v>
      </c>
      <c r="BL130" s="15" t="s">
        <v>162</v>
      </c>
      <c r="BM130" s="15" t="s">
        <v>526</v>
      </c>
    </row>
    <row r="131" spans="2:51" s="11" customFormat="1" ht="12">
      <c r="B131" s="185"/>
      <c r="C131" s="186"/>
      <c r="D131" s="187" t="s">
        <v>164</v>
      </c>
      <c r="E131" s="188" t="s">
        <v>1</v>
      </c>
      <c r="F131" s="189" t="s">
        <v>416</v>
      </c>
      <c r="G131" s="186"/>
      <c r="H131" s="190">
        <v>51</v>
      </c>
      <c r="I131" s="191"/>
      <c r="J131" s="186"/>
      <c r="K131" s="186"/>
      <c r="L131" s="192"/>
      <c r="M131" s="193"/>
      <c r="N131" s="194"/>
      <c r="O131" s="194"/>
      <c r="P131" s="194"/>
      <c r="Q131" s="194"/>
      <c r="R131" s="194"/>
      <c r="S131" s="194"/>
      <c r="T131" s="195"/>
      <c r="AT131" s="196" t="s">
        <v>164</v>
      </c>
      <c r="AU131" s="196" t="s">
        <v>103</v>
      </c>
      <c r="AV131" s="11" t="s">
        <v>83</v>
      </c>
      <c r="AW131" s="11" t="s">
        <v>36</v>
      </c>
      <c r="AX131" s="11" t="s">
        <v>21</v>
      </c>
      <c r="AY131" s="196" t="s">
        <v>156</v>
      </c>
    </row>
    <row r="132" spans="2:65" s="1" customFormat="1" ht="16.5" customHeight="1">
      <c r="B132" s="32"/>
      <c r="C132" s="173" t="s">
        <v>282</v>
      </c>
      <c r="D132" s="173" t="s">
        <v>158</v>
      </c>
      <c r="E132" s="174" t="s">
        <v>527</v>
      </c>
      <c r="F132" s="175" t="s">
        <v>528</v>
      </c>
      <c r="G132" s="176" t="s">
        <v>106</v>
      </c>
      <c r="H132" s="177">
        <v>51</v>
      </c>
      <c r="I132" s="178"/>
      <c r="J132" s="179">
        <f>ROUND(I132*H132,2)</f>
        <v>0</v>
      </c>
      <c r="K132" s="175" t="s">
        <v>161</v>
      </c>
      <c r="L132" s="36"/>
      <c r="M132" s="180" t="s">
        <v>1</v>
      </c>
      <c r="N132" s="181" t="s">
        <v>45</v>
      </c>
      <c r="O132" s="58"/>
      <c r="P132" s="182">
        <f>O132*H132</f>
        <v>0</v>
      </c>
      <c r="Q132" s="182">
        <v>0.27994</v>
      </c>
      <c r="R132" s="182">
        <f>Q132*H132</f>
        <v>14.276940000000002</v>
      </c>
      <c r="S132" s="182">
        <v>0</v>
      </c>
      <c r="T132" s="183">
        <f>S132*H132</f>
        <v>0</v>
      </c>
      <c r="AR132" s="15" t="s">
        <v>162</v>
      </c>
      <c r="AT132" s="15" t="s">
        <v>158</v>
      </c>
      <c r="AU132" s="15" t="s">
        <v>103</v>
      </c>
      <c r="AY132" s="15" t="s">
        <v>156</v>
      </c>
      <c r="BE132" s="184">
        <f>IF(N132="základní",J132,0)</f>
        <v>0</v>
      </c>
      <c r="BF132" s="184">
        <f>IF(N132="snížená",J132,0)</f>
        <v>0</v>
      </c>
      <c r="BG132" s="184">
        <f>IF(N132="zákl. přenesená",J132,0)</f>
        <v>0</v>
      </c>
      <c r="BH132" s="184">
        <f>IF(N132="sníž. přenesená",J132,0)</f>
        <v>0</v>
      </c>
      <c r="BI132" s="184">
        <f>IF(N132="nulová",J132,0)</f>
        <v>0</v>
      </c>
      <c r="BJ132" s="15" t="s">
        <v>21</v>
      </c>
      <c r="BK132" s="184">
        <f>ROUND(I132*H132,2)</f>
        <v>0</v>
      </c>
      <c r="BL132" s="15" t="s">
        <v>162</v>
      </c>
      <c r="BM132" s="15" t="s">
        <v>529</v>
      </c>
    </row>
    <row r="133" spans="2:51" s="11" customFormat="1" ht="12">
      <c r="B133" s="185"/>
      <c r="C133" s="186"/>
      <c r="D133" s="187" t="s">
        <v>164</v>
      </c>
      <c r="E133" s="188" t="s">
        <v>1</v>
      </c>
      <c r="F133" s="189" t="s">
        <v>416</v>
      </c>
      <c r="G133" s="186"/>
      <c r="H133" s="190">
        <v>51</v>
      </c>
      <c r="I133" s="191"/>
      <c r="J133" s="186"/>
      <c r="K133" s="186"/>
      <c r="L133" s="192"/>
      <c r="M133" s="193"/>
      <c r="N133" s="194"/>
      <c r="O133" s="194"/>
      <c r="P133" s="194"/>
      <c r="Q133" s="194"/>
      <c r="R133" s="194"/>
      <c r="S133" s="194"/>
      <c r="T133" s="195"/>
      <c r="AT133" s="196" t="s">
        <v>164</v>
      </c>
      <c r="AU133" s="196" t="s">
        <v>103</v>
      </c>
      <c r="AV133" s="11" t="s">
        <v>83</v>
      </c>
      <c r="AW133" s="11" t="s">
        <v>36</v>
      </c>
      <c r="AX133" s="11" t="s">
        <v>21</v>
      </c>
      <c r="AY133" s="196" t="s">
        <v>156</v>
      </c>
    </row>
    <row r="134" spans="2:65" s="1" customFormat="1" ht="22.5" customHeight="1">
      <c r="B134" s="32"/>
      <c r="C134" s="173" t="s">
        <v>289</v>
      </c>
      <c r="D134" s="173" t="s">
        <v>158</v>
      </c>
      <c r="E134" s="174" t="s">
        <v>530</v>
      </c>
      <c r="F134" s="175" t="s">
        <v>531</v>
      </c>
      <c r="G134" s="176" t="s">
        <v>106</v>
      </c>
      <c r="H134" s="177">
        <v>625</v>
      </c>
      <c r="I134" s="178"/>
      <c r="J134" s="179">
        <f>ROUND(I134*H134,2)</f>
        <v>0</v>
      </c>
      <c r="K134" s="175" t="s">
        <v>161</v>
      </c>
      <c r="L134" s="36"/>
      <c r="M134" s="180" t="s">
        <v>1</v>
      </c>
      <c r="N134" s="181" t="s">
        <v>45</v>
      </c>
      <c r="O134" s="58"/>
      <c r="P134" s="182">
        <f>O134*H134</f>
        <v>0</v>
      </c>
      <c r="Q134" s="182">
        <v>0.10373</v>
      </c>
      <c r="R134" s="182">
        <f>Q134*H134</f>
        <v>64.83125</v>
      </c>
      <c r="S134" s="182">
        <v>0</v>
      </c>
      <c r="T134" s="183">
        <f>S134*H134</f>
        <v>0</v>
      </c>
      <c r="AR134" s="15" t="s">
        <v>162</v>
      </c>
      <c r="AT134" s="15" t="s">
        <v>158</v>
      </c>
      <c r="AU134" s="15" t="s">
        <v>103</v>
      </c>
      <c r="AY134" s="15" t="s">
        <v>156</v>
      </c>
      <c r="BE134" s="184">
        <f>IF(N134="základní",J134,0)</f>
        <v>0</v>
      </c>
      <c r="BF134" s="184">
        <f>IF(N134="snížená",J134,0)</f>
        <v>0</v>
      </c>
      <c r="BG134" s="184">
        <f>IF(N134="zákl. přenesená",J134,0)</f>
        <v>0</v>
      </c>
      <c r="BH134" s="184">
        <f>IF(N134="sníž. přenesená",J134,0)</f>
        <v>0</v>
      </c>
      <c r="BI134" s="184">
        <f>IF(N134="nulová",J134,0)</f>
        <v>0</v>
      </c>
      <c r="BJ134" s="15" t="s">
        <v>21</v>
      </c>
      <c r="BK134" s="184">
        <f>ROUND(I134*H134,2)</f>
        <v>0</v>
      </c>
      <c r="BL134" s="15" t="s">
        <v>162</v>
      </c>
      <c r="BM134" s="15" t="s">
        <v>532</v>
      </c>
    </row>
    <row r="135" spans="2:51" s="11" customFormat="1" ht="12">
      <c r="B135" s="185"/>
      <c r="C135" s="186"/>
      <c r="D135" s="187" t="s">
        <v>164</v>
      </c>
      <c r="E135" s="188" t="s">
        <v>1</v>
      </c>
      <c r="F135" s="189" t="s">
        <v>402</v>
      </c>
      <c r="G135" s="186"/>
      <c r="H135" s="190">
        <v>625</v>
      </c>
      <c r="I135" s="191"/>
      <c r="J135" s="186"/>
      <c r="K135" s="186"/>
      <c r="L135" s="192"/>
      <c r="M135" s="193"/>
      <c r="N135" s="194"/>
      <c r="O135" s="194"/>
      <c r="P135" s="194"/>
      <c r="Q135" s="194"/>
      <c r="R135" s="194"/>
      <c r="S135" s="194"/>
      <c r="T135" s="195"/>
      <c r="AT135" s="196" t="s">
        <v>164</v>
      </c>
      <c r="AU135" s="196" t="s">
        <v>103</v>
      </c>
      <c r="AV135" s="11" t="s">
        <v>83</v>
      </c>
      <c r="AW135" s="11" t="s">
        <v>36</v>
      </c>
      <c r="AX135" s="11" t="s">
        <v>21</v>
      </c>
      <c r="AY135" s="196" t="s">
        <v>156</v>
      </c>
    </row>
    <row r="136" spans="2:65" s="1" customFormat="1" ht="22.5" customHeight="1">
      <c r="B136" s="32"/>
      <c r="C136" s="173" t="s">
        <v>294</v>
      </c>
      <c r="D136" s="173" t="s">
        <v>158</v>
      </c>
      <c r="E136" s="174" t="s">
        <v>533</v>
      </c>
      <c r="F136" s="175" t="s">
        <v>534</v>
      </c>
      <c r="G136" s="176" t="s">
        <v>106</v>
      </c>
      <c r="H136" s="177">
        <v>625</v>
      </c>
      <c r="I136" s="178"/>
      <c r="J136" s="179">
        <f>ROUND(I136*H136,2)</f>
        <v>0</v>
      </c>
      <c r="K136" s="175" t="s">
        <v>161</v>
      </c>
      <c r="L136" s="36"/>
      <c r="M136" s="180" t="s">
        <v>1</v>
      </c>
      <c r="N136" s="181" t="s">
        <v>45</v>
      </c>
      <c r="O136" s="58"/>
      <c r="P136" s="182">
        <f>O136*H136</f>
        <v>0</v>
      </c>
      <c r="Q136" s="182">
        <v>0.23737</v>
      </c>
      <c r="R136" s="182">
        <f>Q136*H136</f>
        <v>148.35625</v>
      </c>
      <c r="S136" s="182">
        <v>0</v>
      </c>
      <c r="T136" s="183">
        <f>S136*H136</f>
        <v>0</v>
      </c>
      <c r="AR136" s="15" t="s">
        <v>162</v>
      </c>
      <c r="AT136" s="15" t="s">
        <v>158</v>
      </c>
      <c r="AU136" s="15" t="s">
        <v>103</v>
      </c>
      <c r="AY136" s="15" t="s">
        <v>156</v>
      </c>
      <c r="BE136" s="184">
        <f>IF(N136="základní",J136,0)</f>
        <v>0</v>
      </c>
      <c r="BF136" s="184">
        <f>IF(N136="snížená",J136,0)</f>
        <v>0</v>
      </c>
      <c r="BG136" s="184">
        <f>IF(N136="zákl. přenesená",J136,0)</f>
        <v>0</v>
      </c>
      <c r="BH136" s="184">
        <f>IF(N136="sníž. přenesená",J136,0)</f>
        <v>0</v>
      </c>
      <c r="BI136" s="184">
        <f>IF(N136="nulová",J136,0)</f>
        <v>0</v>
      </c>
      <c r="BJ136" s="15" t="s">
        <v>21</v>
      </c>
      <c r="BK136" s="184">
        <f>ROUND(I136*H136,2)</f>
        <v>0</v>
      </c>
      <c r="BL136" s="15" t="s">
        <v>162</v>
      </c>
      <c r="BM136" s="15" t="s">
        <v>535</v>
      </c>
    </row>
    <row r="137" spans="2:51" s="11" customFormat="1" ht="12">
      <c r="B137" s="185"/>
      <c r="C137" s="186"/>
      <c r="D137" s="187" t="s">
        <v>164</v>
      </c>
      <c r="E137" s="188" t="s">
        <v>1</v>
      </c>
      <c r="F137" s="189" t="s">
        <v>402</v>
      </c>
      <c r="G137" s="186"/>
      <c r="H137" s="190">
        <v>625</v>
      </c>
      <c r="I137" s="191"/>
      <c r="J137" s="186"/>
      <c r="K137" s="186"/>
      <c r="L137" s="192"/>
      <c r="M137" s="193"/>
      <c r="N137" s="194"/>
      <c r="O137" s="194"/>
      <c r="P137" s="194"/>
      <c r="Q137" s="194"/>
      <c r="R137" s="194"/>
      <c r="S137" s="194"/>
      <c r="T137" s="195"/>
      <c r="AT137" s="196" t="s">
        <v>164</v>
      </c>
      <c r="AU137" s="196" t="s">
        <v>103</v>
      </c>
      <c r="AV137" s="11" t="s">
        <v>83</v>
      </c>
      <c r="AW137" s="11" t="s">
        <v>36</v>
      </c>
      <c r="AX137" s="11" t="s">
        <v>21</v>
      </c>
      <c r="AY137" s="196" t="s">
        <v>156</v>
      </c>
    </row>
    <row r="138" spans="2:65" s="1" customFormat="1" ht="16.5" customHeight="1">
      <c r="B138" s="32"/>
      <c r="C138" s="173" t="s">
        <v>300</v>
      </c>
      <c r="D138" s="173" t="s">
        <v>158</v>
      </c>
      <c r="E138" s="174" t="s">
        <v>536</v>
      </c>
      <c r="F138" s="175" t="s">
        <v>537</v>
      </c>
      <c r="G138" s="176" t="s">
        <v>106</v>
      </c>
      <c r="H138" s="177">
        <v>625</v>
      </c>
      <c r="I138" s="178"/>
      <c r="J138" s="179">
        <f>ROUND(I138*H138,2)</f>
        <v>0</v>
      </c>
      <c r="K138" s="175" t="s">
        <v>161</v>
      </c>
      <c r="L138" s="36"/>
      <c r="M138" s="180" t="s">
        <v>1</v>
      </c>
      <c r="N138" s="181" t="s">
        <v>45</v>
      </c>
      <c r="O138" s="58"/>
      <c r="P138" s="182">
        <f>O138*H138</f>
        <v>0</v>
      </c>
      <c r="Q138" s="182">
        <v>0.4153</v>
      </c>
      <c r="R138" s="182">
        <f>Q138*H138</f>
        <v>259.5625</v>
      </c>
      <c r="S138" s="182">
        <v>0</v>
      </c>
      <c r="T138" s="183">
        <f>S138*H138</f>
        <v>0</v>
      </c>
      <c r="AR138" s="15" t="s">
        <v>162</v>
      </c>
      <c r="AT138" s="15" t="s">
        <v>158</v>
      </c>
      <c r="AU138" s="15" t="s">
        <v>103</v>
      </c>
      <c r="AY138" s="15" t="s">
        <v>156</v>
      </c>
      <c r="BE138" s="184">
        <f>IF(N138="základní",J138,0)</f>
        <v>0</v>
      </c>
      <c r="BF138" s="184">
        <f>IF(N138="snížená",J138,0)</f>
        <v>0</v>
      </c>
      <c r="BG138" s="184">
        <f>IF(N138="zákl. přenesená",J138,0)</f>
        <v>0</v>
      </c>
      <c r="BH138" s="184">
        <f>IF(N138="sníž. přenesená",J138,0)</f>
        <v>0</v>
      </c>
      <c r="BI138" s="184">
        <f>IF(N138="nulová",J138,0)</f>
        <v>0</v>
      </c>
      <c r="BJ138" s="15" t="s">
        <v>21</v>
      </c>
      <c r="BK138" s="184">
        <f>ROUND(I138*H138,2)</f>
        <v>0</v>
      </c>
      <c r="BL138" s="15" t="s">
        <v>162</v>
      </c>
      <c r="BM138" s="15" t="s">
        <v>538</v>
      </c>
    </row>
    <row r="139" spans="2:51" s="11" customFormat="1" ht="12">
      <c r="B139" s="185"/>
      <c r="C139" s="186"/>
      <c r="D139" s="187" t="s">
        <v>164</v>
      </c>
      <c r="E139" s="188" t="s">
        <v>1</v>
      </c>
      <c r="F139" s="189" t="s">
        <v>402</v>
      </c>
      <c r="G139" s="186"/>
      <c r="H139" s="190">
        <v>625</v>
      </c>
      <c r="I139" s="191"/>
      <c r="J139" s="186"/>
      <c r="K139" s="186"/>
      <c r="L139" s="192"/>
      <c r="M139" s="193"/>
      <c r="N139" s="194"/>
      <c r="O139" s="194"/>
      <c r="P139" s="194"/>
      <c r="Q139" s="194"/>
      <c r="R139" s="194"/>
      <c r="S139" s="194"/>
      <c r="T139" s="195"/>
      <c r="AT139" s="196" t="s">
        <v>164</v>
      </c>
      <c r="AU139" s="196" t="s">
        <v>103</v>
      </c>
      <c r="AV139" s="11" t="s">
        <v>83</v>
      </c>
      <c r="AW139" s="11" t="s">
        <v>36</v>
      </c>
      <c r="AX139" s="11" t="s">
        <v>21</v>
      </c>
      <c r="AY139" s="196" t="s">
        <v>156</v>
      </c>
    </row>
    <row r="140" spans="2:65" s="1" customFormat="1" ht="22.5" customHeight="1">
      <c r="B140" s="32"/>
      <c r="C140" s="173" t="s">
        <v>304</v>
      </c>
      <c r="D140" s="173" t="s">
        <v>158</v>
      </c>
      <c r="E140" s="174" t="s">
        <v>539</v>
      </c>
      <c r="F140" s="175" t="s">
        <v>540</v>
      </c>
      <c r="G140" s="176" t="s">
        <v>117</v>
      </c>
      <c r="H140" s="177">
        <v>803</v>
      </c>
      <c r="I140" s="178"/>
      <c r="J140" s="179">
        <f>ROUND(I140*H140,2)</f>
        <v>0</v>
      </c>
      <c r="K140" s="175" t="s">
        <v>161</v>
      </c>
      <c r="L140" s="36"/>
      <c r="M140" s="180" t="s">
        <v>1</v>
      </c>
      <c r="N140" s="181" t="s">
        <v>45</v>
      </c>
      <c r="O140" s="58"/>
      <c r="P140" s="182">
        <f>O140*H140</f>
        <v>0</v>
      </c>
      <c r="Q140" s="182">
        <v>0.10095</v>
      </c>
      <c r="R140" s="182">
        <f>Q140*H140</f>
        <v>81.06285</v>
      </c>
      <c r="S140" s="182">
        <v>0</v>
      </c>
      <c r="T140" s="183">
        <f>S140*H140</f>
        <v>0</v>
      </c>
      <c r="AR140" s="15" t="s">
        <v>162</v>
      </c>
      <c r="AT140" s="15" t="s">
        <v>158</v>
      </c>
      <c r="AU140" s="15" t="s">
        <v>103</v>
      </c>
      <c r="AY140" s="15" t="s">
        <v>156</v>
      </c>
      <c r="BE140" s="184">
        <f>IF(N140="základní",J140,0)</f>
        <v>0</v>
      </c>
      <c r="BF140" s="184">
        <f>IF(N140="snížená",J140,0)</f>
        <v>0</v>
      </c>
      <c r="BG140" s="184">
        <f>IF(N140="zákl. přenesená",J140,0)</f>
        <v>0</v>
      </c>
      <c r="BH140" s="184">
        <f>IF(N140="sníž. přenesená",J140,0)</f>
        <v>0</v>
      </c>
      <c r="BI140" s="184">
        <f>IF(N140="nulová",J140,0)</f>
        <v>0</v>
      </c>
      <c r="BJ140" s="15" t="s">
        <v>21</v>
      </c>
      <c r="BK140" s="184">
        <f>ROUND(I140*H140,2)</f>
        <v>0</v>
      </c>
      <c r="BL140" s="15" t="s">
        <v>162</v>
      </c>
      <c r="BM140" s="15" t="s">
        <v>541</v>
      </c>
    </row>
    <row r="141" spans="2:51" s="11" customFormat="1" ht="12">
      <c r="B141" s="185"/>
      <c r="C141" s="186"/>
      <c r="D141" s="187" t="s">
        <v>164</v>
      </c>
      <c r="E141" s="188" t="s">
        <v>1</v>
      </c>
      <c r="F141" s="189" t="s">
        <v>542</v>
      </c>
      <c r="G141" s="186"/>
      <c r="H141" s="190">
        <v>803</v>
      </c>
      <c r="I141" s="191"/>
      <c r="J141" s="186"/>
      <c r="K141" s="186"/>
      <c r="L141" s="192"/>
      <c r="M141" s="193"/>
      <c r="N141" s="194"/>
      <c r="O141" s="194"/>
      <c r="P141" s="194"/>
      <c r="Q141" s="194"/>
      <c r="R141" s="194"/>
      <c r="S141" s="194"/>
      <c r="T141" s="195"/>
      <c r="AT141" s="196" t="s">
        <v>164</v>
      </c>
      <c r="AU141" s="196" t="s">
        <v>103</v>
      </c>
      <c r="AV141" s="11" t="s">
        <v>83</v>
      </c>
      <c r="AW141" s="11" t="s">
        <v>36</v>
      </c>
      <c r="AX141" s="11" t="s">
        <v>21</v>
      </c>
      <c r="AY141" s="196" t="s">
        <v>156</v>
      </c>
    </row>
    <row r="142" spans="2:65" s="1" customFormat="1" ht="16.5" customHeight="1">
      <c r="B142" s="32"/>
      <c r="C142" s="208" t="s">
        <v>308</v>
      </c>
      <c r="D142" s="208" t="s">
        <v>221</v>
      </c>
      <c r="E142" s="209" t="s">
        <v>543</v>
      </c>
      <c r="F142" s="210" t="s">
        <v>544</v>
      </c>
      <c r="G142" s="211" t="s">
        <v>167</v>
      </c>
      <c r="H142" s="212">
        <v>803</v>
      </c>
      <c r="I142" s="213"/>
      <c r="J142" s="214">
        <f>ROUND(I142*H142,2)</f>
        <v>0</v>
      </c>
      <c r="K142" s="210" t="s">
        <v>161</v>
      </c>
      <c r="L142" s="215"/>
      <c r="M142" s="216" t="s">
        <v>1</v>
      </c>
      <c r="N142" s="217" t="s">
        <v>45</v>
      </c>
      <c r="O142" s="58"/>
      <c r="P142" s="182">
        <f>O142*H142</f>
        <v>0</v>
      </c>
      <c r="Q142" s="182">
        <v>0.028</v>
      </c>
      <c r="R142" s="182">
        <f>Q142*H142</f>
        <v>22.484</v>
      </c>
      <c r="S142" s="182">
        <v>0</v>
      </c>
      <c r="T142" s="183">
        <f>S142*H142</f>
        <v>0</v>
      </c>
      <c r="AR142" s="15" t="s">
        <v>202</v>
      </c>
      <c r="AT142" s="15" t="s">
        <v>221</v>
      </c>
      <c r="AU142" s="15" t="s">
        <v>103</v>
      </c>
      <c r="AY142" s="15" t="s">
        <v>156</v>
      </c>
      <c r="BE142" s="184">
        <f>IF(N142="základní",J142,0)</f>
        <v>0</v>
      </c>
      <c r="BF142" s="184">
        <f>IF(N142="snížená",J142,0)</f>
        <v>0</v>
      </c>
      <c r="BG142" s="184">
        <f>IF(N142="zákl. přenesená",J142,0)</f>
        <v>0</v>
      </c>
      <c r="BH142" s="184">
        <f>IF(N142="sníž. přenesená",J142,0)</f>
        <v>0</v>
      </c>
      <c r="BI142" s="184">
        <f>IF(N142="nulová",J142,0)</f>
        <v>0</v>
      </c>
      <c r="BJ142" s="15" t="s">
        <v>21</v>
      </c>
      <c r="BK142" s="184">
        <f>ROUND(I142*H142,2)</f>
        <v>0</v>
      </c>
      <c r="BL142" s="15" t="s">
        <v>162</v>
      </c>
      <c r="BM142" s="15" t="s">
        <v>545</v>
      </c>
    </row>
    <row r="143" spans="2:65" s="1" customFormat="1" ht="22.5" customHeight="1">
      <c r="B143" s="32"/>
      <c r="C143" s="173" t="s">
        <v>312</v>
      </c>
      <c r="D143" s="173" t="s">
        <v>158</v>
      </c>
      <c r="E143" s="174" t="s">
        <v>546</v>
      </c>
      <c r="F143" s="175" t="s">
        <v>547</v>
      </c>
      <c r="G143" s="176" t="s">
        <v>106</v>
      </c>
      <c r="H143" s="177">
        <v>140</v>
      </c>
      <c r="I143" s="178"/>
      <c r="J143" s="179">
        <f>ROUND(I143*H143,2)</f>
        <v>0</v>
      </c>
      <c r="K143" s="175" t="s">
        <v>161</v>
      </c>
      <c r="L143" s="36"/>
      <c r="M143" s="180" t="s">
        <v>1</v>
      </c>
      <c r="N143" s="181" t="s">
        <v>45</v>
      </c>
      <c r="O143" s="58"/>
      <c r="P143" s="182">
        <f>O143*H143</f>
        <v>0</v>
      </c>
      <c r="Q143" s="182">
        <v>0.15175</v>
      </c>
      <c r="R143" s="182">
        <f>Q143*H143</f>
        <v>21.245</v>
      </c>
      <c r="S143" s="182">
        <v>0</v>
      </c>
      <c r="T143" s="183">
        <f>S143*H143</f>
        <v>0</v>
      </c>
      <c r="AR143" s="15" t="s">
        <v>162</v>
      </c>
      <c r="AT143" s="15" t="s">
        <v>158</v>
      </c>
      <c r="AU143" s="15" t="s">
        <v>103</v>
      </c>
      <c r="AY143" s="15" t="s">
        <v>156</v>
      </c>
      <c r="BE143" s="184">
        <f>IF(N143="základní",J143,0)</f>
        <v>0</v>
      </c>
      <c r="BF143" s="184">
        <f>IF(N143="snížená",J143,0)</f>
        <v>0</v>
      </c>
      <c r="BG143" s="184">
        <f>IF(N143="zákl. přenesená",J143,0)</f>
        <v>0</v>
      </c>
      <c r="BH143" s="184">
        <f>IF(N143="sníž. přenesená",J143,0)</f>
        <v>0</v>
      </c>
      <c r="BI143" s="184">
        <f>IF(N143="nulová",J143,0)</f>
        <v>0</v>
      </c>
      <c r="BJ143" s="15" t="s">
        <v>21</v>
      </c>
      <c r="BK143" s="184">
        <f>ROUND(I143*H143,2)</f>
        <v>0</v>
      </c>
      <c r="BL143" s="15" t="s">
        <v>162</v>
      </c>
      <c r="BM143" s="15" t="s">
        <v>548</v>
      </c>
    </row>
    <row r="144" spans="2:51" s="11" customFormat="1" ht="12">
      <c r="B144" s="185"/>
      <c r="C144" s="186"/>
      <c r="D144" s="187" t="s">
        <v>164</v>
      </c>
      <c r="E144" s="188" t="s">
        <v>1</v>
      </c>
      <c r="F144" s="189" t="s">
        <v>408</v>
      </c>
      <c r="G144" s="186"/>
      <c r="H144" s="190">
        <v>140</v>
      </c>
      <c r="I144" s="191"/>
      <c r="J144" s="186"/>
      <c r="K144" s="186"/>
      <c r="L144" s="192"/>
      <c r="M144" s="193"/>
      <c r="N144" s="194"/>
      <c r="O144" s="194"/>
      <c r="P144" s="194"/>
      <c r="Q144" s="194"/>
      <c r="R144" s="194"/>
      <c r="S144" s="194"/>
      <c r="T144" s="195"/>
      <c r="AT144" s="196" t="s">
        <v>164</v>
      </c>
      <c r="AU144" s="196" t="s">
        <v>103</v>
      </c>
      <c r="AV144" s="11" t="s">
        <v>83</v>
      </c>
      <c r="AW144" s="11" t="s">
        <v>36</v>
      </c>
      <c r="AX144" s="11" t="s">
        <v>21</v>
      </c>
      <c r="AY144" s="196" t="s">
        <v>156</v>
      </c>
    </row>
    <row r="145" spans="2:65" s="1" customFormat="1" ht="16.5" customHeight="1">
      <c r="B145" s="32"/>
      <c r="C145" s="173" t="s">
        <v>316</v>
      </c>
      <c r="D145" s="173" t="s">
        <v>158</v>
      </c>
      <c r="E145" s="174" t="s">
        <v>549</v>
      </c>
      <c r="F145" s="175" t="s">
        <v>550</v>
      </c>
      <c r="G145" s="176" t="s">
        <v>106</v>
      </c>
      <c r="H145" s="177">
        <v>140</v>
      </c>
      <c r="I145" s="178"/>
      <c r="J145" s="179">
        <f>ROUND(I145*H145,2)</f>
        <v>0</v>
      </c>
      <c r="K145" s="175" t="s">
        <v>161</v>
      </c>
      <c r="L145" s="36"/>
      <c r="M145" s="180" t="s">
        <v>1</v>
      </c>
      <c r="N145" s="181" t="s">
        <v>45</v>
      </c>
      <c r="O145" s="58"/>
      <c r="P145" s="182">
        <f>O145*H145</f>
        <v>0</v>
      </c>
      <c r="Q145" s="182">
        <v>0.11637</v>
      </c>
      <c r="R145" s="182">
        <f>Q145*H145</f>
        <v>16.2918</v>
      </c>
      <c r="S145" s="182">
        <v>0</v>
      </c>
      <c r="T145" s="183">
        <f>S145*H145</f>
        <v>0</v>
      </c>
      <c r="AR145" s="15" t="s">
        <v>162</v>
      </c>
      <c r="AT145" s="15" t="s">
        <v>158</v>
      </c>
      <c r="AU145" s="15" t="s">
        <v>103</v>
      </c>
      <c r="AY145" s="15" t="s">
        <v>156</v>
      </c>
      <c r="BE145" s="184">
        <f>IF(N145="základní",J145,0)</f>
        <v>0</v>
      </c>
      <c r="BF145" s="184">
        <f>IF(N145="snížená",J145,0)</f>
        <v>0</v>
      </c>
      <c r="BG145" s="184">
        <f>IF(N145="zákl. přenesená",J145,0)</f>
        <v>0</v>
      </c>
      <c r="BH145" s="184">
        <f>IF(N145="sníž. přenesená",J145,0)</f>
        <v>0</v>
      </c>
      <c r="BI145" s="184">
        <f>IF(N145="nulová",J145,0)</f>
        <v>0</v>
      </c>
      <c r="BJ145" s="15" t="s">
        <v>21</v>
      </c>
      <c r="BK145" s="184">
        <f>ROUND(I145*H145,2)</f>
        <v>0</v>
      </c>
      <c r="BL145" s="15" t="s">
        <v>162</v>
      </c>
      <c r="BM145" s="15" t="s">
        <v>551</v>
      </c>
    </row>
    <row r="146" spans="2:51" s="11" customFormat="1" ht="12">
      <c r="B146" s="185"/>
      <c r="C146" s="186"/>
      <c r="D146" s="187" t="s">
        <v>164</v>
      </c>
      <c r="E146" s="188" t="s">
        <v>1</v>
      </c>
      <c r="F146" s="189" t="s">
        <v>408</v>
      </c>
      <c r="G146" s="186"/>
      <c r="H146" s="190">
        <v>140</v>
      </c>
      <c r="I146" s="191"/>
      <c r="J146" s="186"/>
      <c r="K146" s="186"/>
      <c r="L146" s="192"/>
      <c r="M146" s="193"/>
      <c r="N146" s="194"/>
      <c r="O146" s="194"/>
      <c r="P146" s="194"/>
      <c r="Q146" s="194"/>
      <c r="R146" s="194"/>
      <c r="S146" s="194"/>
      <c r="T146" s="195"/>
      <c r="AT146" s="196" t="s">
        <v>164</v>
      </c>
      <c r="AU146" s="196" t="s">
        <v>103</v>
      </c>
      <c r="AV146" s="11" t="s">
        <v>83</v>
      </c>
      <c r="AW146" s="11" t="s">
        <v>36</v>
      </c>
      <c r="AX146" s="11" t="s">
        <v>21</v>
      </c>
      <c r="AY146" s="196" t="s">
        <v>156</v>
      </c>
    </row>
    <row r="147" spans="2:65" s="1" customFormat="1" ht="16.5" customHeight="1">
      <c r="B147" s="32"/>
      <c r="C147" s="173" t="s">
        <v>321</v>
      </c>
      <c r="D147" s="173" t="s">
        <v>158</v>
      </c>
      <c r="E147" s="174" t="s">
        <v>552</v>
      </c>
      <c r="F147" s="175" t="s">
        <v>553</v>
      </c>
      <c r="G147" s="176" t="s">
        <v>106</v>
      </c>
      <c r="H147" s="177">
        <v>140</v>
      </c>
      <c r="I147" s="178"/>
      <c r="J147" s="179">
        <f>ROUND(I147*H147,2)</f>
        <v>0</v>
      </c>
      <c r="K147" s="175" t="s">
        <v>161</v>
      </c>
      <c r="L147" s="36"/>
      <c r="M147" s="180" t="s">
        <v>1</v>
      </c>
      <c r="N147" s="181" t="s">
        <v>45</v>
      </c>
      <c r="O147" s="58"/>
      <c r="P147" s="182">
        <f>O147*H147</f>
        <v>0</v>
      </c>
      <c r="Q147" s="182">
        <v>0.13455</v>
      </c>
      <c r="R147" s="182">
        <f>Q147*H147</f>
        <v>18.837</v>
      </c>
      <c r="S147" s="182">
        <v>0</v>
      </c>
      <c r="T147" s="183">
        <f>S147*H147</f>
        <v>0</v>
      </c>
      <c r="AR147" s="15" t="s">
        <v>162</v>
      </c>
      <c r="AT147" s="15" t="s">
        <v>158</v>
      </c>
      <c r="AU147" s="15" t="s">
        <v>103</v>
      </c>
      <c r="AY147" s="15" t="s">
        <v>156</v>
      </c>
      <c r="BE147" s="184">
        <f>IF(N147="základní",J147,0)</f>
        <v>0</v>
      </c>
      <c r="BF147" s="184">
        <f>IF(N147="snížená",J147,0)</f>
        <v>0</v>
      </c>
      <c r="BG147" s="184">
        <f>IF(N147="zákl. přenesená",J147,0)</f>
        <v>0</v>
      </c>
      <c r="BH147" s="184">
        <f>IF(N147="sníž. přenesená",J147,0)</f>
        <v>0</v>
      </c>
      <c r="BI147" s="184">
        <f>IF(N147="nulová",J147,0)</f>
        <v>0</v>
      </c>
      <c r="BJ147" s="15" t="s">
        <v>21</v>
      </c>
      <c r="BK147" s="184">
        <f>ROUND(I147*H147,2)</f>
        <v>0</v>
      </c>
      <c r="BL147" s="15" t="s">
        <v>162</v>
      </c>
      <c r="BM147" s="15" t="s">
        <v>554</v>
      </c>
    </row>
    <row r="148" spans="2:51" s="11" customFormat="1" ht="12">
      <c r="B148" s="185"/>
      <c r="C148" s="186"/>
      <c r="D148" s="187" t="s">
        <v>164</v>
      </c>
      <c r="E148" s="188" t="s">
        <v>1</v>
      </c>
      <c r="F148" s="189" t="s">
        <v>408</v>
      </c>
      <c r="G148" s="186"/>
      <c r="H148" s="190">
        <v>140</v>
      </c>
      <c r="I148" s="191"/>
      <c r="J148" s="186"/>
      <c r="K148" s="186"/>
      <c r="L148" s="192"/>
      <c r="M148" s="193"/>
      <c r="N148" s="194"/>
      <c r="O148" s="194"/>
      <c r="P148" s="194"/>
      <c r="Q148" s="194"/>
      <c r="R148" s="194"/>
      <c r="S148" s="194"/>
      <c r="T148" s="195"/>
      <c r="AT148" s="196" t="s">
        <v>164</v>
      </c>
      <c r="AU148" s="196" t="s">
        <v>103</v>
      </c>
      <c r="AV148" s="11" t="s">
        <v>83</v>
      </c>
      <c r="AW148" s="11" t="s">
        <v>36</v>
      </c>
      <c r="AX148" s="11" t="s">
        <v>21</v>
      </c>
      <c r="AY148" s="196" t="s">
        <v>156</v>
      </c>
    </row>
    <row r="149" spans="2:65" s="1" customFormat="1" ht="16.5" customHeight="1">
      <c r="B149" s="32"/>
      <c r="C149" s="173" t="s">
        <v>325</v>
      </c>
      <c r="D149" s="173" t="s">
        <v>158</v>
      </c>
      <c r="E149" s="174" t="s">
        <v>555</v>
      </c>
      <c r="F149" s="175" t="s">
        <v>556</v>
      </c>
      <c r="G149" s="176" t="s">
        <v>106</v>
      </c>
      <c r="H149" s="177">
        <v>140</v>
      </c>
      <c r="I149" s="178"/>
      <c r="J149" s="179">
        <f>ROUND(I149*H149,2)</f>
        <v>0</v>
      </c>
      <c r="K149" s="175" t="s">
        <v>161</v>
      </c>
      <c r="L149" s="36"/>
      <c r="M149" s="180" t="s">
        <v>1</v>
      </c>
      <c r="N149" s="181" t="s">
        <v>45</v>
      </c>
      <c r="O149" s="58"/>
      <c r="P149" s="182">
        <f>O149*H149</f>
        <v>0</v>
      </c>
      <c r="Q149" s="182">
        <v>0.15272</v>
      </c>
      <c r="R149" s="182">
        <f>Q149*H149</f>
        <v>21.3808</v>
      </c>
      <c r="S149" s="182">
        <v>0</v>
      </c>
      <c r="T149" s="183">
        <f>S149*H149</f>
        <v>0</v>
      </c>
      <c r="AR149" s="15" t="s">
        <v>162</v>
      </c>
      <c r="AT149" s="15" t="s">
        <v>158</v>
      </c>
      <c r="AU149" s="15" t="s">
        <v>103</v>
      </c>
      <c r="AY149" s="15" t="s">
        <v>156</v>
      </c>
      <c r="BE149" s="184">
        <f>IF(N149="základní",J149,0)</f>
        <v>0</v>
      </c>
      <c r="BF149" s="184">
        <f>IF(N149="snížená",J149,0)</f>
        <v>0</v>
      </c>
      <c r="BG149" s="184">
        <f>IF(N149="zákl. přenesená",J149,0)</f>
        <v>0</v>
      </c>
      <c r="BH149" s="184">
        <f>IF(N149="sníž. přenesená",J149,0)</f>
        <v>0</v>
      </c>
      <c r="BI149" s="184">
        <f>IF(N149="nulová",J149,0)</f>
        <v>0</v>
      </c>
      <c r="BJ149" s="15" t="s">
        <v>21</v>
      </c>
      <c r="BK149" s="184">
        <f>ROUND(I149*H149,2)</f>
        <v>0</v>
      </c>
      <c r="BL149" s="15" t="s">
        <v>162</v>
      </c>
      <c r="BM149" s="15" t="s">
        <v>557</v>
      </c>
    </row>
    <row r="150" spans="2:51" s="11" customFormat="1" ht="12">
      <c r="B150" s="185"/>
      <c r="C150" s="186"/>
      <c r="D150" s="187" t="s">
        <v>164</v>
      </c>
      <c r="E150" s="188" t="s">
        <v>1</v>
      </c>
      <c r="F150" s="189" t="s">
        <v>408</v>
      </c>
      <c r="G150" s="186"/>
      <c r="H150" s="190">
        <v>140</v>
      </c>
      <c r="I150" s="191"/>
      <c r="J150" s="186"/>
      <c r="K150" s="186"/>
      <c r="L150" s="192"/>
      <c r="M150" s="193"/>
      <c r="N150" s="194"/>
      <c r="O150" s="194"/>
      <c r="P150" s="194"/>
      <c r="Q150" s="194"/>
      <c r="R150" s="194"/>
      <c r="S150" s="194"/>
      <c r="T150" s="195"/>
      <c r="AT150" s="196" t="s">
        <v>164</v>
      </c>
      <c r="AU150" s="196" t="s">
        <v>103</v>
      </c>
      <c r="AV150" s="11" t="s">
        <v>83</v>
      </c>
      <c r="AW150" s="11" t="s">
        <v>36</v>
      </c>
      <c r="AX150" s="11" t="s">
        <v>21</v>
      </c>
      <c r="AY150" s="196" t="s">
        <v>156</v>
      </c>
    </row>
    <row r="151" spans="2:65" s="1" customFormat="1" ht="22.5" customHeight="1">
      <c r="B151" s="32"/>
      <c r="C151" s="173" t="s">
        <v>329</v>
      </c>
      <c r="D151" s="173" t="s">
        <v>158</v>
      </c>
      <c r="E151" s="174" t="s">
        <v>558</v>
      </c>
      <c r="F151" s="175" t="s">
        <v>559</v>
      </c>
      <c r="G151" s="176" t="s">
        <v>117</v>
      </c>
      <c r="H151" s="177">
        <v>154</v>
      </c>
      <c r="I151" s="178"/>
      <c r="J151" s="179">
        <f>ROUND(I151*H151,2)</f>
        <v>0</v>
      </c>
      <c r="K151" s="175" t="s">
        <v>161</v>
      </c>
      <c r="L151" s="36"/>
      <c r="M151" s="180" t="s">
        <v>1</v>
      </c>
      <c r="N151" s="181" t="s">
        <v>45</v>
      </c>
      <c r="O151" s="58"/>
      <c r="P151" s="182">
        <f>O151*H151</f>
        <v>0</v>
      </c>
      <c r="Q151" s="182">
        <v>0.08978</v>
      </c>
      <c r="R151" s="182">
        <f>Q151*H151</f>
        <v>13.82612</v>
      </c>
      <c r="S151" s="182">
        <v>0</v>
      </c>
      <c r="T151" s="183">
        <f>S151*H151</f>
        <v>0</v>
      </c>
      <c r="AR151" s="15" t="s">
        <v>162</v>
      </c>
      <c r="AT151" s="15" t="s">
        <v>158</v>
      </c>
      <c r="AU151" s="15" t="s">
        <v>103</v>
      </c>
      <c r="AY151" s="15" t="s">
        <v>156</v>
      </c>
      <c r="BE151" s="184">
        <f>IF(N151="základní",J151,0)</f>
        <v>0</v>
      </c>
      <c r="BF151" s="184">
        <f>IF(N151="snížená",J151,0)</f>
        <v>0</v>
      </c>
      <c r="BG151" s="184">
        <f>IF(N151="zákl. přenesená",J151,0)</f>
        <v>0</v>
      </c>
      <c r="BH151" s="184">
        <f>IF(N151="sníž. přenesená",J151,0)</f>
        <v>0</v>
      </c>
      <c r="BI151" s="184">
        <f>IF(N151="nulová",J151,0)</f>
        <v>0</v>
      </c>
      <c r="BJ151" s="15" t="s">
        <v>21</v>
      </c>
      <c r="BK151" s="184">
        <f>ROUND(I151*H151,2)</f>
        <v>0</v>
      </c>
      <c r="BL151" s="15" t="s">
        <v>162</v>
      </c>
      <c r="BM151" s="15" t="s">
        <v>560</v>
      </c>
    </row>
    <row r="152" spans="2:51" s="11" customFormat="1" ht="12">
      <c r="B152" s="185"/>
      <c r="C152" s="186"/>
      <c r="D152" s="187" t="s">
        <v>164</v>
      </c>
      <c r="E152" s="188" t="s">
        <v>1</v>
      </c>
      <c r="F152" s="189" t="s">
        <v>561</v>
      </c>
      <c r="G152" s="186"/>
      <c r="H152" s="190">
        <v>154</v>
      </c>
      <c r="I152" s="191"/>
      <c r="J152" s="186"/>
      <c r="K152" s="186"/>
      <c r="L152" s="192"/>
      <c r="M152" s="193"/>
      <c r="N152" s="194"/>
      <c r="O152" s="194"/>
      <c r="P152" s="194"/>
      <c r="Q152" s="194"/>
      <c r="R152" s="194"/>
      <c r="S152" s="194"/>
      <c r="T152" s="195"/>
      <c r="AT152" s="196" t="s">
        <v>164</v>
      </c>
      <c r="AU152" s="196" t="s">
        <v>103</v>
      </c>
      <c r="AV152" s="11" t="s">
        <v>83</v>
      </c>
      <c r="AW152" s="11" t="s">
        <v>36</v>
      </c>
      <c r="AX152" s="11" t="s">
        <v>21</v>
      </c>
      <c r="AY152" s="196" t="s">
        <v>156</v>
      </c>
    </row>
    <row r="153" spans="2:65" s="1" customFormat="1" ht="16.5" customHeight="1">
      <c r="B153" s="32"/>
      <c r="C153" s="208" t="s">
        <v>333</v>
      </c>
      <c r="D153" s="208" t="s">
        <v>221</v>
      </c>
      <c r="E153" s="209" t="s">
        <v>562</v>
      </c>
      <c r="F153" s="210" t="s">
        <v>563</v>
      </c>
      <c r="G153" s="211" t="s">
        <v>224</v>
      </c>
      <c r="H153" s="212">
        <v>3.1</v>
      </c>
      <c r="I153" s="213"/>
      <c r="J153" s="214">
        <f>ROUND(I153*H153,2)</f>
        <v>0</v>
      </c>
      <c r="K153" s="210" t="s">
        <v>161</v>
      </c>
      <c r="L153" s="215"/>
      <c r="M153" s="216" t="s">
        <v>1</v>
      </c>
      <c r="N153" s="217" t="s">
        <v>45</v>
      </c>
      <c r="O153" s="58"/>
      <c r="P153" s="182">
        <f>O153*H153</f>
        <v>0</v>
      </c>
      <c r="Q153" s="182">
        <v>1</v>
      </c>
      <c r="R153" s="182">
        <f>Q153*H153</f>
        <v>3.1</v>
      </c>
      <c r="S153" s="182">
        <v>0</v>
      </c>
      <c r="T153" s="183">
        <f>S153*H153</f>
        <v>0</v>
      </c>
      <c r="AR153" s="15" t="s">
        <v>202</v>
      </c>
      <c r="AT153" s="15" t="s">
        <v>221</v>
      </c>
      <c r="AU153" s="15" t="s">
        <v>103</v>
      </c>
      <c r="AY153" s="15" t="s">
        <v>156</v>
      </c>
      <c r="BE153" s="184">
        <f>IF(N153="základní",J153,0)</f>
        <v>0</v>
      </c>
      <c r="BF153" s="184">
        <f>IF(N153="snížená",J153,0)</f>
        <v>0</v>
      </c>
      <c r="BG153" s="184">
        <f>IF(N153="zákl. přenesená",J153,0)</f>
        <v>0</v>
      </c>
      <c r="BH153" s="184">
        <f>IF(N153="sníž. přenesená",J153,0)</f>
        <v>0</v>
      </c>
      <c r="BI153" s="184">
        <f>IF(N153="nulová",J153,0)</f>
        <v>0</v>
      </c>
      <c r="BJ153" s="15" t="s">
        <v>21</v>
      </c>
      <c r="BK153" s="184">
        <f>ROUND(I153*H153,2)</f>
        <v>0</v>
      </c>
      <c r="BL153" s="15" t="s">
        <v>162</v>
      </c>
      <c r="BM153" s="15" t="s">
        <v>564</v>
      </c>
    </row>
    <row r="154" spans="2:51" s="11" customFormat="1" ht="12">
      <c r="B154" s="185"/>
      <c r="C154" s="186"/>
      <c r="D154" s="187" t="s">
        <v>164</v>
      </c>
      <c r="E154" s="188" t="s">
        <v>1</v>
      </c>
      <c r="F154" s="189" t="s">
        <v>565</v>
      </c>
      <c r="G154" s="186"/>
      <c r="H154" s="190">
        <v>3.1</v>
      </c>
      <c r="I154" s="191"/>
      <c r="J154" s="186"/>
      <c r="K154" s="186"/>
      <c r="L154" s="192"/>
      <c r="M154" s="193"/>
      <c r="N154" s="194"/>
      <c r="O154" s="194"/>
      <c r="P154" s="194"/>
      <c r="Q154" s="194"/>
      <c r="R154" s="194"/>
      <c r="S154" s="194"/>
      <c r="T154" s="195"/>
      <c r="AT154" s="196" t="s">
        <v>164</v>
      </c>
      <c r="AU154" s="196" t="s">
        <v>103</v>
      </c>
      <c r="AV154" s="11" t="s">
        <v>83</v>
      </c>
      <c r="AW154" s="11" t="s">
        <v>36</v>
      </c>
      <c r="AX154" s="11" t="s">
        <v>21</v>
      </c>
      <c r="AY154" s="196" t="s">
        <v>156</v>
      </c>
    </row>
    <row r="155" spans="2:65" s="1" customFormat="1" ht="16.5" customHeight="1">
      <c r="B155" s="32"/>
      <c r="C155" s="173" t="s">
        <v>337</v>
      </c>
      <c r="D155" s="173" t="s">
        <v>158</v>
      </c>
      <c r="E155" s="174" t="s">
        <v>566</v>
      </c>
      <c r="F155" s="175" t="s">
        <v>567</v>
      </c>
      <c r="G155" s="176" t="s">
        <v>117</v>
      </c>
      <c r="H155" s="177">
        <v>350</v>
      </c>
      <c r="I155" s="178"/>
      <c r="J155" s="179">
        <f>ROUND(I155*H155,2)</f>
        <v>0</v>
      </c>
      <c r="K155" s="175" t="s">
        <v>225</v>
      </c>
      <c r="L155" s="36"/>
      <c r="M155" s="180" t="s">
        <v>1</v>
      </c>
      <c r="N155" s="181" t="s">
        <v>45</v>
      </c>
      <c r="O155" s="58"/>
      <c r="P155" s="182">
        <f>O155*H155</f>
        <v>0</v>
      </c>
      <c r="Q155" s="182">
        <v>0.02922</v>
      </c>
      <c r="R155" s="182">
        <f>Q155*H155</f>
        <v>10.227</v>
      </c>
      <c r="S155" s="182">
        <v>0</v>
      </c>
      <c r="T155" s="183">
        <f>S155*H155</f>
        <v>0</v>
      </c>
      <c r="AR155" s="15" t="s">
        <v>162</v>
      </c>
      <c r="AT155" s="15" t="s">
        <v>158</v>
      </c>
      <c r="AU155" s="15" t="s">
        <v>103</v>
      </c>
      <c r="AY155" s="15" t="s">
        <v>156</v>
      </c>
      <c r="BE155" s="184">
        <f>IF(N155="základní",J155,0)</f>
        <v>0</v>
      </c>
      <c r="BF155" s="184">
        <f>IF(N155="snížená",J155,0)</f>
        <v>0</v>
      </c>
      <c r="BG155" s="184">
        <f>IF(N155="zákl. přenesená",J155,0)</f>
        <v>0</v>
      </c>
      <c r="BH155" s="184">
        <f>IF(N155="sníž. přenesená",J155,0)</f>
        <v>0</v>
      </c>
      <c r="BI155" s="184">
        <f>IF(N155="nulová",J155,0)</f>
        <v>0</v>
      </c>
      <c r="BJ155" s="15" t="s">
        <v>21</v>
      </c>
      <c r="BK155" s="184">
        <f>ROUND(I155*H155,2)</f>
        <v>0</v>
      </c>
      <c r="BL155" s="15" t="s">
        <v>162</v>
      </c>
      <c r="BM155" s="15" t="s">
        <v>568</v>
      </c>
    </row>
    <row r="156" spans="2:51" s="11" customFormat="1" ht="12">
      <c r="B156" s="185"/>
      <c r="C156" s="186"/>
      <c r="D156" s="187" t="s">
        <v>164</v>
      </c>
      <c r="E156" s="188" t="s">
        <v>1</v>
      </c>
      <c r="F156" s="189" t="s">
        <v>380</v>
      </c>
      <c r="G156" s="186"/>
      <c r="H156" s="190">
        <v>350</v>
      </c>
      <c r="I156" s="191"/>
      <c r="J156" s="186"/>
      <c r="K156" s="186"/>
      <c r="L156" s="192"/>
      <c r="M156" s="193"/>
      <c r="N156" s="194"/>
      <c r="O156" s="194"/>
      <c r="P156" s="194"/>
      <c r="Q156" s="194"/>
      <c r="R156" s="194"/>
      <c r="S156" s="194"/>
      <c r="T156" s="195"/>
      <c r="AT156" s="196" t="s">
        <v>164</v>
      </c>
      <c r="AU156" s="196" t="s">
        <v>103</v>
      </c>
      <c r="AV156" s="11" t="s">
        <v>83</v>
      </c>
      <c r="AW156" s="11" t="s">
        <v>36</v>
      </c>
      <c r="AX156" s="11" t="s">
        <v>21</v>
      </c>
      <c r="AY156" s="196" t="s">
        <v>156</v>
      </c>
    </row>
    <row r="157" spans="2:65" s="1" customFormat="1" ht="16.5" customHeight="1">
      <c r="B157" s="32"/>
      <c r="C157" s="208" t="s">
        <v>341</v>
      </c>
      <c r="D157" s="208" t="s">
        <v>221</v>
      </c>
      <c r="E157" s="209" t="s">
        <v>569</v>
      </c>
      <c r="F157" s="210" t="s">
        <v>570</v>
      </c>
      <c r="G157" s="211" t="s">
        <v>117</v>
      </c>
      <c r="H157" s="212">
        <v>350</v>
      </c>
      <c r="I157" s="213"/>
      <c r="J157" s="214">
        <f>ROUND(I157*H157,2)</f>
        <v>0</v>
      </c>
      <c r="K157" s="210" t="s">
        <v>225</v>
      </c>
      <c r="L157" s="215"/>
      <c r="M157" s="216" t="s">
        <v>1</v>
      </c>
      <c r="N157" s="217" t="s">
        <v>45</v>
      </c>
      <c r="O157" s="58"/>
      <c r="P157" s="182">
        <f>O157*H157</f>
        <v>0</v>
      </c>
      <c r="Q157" s="182">
        <v>0.0001</v>
      </c>
      <c r="R157" s="182">
        <f>Q157*H157</f>
        <v>0.035</v>
      </c>
      <c r="S157" s="182">
        <v>0</v>
      </c>
      <c r="T157" s="183">
        <f>S157*H157</f>
        <v>0</v>
      </c>
      <c r="AR157" s="15" t="s">
        <v>202</v>
      </c>
      <c r="AT157" s="15" t="s">
        <v>221</v>
      </c>
      <c r="AU157" s="15" t="s">
        <v>103</v>
      </c>
      <c r="AY157" s="15" t="s">
        <v>156</v>
      </c>
      <c r="BE157" s="184">
        <f>IF(N157="základní",J157,0)</f>
        <v>0</v>
      </c>
      <c r="BF157" s="184">
        <f>IF(N157="snížená",J157,0)</f>
        <v>0</v>
      </c>
      <c r="BG157" s="184">
        <f>IF(N157="zákl. přenesená",J157,0)</f>
        <v>0</v>
      </c>
      <c r="BH157" s="184">
        <f>IF(N157="sníž. přenesená",J157,0)</f>
        <v>0</v>
      </c>
      <c r="BI157" s="184">
        <f>IF(N157="nulová",J157,0)</f>
        <v>0</v>
      </c>
      <c r="BJ157" s="15" t="s">
        <v>21</v>
      </c>
      <c r="BK157" s="184">
        <f>ROUND(I157*H157,2)</f>
        <v>0</v>
      </c>
      <c r="BL157" s="15" t="s">
        <v>162</v>
      </c>
      <c r="BM157" s="15" t="s">
        <v>571</v>
      </c>
    </row>
    <row r="158" spans="2:51" s="11" customFormat="1" ht="12">
      <c r="B158" s="185"/>
      <c r="C158" s="186"/>
      <c r="D158" s="187" t="s">
        <v>164</v>
      </c>
      <c r="E158" s="188" t="s">
        <v>1</v>
      </c>
      <c r="F158" s="189" t="s">
        <v>380</v>
      </c>
      <c r="G158" s="186"/>
      <c r="H158" s="190">
        <v>350</v>
      </c>
      <c r="I158" s="191"/>
      <c r="J158" s="186"/>
      <c r="K158" s="186"/>
      <c r="L158" s="192"/>
      <c r="M158" s="193"/>
      <c r="N158" s="194"/>
      <c r="O158" s="194"/>
      <c r="P158" s="194"/>
      <c r="Q158" s="194"/>
      <c r="R158" s="194"/>
      <c r="S158" s="194"/>
      <c r="T158" s="195"/>
      <c r="AT158" s="196" t="s">
        <v>164</v>
      </c>
      <c r="AU158" s="196" t="s">
        <v>103</v>
      </c>
      <c r="AV158" s="11" t="s">
        <v>83</v>
      </c>
      <c r="AW158" s="11" t="s">
        <v>36</v>
      </c>
      <c r="AX158" s="11" t="s">
        <v>21</v>
      </c>
      <c r="AY158" s="196" t="s">
        <v>156</v>
      </c>
    </row>
    <row r="159" spans="2:65" s="1" customFormat="1" ht="22.5" customHeight="1">
      <c r="B159" s="32"/>
      <c r="C159" s="173" t="s">
        <v>347</v>
      </c>
      <c r="D159" s="173" t="s">
        <v>158</v>
      </c>
      <c r="E159" s="174" t="s">
        <v>572</v>
      </c>
      <c r="F159" s="175" t="s">
        <v>573</v>
      </c>
      <c r="G159" s="176" t="s">
        <v>101</v>
      </c>
      <c r="H159" s="177">
        <v>87.5</v>
      </c>
      <c r="I159" s="178"/>
      <c r="J159" s="179">
        <f>ROUND(I159*H159,2)</f>
        <v>0</v>
      </c>
      <c r="K159" s="175" t="s">
        <v>161</v>
      </c>
      <c r="L159" s="36"/>
      <c r="M159" s="180" t="s">
        <v>1</v>
      </c>
      <c r="N159" s="181" t="s">
        <v>45</v>
      </c>
      <c r="O159" s="58"/>
      <c r="P159" s="182">
        <f>O159*H159</f>
        <v>0</v>
      </c>
      <c r="Q159" s="182">
        <v>0</v>
      </c>
      <c r="R159" s="182">
        <f>Q159*H159</f>
        <v>0</v>
      </c>
      <c r="S159" s="182">
        <v>0</v>
      </c>
      <c r="T159" s="183">
        <f>S159*H159</f>
        <v>0</v>
      </c>
      <c r="AR159" s="15" t="s">
        <v>162</v>
      </c>
      <c r="AT159" s="15" t="s">
        <v>158</v>
      </c>
      <c r="AU159" s="15" t="s">
        <v>103</v>
      </c>
      <c r="AY159" s="15" t="s">
        <v>156</v>
      </c>
      <c r="BE159" s="184">
        <f>IF(N159="základní",J159,0)</f>
        <v>0</v>
      </c>
      <c r="BF159" s="184">
        <f>IF(N159="snížená",J159,0)</f>
        <v>0</v>
      </c>
      <c r="BG159" s="184">
        <f>IF(N159="zákl. přenesená",J159,0)</f>
        <v>0</v>
      </c>
      <c r="BH159" s="184">
        <f>IF(N159="sníž. přenesená",J159,0)</f>
        <v>0</v>
      </c>
      <c r="BI159" s="184">
        <f>IF(N159="nulová",J159,0)</f>
        <v>0</v>
      </c>
      <c r="BJ159" s="15" t="s">
        <v>21</v>
      </c>
      <c r="BK159" s="184">
        <f>ROUND(I159*H159,2)</f>
        <v>0</v>
      </c>
      <c r="BL159" s="15" t="s">
        <v>162</v>
      </c>
      <c r="BM159" s="15" t="s">
        <v>574</v>
      </c>
    </row>
    <row r="160" spans="2:51" s="11" customFormat="1" ht="12">
      <c r="B160" s="185"/>
      <c r="C160" s="186"/>
      <c r="D160" s="187" t="s">
        <v>164</v>
      </c>
      <c r="E160" s="188" t="s">
        <v>1</v>
      </c>
      <c r="F160" s="189" t="s">
        <v>575</v>
      </c>
      <c r="G160" s="186"/>
      <c r="H160" s="190">
        <v>87.5</v>
      </c>
      <c r="I160" s="191"/>
      <c r="J160" s="186"/>
      <c r="K160" s="186"/>
      <c r="L160" s="192"/>
      <c r="M160" s="193"/>
      <c r="N160" s="194"/>
      <c r="O160" s="194"/>
      <c r="P160" s="194"/>
      <c r="Q160" s="194"/>
      <c r="R160" s="194"/>
      <c r="S160" s="194"/>
      <c r="T160" s="195"/>
      <c r="AT160" s="196" t="s">
        <v>164</v>
      </c>
      <c r="AU160" s="196" t="s">
        <v>103</v>
      </c>
      <c r="AV160" s="11" t="s">
        <v>83</v>
      </c>
      <c r="AW160" s="11" t="s">
        <v>36</v>
      </c>
      <c r="AX160" s="11" t="s">
        <v>21</v>
      </c>
      <c r="AY160" s="196" t="s">
        <v>156</v>
      </c>
    </row>
    <row r="161" spans="2:63" s="10" customFormat="1" ht="20.85" customHeight="1">
      <c r="B161" s="157"/>
      <c r="C161" s="158"/>
      <c r="D161" s="159" t="s">
        <v>73</v>
      </c>
      <c r="E161" s="171" t="s">
        <v>329</v>
      </c>
      <c r="F161" s="171" t="s">
        <v>576</v>
      </c>
      <c r="G161" s="158"/>
      <c r="H161" s="158"/>
      <c r="I161" s="161"/>
      <c r="J161" s="172">
        <f>BK161</f>
        <v>0</v>
      </c>
      <c r="K161" s="158"/>
      <c r="L161" s="163"/>
      <c r="M161" s="164"/>
      <c r="N161" s="165"/>
      <c r="O161" s="165"/>
      <c r="P161" s="166">
        <f>SUM(P162:P196)</f>
        <v>0</v>
      </c>
      <c r="Q161" s="165"/>
      <c r="R161" s="166">
        <f>SUM(R162:R196)</f>
        <v>77.83444644000002</v>
      </c>
      <c r="S161" s="165"/>
      <c r="T161" s="167">
        <f>SUM(T162:T196)</f>
        <v>0</v>
      </c>
      <c r="AR161" s="168" t="s">
        <v>21</v>
      </c>
      <c r="AT161" s="169" t="s">
        <v>73</v>
      </c>
      <c r="AU161" s="169" t="s">
        <v>83</v>
      </c>
      <c r="AY161" s="168" t="s">
        <v>156</v>
      </c>
      <c r="BK161" s="170">
        <f>SUM(BK162:BK196)</f>
        <v>0</v>
      </c>
    </row>
    <row r="162" spans="2:65" s="1" customFormat="1" ht="16.5" customHeight="1">
      <c r="B162" s="32"/>
      <c r="C162" s="173" t="s">
        <v>351</v>
      </c>
      <c r="D162" s="173" t="s">
        <v>158</v>
      </c>
      <c r="E162" s="174" t="s">
        <v>577</v>
      </c>
      <c r="F162" s="175" t="s">
        <v>578</v>
      </c>
      <c r="G162" s="176" t="s">
        <v>101</v>
      </c>
      <c r="H162" s="177">
        <v>2.28</v>
      </c>
      <c r="I162" s="178"/>
      <c r="J162" s="179">
        <f>ROUND(I162*H162,2)</f>
        <v>0</v>
      </c>
      <c r="K162" s="175" t="s">
        <v>161</v>
      </c>
      <c r="L162" s="36"/>
      <c r="M162" s="180" t="s">
        <v>1</v>
      </c>
      <c r="N162" s="181" t="s">
        <v>45</v>
      </c>
      <c r="O162" s="58"/>
      <c r="P162" s="182">
        <f>O162*H162</f>
        <v>0</v>
      </c>
      <c r="Q162" s="182">
        <v>2.16</v>
      </c>
      <c r="R162" s="182">
        <f>Q162*H162</f>
        <v>4.9248</v>
      </c>
      <c r="S162" s="182">
        <v>0</v>
      </c>
      <c r="T162" s="183">
        <f>S162*H162</f>
        <v>0</v>
      </c>
      <c r="AR162" s="15" t="s">
        <v>162</v>
      </c>
      <c r="AT162" s="15" t="s">
        <v>158</v>
      </c>
      <c r="AU162" s="15" t="s">
        <v>103</v>
      </c>
      <c r="AY162" s="15" t="s">
        <v>156</v>
      </c>
      <c r="BE162" s="184">
        <f>IF(N162="základní",J162,0)</f>
        <v>0</v>
      </c>
      <c r="BF162" s="184">
        <f>IF(N162="snížená",J162,0)</f>
        <v>0</v>
      </c>
      <c r="BG162" s="184">
        <f>IF(N162="zákl. přenesená",J162,0)</f>
        <v>0</v>
      </c>
      <c r="BH162" s="184">
        <f>IF(N162="sníž. přenesená",J162,0)</f>
        <v>0</v>
      </c>
      <c r="BI162" s="184">
        <f>IF(N162="nulová",J162,0)</f>
        <v>0</v>
      </c>
      <c r="BJ162" s="15" t="s">
        <v>21</v>
      </c>
      <c r="BK162" s="184">
        <f>ROUND(I162*H162,2)</f>
        <v>0</v>
      </c>
      <c r="BL162" s="15" t="s">
        <v>162</v>
      </c>
      <c r="BM162" s="15" t="s">
        <v>579</v>
      </c>
    </row>
    <row r="163" spans="2:51" s="11" customFormat="1" ht="12">
      <c r="B163" s="185"/>
      <c r="C163" s="186"/>
      <c r="D163" s="187" t="s">
        <v>164</v>
      </c>
      <c r="E163" s="188" t="s">
        <v>1</v>
      </c>
      <c r="F163" s="189" t="s">
        <v>580</v>
      </c>
      <c r="G163" s="186"/>
      <c r="H163" s="190">
        <v>2.28</v>
      </c>
      <c r="I163" s="191"/>
      <c r="J163" s="186"/>
      <c r="K163" s="186"/>
      <c r="L163" s="192"/>
      <c r="M163" s="193"/>
      <c r="N163" s="194"/>
      <c r="O163" s="194"/>
      <c r="P163" s="194"/>
      <c r="Q163" s="194"/>
      <c r="R163" s="194"/>
      <c r="S163" s="194"/>
      <c r="T163" s="195"/>
      <c r="AT163" s="196" t="s">
        <v>164</v>
      </c>
      <c r="AU163" s="196" t="s">
        <v>103</v>
      </c>
      <c r="AV163" s="11" t="s">
        <v>83</v>
      </c>
      <c r="AW163" s="11" t="s">
        <v>36</v>
      </c>
      <c r="AX163" s="11" t="s">
        <v>21</v>
      </c>
      <c r="AY163" s="196" t="s">
        <v>156</v>
      </c>
    </row>
    <row r="164" spans="2:65" s="1" customFormat="1" ht="16.5" customHeight="1">
      <c r="B164" s="32"/>
      <c r="C164" s="173" t="s">
        <v>355</v>
      </c>
      <c r="D164" s="173" t="s">
        <v>158</v>
      </c>
      <c r="E164" s="174" t="s">
        <v>581</v>
      </c>
      <c r="F164" s="175" t="s">
        <v>582</v>
      </c>
      <c r="G164" s="176" t="s">
        <v>101</v>
      </c>
      <c r="H164" s="177">
        <v>18.24</v>
      </c>
      <c r="I164" s="178"/>
      <c r="J164" s="179">
        <f>ROUND(I164*H164,2)</f>
        <v>0</v>
      </c>
      <c r="K164" s="175" t="s">
        <v>161</v>
      </c>
      <c r="L164" s="36"/>
      <c r="M164" s="180" t="s">
        <v>1</v>
      </c>
      <c r="N164" s="181" t="s">
        <v>45</v>
      </c>
      <c r="O164" s="58"/>
      <c r="P164" s="182">
        <f>O164*H164</f>
        <v>0</v>
      </c>
      <c r="Q164" s="182">
        <v>2.25634</v>
      </c>
      <c r="R164" s="182">
        <f>Q164*H164</f>
        <v>41.155641599999996</v>
      </c>
      <c r="S164" s="182">
        <v>0</v>
      </c>
      <c r="T164" s="183">
        <f>S164*H164</f>
        <v>0</v>
      </c>
      <c r="AR164" s="15" t="s">
        <v>162</v>
      </c>
      <c r="AT164" s="15" t="s">
        <v>158</v>
      </c>
      <c r="AU164" s="15" t="s">
        <v>103</v>
      </c>
      <c r="AY164" s="15" t="s">
        <v>156</v>
      </c>
      <c r="BE164" s="184">
        <f>IF(N164="základní",J164,0)</f>
        <v>0</v>
      </c>
      <c r="BF164" s="184">
        <f>IF(N164="snížená",J164,0)</f>
        <v>0</v>
      </c>
      <c r="BG164" s="184">
        <f>IF(N164="zákl. přenesená",J164,0)</f>
        <v>0</v>
      </c>
      <c r="BH164" s="184">
        <f>IF(N164="sníž. přenesená",J164,0)</f>
        <v>0</v>
      </c>
      <c r="BI164" s="184">
        <f>IF(N164="nulová",J164,0)</f>
        <v>0</v>
      </c>
      <c r="BJ164" s="15" t="s">
        <v>21</v>
      </c>
      <c r="BK164" s="184">
        <f>ROUND(I164*H164,2)</f>
        <v>0</v>
      </c>
      <c r="BL164" s="15" t="s">
        <v>162</v>
      </c>
      <c r="BM164" s="15" t="s">
        <v>583</v>
      </c>
    </row>
    <row r="165" spans="2:51" s="11" customFormat="1" ht="12">
      <c r="B165" s="185"/>
      <c r="C165" s="186"/>
      <c r="D165" s="187" t="s">
        <v>164</v>
      </c>
      <c r="E165" s="188" t="s">
        <v>1</v>
      </c>
      <c r="F165" s="189" t="s">
        <v>584</v>
      </c>
      <c r="G165" s="186"/>
      <c r="H165" s="190">
        <v>18.24</v>
      </c>
      <c r="I165" s="191"/>
      <c r="J165" s="186"/>
      <c r="K165" s="186"/>
      <c r="L165" s="192"/>
      <c r="M165" s="193"/>
      <c r="N165" s="194"/>
      <c r="O165" s="194"/>
      <c r="P165" s="194"/>
      <c r="Q165" s="194"/>
      <c r="R165" s="194"/>
      <c r="S165" s="194"/>
      <c r="T165" s="195"/>
      <c r="AT165" s="196" t="s">
        <v>164</v>
      </c>
      <c r="AU165" s="196" t="s">
        <v>103</v>
      </c>
      <c r="AV165" s="11" t="s">
        <v>83</v>
      </c>
      <c r="AW165" s="11" t="s">
        <v>36</v>
      </c>
      <c r="AX165" s="11" t="s">
        <v>21</v>
      </c>
      <c r="AY165" s="196" t="s">
        <v>156</v>
      </c>
    </row>
    <row r="166" spans="2:65" s="1" customFormat="1" ht="16.5" customHeight="1">
      <c r="B166" s="32"/>
      <c r="C166" s="208" t="s">
        <v>359</v>
      </c>
      <c r="D166" s="208" t="s">
        <v>221</v>
      </c>
      <c r="E166" s="209" t="s">
        <v>585</v>
      </c>
      <c r="F166" s="210" t="s">
        <v>586</v>
      </c>
      <c r="G166" s="211" t="s">
        <v>587</v>
      </c>
      <c r="H166" s="212">
        <v>34.2</v>
      </c>
      <c r="I166" s="213"/>
      <c r="J166" s="214">
        <f>ROUND(I166*H166,2)</f>
        <v>0</v>
      </c>
      <c r="K166" s="210" t="s">
        <v>161</v>
      </c>
      <c r="L166" s="215"/>
      <c r="M166" s="216" t="s">
        <v>1</v>
      </c>
      <c r="N166" s="217" t="s">
        <v>45</v>
      </c>
      <c r="O166" s="58"/>
      <c r="P166" s="182">
        <f>O166*H166</f>
        <v>0</v>
      </c>
      <c r="Q166" s="182">
        <v>0.001</v>
      </c>
      <c r="R166" s="182">
        <f>Q166*H166</f>
        <v>0.0342</v>
      </c>
      <c r="S166" s="182">
        <v>0</v>
      </c>
      <c r="T166" s="183">
        <f>S166*H166</f>
        <v>0</v>
      </c>
      <c r="AR166" s="15" t="s">
        <v>202</v>
      </c>
      <c r="AT166" s="15" t="s">
        <v>221</v>
      </c>
      <c r="AU166" s="15" t="s">
        <v>103</v>
      </c>
      <c r="AY166" s="15" t="s">
        <v>156</v>
      </c>
      <c r="BE166" s="184">
        <f>IF(N166="základní",J166,0)</f>
        <v>0</v>
      </c>
      <c r="BF166" s="184">
        <f>IF(N166="snížená",J166,0)</f>
        <v>0</v>
      </c>
      <c r="BG166" s="184">
        <f>IF(N166="zákl. přenesená",J166,0)</f>
        <v>0</v>
      </c>
      <c r="BH166" s="184">
        <f>IF(N166="sníž. přenesená",J166,0)</f>
        <v>0</v>
      </c>
      <c r="BI166" s="184">
        <f>IF(N166="nulová",J166,0)</f>
        <v>0</v>
      </c>
      <c r="BJ166" s="15" t="s">
        <v>21</v>
      </c>
      <c r="BK166" s="184">
        <f>ROUND(I166*H166,2)</f>
        <v>0</v>
      </c>
      <c r="BL166" s="15" t="s">
        <v>162</v>
      </c>
      <c r="BM166" s="15" t="s">
        <v>588</v>
      </c>
    </row>
    <row r="167" spans="2:51" s="11" customFormat="1" ht="12">
      <c r="B167" s="185"/>
      <c r="C167" s="186"/>
      <c r="D167" s="187" t="s">
        <v>164</v>
      </c>
      <c r="E167" s="188" t="s">
        <v>1</v>
      </c>
      <c r="F167" s="189" t="s">
        <v>589</v>
      </c>
      <c r="G167" s="186"/>
      <c r="H167" s="190">
        <v>34.2</v>
      </c>
      <c r="I167" s="191"/>
      <c r="J167" s="186"/>
      <c r="K167" s="186"/>
      <c r="L167" s="192"/>
      <c r="M167" s="193"/>
      <c r="N167" s="194"/>
      <c r="O167" s="194"/>
      <c r="P167" s="194"/>
      <c r="Q167" s="194"/>
      <c r="R167" s="194"/>
      <c r="S167" s="194"/>
      <c r="T167" s="195"/>
      <c r="AT167" s="196" t="s">
        <v>164</v>
      </c>
      <c r="AU167" s="196" t="s">
        <v>103</v>
      </c>
      <c r="AV167" s="11" t="s">
        <v>83</v>
      </c>
      <c r="AW167" s="11" t="s">
        <v>36</v>
      </c>
      <c r="AX167" s="11" t="s">
        <v>21</v>
      </c>
      <c r="AY167" s="196" t="s">
        <v>156</v>
      </c>
    </row>
    <row r="168" spans="2:65" s="1" customFormat="1" ht="33.75" customHeight="1">
      <c r="B168" s="32"/>
      <c r="C168" s="173" t="s">
        <v>363</v>
      </c>
      <c r="D168" s="173" t="s">
        <v>158</v>
      </c>
      <c r="E168" s="174" t="s">
        <v>590</v>
      </c>
      <c r="F168" s="175" t="s">
        <v>591</v>
      </c>
      <c r="G168" s="176" t="s">
        <v>106</v>
      </c>
      <c r="H168" s="177">
        <v>62.7</v>
      </c>
      <c r="I168" s="178"/>
      <c r="J168" s="179">
        <f>ROUND(I168*H168,2)</f>
        <v>0</v>
      </c>
      <c r="K168" s="175" t="s">
        <v>161</v>
      </c>
      <c r="L168" s="36"/>
      <c r="M168" s="180" t="s">
        <v>1</v>
      </c>
      <c r="N168" s="181" t="s">
        <v>45</v>
      </c>
      <c r="O168" s="58"/>
      <c r="P168" s="182">
        <f>O168*H168</f>
        <v>0</v>
      </c>
      <c r="Q168" s="182">
        <v>0.00086</v>
      </c>
      <c r="R168" s="182">
        <f>Q168*H168</f>
        <v>0.053922</v>
      </c>
      <c r="S168" s="182">
        <v>0</v>
      </c>
      <c r="T168" s="183">
        <f>S168*H168</f>
        <v>0</v>
      </c>
      <c r="AR168" s="15" t="s">
        <v>162</v>
      </c>
      <c r="AT168" s="15" t="s">
        <v>158</v>
      </c>
      <c r="AU168" s="15" t="s">
        <v>103</v>
      </c>
      <c r="AY168" s="15" t="s">
        <v>156</v>
      </c>
      <c r="BE168" s="184">
        <f>IF(N168="základní",J168,0)</f>
        <v>0</v>
      </c>
      <c r="BF168" s="184">
        <f>IF(N168="snížená",J168,0)</f>
        <v>0</v>
      </c>
      <c r="BG168" s="184">
        <f>IF(N168="zákl. přenesená",J168,0)</f>
        <v>0</v>
      </c>
      <c r="BH168" s="184">
        <f>IF(N168="sníž. přenesená",J168,0)</f>
        <v>0</v>
      </c>
      <c r="BI168" s="184">
        <f>IF(N168="nulová",J168,0)</f>
        <v>0</v>
      </c>
      <c r="BJ168" s="15" t="s">
        <v>21</v>
      </c>
      <c r="BK168" s="184">
        <f>ROUND(I168*H168,2)</f>
        <v>0</v>
      </c>
      <c r="BL168" s="15" t="s">
        <v>162</v>
      </c>
      <c r="BM168" s="15" t="s">
        <v>592</v>
      </c>
    </row>
    <row r="169" spans="2:51" s="11" customFormat="1" ht="12">
      <c r="B169" s="185"/>
      <c r="C169" s="186"/>
      <c r="D169" s="187" t="s">
        <v>164</v>
      </c>
      <c r="E169" s="188" t="s">
        <v>1</v>
      </c>
      <c r="F169" s="189" t="s">
        <v>593</v>
      </c>
      <c r="G169" s="186"/>
      <c r="H169" s="190">
        <v>36.3</v>
      </c>
      <c r="I169" s="191"/>
      <c r="J169" s="186"/>
      <c r="K169" s="186"/>
      <c r="L169" s="192"/>
      <c r="M169" s="193"/>
      <c r="N169" s="194"/>
      <c r="O169" s="194"/>
      <c r="P169" s="194"/>
      <c r="Q169" s="194"/>
      <c r="R169" s="194"/>
      <c r="S169" s="194"/>
      <c r="T169" s="195"/>
      <c r="AT169" s="196" t="s">
        <v>164</v>
      </c>
      <c r="AU169" s="196" t="s">
        <v>103</v>
      </c>
      <c r="AV169" s="11" t="s">
        <v>83</v>
      </c>
      <c r="AW169" s="11" t="s">
        <v>36</v>
      </c>
      <c r="AX169" s="11" t="s">
        <v>74</v>
      </c>
      <c r="AY169" s="196" t="s">
        <v>156</v>
      </c>
    </row>
    <row r="170" spans="2:51" s="11" customFormat="1" ht="12">
      <c r="B170" s="185"/>
      <c r="C170" s="186"/>
      <c r="D170" s="187" t="s">
        <v>164</v>
      </c>
      <c r="E170" s="188" t="s">
        <v>1</v>
      </c>
      <c r="F170" s="189" t="s">
        <v>594</v>
      </c>
      <c r="G170" s="186"/>
      <c r="H170" s="190">
        <v>26.4</v>
      </c>
      <c r="I170" s="191"/>
      <c r="J170" s="186"/>
      <c r="K170" s="186"/>
      <c r="L170" s="192"/>
      <c r="M170" s="193"/>
      <c r="N170" s="194"/>
      <c r="O170" s="194"/>
      <c r="P170" s="194"/>
      <c r="Q170" s="194"/>
      <c r="R170" s="194"/>
      <c r="S170" s="194"/>
      <c r="T170" s="195"/>
      <c r="AT170" s="196" t="s">
        <v>164</v>
      </c>
      <c r="AU170" s="196" t="s">
        <v>103</v>
      </c>
      <c r="AV170" s="11" t="s">
        <v>83</v>
      </c>
      <c r="AW170" s="11" t="s">
        <v>36</v>
      </c>
      <c r="AX170" s="11" t="s">
        <v>74</v>
      </c>
      <c r="AY170" s="196" t="s">
        <v>156</v>
      </c>
    </row>
    <row r="171" spans="2:51" s="12" customFormat="1" ht="12">
      <c r="B171" s="197"/>
      <c r="C171" s="198"/>
      <c r="D171" s="187" t="s">
        <v>164</v>
      </c>
      <c r="E171" s="199" t="s">
        <v>1</v>
      </c>
      <c r="F171" s="200" t="s">
        <v>171</v>
      </c>
      <c r="G171" s="198"/>
      <c r="H171" s="201">
        <v>62.7</v>
      </c>
      <c r="I171" s="202"/>
      <c r="J171" s="198"/>
      <c r="K171" s="198"/>
      <c r="L171" s="203"/>
      <c r="M171" s="204"/>
      <c r="N171" s="205"/>
      <c r="O171" s="205"/>
      <c r="P171" s="205"/>
      <c r="Q171" s="205"/>
      <c r="R171" s="205"/>
      <c r="S171" s="205"/>
      <c r="T171" s="206"/>
      <c r="AT171" s="207" t="s">
        <v>164</v>
      </c>
      <c r="AU171" s="207" t="s">
        <v>103</v>
      </c>
      <c r="AV171" s="12" t="s">
        <v>162</v>
      </c>
      <c r="AW171" s="12" t="s">
        <v>36</v>
      </c>
      <c r="AX171" s="12" t="s">
        <v>21</v>
      </c>
      <c r="AY171" s="207" t="s">
        <v>156</v>
      </c>
    </row>
    <row r="172" spans="2:65" s="1" customFormat="1" ht="22.5" customHeight="1">
      <c r="B172" s="32"/>
      <c r="C172" s="173" t="s">
        <v>367</v>
      </c>
      <c r="D172" s="173" t="s">
        <v>158</v>
      </c>
      <c r="E172" s="174" t="s">
        <v>595</v>
      </c>
      <c r="F172" s="175" t="s">
        <v>596</v>
      </c>
      <c r="G172" s="176" t="s">
        <v>224</v>
      </c>
      <c r="H172" s="177">
        <v>0.136</v>
      </c>
      <c r="I172" s="178"/>
      <c r="J172" s="179">
        <f>ROUND(I172*H172,2)</f>
        <v>0</v>
      </c>
      <c r="K172" s="175" t="s">
        <v>161</v>
      </c>
      <c r="L172" s="36"/>
      <c r="M172" s="180" t="s">
        <v>1</v>
      </c>
      <c r="N172" s="181" t="s">
        <v>45</v>
      </c>
      <c r="O172" s="58"/>
      <c r="P172" s="182">
        <f>O172*H172</f>
        <v>0</v>
      </c>
      <c r="Q172" s="182">
        <v>1.05306</v>
      </c>
      <c r="R172" s="182">
        <f>Q172*H172</f>
        <v>0.14321616000000004</v>
      </c>
      <c r="S172" s="182">
        <v>0</v>
      </c>
      <c r="T172" s="183">
        <f>S172*H172</f>
        <v>0</v>
      </c>
      <c r="AR172" s="15" t="s">
        <v>162</v>
      </c>
      <c r="AT172" s="15" t="s">
        <v>158</v>
      </c>
      <c r="AU172" s="15" t="s">
        <v>103</v>
      </c>
      <c r="AY172" s="15" t="s">
        <v>156</v>
      </c>
      <c r="BE172" s="184">
        <f>IF(N172="základní",J172,0)</f>
        <v>0</v>
      </c>
      <c r="BF172" s="184">
        <f>IF(N172="snížená",J172,0)</f>
        <v>0</v>
      </c>
      <c r="BG172" s="184">
        <f>IF(N172="zákl. přenesená",J172,0)</f>
        <v>0</v>
      </c>
      <c r="BH172" s="184">
        <f>IF(N172="sníž. přenesená",J172,0)</f>
        <v>0</v>
      </c>
      <c r="BI172" s="184">
        <f>IF(N172="nulová",J172,0)</f>
        <v>0</v>
      </c>
      <c r="BJ172" s="15" t="s">
        <v>21</v>
      </c>
      <c r="BK172" s="184">
        <f>ROUND(I172*H172,2)</f>
        <v>0</v>
      </c>
      <c r="BL172" s="15" t="s">
        <v>162</v>
      </c>
      <c r="BM172" s="15" t="s">
        <v>597</v>
      </c>
    </row>
    <row r="173" spans="2:51" s="11" customFormat="1" ht="12">
      <c r="B173" s="185"/>
      <c r="C173" s="186"/>
      <c r="D173" s="187" t="s">
        <v>164</v>
      </c>
      <c r="E173" s="188" t="s">
        <v>1</v>
      </c>
      <c r="F173" s="189" t="s">
        <v>598</v>
      </c>
      <c r="G173" s="186"/>
      <c r="H173" s="190">
        <v>0.077</v>
      </c>
      <c r="I173" s="191"/>
      <c r="J173" s="186"/>
      <c r="K173" s="186"/>
      <c r="L173" s="192"/>
      <c r="M173" s="193"/>
      <c r="N173" s="194"/>
      <c r="O173" s="194"/>
      <c r="P173" s="194"/>
      <c r="Q173" s="194"/>
      <c r="R173" s="194"/>
      <c r="S173" s="194"/>
      <c r="T173" s="195"/>
      <c r="AT173" s="196" t="s">
        <v>164</v>
      </c>
      <c r="AU173" s="196" t="s">
        <v>103</v>
      </c>
      <c r="AV173" s="11" t="s">
        <v>83</v>
      </c>
      <c r="AW173" s="11" t="s">
        <v>36</v>
      </c>
      <c r="AX173" s="11" t="s">
        <v>74</v>
      </c>
      <c r="AY173" s="196" t="s">
        <v>156</v>
      </c>
    </row>
    <row r="174" spans="2:51" s="11" customFormat="1" ht="12">
      <c r="B174" s="185"/>
      <c r="C174" s="186"/>
      <c r="D174" s="187" t="s">
        <v>164</v>
      </c>
      <c r="E174" s="188" t="s">
        <v>1</v>
      </c>
      <c r="F174" s="189" t="s">
        <v>599</v>
      </c>
      <c r="G174" s="186"/>
      <c r="H174" s="190">
        <v>0.059</v>
      </c>
      <c r="I174" s="191"/>
      <c r="J174" s="186"/>
      <c r="K174" s="186"/>
      <c r="L174" s="192"/>
      <c r="M174" s="193"/>
      <c r="N174" s="194"/>
      <c r="O174" s="194"/>
      <c r="P174" s="194"/>
      <c r="Q174" s="194"/>
      <c r="R174" s="194"/>
      <c r="S174" s="194"/>
      <c r="T174" s="195"/>
      <c r="AT174" s="196" t="s">
        <v>164</v>
      </c>
      <c r="AU174" s="196" t="s">
        <v>103</v>
      </c>
      <c r="AV174" s="11" t="s">
        <v>83</v>
      </c>
      <c r="AW174" s="11" t="s">
        <v>36</v>
      </c>
      <c r="AX174" s="11" t="s">
        <v>74</v>
      </c>
      <c r="AY174" s="196" t="s">
        <v>156</v>
      </c>
    </row>
    <row r="175" spans="2:51" s="12" customFormat="1" ht="12">
      <c r="B175" s="197"/>
      <c r="C175" s="198"/>
      <c r="D175" s="187" t="s">
        <v>164</v>
      </c>
      <c r="E175" s="199" t="s">
        <v>1</v>
      </c>
      <c r="F175" s="200" t="s">
        <v>171</v>
      </c>
      <c r="G175" s="198"/>
      <c r="H175" s="201">
        <v>0.136</v>
      </c>
      <c r="I175" s="202"/>
      <c r="J175" s="198"/>
      <c r="K175" s="198"/>
      <c r="L175" s="203"/>
      <c r="M175" s="204"/>
      <c r="N175" s="205"/>
      <c r="O175" s="205"/>
      <c r="P175" s="205"/>
      <c r="Q175" s="205"/>
      <c r="R175" s="205"/>
      <c r="S175" s="205"/>
      <c r="T175" s="206"/>
      <c r="AT175" s="207" t="s">
        <v>164</v>
      </c>
      <c r="AU175" s="207" t="s">
        <v>103</v>
      </c>
      <c r="AV175" s="12" t="s">
        <v>162</v>
      </c>
      <c r="AW175" s="12" t="s">
        <v>36</v>
      </c>
      <c r="AX175" s="12" t="s">
        <v>21</v>
      </c>
      <c r="AY175" s="207" t="s">
        <v>156</v>
      </c>
    </row>
    <row r="176" spans="2:65" s="1" customFormat="1" ht="16.5" customHeight="1">
      <c r="B176" s="32"/>
      <c r="C176" s="173" t="s">
        <v>371</v>
      </c>
      <c r="D176" s="173" t="s">
        <v>158</v>
      </c>
      <c r="E176" s="174" t="s">
        <v>600</v>
      </c>
      <c r="F176" s="175" t="s">
        <v>601</v>
      </c>
      <c r="G176" s="176" t="s">
        <v>101</v>
      </c>
      <c r="H176" s="177">
        <v>9.063</v>
      </c>
      <c r="I176" s="178"/>
      <c r="J176" s="179">
        <f>ROUND(I176*H176,2)</f>
        <v>0</v>
      </c>
      <c r="K176" s="175" t="s">
        <v>161</v>
      </c>
      <c r="L176" s="36"/>
      <c r="M176" s="180" t="s">
        <v>1</v>
      </c>
      <c r="N176" s="181" t="s">
        <v>45</v>
      </c>
      <c r="O176" s="58"/>
      <c r="P176" s="182">
        <f>O176*H176</f>
        <v>0</v>
      </c>
      <c r="Q176" s="182">
        <v>2.25636</v>
      </c>
      <c r="R176" s="182">
        <f>Q176*H176</f>
        <v>20.44939068</v>
      </c>
      <c r="S176" s="182">
        <v>0</v>
      </c>
      <c r="T176" s="183">
        <f>S176*H176</f>
        <v>0</v>
      </c>
      <c r="AR176" s="15" t="s">
        <v>162</v>
      </c>
      <c r="AT176" s="15" t="s">
        <v>158</v>
      </c>
      <c r="AU176" s="15" t="s">
        <v>103</v>
      </c>
      <c r="AY176" s="15" t="s">
        <v>156</v>
      </c>
      <c r="BE176" s="184">
        <f>IF(N176="základní",J176,0)</f>
        <v>0</v>
      </c>
      <c r="BF176" s="184">
        <f>IF(N176="snížená",J176,0)</f>
        <v>0</v>
      </c>
      <c r="BG176" s="184">
        <f>IF(N176="zákl. přenesená",J176,0)</f>
        <v>0</v>
      </c>
      <c r="BH176" s="184">
        <f>IF(N176="sníž. přenesená",J176,0)</f>
        <v>0</v>
      </c>
      <c r="BI176" s="184">
        <f>IF(N176="nulová",J176,0)</f>
        <v>0</v>
      </c>
      <c r="BJ176" s="15" t="s">
        <v>21</v>
      </c>
      <c r="BK176" s="184">
        <f>ROUND(I176*H176,2)</f>
        <v>0</v>
      </c>
      <c r="BL176" s="15" t="s">
        <v>162</v>
      </c>
      <c r="BM176" s="15" t="s">
        <v>602</v>
      </c>
    </row>
    <row r="177" spans="2:51" s="11" customFormat="1" ht="12">
      <c r="B177" s="185"/>
      <c r="C177" s="186"/>
      <c r="D177" s="187" t="s">
        <v>164</v>
      </c>
      <c r="E177" s="188" t="s">
        <v>1</v>
      </c>
      <c r="F177" s="189" t="s">
        <v>603</v>
      </c>
      <c r="G177" s="186"/>
      <c r="H177" s="190">
        <v>9.063</v>
      </c>
      <c r="I177" s="191"/>
      <c r="J177" s="186"/>
      <c r="K177" s="186"/>
      <c r="L177" s="192"/>
      <c r="M177" s="193"/>
      <c r="N177" s="194"/>
      <c r="O177" s="194"/>
      <c r="P177" s="194"/>
      <c r="Q177" s="194"/>
      <c r="R177" s="194"/>
      <c r="S177" s="194"/>
      <c r="T177" s="195"/>
      <c r="AT177" s="196" t="s">
        <v>164</v>
      </c>
      <c r="AU177" s="196" t="s">
        <v>103</v>
      </c>
      <c r="AV177" s="11" t="s">
        <v>83</v>
      </c>
      <c r="AW177" s="11" t="s">
        <v>36</v>
      </c>
      <c r="AX177" s="11" t="s">
        <v>21</v>
      </c>
      <c r="AY177" s="196" t="s">
        <v>156</v>
      </c>
    </row>
    <row r="178" spans="2:65" s="1" customFormat="1" ht="16.5" customHeight="1">
      <c r="B178" s="32"/>
      <c r="C178" s="173" t="s">
        <v>185</v>
      </c>
      <c r="D178" s="173" t="s">
        <v>158</v>
      </c>
      <c r="E178" s="174" t="s">
        <v>604</v>
      </c>
      <c r="F178" s="175" t="s">
        <v>605</v>
      </c>
      <c r="G178" s="176" t="s">
        <v>106</v>
      </c>
      <c r="H178" s="177">
        <v>90</v>
      </c>
      <c r="I178" s="178"/>
      <c r="J178" s="179">
        <f>ROUND(I178*H178,2)</f>
        <v>0</v>
      </c>
      <c r="K178" s="175" t="s">
        <v>161</v>
      </c>
      <c r="L178" s="36"/>
      <c r="M178" s="180" t="s">
        <v>1</v>
      </c>
      <c r="N178" s="181" t="s">
        <v>45</v>
      </c>
      <c r="O178" s="58"/>
      <c r="P178" s="182">
        <f>O178*H178</f>
        <v>0</v>
      </c>
      <c r="Q178" s="182">
        <v>0.00102</v>
      </c>
      <c r="R178" s="182">
        <f>Q178*H178</f>
        <v>0.0918</v>
      </c>
      <c r="S178" s="182">
        <v>0</v>
      </c>
      <c r="T178" s="183">
        <f>S178*H178</f>
        <v>0</v>
      </c>
      <c r="AR178" s="15" t="s">
        <v>162</v>
      </c>
      <c r="AT178" s="15" t="s">
        <v>158</v>
      </c>
      <c r="AU178" s="15" t="s">
        <v>103</v>
      </c>
      <c r="AY178" s="15" t="s">
        <v>156</v>
      </c>
      <c r="BE178" s="184">
        <f>IF(N178="základní",J178,0)</f>
        <v>0</v>
      </c>
      <c r="BF178" s="184">
        <f>IF(N178="snížená",J178,0)</f>
        <v>0</v>
      </c>
      <c r="BG178" s="184">
        <f>IF(N178="zákl. přenesená",J178,0)</f>
        <v>0</v>
      </c>
      <c r="BH178" s="184">
        <f>IF(N178="sníž. přenesená",J178,0)</f>
        <v>0</v>
      </c>
      <c r="BI178" s="184">
        <f>IF(N178="nulová",J178,0)</f>
        <v>0</v>
      </c>
      <c r="BJ178" s="15" t="s">
        <v>21</v>
      </c>
      <c r="BK178" s="184">
        <f>ROUND(I178*H178,2)</f>
        <v>0</v>
      </c>
      <c r="BL178" s="15" t="s">
        <v>162</v>
      </c>
      <c r="BM178" s="15" t="s">
        <v>606</v>
      </c>
    </row>
    <row r="179" spans="2:51" s="11" customFormat="1" ht="12">
      <c r="B179" s="185"/>
      <c r="C179" s="186"/>
      <c r="D179" s="187" t="s">
        <v>164</v>
      </c>
      <c r="E179" s="188" t="s">
        <v>1</v>
      </c>
      <c r="F179" s="189" t="s">
        <v>607</v>
      </c>
      <c r="G179" s="186"/>
      <c r="H179" s="190">
        <v>90</v>
      </c>
      <c r="I179" s="191"/>
      <c r="J179" s="186"/>
      <c r="K179" s="186"/>
      <c r="L179" s="192"/>
      <c r="M179" s="193"/>
      <c r="N179" s="194"/>
      <c r="O179" s="194"/>
      <c r="P179" s="194"/>
      <c r="Q179" s="194"/>
      <c r="R179" s="194"/>
      <c r="S179" s="194"/>
      <c r="T179" s="195"/>
      <c r="AT179" s="196" t="s">
        <v>164</v>
      </c>
      <c r="AU179" s="196" t="s">
        <v>103</v>
      </c>
      <c r="AV179" s="11" t="s">
        <v>83</v>
      </c>
      <c r="AW179" s="11" t="s">
        <v>36</v>
      </c>
      <c r="AX179" s="11" t="s">
        <v>21</v>
      </c>
      <c r="AY179" s="196" t="s">
        <v>156</v>
      </c>
    </row>
    <row r="180" spans="2:65" s="1" customFormat="1" ht="16.5" customHeight="1">
      <c r="B180" s="32"/>
      <c r="C180" s="208" t="s">
        <v>216</v>
      </c>
      <c r="D180" s="208" t="s">
        <v>221</v>
      </c>
      <c r="E180" s="209" t="s">
        <v>608</v>
      </c>
      <c r="F180" s="210" t="s">
        <v>609</v>
      </c>
      <c r="G180" s="211" t="s">
        <v>106</v>
      </c>
      <c r="H180" s="212">
        <v>90</v>
      </c>
      <c r="I180" s="213"/>
      <c r="J180" s="214">
        <f>ROUND(I180*H180,2)</f>
        <v>0</v>
      </c>
      <c r="K180" s="210" t="s">
        <v>161</v>
      </c>
      <c r="L180" s="215"/>
      <c r="M180" s="216" t="s">
        <v>1</v>
      </c>
      <c r="N180" s="217" t="s">
        <v>45</v>
      </c>
      <c r="O180" s="58"/>
      <c r="P180" s="182">
        <f>O180*H180</f>
        <v>0</v>
      </c>
      <c r="Q180" s="182">
        <v>0.0005</v>
      </c>
      <c r="R180" s="182">
        <f>Q180*H180</f>
        <v>0.045</v>
      </c>
      <c r="S180" s="182">
        <v>0</v>
      </c>
      <c r="T180" s="183">
        <f>S180*H180</f>
        <v>0</v>
      </c>
      <c r="AR180" s="15" t="s">
        <v>202</v>
      </c>
      <c r="AT180" s="15" t="s">
        <v>221</v>
      </c>
      <c r="AU180" s="15" t="s">
        <v>103</v>
      </c>
      <c r="AY180" s="15" t="s">
        <v>156</v>
      </c>
      <c r="BE180" s="184">
        <f>IF(N180="základní",J180,0)</f>
        <v>0</v>
      </c>
      <c r="BF180" s="184">
        <f>IF(N180="snížená",J180,0)</f>
        <v>0</v>
      </c>
      <c r="BG180" s="184">
        <f>IF(N180="zákl. přenesená",J180,0)</f>
        <v>0</v>
      </c>
      <c r="BH180" s="184">
        <f>IF(N180="sníž. přenesená",J180,0)</f>
        <v>0</v>
      </c>
      <c r="BI180" s="184">
        <f>IF(N180="nulová",J180,0)</f>
        <v>0</v>
      </c>
      <c r="BJ180" s="15" t="s">
        <v>21</v>
      </c>
      <c r="BK180" s="184">
        <f>ROUND(I180*H180,2)</f>
        <v>0</v>
      </c>
      <c r="BL180" s="15" t="s">
        <v>162</v>
      </c>
      <c r="BM180" s="15" t="s">
        <v>610</v>
      </c>
    </row>
    <row r="181" spans="2:65" s="1" customFormat="1" ht="16.5" customHeight="1">
      <c r="B181" s="32"/>
      <c r="C181" s="173" t="s">
        <v>240</v>
      </c>
      <c r="D181" s="173" t="s">
        <v>158</v>
      </c>
      <c r="E181" s="174" t="s">
        <v>611</v>
      </c>
      <c r="F181" s="175" t="s">
        <v>612</v>
      </c>
      <c r="G181" s="176" t="s">
        <v>117</v>
      </c>
      <c r="H181" s="177">
        <v>65.55</v>
      </c>
      <c r="I181" s="178"/>
      <c r="J181" s="179">
        <f>ROUND(I181*H181,2)</f>
        <v>0</v>
      </c>
      <c r="K181" s="175" t="s">
        <v>225</v>
      </c>
      <c r="L181" s="36"/>
      <c r="M181" s="180" t="s">
        <v>1</v>
      </c>
      <c r="N181" s="181" t="s">
        <v>45</v>
      </c>
      <c r="O181" s="58"/>
      <c r="P181" s="182">
        <f>O181*H181</f>
        <v>0</v>
      </c>
      <c r="Q181" s="182">
        <v>0.01</v>
      </c>
      <c r="R181" s="182">
        <f>Q181*H181</f>
        <v>0.6555</v>
      </c>
      <c r="S181" s="182">
        <v>0</v>
      </c>
      <c r="T181" s="183">
        <f>S181*H181</f>
        <v>0</v>
      </c>
      <c r="AR181" s="15" t="s">
        <v>162</v>
      </c>
      <c r="AT181" s="15" t="s">
        <v>158</v>
      </c>
      <c r="AU181" s="15" t="s">
        <v>103</v>
      </c>
      <c r="AY181" s="15" t="s">
        <v>156</v>
      </c>
      <c r="BE181" s="184">
        <f>IF(N181="základní",J181,0)</f>
        <v>0</v>
      </c>
      <c r="BF181" s="184">
        <f>IF(N181="snížená",J181,0)</f>
        <v>0</v>
      </c>
      <c r="BG181" s="184">
        <f>IF(N181="zákl. přenesená",J181,0)</f>
        <v>0</v>
      </c>
      <c r="BH181" s="184">
        <f>IF(N181="sníž. přenesená",J181,0)</f>
        <v>0</v>
      </c>
      <c r="BI181" s="184">
        <f>IF(N181="nulová",J181,0)</f>
        <v>0</v>
      </c>
      <c r="BJ181" s="15" t="s">
        <v>21</v>
      </c>
      <c r="BK181" s="184">
        <f>ROUND(I181*H181,2)</f>
        <v>0</v>
      </c>
      <c r="BL181" s="15" t="s">
        <v>162</v>
      </c>
      <c r="BM181" s="15" t="s">
        <v>613</v>
      </c>
    </row>
    <row r="182" spans="2:51" s="11" customFormat="1" ht="12">
      <c r="B182" s="185"/>
      <c r="C182" s="186"/>
      <c r="D182" s="187" t="s">
        <v>164</v>
      </c>
      <c r="E182" s="188" t="s">
        <v>1</v>
      </c>
      <c r="F182" s="189" t="s">
        <v>614</v>
      </c>
      <c r="G182" s="186"/>
      <c r="H182" s="190">
        <v>65.55</v>
      </c>
      <c r="I182" s="191"/>
      <c r="J182" s="186"/>
      <c r="K182" s="186"/>
      <c r="L182" s="192"/>
      <c r="M182" s="193"/>
      <c r="N182" s="194"/>
      <c r="O182" s="194"/>
      <c r="P182" s="194"/>
      <c r="Q182" s="194"/>
      <c r="R182" s="194"/>
      <c r="S182" s="194"/>
      <c r="T182" s="195"/>
      <c r="AT182" s="196" t="s">
        <v>164</v>
      </c>
      <c r="AU182" s="196" t="s">
        <v>103</v>
      </c>
      <c r="AV182" s="11" t="s">
        <v>83</v>
      </c>
      <c r="AW182" s="11" t="s">
        <v>36</v>
      </c>
      <c r="AX182" s="11" t="s">
        <v>21</v>
      </c>
      <c r="AY182" s="196" t="s">
        <v>156</v>
      </c>
    </row>
    <row r="183" spans="2:65" s="1" customFormat="1" ht="16.5" customHeight="1">
      <c r="B183" s="32"/>
      <c r="C183" s="208" t="s">
        <v>267</v>
      </c>
      <c r="D183" s="208" t="s">
        <v>221</v>
      </c>
      <c r="E183" s="209" t="s">
        <v>615</v>
      </c>
      <c r="F183" s="210" t="s">
        <v>616</v>
      </c>
      <c r="G183" s="211" t="s">
        <v>117</v>
      </c>
      <c r="H183" s="212">
        <v>65.55</v>
      </c>
      <c r="I183" s="213"/>
      <c r="J183" s="214">
        <f>ROUND(I183*H183,2)</f>
        <v>0</v>
      </c>
      <c r="K183" s="210" t="s">
        <v>161</v>
      </c>
      <c r="L183" s="215"/>
      <c r="M183" s="216" t="s">
        <v>1</v>
      </c>
      <c r="N183" s="217" t="s">
        <v>45</v>
      </c>
      <c r="O183" s="58"/>
      <c r="P183" s="182">
        <f>O183*H183</f>
        <v>0</v>
      </c>
      <c r="Q183" s="182">
        <v>0.00032</v>
      </c>
      <c r="R183" s="182">
        <f>Q183*H183</f>
        <v>0.020976</v>
      </c>
      <c r="S183" s="182">
        <v>0</v>
      </c>
      <c r="T183" s="183">
        <f>S183*H183</f>
        <v>0</v>
      </c>
      <c r="AR183" s="15" t="s">
        <v>202</v>
      </c>
      <c r="AT183" s="15" t="s">
        <v>221</v>
      </c>
      <c r="AU183" s="15" t="s">
        <v>103</v>
      </c>
      <c r="AY183" s="15" t="s">
        <v>156</v>
      </c>
      <c r="BE183" s="184">
        <f>IF(N183="základní",J183,0)</f>
        <v>0</v>
      </c>
      <c r="BF183" s="184">
        <f>IF(N183="snížená",J183,0)</f>
        <v>0</v>
      </c>
      <c r="BG183" s="184">
        <f>IF(N183="zákl. přenesená",J183,0)</f>
        <v>0</v>
      </c>
      <c r="BH183" s="184">
        <f>IF(N183="sníž. přenesená",J183,0)</f>
        <v>0</v>
      </c>
      <c r="BI183" s="184">
        <f>IF(N183="nulová",J183,0)</f>
        <v>0</v>
      </c>
      <c r="BJ183" s="15" t="s">
        <v>21</v>
      </c>
      <c r="BK183" s="184">
        <f>ROUND(I183*H183,2)</f>
        <v>0</v>
      </c>
      <c r="BL183" s="15" t="s">
        <v>162</v>
      </c>
      <c r="BM183" s="15" t="s">
        <v>617</v>
      </c>
    </row>
    <row r="184" spans="2:65" s="1" customFormat="1" ht="33.75" customHeight="1">
      <c r="B184" s="32"/>
      <c r="C184" s="173" t="s">
        <v>618</v>
      </c>
      <c r="D184" s="173" t="s">
        <v>158</v>
      </c>
      <c r="E184" s="174" t="s">
        <v>619</v>
      </c>
      <c r="F184" s="175" t="s">
        <v>591</v>
      </c>
      <c r="G184" s="176" t="s">
        <v>106</v>
      </c>
      <c r="H184" s="177">
        <v>62.7</v>
      </c>
      <c r="I184" s="178"/>
      <c r="J184" s="179">
        <f>ROUND(I184*H184,2)</f>
        <v>0</v>
      </c>
      <c r="K184" s="175" t="s">
        <v>161</v>
      </c>
      <c r="L184" s="36"/>
      <c r="M184" s="180" t="s">
        <v>1</v>
      </c>
      <c r="N184" s="181" t="s">
        <v>45</v>
      </c>
      <c r="O184" s="58"/>
      <c r="P184" s="182">
        <f>O184*H184</f>
        <v>0</v>
      </c>
      <c r="Q184" s="182">
        <v>0</v>
      </c>
      <c r="R184" s="182">
        <f>Q184*H184</f>
        <v>0</v>
      </c>
      <c r="S184" s="182">
        <v>0</v>
      </c>
      <c r="T184" s="183">
        <f>S184*H184</f>
        <v>0</v>
      </c>
      <c r="AR184" s="15" t="s">
        <v>162</v>
      </c>
      <c r="AT184" s="15" t="s">
        <v>158</v>
      </c>
      <c r="AU184" s="15" t="s">
        <v>103</v>
      </c>
      <c r="AY184" s="15" t="s">
        <v>156</v>
      </c>
      <c r="BE184" s="184">
        <f>IF(N184="základní",J184,0)</f>
        <v>0</v>
      </c>
      <c r="BF184" s="184">
        <f>IF(N184="snížená",J184,0)</f>
        <v>0</v>
      </c>
      <c r="BG184" s="184">
        <f>IF(N184="zákl. přenesená",J184,0)</f>
        <v>0</v>
      </c>
      <c r="BH184" s="184">
        <f>IF(N184="sníž. přenesená",J184,0)</f>
        <v>0</v>
      </c>
      <c r="BI184" s="184">
        <f>IF(N184="nulová",J184,0)</f>
        <v>0</v>
      </c>
      <c r="BJ184" s="15" t="s">
        <v>21</v>
      </c>
      <c r="BK184" s="184">
        <f>ROUND(I184*H184,2)</f>
        <v>0</v>
      </c>
      <c r="BL184" s="15" t="s">
        <v>162</v>
      </c>
      <c r="BM184" s="15" t="s">
        <v>620</v>
      </c>
    </row>
    <row r="185" spans="2:65" s="1" customFormat="1" ht="22.5" customHeight="1">
      <c r="B185" s="32"/>
      <c r="C185" s="173" t="s">
        <v>621</v>
      </c>
      <c r="D185" s="173" t="s">
        <v>158</v>
      </c>
      <c r="E185" s="174" t="s">
        <v>622</v>
      </c>
      <c r="F185" s="175" t="s">
        <v>623</v>
      </c>
      <c r="G185" s="176" t="s">
        <v>101</v>
      </c>
      <c r="H185" s="177">
        <v>39.6</v>
      </c>
      <c r="I185" s="178"/>
      <c r="J185" s="179">
        <f>ROUND(I185*H185,2)</f>
        <v>0</v>
      </c>
      <c r="K185" s="175" t="s">
        <v>161</v>
      </c>
      <c r="L185" s="36"/>
      <c r="M185" s="180" t="s">
        <v>1</v>
      </c>
      <c r="N185" s="181" t="s">
        <v>45</v>
      </c>
      <c r="O185" s="58"/>
      <c r="P185" s="182">
        <f>O185*H185</f>
        <v>0</v>
      </c>
      <c r="Q185" s="182">
        <v>0</v>
      </c>
      <c r="R185" s="182">
        <f>Q185*H185</f>
        <v>0</v>
      </c>
      <c r="S185" s="182">
        <v>0</v>
      </c>
      <c r="T185" s="183">
        <f>S185*H185</f>
        <v>0</v>
      </c>
      <c r="AR185" s="15" t="s">
        <v>162</v>
      </c>
      <c r="AT185" s="15" t="s">
        <v>158</v>
      </c>
      <c r="AU185" s="15" t="s">
        <v>103</v>
      </c>
      <c r="AY185" s="15" t="s">
        <v>156</v>
      </c>
      <c r="BE185" s="184">
        <f>IF(N185="základní",J185,0)</f>
        <v>0</v>
      </c>
      <c r="BF185" s="184">
        <f>IF(N185="snížená",J185,0)</f>
        <v>0</v>
      </c>
      <c r="BG185" s="184">
        <f>IF(N185="zákl. přenesená",J185,0)</f>
        <v>0</v>
      </c>
      <c r="BH185" s="184">
        <f>IF(N185="sníž. přenesená",J185,0)</f>
        <v>0</v>
      </c>
      <c r="BI185" s="184">
        <f>IF(N185="nulová",J185,0)</f>
        <v>0</v>
      </c>
      <c r="BJ185" s="15" t="s">
        <v>21</v>
      </c>
      <c r="BK185" s="184">
        <f>ROUND(I185*H185,2)</f>
        <v>0</v>
      </c>
      <c r="BL185" s="15" t="s">
        <v>162</v>
      </c>
      <c r="BM185" s="15" t="s">
        <v>624</v>
      </c>
    </row>
    <row r="186" spans="2:51" s="11" customFormat="1" ht="12">
      <c r="B186" s="185"/>
      <c r="C186" s="186"/>
      <c r="D186" s="187" t="s">
        <v>164</v>
      </c>
      <c r="E186" s="188" t="s">
        <v>1</v>
      </c>
      <c r="F186" s="189" t="s">
        <v>625</v>
      </c>
      <c r="G186" s="186"/>
      <c r="H186" s="190">
        <v>27.5</v>
      </c>
      <c r="I186" s="191"/>
      <c r="J186" s="186"/>
      <c r="K186" s="186"/>
      <c r="L186" s="192"/>
      <c r="M186" s="193"/>
      <c r="N186" s="194"/>
      <c r="O186" s="194"/>
      <c r="P186" s="194"/>
      <c r="Q186" s="194"/>
      <c r="R186" s="194"/>
      <c r="S186" s="194"/>
      <c r="T186" s="195"/>
      <c r="AT186" s="196" t="s">
        <v>164</v>
      </c>
      <c r="AU186" s="196" t="s">
        <v>103</v>
      </c>
      <c r="AV186" s="11" t="s">
        <v>83</v>
      </c>
      <c r="AW186" s="11" t="s">
        <v>36</v>
      </c>
      <c r="AX186" s="11" t="s">
        <v>74</v>
      </c>
      <c r="AY186" s="196" t="s">
        <v>156</v>
      </c>
    </row>
    <row r="187" spans="2:51" s="11" customFormat="1" ht="12">
      <c r="B187" s="185"/>
      <c r="C187" s="186"/>
      <c r="D187" s="187" t="s">
        <v>164</v>
      </c>
      <c r="E187" s="188" t="s">
        <v>1</v>
      </c>
      <c r="F187" s="189" t="s">
        <v>626</v>
      </c>
      <c r="G187" s="186"/>
      <c r="H187" s="190">
        <v>12.1</v>
      </c>
      <c r="I187" s="191"/>
      <c r="J187" s="186"/>
      <c r="K187" s="186"/>
      <c r="L187" s="192"/>
      <c r="M187" s="193"/>
      <c r="N187" s="194"/>
      <c r="O187" s="194"/>
      <c r="P187" s="194"/>
      <c r="Q187" s="194"/>
      <c r="R187" s="194"/>
      <c r="S187" s="194"/>
      <c r="T187" s="195"/>
      <c r="AT187" s="196" t="s">
        <v>164</v>
      </c>
      <c r="AU187" s="196" t="s">
        <v>103</v>
      </c>
      <c r="AV187" s="11" t="s">
        <v>83</v>
      </c>
      <c r="AW187" s="11" t="s">
        <v>36</v>
      </c>
      <c r="AX187" s="11" t="s">
        <v>74</v>
      </c>
      <c r="AY187" s="196" t="s">
        <v>156</v>
      </c>
    </row>
    <row r="188" spans="2:51" s="12" customFormat="1" ht="12">
      <c r="B188" s="197"/>
      <c r="C188" s="198"/>
      <c r="D188" s="187" t="s">
        <v>164</v>
      </c>
      <c r="E188" s="199" t="s">
        <v>1</v>
      </c>
      <c r="F188" s="200" t="s">
        <v>171</v>
      </c>
      <c r="G188" s="198"/>
      <c r="H188" s="201">
        <v>39.6</v>
      </c>
      <c r="I188" s="202"/>
      <c r="J188" s="198"/>
      <c r="K188" s="198"/>
      <c r="L188" s="203"/>
      <c r="M188" s="204"/>
      <c r="N188" s="205"/>
      <c r="O188" s="205"/>
      <c r="P188" s="205"/>
      <c r="Q188" s="205"/>
      <c r="R188" s="205"/>
      <c r="S188" s="205"/>
      <c r="T188" s="206"/>
      <c r="AT188" s="207" t="s">
        <v>164</v>
      </c>
      <c r="AU188" s="207" t="s">
        <v>103</v>
      </c>
      <c r="AV188" s="12" t="s">
        <v>162</v>
      </c>
      <c r="AW188" s="12" t="s">
        <v>36</v>
      </c>
      <c r="AX188" s="12" t="s">
        <v>21</v>
      </c>
      <c r="AY188" s="207" t="s">
        <v>156</v>
      </c>
    </row>
    <row r="189" spans="2:65" s="1" customFormat="1" ht="22.5" customHeight="1">
      <c r="B189" s="32"/>
      <c r="C189" s="173" t="s">
        <v>627</v>
      </c>
      <c r="D189" s="173" t="s">
        <v>158</v>
      </c>
      <c r="E189" s="174" t="s">
        <v>628</v>
      </c>
      <c r="F189" s="175" t="s">
        <v>629</v>
      </c>
      <c r="G189" s="176" t="s">
        <v>101</v>
      </c>
      <c r="H189" s="177">
        <v>49.5</v>
      </c>
      <c r="I189" s="178"/>
      <c r="J189" s="179">
        <f>ROUND(I189*H189,2)</f>
        <v>0</v>
      </c>
      <c r="K189" s="175" t="s">
        <v>161</v>
      </c>
      <c r="L189" s="36"/>
      <c r="M189" s="180" t="s">
        <v>1</v>
      </c>
      <c r="N189" s="181" t="s">
        <v>45</v>
      </c>
      <c r="O189" s="58"/>
      <c r="P189" s="182">
        <f>O189*H189</f>
        <v>0</v>
      </c>
      <c r="Q189" s="182">
        <v>0</v>
      </c>
      <c r="R189" s="182">
        <f>Q189*H189</f>
        <v>0</v>
      </c>
      <c r="S189" s="182">
        <v>0</v>
      </c>
      <c r="T189" s="183">
        <f>S189*H189</f>
        <v>0</v>
      </c>
      <c r="AR189" s="15" t="s">
        <v>162</v>
      </c>
      <c r="AT189" s="15" t="s">
        <v>158</v>
      </c>
      <c r="AU189" s="15" t="s">
        <v>103</v>
      </c>
      <c r="AY189" s="15" t="s">
        <v>156</v>
      </c>
      <c r="BE189" s="184">
        <f>IF(N189="základní",J189,0)</f>
        <v>0</v>
      </c>
      <c r="BF189" s="184">
        <f>IF(N189="snížená",J189,0)</f>
        <v>0</v>
      </c>
      <c r="BG189" s="184">
        <f>IF(N189="zákl. přenesená",J189,0)</f>
        <v>0</v>
      </c>
      <c r="BH189" s="184">
        <f>IF(N189="sníž. přenesená",J189,0)</f>
        <v>0</v>
      </c>
      <c r="BI189" s="184">
        <f>IF(N189="nulová",J189,0)</f>
        <v>0</v>
      </c>
      <c r="BJ189" s="15" t="s">
        <v>21</v>
      </c>
      <c r="BK189" s="184">
        <f>ROUND(I189*H189,2)</f>
        <v>0</v>
      </c>
      <c r="BL189" s="15" t="s">
        <v>162</v>
      </c>
      <c r="BM189" s="15" t="s">
        <v>630</v>
      </c>
    </row>
    <row r="190" spans="2:51" s="11" customFormat="1" ht="12">
      <c r="B190" s="185"/>
      <c r="C190" s="186"/>
      <c r="D190" s="187" t="s">
        <v>164</v>
      </c>
      <c r="E190" s="188" t="s">
        <v>1</v>
      </c>
      <c r="F190" s="189" t="s">
        <v>631</v>
      </c>
      <c r="G190" s="186"/>
      <c r="H190" s="190">
        <v>33</v>
      </c>
      <c r="I190" s="191"/>
      <c r="J190" s="186"/>
      <c r="K190" s="186"/>
      <c r="L190" s="192"/>
      <c r="M190" s="193"/>
      <c r="N190" s="194"/>
      <c r="O190" s="194"/>
      <c r="P190" s="194"/>
      <c r="Q190" s="194"/>
      <c r="R190" s="194"/>
      <c r="S190" s="194"/>
      <c r="T190" s="195"/>
      <c r="AT190" s="196" t="s">
        <v>164</v>
      </c>
      <c r="AU190" s="196" t="s">
        <v>103</v>
      </c>
      <c r="AV190" s="11" t="s">
        <v>83</v>
      </c>
      <c r="AW190" s="11" t="s">
        <v>36</v>
      </c>
      <c r="AX190" s="11" t="s">
        <v>74</v>
      </c>
      <c r="AY190" s="196" t="s">
        <v>156</v>
      </c>
    </row>
    <row r="191" spans="2:51" s="11" customFormat="1" ht="12">
      <c r="B191" s="185"/>
      <c r="C191" s="186"/>
      <c r="D191" s="187" t="s">
        <v>164</v>
      </c>
      <c r="E191" s="188" t="s">
        <v>1</v>
      </c>
      <c r="F191" s="189" t="s">
        <v>632</v>
      </c>
      <c r="G191" s="186"/>
      <c r="H191" s="190">
        <v>16.5</v>
      </c>
      <c r="I191" s="191"/>
      <c r="J191" s="186"/>
      <c r="K191" s="186"/>
      <c r="L191" s="192"/>
      <c r="M191" s="193"/>
      <c r="N191" s="194"/>
      <c r="O191" s="194"/>
      <c r="P191" s="194"/>
      <c r="Q191" s="194"/>
      <c r="R191" s="194"/>
      <c r="S191" s="194"/>
      <c r="T191" s="195"/>
      <c r="AT191" s="196" t="s">
        <v>164</v>
      </c>
      <c r="AU191" s="196" t="s">
        <v>103</v>
      </c>
      <c r="AV191" s="11" t="s">
        <v>83</v>
      </c>
      <c r="AW191" s="11" t="s">
        <v>36</v>
      </c>
      <c r="AX191" s="11" t="s">
        <v>74</v>
      </c>
      <c r="AY191" s="196" t="s">
        <v>156</v>
      </c>
    </row>
    <row r="192" spans="2:51" s="12" customFormat="1" ht="12">
      <c r="B192" s="197"/>
      <c r="C192" s="198"/>
      <c r="D192" s="187" t="s">
        <v>164</v>
      </c>
      <c r="E192" s="199" t="s">
        <v>1</v>
      </c>
      <c r="F192" s="200" t="s">
        <v>171</v>
      </c>
      <c r="G192" s="198"/>
      <c r="H192" s="201">
        <v>49.5</v>
      </c>
      <c r="I192" s="202"/>
      <c r="J192" s="198"/>
      <c r="K192" s="198"/>
      <c r="L192" s="203"/>
      <c r="M192" s="204"/>
      <c r="N192" s="205"/>
      <c r="O192" s="205"/>
      <c r="P192" s="205"/>
      <c r="Q192" s="205"/>
      <c r="R192" s="205"/>
      <c r="S192" s="205"/>
      <c r="T192" s="206"/>
      <c r="AT192" s="207" t="s">
        <v>164</v>
      </c>
      <c r="AU192" s="207" t="s">
        <v>103</v>
      </c>
      <c r="AV192" s="12" t="s">
        <v>162</v>
      </c>
      <c r="AW192" s="12" t="s">
        <v>36</v>
      </c>
      <c r="AX192" s="12" t="s">
        <v>21</v>
      </c>
      <c r="AY192" s="207" t="s">
        <v>156</v>
      </c>
    </row>
    <row r="193" spans="2:65" s="1" customFormat="1" ht="16.5" customHeight="1">
      <c r="B193" s="32"/>
      <c r="C193" s="208" t="s">
        <v>633</v>
      </c>
      <c r="D193" s="208" t="s">
        <v>221</v>
      </c>
      <c r="E193" s="209" t="s">
        <v>634</v>
      </c>
      <c r="F193" s="210" t="s">
        <v>635</v>
      </c>
      <c r="G193" s="211" t="s">
        <v>224</v>
      </c>
      <c r="H193" s="212">
        <v>10.26</v>
      </c>
      <c r="I193" s="213"/>
      <c r="J193" s="214">
        <f>ROUND(I193*H193,2)</f>
        <v>0</v>
      </c>
      <c r="K193" s="210" t="s">
        <v>161</v>
      </c>
      <c r="L193" s="215"/>
      <c r="M193" s="216" t="s">
        <v>1</v>
      </c>
      <c r="N193" s="217" t="s">
        <v>45</v>
      </c>
      <c r="O193" s="58"/>
      <c r="P193" s="182">
        <f>O193*H193</f>
        <v>0</v>
      </c>
      <c r="Q193" s="182">
        <v>1</v>
      </c>
      <c r="R193" s="182">
        <f>Q193*H193</f>
        <v>10.26</v>
      </c>
      <c r="S193" s="182">
        <v>0</v>
      </c>
      <c r="T193" s="183">
        <f>S193*H193</f>
        <v>0</v>
      </c>
      <c r="AR193" s="15" t="s">
        <v>202</v>
      </c>
      <c r="AT193" s="15" t="s">
        <v>221</v>
      </c>
      <c r="AU193" s="15" t="s">
        <v>103</v>
      </c>
      <c r="AY193" s="15" t="s">
        <v>156</v>
      </c>
      <c r="BE193" s="184">
        <f>IF(N193="základní",J193,0)</f>
        <v>0</v>
      </c>
      <c r="BF193" s="184">
        <f>IF(N193="snížená",J193,0)</f>
        <v>0</v>
      </c>
      <c r="BG193" s="184">
        <f>IF(N193="zákl. přenesená",J193,0)</f>
        <v>0</v>
      </c>
      <c r="BH193" s="184">
        <f>IF(N193="sníž. přenesená",J193,0)</f>
        <v>0</v>
      </c>
      <c r="BI193" s="184">
        <f>IF(N193="nulová",J193,0)</f>
        <v>0</v>
      </c>
      <c r="BJ193" s="15" t="s">
        <v>21</v>
      </c>
      <c r="BK193" s="184">
        <f>ROUND(I193*H193,2)</f>
        <v>0</v>
      </c>
      <c r="BL193" s="15" t="s">
        <v>162</v>
      </c>
      <c r="BM193" s="15" t="s">
        <v>636</v>
      </c>
    </row>
    <row r="194" spans="2:51" s="11" customFormat="1" ht="12">
      <c r="B194" s="185"/>
      <c r="C194" s="186"/>
      <c r="D194" s="187" t="s">
        <v>164</v>
      </c>
      <c r="E194" s="188" t="s">
        <v>1</v>
      </c>
      <c r="F194" s="189" t="s">
        <v>637</v>
      </c>
      <c r="G194" s="186"/>
      <c r="H194" s="190">
        <v>4.32</v>
      </c>
      <c r="I194" s="191"/>
      <c r="J194" s="186"/>
      <c r="K194" s="186"/>
      <c r="L194" s="192"/>
      <c r="M194" s="193"/>
      <c r="N194" s="194"/>
      <c r="O194" s="194"/>
      <c r="P194" s="194"/>
      <c r="Q194" s="194"/>
      <c r="R194" s="194"/>
      <c r="S194" s="194"/>
      <c r="T194" s="195"/>
      <c r="AT194" s="196" t="s">
        <v>164</v>
      </c>
      <c r="AU194" s="196" t="s">
        <v>103</v>
      </c>
      <c r="AV194" s="11" t="s">
        <v>83</v>
      </c>
      <c r="AW194" s="11" t="s">
        <v>36</v>
      </c>
      <c r="AX194" s="11" t="s">
        <v>74</v>
      </c>
      <c r="AY194" s="196" t="s">
        <v>156</v>
      </c>
    </row>
    <row r="195" spans="2:51" s="11" customFormat="1" ht="12">
      <c r="B195" s="185"/>
      <c r="C195" s="186"/>
      <c r="D195" s="187" t="s">
        <v>164</v>
      </c>
      <c r="E195" s="188" t="s">
        <v>1</v>
      </c>
      <c r="F195" s="189" t="s">
        <v>638</v>
      </c>
      <c r="G195" s="186"/>
      <c r="H195" s="190">
        <v>5.94</v>
      </c>
      <c r="I195" s="191"/>
      <c r="J195" s="186"/>
      <c r="K195" s="186"/>
      <c r="L195" s="192"/>
      <c r="M195" s="193"/>
      <c r="N195" s="194"/>
      <c r="O195" s="194"/>
      <c r="P195" s="194"/>
      <c r="Q195" s="194"/>
      <c r="R195" s="194"/>
      <c r="S195" s="194"/>
      <c r="T195" s="195"/>
      <c r="AT195" s="196" t="s">
        <v>164</v>
      </c>
      <c r="AU195" s="196" t="s">
        <v>103</v>
      </c>
      <c r="AV195" s="11" t="s">
        <v>83</v>
      </c>
      <c r="AW195" s="11" t="s">
        <v>36</v>
      </c>
      <c r="AX195" s="11" t="s">
        <v>74</v>
      </c>
      <c r="AY195" s="196" t="s">
        <v>156</v>
      </c>
    </row>
    <row r="196" spans="2:51" s="12" customFormat="1" ht="12">
      <c r="B196" s="197"/>
      <c r="C196" s="198"/>
      <c r="D196" s="187" t="s">
        <v>164</v>
      </c>
      <c r="E196" s="199" t="s">
        <v>1</v>
      </c>
      <c r="F196" s="200" t="s">
        <v>171</v>
      </c>
      <c r="G196" s="198"/>
      <c r="H196" s="201">
        <v>10.26</v>
      </c>
      <c r="I196" s="202"/>
      <c r="J196" s="198"/>
      <c r="K196" s="198"/>
      <c r="L196" s="203"/>
      <c r="M196" s="204"/>
      <c r="N196" s="205"/>
      <c r="O196" s="205"/>
      <c r="P196" s="205"/>
      <c r="Q196" s="205"/>
      <c r="R196" s="205"/>
      <c r="S196" s="205"/>
      <c r="T196" s="206"/>
      <c r="AT196" s="207" t="s">
        <v>164</v>
      </c>
      <c r="AU196" s="207" t="s">
        <v>103</v>
      </c>
      <c r="AV196" s="12" t="s">
        <v>162</v>
      </c>
      <c r="AW196" s="12" t="s">
        <v>36</v>
      </c>
      <c r="AX196" s="12" t="s">
        <v>21</v>
      </c>
      <c r="AY196" s="207" t="s">
        <v>156</v>
      </c>
    </row>
    <row r="197" spans="2:63" s="10" customFormat="1" ht="20.85" customHeight="1">
      <c r="B197" s="157"/>
      <c r="C197" s="158"/>
      <c r="D197" s="159" t="s">
        <v>73</v>
      </c>
      <c r="E197" s="171" t="s">
        <v>639</v>
      </c>
      <c r="F197" s="171" t="s">
        <v>640</v>
      </c>
      <c r="G197" s="158"/>
      <c r="H197" s="158"/>
      <c r="I197" s="161"/>
      <c r="J197" s="172">
        <f>BK197</f>
        <v>0</v>
      </c>
      <c r="K197" s="158"/>
      <c r="L197" s="163"/>
      <c r="M197" s="164"/>
      <c r="N197" s="165"/>
      <c r="O197" s="165"/>
      <c r="P197" s="166">
        <f>SUM(P198:P201)</f>
        <v>0</v>
      </c>
      <c r="Q197" s="165"/>
      <c r="R197" s="166">
        <f>SUM(R198:R201)</f>
        <v>0</v>
      </c>
      <c r="S197" s="165"/>
      <c r="T197" s="167">
        <f>SUM(T198:T201)</f>
        <v>0</v>
      </c>
      <c r="AR197" s="168" t="s">
        <v>21</v>
      </c>
      <c r="AT197" s="169" t="s">
        <v>73</v>
      </c>
      <c r="AU197" s="169" t="s">
        <v>83</v>
      </c>
      <c r="AY197" s="168" t="s">
        <v>156</v>
      </c>
      <c r="BK197" s="170">
        <f>SUM(BK198:BK201)</f>
        <v>0</v>
      </c>
    </row>
    <row r="198" spans="2:65" s="1" customFormat="1" ht="22.5" customHeight="1">
      <c r="B198" s="32"/>
      <c r="C198" s="173" t="s">
        <v>418</v>
      </c>
      <c r="D198" s="173" t="s">
        <v>158</v>
      </c>
      <c r="E198" s="174" t="s">
        <v>641</v>
      </c>
      <c r="F198" s="175" t="s">
        <v>642</v>
      </c>
      <c r="G198" s="176" t="s">
        <v>224</v>
      </c>
      <c r="H198" s="177">
        <v>1132.426</v>
      </c>
      <c r="I198" s="178"/>
      <c r="J198" s="179">
        <f>ROUND(I198*H198,2)</f>
        <v>0</v>
      </c>
      <c r="K198" s="175" t="s">
        <v>161</v>
      </c>
      <c r="L198" s="36"/>
      <c r="M198" s="180" t="s">
        <v>1</v>
      </c>
      <c r="N198" s="181" t="s">
        <v>45</v>
      </c>
      <c r="O198" s="58"/>
      <c r="P198" s="182">
        <f>O198*H198</f>
        <v>0</v>
      </c>
      <c r="Q198" s="182">
        <v>0</v>
      </c>
      <c r="R198" s="182">
        <f>Q198*H198</f>
        <v>0</v>
      </c>
      <c r="S198" s="182">
        <v>0</v>
      </c>
      <c r="T198" s="183">
        <f>S198*H198</f>
        <v>0</v>
      </c>
      <c r="AR198" s="15" t="s">
        <v>162</v>
      </c>
      <c r="AT198" s="15" t="s">
        <v>158</v>
      </c>
      <c r="AU198" s="15" t="s">
        <v>103</v>
      </c>
      <c r="AY198" s="15" t="s">
        <v>156</v>
      </c>
      <c r="BE198" s="184">
        <f>IF(N198="základní",J198,0)</f>
        <v>0</v>
      </c>
      <c r="BF198" s="184">
        <f>IF(N198="snížená",J198,0)</f>
        <v>0</v>
      </c>
      <c r="BG198" s="184">
        <f>IF(N198="zákl. přenesená",J198,0)</f>
        <v>0</v>
      </c>
      <c r="BH198" s="184">
        <f>IF(N198="sníž. přenesená",J198,0)</f>
        <v>0</v>
      </c>
      <c r="BI198" s="184">
        <f>IF(N198="nulová",J198,0)</f>
        <v>0</v>
      </c>
      <c r="BJ198" s="15" t="s">
        <v>21</v>
      </c>
      <c r="BK198" s="184">
        <f>ROUND(I198*H198,2)</f>
        <v>0</v>
      </c>
      <c r="BL198" s="15" t="s">
        <v>162</v>
      </c>
      <c r="BM198" s="15" t="s">
        <v>643</v>
      </c>
    </row>
    <row r="199" spans="2:65" s="1" customFormat="1" ht="22.5" customHeight="1">
      <c r="B199" s="32"/>
      <c r="C199" s="173" t="s">
        <v>644</v>
      </c>
      <c r="D199" s="173" t="s">
        <v>158</v>
      </c>
      <c r="E199" s="174" t="s">
        <v>645</v>
      </c>
      <c r="F199" s="175" t="s">
        <v>646</v>
      </c>
      <c r="G199" s="176" t="s">
        <v>224</v>
      </c>
      <c r="H199" s="177">
        <v>1132.426</v>
      </c>
      <c r="I199" s="178"/>
      <c r="J199" s="179">
        <f>ROUND(I199*H199,2)</f>
        <v>0</v>
      </c>
      <c r="K199" s="175" t="s">
        <v>161</v>
      </c>
      <c r="L199" s="36"/>
      <c r="M199" s="180" t="s">
        <v>1</v>
      </c>
      <c r="N199" s="181" t="s">
        <v>45</v>
      </c>
      <c r="O199" s="58"/>
      <c r="P199" s="182">
        <f>O199*H199</f>
        <v>0</v>
      </c>
      <c r="Q199" s="182">
        <v>0</v>
      </c>
      <c r="R199" s="182">
        <f>Q199*H199</f>
        <v>0</v>
      </c>
      <c r="S199" s="182">
        <v>0</v>
      </c>
      <c r="T199" s="183">
        <f>S199*H199</f>
        <v>0</v>
      </c>
      <c r="AR199" s="15" t="s">
        <v>162</v>
      </c>
      <c r="AT199" s="15" t="s">
        <v>158</v>
      </c>
      <c r="AU199" s="15" t="s">
        <v>103</v>
      </c>
      <c r="AY199" s="15" t="s">
        <v>156</v>
      </c>
      <c r="BE199" s="184">
        <f>IF(N199="základní",J199,0)</f>
        <v>0</v>
      </c>
      <c r="BF199" s="184">
        <f>IF(N199="snížená",J199,0)</f>
        <v>0</v>
      </c>
      <c r="BG199" s="184">
        <f>IF(N199="zákl. přenesená",J199,0)</f>
        <v>0</v>
      </c>
      <c r="BH199" s="184">
        <f>IF(N199="sníž. přenesená",J199,0)</f>
        <v>0</v>
      </c>
      <c r="BI199" s="184">
        <f>IF(N199="nulová",J199,0)</f>
        <v>0</v>
      </c>
      <c r="BJ199" s="15" t="s">
        <v>21</v>
      </c>
      <c r="BK199" s="184">
        <f>ROUND(I199*H199,2)</f>
        <v>0</v>
      </c>
      <c r="BL199" s="15" t="s">
        <v>162</v>
      </c>
      <c r="BM199" s="15" t="s">
        <v>647</v>
      </c>
    </row>
    <row r="200" spans="2:65" s="1" customFormat="1" ht="22.5" customHeight="1">
      <c r="B200" s="32"/>
      <c r="C200" s="173" t="s">
        <v>648</v>
      </c>
      <c r="D200" s="173" t="s">
        <v>158</v>
      </c>
      <c r="E200" s="174" t="s">
        <v>649</v>
      </c>
      <c r="F200" s="175" t="s">
        <v>650</v>
      </c>
      <c r="G200" s="176" t="s">
        <v>224</v>
      </c>
      <c r="H200" s="177">
        <v>4505.77</v>
      </c>
      <c r="I200" s="178"/>
      <c r="J200" s="179">
        <f>ROUND(I200*H200,2)</f>
        <v>0</v>
      </c>
      <c r="K200" s="175" t="s">
        <v>161</v>
      </c>
      <c r="L200" s="36"/>
      <c r="M200" s="180" t="s">
        <v>1</v>
      </c>
      <c r="N200" s="181" t="s">
        <v>45</v>
      </c>
      <c r="O200" s="58"/>
      <c r="P200" s="182">
        <f>O200*H200</f>
        <v>0</v>
      </c>
      <c r="Q200" s="182">
        <v>0</v>
      </c>
      <c r="R200" s="182">
        <f>Q200*H200</f>
        <v>0</v>
      </c>
      <c r="S200" s="182">
        <v>0</v>
      </c>
      <c r="T200" s="183">
        <f>S200*H200</f>
        <v>0</v>
      </c>
      <c r="AR200" s="15" t="s">
        <v>162</v>
      </c>
      <c r="AT200" s="15" t="s">
        <v>158</v>
      </c>
      <c r="AU200" s="15" t="s">
        <v>103</v>
      </c>
      <c r="AY200" s="15" t="s">
        <v>156</v>
      </c>
      <c r="BE200" s="184">
        <f>IF(N200="základní",J200,0)</f>
        <v>0</v>
      </c>
      <c r="BF200" s="184">
        <f>IF(N200="snížená",J200,0)</f>
        <v>0</v>
      </c>
      <c r="BG200" s="184">
        <f>IF(N200="zákl. přenesená",J200,0)</f>
        <v>0</v>
      </c>
      <c r="BH200" s="184">
        <f>IF(N200="sníž. přenesená",J200,0)</f>
        <v>0</v>
      </c>
      <c r="BI200" s="184">
        <f>IF(N200="nulová",J200,0)</f>
        <v>0</v>
      </c>
      <c r="BJ200" s="15" t="s">
        <v>21</v>
      </c>
      <c r="BK200" s="184">
        <f>ROUND(I200*H200,2)</f>
        <v>0</v>
      </c>
      <c r="BL200" s="15" t="s">
        <v>162</v>
      </c>
      <c r="BM200" s="15" t="s">
        <v>651</v>
      </c>
    </row>
    <row r="201" spans="2:65" s="1" customFormat="1" ht="22.5" customHeight="1">
      <c r="B201" s="32"/>
      <c r="C201" s="173" t="s">
        <v>652</v>
      </c>
      <c r="D201" s="173" t="s">
        <v>158</v>
      </c>
      <c r="E201" s="174" t="s">
        <v>653</v>
      </c>
      <c r="F201" s="175" t="s">
        <v>654</v>
      </c>
      <c r="G201" s="176" t="s">
        <v>224</v>
      </c>
      <c r="H201" s="177">
        <v>4505.77</v>
      </c>
      <c r="I201" s="178"/>
      <c r="J201" s="179">
        <f>ROUND(I201*H201,2)</f>
        <v>0</v>
      </c>
      <c r="K201" s="175" t="s">
        <v>161</v>
      </c>
      <c r="L201" s="36"/>
      <c r="M201" s="180" t="s">
        <v>1</v>
      </c>
      <c r="N201" s="181" t="s">
        <v>45</v>
      </c>
      <c r="O201" s="58"/>
      <c r="P201" s="182">
        <f>O201*H201</f>
        <v>0</v>
      </c>
      <c r="Q201" s="182">
        <v>0</v>
      </c>
      <c r="R201" s="182">
        <f>Q201*H201</f>
        <v>0</v>
      </c>
      <c r="S201" s="182">
        <v>0</v>
      </c>
      <c r="T201" s="183">
        <f>S201*H201</f>
        <v>0</v>
      </c>
      <c r="AR201" s="15" t="s">
        <v>162</v>
      </c>
      <c r="AT201" s="15" t="s">
        <v>158</v>
      </c>
      <c r="AU201" s="15" t="s">
        <v>103</v>
      </c>
      <c r="AY201" s="15" t="s">
        <v>156</v>
      </c>
      <c r="BE201" s="184">
        <f>IF(N201="základní",J201,0)</f>
        <v>0</v>
      </c>
      <c r="BF201" s="184">
        <f>IF(N201="snížená",J201,0)</f>
        <v>0</v>
      </c>
      <c r="BG201" s="184">
        <f>IF(N201="zákl. přenesená",J201,0)</f>
        <v>0</v>
      </c>
      <c r="BH201" s="184">
        <f>IF(N201="sníž. přenesená",J201,0)</f>
        <v>0</v>
      </c>
      <c r="BI201" s="184">
        <f>IF(N201="nulová",J201,0)</f>
        <v>0</v>
      </c>
      <c r="BJ201" s="15" t="s">
        <v>21</v>
      </c>
      <c r="BK201" s="184">
        <f>ROUND(I201*H201,2)</f>
        <v>0</v>
      </c>
      <c r="BL201" s="15" t="s">
        <v>162</v>
      </c>
      <c r="BM201" s="15" t="s">
        <v>655</v>
      </c>
    </row>
    <row r="202" spans="2:63" s="10" customFormat="1" ht="22.9" customHeight="1">
      <c r="B202" s="157"/>
      <c r="C202" s="158"/>
      <c r="D202" s="159" t="s">
        <v>73</v>
      </c>
      <c r="E202" s="171" t="s">
        <v>656</v>
      </c>
      <c r="F202" s="171" t="s">
        <v>657</v>
      </c>
      <c r="G202" s="158"/>
      <c r="H202" s="158"/>
      <c r="I202" s="161"/>
      <c r="J202" s="172">
        <f>BK202</f>
        <v>0</v>
      </c>
      <c r="K202" s="158"/>
      <c r="L202" s="163"/>
      <c r="M202" s="164"/>
      <c r="N202" s="165"/>
      <c r="O202" s="165"/>
      <c r="P202" s="166">
        <f>P203+SUM(P204:P218)</f>
        <v>0</v>
      </c>
      <c r="Q202" s="165"/>
      <c r="R202" s="166">
        <f>R203+SUM(R204:R218)</f>
        <v>13.546489999999999</v>
      </c>
      <c r="S202" s="165"/>
      <c r="T202" s="167">
        <f>T203+SUM(T204:T218)</f>
        <v>0</v>
      </c>
      <c r="AR202" s="168" t="s">
        <v>162</v>
      </c>
      <c r="AT202" s="169" t="s">
        <v>73</v>
      </c>
      <c r="AU202" s="169" t="s">
        <v>21</v>
      </c>
      <c r="AY202" s="168" t="s">
        <v>156</v>
      </c>
      <c r="BK202" s="170">
        <f>BK203+SUM(BK204:BK218)</f>
        <v>0</v>
      </c>
    </row>
    <row r="203" spans="2:65" s="1" customFormat="1" ht="16.5" customHeight="1">
      <c r="B203" s="32"/>
      <c r="C203" s="173" t="s">
        <v>658</v>
      </c>
      <c r="D203" s="173" t="s">
        <v>158</v>
      </c>
      <c r="E203" s="174" t="s">
        <v>659</v>
      </c>
      <c r="F203" s="175" t="s">
        <v>660</v>
      </c>
      <c r="G203" s="176" t="s">
        <v>167</v>
      </c>
      <c r="H203" s="177">
        <v>9</v>
      </c>
      <c r="I203" s="178"/>
      <c r="J203" s="179">
        <f>ROUND(I203*H203,2)</f>
        <v>0</v>
      </c>
      <c r="K203" s="175" t="s">
        <v>161</v>
      </c>
      <c r="L203" s="36"/>
      <c r="M203" s="180" t="s">
        <v>1</v>
      </c>
      <c r="N203" s="181" t="s">
        <v>45</v>
      </c>
      <c r="O203" s="58"/>
      <c r="P203" s="182">
        <f>O203*H203</f>
        <v>0</v>
      </c>
      <c r="Q203" s="182">
        <v>0.07287</v>
      </c>
      <c r="R203" s="182">
        <f>Q203*H203</f>
        <v>0.65583</v>
      </c>
      <c r="S203" s="182">
        <v>0</v>
      </c>
      <c r="T203" s="183">
        <f>S203*H203</f>
        <v>0</v>
      </c>
      <c r="AR203" s="15" t="s">
        <v>162</v>
      </c>
      <c r="AT203" s="15" t="s">
        <v>158</v>
      </c>
      <c r="AU203" s="15" t="s">
        <v>83</v>
      </c>
      <c r="AY203" s="15" t="s">
        <v>156</v>
      </c>
      <c r="BE203" s="184">
        <f>IF(N203="základní",J203,0)</f>
        <v>0</v>
      </c>
      <c r="BF203" s="184">
        <f>IF(N203="snížená",J203,0)</f>
        <v>0</v>
      </c>
      <c r="BG203" s="184">
        <f>IF(N203="zákl. přenesená",J203,0)</f>
        <v>0</v>
      </c>
      <c r="BH203" s="184">
        <f>IF(N203="sníž. přenesená",J203,0)</f>
        <v>0</v>
      </c>
      <c r="BI203" s="184">
        <f>IF(N203="nulová",J203,0)</f>
        <v>0</v>
      </c>
      <c r="BJ203" s="15" t="s">
        <v>21</v>
      </c>
      <c r="BK203" s="184">
        <f>ROUND(I203*H203,2)</f>
        <v>0</v>
      </c>
      <c r="BL203" s="15" t="s">
        <v>162</v>
      </c>
      <c r="BM203" s="15" t="s">
        <v>661</v>
      </c>
    </row>
    <row r="204" spans="2:65" s="1" customFormat="1" ht="22.5" customHeight="1">
      <c r="B204" s="32"/>
      <c r="C204" s="208" t="s">
        <v>662</v>
      </c>
      <c r="D204" s="208" t="s">
        <v>221</v>
      </c>
      <c r="E204" s="209" t="s">
        <v>663</v>
      </c>
      <c r="F204" s="210" t="s">
        <v>664</v>
      </c>
      <c r="G204" s="211" t="s">
        <v>167</v>
      </c>
      <c r="H204" s="212">
        <v>9</v>
      </c>
      <c r="I204" s="213"/>
      <c r="J204" s="214">
        <f>ROUND(I204*H204,2)</f>
        <v>0</v>
      </c>
      <c r="K204" s="210" t="s">
        <v>161</v>
      </c>
      <c r="L204" s="215"/>
      <c r="M204" s="216" t="s">
        <v>1</v>
      </c>
      <c r="N204" s="217" t="s">
        <v>45</v>
      </c>
      <c r="O204" s="58"/>
      <c r="P204" s="182">
        <f>O204*H204</f>
        <v>0</v>
      </c>
      <c r="Q204" s="182">
        <v>0.0135</v>
      </c>
      <c r="R204" s="182">
        <f>Q204*H204</f>
        <v>0.1215</v>
      </c>
      <c r="S204" s="182">
        <v>0</v>
      </c>
      <c r="T204" s="183">
        <f>S204*H204</f>
        <v>0</v>
      </c>
      <c r="AR204" s="15" t="s">
        <v>202</v>
      </c>
      <c r="AT204" s="15" t="s">
        <v>221</v>
      </c>
      <c r="AU204" s="15" t="s">
        <v>83</v>
      </c>
      <c r="AY204" s="15" t="s">
        <v>156</v>
      </c>
      <c r="BE204" s="184">
        <f>IF(N204="základní",J204,0)</f>
        <v>0</v>
      </c>
      <c r="BF204" s="184">
        <f>IF(N204="snížená",J204,0)</f>
        <v>0</v>
      </c>
      <c r="BG204" s="184">
        <f>IF(N204="zákl. přenesená",J204,0)</f>
        <v>0</v>
      </c>
      <c r="BH204" s="184">
        <f>IF(N204="sníž. přenesená",J204,0)</f>
        <v>0</v>
      </c>
      <c r="BI204" s="184">
        <f>IF(N204="nulová",J204,0)</f>
        <v>0</v>
      </c>
      <c r="BJ204" s="15" t="s">
        <v>21</v>
      </c>
      <c r="BK204" s="184">
        <f>ROUND(I204*H204,2)</f>
        <v>0</v>
      </c>
      <c r="BL204" s="15" t="s">
        <v>162</v>
      </c>
      <c r="BM204" s="15" t="s">
        <v>665</v>
      </c>
    </row>
    <row r="205" spans="2:65" s="1" customFormat="1" ht="16.5" customHeight="1">
      <c r="B205" s="32"/>
      <c r="C205" s="173" t="s">
        <v>487</v>
      </c>
      <c r="D205" s="173" t="s">
        <v>158</v>
      </c>
      <c r="E205" s="174" t="s">
        <v>666</v>
      </c>
      <c r="F205" s="175" t="s">
        <v>667</v>
      </c>
      <c r="G205" s="176" t="s">
        <v>167</v>
      </c>
      <c r="H205" s="177">
        <v>29</v>
      </c>
      <c r="I205" s="178"/>
      <c r="J205" s="179">
        <f>ROUND(I205*H205,2)</f>
        <v>0</v>
      </c>
      <c r="K205" s="175" t="s">
        <v>161</v>
      </c>
      <c r="L205" s="36"/>
      <c r="M205" s="180" t="s">
        <v>1</v>
      </c>
      <c r="N205" s="181" t="s">
        <v>45</v>
      </c>
      <c r="O205" s="58"/>
      <c r="P205" s="182">
        <f>O205*H205</f>
        <v>0</v>
      </c>
      <c r="Q205" s="182">
        <v>0.35744</v>
      </c>
      <c r="R205" s="182">
        <f>Q205*H205</f>
        <v>10.36576</v>
      </c>
      <c r="S205" s="182">
        <v>0</v>
      </c>
      <c r="T205" s="183">
        <f>S205*H205</f>
        <v>0</v>
      </c>
      <c r="AR205" s="15" t="s">
        <v>162</v>
      </c>
      <c r="AT205" s="15" t="s">
        <v>158</v>
      </c>
      <c r="AU205" s="15" t="s">
        <v>83</v>
      </c>
      <c r="AY205" s="15" t="s">
        <v>156</v>
      </c>
      <c r="BE205" s="184">
        <f>IF(N205="základní",J205,0)</f>
        <v>0</v>
      </c>
      <c r="BF205" s="184">
        <f>IF(N205="snížená",J205,0)</f>
        <v>0</v>
      </c>
      <c r="BG205" s="184">
        <f>IF(N205="zákl. přenesená",J205,0)</f>
        <v>0</v>
      </c>
      <c r="BH205" s="184">
        <f>IF(N205="sníž. přenesená",J205,0)</f>
        <v>0</v>
      </c>
      <c r="BI205" s="184">
        <f>IF(N205="nulová",J205,0)</f>
        <v>0</v>
      </c>
      <c r="BJ205" s="15" t="s">
        <v>21</v>
      </c>
      <c r="BK205" s="184">
        <f>ROUND(I205*H205,2)</f>
        <v>0</v>
      </c>
      <c r="BL205" s="15" t="s">
        <v>162</v>
      </c>
      <c r="BM205" s="15" t="s">
        <v>668</v>
      </c>
    </row>
    <row r="206" spans="2:51" s="11" customFormat="1" ht="12">
      <c r="B206" s="185"/>
      <c r="C206" s="186"/>
      <c r="D206" s="187" t="s">
        <v>164</v>
      </c>
      <c r="E206" s="188" t="s">
        <v>1</v>
      </c>
      <c r="F206" s="189" t="s">
        <v>669</v>
      </c>
      <c r="G206" s="186"/>
      <c r="H206" s="190">
        <v>29</v>
      </c>
      <c r="I206" s="191"/>
      <c r="J206" s="186"/>
      <c r="K206" s="186"/>
      <c r="L206" s="192"/>
      <c r="M206" s="193"/>
      <c r="N206" s="194"/>
      <c r="O206" s="194"/>
      <c r="P206" s="194"/>
      <c r="Q206" s="194"/>
      <c r="R206" s="194"/>
      <c r="S206" s="194"/>
      <c r="T206" s="195"/>
      <c r="AT206" s="196" t="s">
        <v>164</v>
      </c>
      <c r="AU206" s="196" t="s">
        <v>83</v>
      </c>
      <c r="AV206" s="11" t="s">
        <v>83</v>
      </c>
      <c r="AW206" s="11" t="s">
        <v>36</v>
      </c>
      <c r="AX206" s="11" t="s">
        <v>21</v>
      </c>
      <c r="AY206" s="196" t="s">
        <v>156</v>
      </c>
    </row>
    <row r="207" spans="2:65" s="1" customFormat="1" ht="16.5" customHeight="1">
      <c r="B207" s="32"/>
      <c r="C207" s="208" t="s">
        <v>670</v>
      </c>
      <c r="D207" s="208" t="s">
        <v>221</v>
      </c>
      <c r="E207" s="209" t="s">
        <v>671</v>
      </c>
      <c r="F207" s="210" t="s">
        <v>672</v>
      </c>
      <c r="G207" s="211" t="s">
        <v>167</v>
      </c>
      <c r="H207" s="212">
        <v>29</v>
      </c>
      <c r="I207" s="213"/>
      <c r="J207" s="214">
        <f>ROUND(I207*H207,2)</f>
        <v>0</v>
      </c>
      <c r="K207" s="210" t="s">
        <v>161</v>
      </c>
      <c r="L207" s="215"/>
      <c r="M207" s="216" t="s">
        <v>1</v>
      </c>
      <c r="N207" s="217" t="s">
        <v>45</v>
      </c>
      <c r="O207" s="58"/>
      <c r="P207" s="182">
        <f>O207*H207</f>
        <v>0</v>
      </c>
      <c r="Q207" s="182">
        <v>0.0566</v>
      </c>
      <c r="R207" s="182">
        <f>Q207*H207</f>
        <v>1.6414</v>
      </c>
      <c r="S207" s="182">
        <v>0</v>
      </c>
      <c r="T207" s="183">
        <f>S207*H207</f>
        <v>0</v>
      </c>
      <c r="AR207" s="15" t="s">
        <v>202</v>
      </c>
      <c r="AT207" s="15" t="s">
        <v>221</v>
      </c>
      <c r="AU207" s="15" t="s">
        <v>83</v>
      </c>
      <c r="AY207" s="15" t="s">
        <v>156</v>
      </c>
      <c r="BE207" s="184">
        <f>IF(N207="základní",J207,0)</f>
        <v>0</v>
      </c>
      <c r="BF207" s="184">
        <f>IF(N207="snížená",J207,0)</f>
        <v>0</v>
      </c>
      <c r="BG207" s="184">
        <f>IF(N207="zákl. přenesená",J207,0)</f>
        <v>0</v>
      </c>
      <c r="BH207" s="184">
        <f>IF(N207="sníž. přenesená",J207,0)</f>
        <v>0</v>
      </c>
      <c r="BI207" s="184">
        <f>IF(N207="nulová",J207,0)</f>
        <v>0</v>
      </c>
      <c r="BJ207" s="15" t="s">
        <v>21</v>
      </c>
      <c r="BK207" s="184">
        <f>ROUND(I207*H207,2)</f>
        <v>0</v>
      </c>
      <c r="BL207" s="15" t="s">
        <v>162</v>
      </c>
      <c r="BM207" s="15" t="s">
        <v>673</v>
      </c>
    </row>
    <row r="208" spans="2:65" s="1" customFormat="1" ht="16.5" customHeight="1">
      <c r="B208" s="32"/>
      <c r="C208" s="173" t="s">
        <v>674</v>
      </c>
      <c r="D208" s="173" t="s">
        <v>158</v>
      </c>
      <c r="E208" s="174" t="s">
        <v>675</v>
      </c>
      <c r="F208" s="175" t="s">
        <v>676</v>
      </c>
      <c r="G208" s="176" t="s">
        <v>167</v>
      </c>
      <c r="H208" s="177">
        <v>10</v>
      </c>
      <c r="I208" s="178"/>
      <c r="J208" s="179">
        <f>ROUND(I208*H208,2)</f>
        <v>0</v>
      </c>
      <c r="K208" s="175" t="s">
        <v>161</v>
      </c>
      <c r="L208" s="36"/>
      <c r="M208" s="180" t="s">
        <v>1</v>
      </c>
      <c r="N208" s="181" t="s">
        <v>45</v>
      </c>
      <c r="O208" s="58"/>
      <c r="P208" s="182">
        <f>O208*H208</f>
        <v>0</v>
      </c>
      <c r="Q208" s="182">
        <v>0.0018</v>
      </c>
      <c r="R208" s="182">
        <f>Q208*H208</f>
        <v>0.018</v>
      </c>
      <c r="S208" s="182">
        <v>0</v>
      </c>
      <c r="T208" s="183">
        <f>S208*H208</f>
        <v>0</v>
      </c>
      <c r="AR208" s="15" t="s">
        <v>162</v>
      </c>
      <c r="AT208" s="15" t="s">
        <v>158</v>
      </c>
      <c r="AU208" s="15" t="s">
        <v>83</v>
      </c>
      <c r="AY208" s="15" t="s">
        <v>156</v>
      </c>
      <c r="BE208" s="184">
        <f>IF(N208="základní",J208,0)</f>
        <v>0</v>
      </c>
      <c r="BF208" s="184">
        <f>IF(N208="snížená",J208,0)</f>
        <v>0</v>
      </c>
      <c r="BG208" s="184">
        <f>IF(N208="zákl. přenesená",J208,0)</f>
        <v>0</v>
      </c>
      <c r="BH208" s="184">
        <f>IF(N208="sníž. přenesená",J208,0)</f>
        <v>0</v>
      </c>
      <c r="BI208" s="184">
        <f>IF(N208="nulová",J208,0)</f>
        <v>0</v>
      </c>
      <c r="BJ208" s="15" t="s">
        <v>21</v>
      </c>
      <c r="BK208" s="184">
        <f>ROUND(I208*H208,2)</f>
        <v>0</v>
      </c>
      <c r="BL208" s="15" t="s">
        <v>162</v>
      </c>
      <c r="BM208" s="15" t="s">
        <v>677</v>
      </c>
    </row>
    <row r="209" spans="2:65" s="1" customFormat="1" ht="16.5" customHeight="1">
      <c r="B209" s="32"/>
      <c r="C209" s="208" t="s">
        <v>678</v>
      </c>
      <c r="D209" s="208" t="s">
        <v>221</v>
      </c>
      <c r="E209" s="209" t="s">
        <v>679</v>
      </c>
      <c r="F209" s="210" t="s">
        <v>680</v>
      </c>
      <c r="G209" s="211" t="s">
        <v>167</v>
      </c>
      <c r="H209" s="212">
        <v>10</v>
      </c>
      <c r="I209" s="213"/>
      <c r="J209" s="214">
        <f>ROUND(I209*H209,2)</f>
        <v>0</v>
      </c>
      <c r="K209" s="210" t="s">
        <v>161</v>
      </c>
      <c r="L209" s="215"/>
      <c r="M209" s="216" t="s">
        <v>1</v>
      </c>
      <c r="N209" s="217" t="s">
        <v>45</v>
      </c>
      <c r="O209" s="58"/>
      <c r="P209" s="182">
        <f>O209*H209</f>
        <v>0</v>
      </c>
      <c r="Q209" s="182">
        <v>0.03</v>
      </c>
      <c r="R209" s="182">
        <f>Q209*H209</f>
        <v>0.3</v>
      </c>
      <c r="S209" s="182">
        <v>0</v>
      </c>
      <c r="T209" s="183">
        <f>S209*H209</f>
        <v>0</v>
      </c>
      <c r="AR209" s="15" t="s">
        <v>202</v>
      </c>
      <c r="AT209" s="15" t="s">
        <v>221</v>
      </c>
      <c r="AU209" s="15" t="s">
        <v>83</v>
      </c>
      <c r="AY209" s="15" t="s">
        <v>156</v>
      </c>
      <c r="BE209" s="184">
        <f>IF(N209="základní",J209,0)</f>
        <v>0</v>
      </c>
      <c r="BF209" s="184">
        <f>IF(N209="snížená",J209,0)</f>
        <v>0</v>
      </c>
      <c r="BG209" s="184">
        <f>IF(N209="zákl. přenesená",J209,0)</f>
        <v>0</v>
      </c>
      <c r="BH209" s="184">
        <f>IF(N209="sníž. přenesená",J209,0)</f>
        <v>0</v>
      </c>
      <c r="BI209" s="184">
        <f>IF(N209="nulová",J209,0)</f>
        <v>0</v>
      </c>
      <c r="BJ209" s="15" t="s">
        <v>21</v>
      </c>
      <c r="BK209" s="184">
        <f>ROUND(I209*H209,2)</f>
        <v>0</v>
      </c>
      <c r="BL209" s="15" t="s">
        <v>162</v>
      </c>
      <c r="BM209" s="15" t="s">
        <v>681</v>
      </c>
    </row>
    <row r="210" spans="2:51" s="11" customFormat="1" ht="12">
      <c r="B210" s="185"/>
      <c r="C210" s="186"/>
      <c r="D210" s="187" t="s">
        <v>164</v>
      </c>
      <c r="E210" s="188" t="s">
        <v>1</v>
      </c>
      <c r="F210" s="189" t="s">
        <v>682</v>
      </c>
      <c r="G210" s="186"/>
      <c r="H210" s="190">
        <v>10</v>
      </c>
      <c r="I210" s="191"/>
      <c r="J210" s="186"/>
      <c r="K210" s="186"/>
      <c r="L210" s="192"/>
      <c r="M210" s="193"/>
      <c r="N210" s="194"/>
      <c r="O210" s="194"/>
      <c r="P210" s="194"/>
      <c r="Q210" s="194"/>
      <c r="R210" s="194"/>
      <c r="S210" s="194"/>
      <c r="T210" s="195"/>
      <c r="AT210" s="196" t="s">
        <v>164</v>
      </c>
      <c r="AU210" s="196" t="s">
        <v>83</v>
      </c>
      <c r="AV210" s="11" t="s">
        <v>83</v>
      </c>
      <c r="AW210" s="11" t="s">
        <v>36</v>
      </c>
      <c r="AX210" s="11" t="s">
        <v>21</v>
      </c>
      <c r="AY210" s="196" t="s">
        <v>156</v>
      </c>
    </row>
    <row r="211" spans="2:65" s="1" customFormat="1" ht="16.5" customHeight="1">
      <c r="B211" s="32"/>
      <c r="C211" s="208" t="s">
        <v>683</v>
      </c>
      <c r="D211" s="208" t="s">
        <v>221</v>
      </c>
      <c r="E211" s="209" t="s">
        <v>684</v>
      </c>
      <c r="F211" s="210" t="s">
        <v>685</v>
      </c>
      <c r="G211" s="211" t="s">
        <v>167</v>
      </c>
      <c r="H211" s="212">
        <v>1</v>
      </c>
      <c r="I211" s="213"/>
      <c r="J211" s="214">
        <f aca="true" t="shared" si="0" ref="J211:J217">ROUND(I211*H211,2)</f>
        <v>0</v>
      </c>
      <c r="K211" s="210" t="s">
        <v>225</v>
      </c>
      <c r="L211" s="215"/>
      <c r="M211" s="216" t="s">
        <v>1</v>
      </c>
      <c r="N211" s="217" t="s">
        <v>45</v>
      </c>
      <c r="O211" s="58"/>
      <c r="P211" s="182">
        <f aca="true" t="shared" si="1" ref="P211:P217">O211*H211</f>
        <v>0</v>
      </c>
      <c r="Q211" s="182">
        <v>0.1</v>
      </c>
      <c r="R211" s="182">
        <f aca="true" t="shared" si="2" ref="R211:R217">Q211*H211</f>
        <v>0.1</v>
      </c>
      <c r="S211" s="182">
        <v>0</v>
      </c>
      <c r="T211" s="183">
        <f aca="true" t="shared" si="3" ref="T211:T217">S211*H211</f>
        <v>0</v>
      </c>
      <c r="AR211" s="15" t="s">
        <v>202</v>
      </c>
      <c r="AT211" s="15" t="s">
        <v>221</v>
      </c>
      <c r="AU211" s="15" t="s">
        <v>83</v>
      </c>
      <c r="AY211" s="15" t="s">
        <v>156</v>
      </c>
      <c r="BE211" s="184">
        <f aca="true" t="shared" si="4" ref="BE211:BE217">IF(N211="základní",J211,0)</f>
        <v>0</v>
      </c>
      <c r="BF211" s="184">
        <f aca="true" t="shared" si="5" ref="BF211:BF217">IF(N211="snížená",J211,0)</f>
        <v>0</v>
      </c>
      <c r="BG211" s="184">
        <f aca="true" t="shared" si="6" ref="BG211:BG217">IF(N211="zákl. přenesená",J211,0)</f>
        <v>0</v>
      </c>
      <c r="BH211" s="184">
        <f aca="true" t="shared" si="7" ref="BH211:BH217">IF(N211="sníž. přenesená",J211,0)</f>
        <v>0</v>
      </c>
      <c r="BI211" s="184">
        <f aca="true" t="shared" si="8" ref="BI211:BI217">IF(N211="nulová",J211,0)</f>
        <v>0</v>
      </c>
      <c r="BJ211" s="15" t="s">
        <v>21</v>
      </c>
      <c r="BK211" s="184">
        <f aca="true" t="shared" si="9" ref="BK211:BK217">ROUND(I211*H211,2)</f>
        <v>0</v>
      </c>
      <c r="BL211" s="15" t="s">
        <v>162</v>
      </c>
      <c r="BM211" s="15" t="s">
        <v>686</v>
      </c>
    </row>
    <row r="212" spans="2:65" s="1" customFormat="1" ht="16.5" customHeight="1">
      <c r="B212" s="32"/>
      <c r="C212" s="208" t="s">
        <v>687</v>
      </c>
      <c r="D212" s="208" t="s">
        <v>221</v>
      </c>
      <c r="E212" s="209" t="s">
        <v>688</v>
      </c>
      <c r="F212" s="210" t="s">
        <v>689</v>
      </c>
      <c r="G212" s="211" t="s">
        <v>167</v>
      </c>
      <c r="H212" s="212">
        <v>1</v>
      </c>
      <c r="I212" s="213"/>
      <c r="J212" s="214">
        <f t="shared" si="0"/>
        <v>0</v>
      </c>
      <c r="K212" s="210" t="s">
        <v>225</v>
      </c>
      <c r="L212" s="215"/>
      <c r="M212" s="216" t="s">
        <v>1</v>
      </c>
      <c r="N212" s="217" t="s">
        <v>45</v>
      </c>
      <c r="O212" s="58"/>
      <c r="P212" s="182">
        <f t="shared" si="1"/>
        <v>0</v>
      </c>
      <c r="Q212" s="182">
        <v>0.1</v>
      </c>
      <c r="R212" s="182">
        <f t="shared" si="2"/>
        <v>0.1</v>
      </c>
      <c r="S212" s="182">
        <v>0</v>
      </c>
      <c r="T212" s="183">
        <f t="shared" si="3"/>
        <v>0</v>
      </c>
      <c r="AR212" s="15" t="s">
        <v>202</v>
      </c>
      <c r="AT212" s="15" t="s">
        <v>221</v>
      </c>
      <c r="AU212" s="15" t="s">
        <v>83</v>
      </c>
      <c r="AY212" s="15" t="s">
        <v>156</v>
      </c>
      <c r="BE212" s="184">
        <f t="shared" si="4"/>
        <v>0</v>
      </c>
      <c r="BF212" s="184">
        <f t="shared" si="5"/>
        <v>0</v>
      </c>
      <c r="BG212" s="184">
        <f t="shared" si="6"/>
        <v>0</v>
      </c>
      <c r="BH212" s="184">
        <f t="shared" si="7"/>
        <v>0</v>
      </c>
      <c r="BI212" s="184">
        <f t="shared" si="8"/>
        <v>0</v>
      </c>
      <c r="BJ212" s="15" t="s">
        <v>21</v>
      </c>
      <c r="BK212" s="184">
        <f t="shared" si="9"/>
        <v>0</v>
      </c>
      <c r="BL212" s="15" t="s">
        <v>162</v>
      </c>
      <c r="BM212" s="15" t="s">
        <v>690</v>
      </c>
    </row>
    <row r="213" spans="2:65" s="1" customFormat="1" ht="16.5" customHeight="1">
      <c r="B213" s="32"/>
      <c r="C213" s="208" t="s">
        <v>691</v>
      </c>
      <c r="D213" s="208" t="s">
        <v>221</v>
      </c>
      <c r="E213" s="209" t="s">
        <v>692</v>
      </c>
      <c r="F213" s="210" t="s">
        <v>693</v>
      </c>
      <c r="G213" s="211" t="s">
        <v>167</v>
      </c>
      <c r="H213" s="212">
        <v>1</v>
      </c>
      <c r="I213" s="213"/>
      <c r="J213" s="214">
        <f t="shared" si="0"/>
        <v>0</v>
      </c>
      <c r="K213" s="210" t="s">
        <v>225</v>
      </c>
      <c r="L213" s="215"/>
      <c r="M213" s="216" t="s">
        <v>1</v>
      </c>
      <c r="N213" s="217" t="s">
        <v>45</v>
      </c>
      <c r="O213" s="58"/>
      <c r="P213" s="182">
        <f t="shared" si="1"/>
        <v>0</v>
      </c>
      <c r="Q213" s="182">
        <v>0.1</v>
      </c>
      <c r="R213" s="182">
        <f t="shared" si="2"/>
        <v>0.1</v>
      </c>
      <c r="S213" s="182">
        <v>0</v>
      </c>
      <c r="T213" s="183">
        <f t="shared" si="3"/>
        <v>0</v>
      </c>
      <c r="AR213" s="15" t="s">
        <v>202</v>
      </c>
      <c r="AT213" s="15" t="s">
        <v>221</v>
      </c>
      <c r="AU213" s="15" t="s">
        <v>83</v>
      </c>
      <c r="AY213" s="15" t="s">
        <v>156</v>
      </c>
      <c r="BE213" s="184">
        <f t="shared" si="4"/>
        <v>0</v>
      </c>
      <c r="BF213" s="184">
        <f t="shared" si="5"/>
        <v>0</v>
      </c>
      <c r="BG213" s="184">
        <f t="shared" si="6"/>
        <v>0</v>
      </c>
      <c r="BH213" s="184">
        <f t="shared" si="7"/>
        <v>0</v>
      </c>
      <c r="BI213" s="184">
        <f t="shared" si="8"/>
        <v>0</v>
      </c>
      <c r="BJ213" s="15" t="s">
        <v>21</v>
      </c>
      <c r="BK213" s="184">
        <f t="shared" si="9"/>
        <v>0</v>
      </c>
      <c r="BL213" s="15" t="s">
        <v>162</v>
      </c>
      <c r="BM213" s="15" t="s">
        <v>694</v>
      </c>
    </row>
    <row r="214" spans="2:65" s="1" customFormat="1" ht="16.5" customHeight="1">
      <c r="B214" s="32"/>
      <c r="C214" s="208" t="s">
        <v>695</v>
      </c>
      <c r="D214" s="208" t="s">
        <v>221</v>
      </c>
      <c r="E214" s="209" t="s">
        <v>696</v>
      </c>
      <c r="F214" s="210" t="s">
        <v>697</v>
      </c>
      <c r="G214" s="211" t="s">
        <v>167</v>
      </c>
      <c r="H214" s="212">
        <v>5</v>
      </c>
      <c r="I214" s="213"/>
      <c r="J214" s="214">
        <f t="shared" si="0"/>
        <v>0</v>
      </c>
      <c r="K214" s="210" t="s">
        <v>225</v>
      </c>
      <c r="L214" s="215"/>
      <c r="M214" s="216" t="s">
        <v>1</v>
      </c>
      <c r="N214" s="217" t="s">
        <v>45</v>
      </c>
      <c r="O214" s="58"/>
      <c r="P214" s="182">
        <f t="shared" si="1"/>
        <v>0</v>
      </c>
      <c r="Q214" s="182">
        <v>0.02</v>
      </c>
      <c r="R214" s="182">
        <f t="shared" si="2"/>
        <v>0.1</v>
      </c>
      <c r="S214" s="182">
        <v>0</v>
      </c>
      <c r="T214" s="183">
        <f t="shared" si="3"/>
        <v>0</v>
      </c>
      <c r="AR214" s="15" t="s">
        <v>202</v>
      </c>
      <c r="AT214" s="15" t="s">
        <v>221</v>
      </c>
      <c r="AU214" s="15" t="s">
        <v>83</v>
      </c>
      <c r="AY214" s="15" t="s">
        <v>156</v>
      </c>
      <c r="BE214" s="184">
        <f t="shared" si="4"/>
        <v>0</v>
      </c>
      <c r="BF214" s="184">
        <f t="shared" si="5"/>
        <v>0</v>
      </c>
      <c r="BG214" s="184">
        <f t="shared" si="6"/>
        <v>0</v>
      </c>
      <c r="BH214" s="184">
        <f t="shared" si="7"/>
        <v>0</v>
      </c>
      <c r="BI214" s="184">
        <f t="shared" si="8"/>
        <v>0</v>
      </c>
      <c r="BJ214" s="15" t="s">
        <v>21</v>
      </c>
      <c r="BK214" s="184">
        <f t="shared" si="9"/>
        <v>0</v>
      </c>
      <c r="BL214" s="15" t="s">
        <v>162</v>
      </c>
      <c r="BM214" s="15" t="s">
        <v>698</v>
      </c>
    </row>
    <row r="215" spans="2:65" s="1" customFormat="1" ht="16.5" customHeight="1">
      <c r="B215" s="32"/>
      <c r="C215" s="208" t="s">
        <v>699</v>
      </c>
      <c r="D215" s="208" t="s">
        <v>221</v>
      </c>
      <c r="E215" s="209" t="s">
        <v>700</v>
      </c>
      <c r="F215" s="210" t="s">
        <v>701</v>
      </c>
      <c r="G215" s="211" t="s">
        <v>167</v>
      </c>
      <c r="H215" s="212">
        <v>1</v>
      </c>
      <c r="I215" s="213"/>
      <c r="J215" s="214">
        <f t="shared" si="0"/>
        <v>0</v>
      </c>
      <c r="K215" s="210" t="s">
        <v>225</v>
      </c>
      <c r="L215" s="215"/>
      <c r="M215" s="216" t="s">
        <v>1</v>
      </c>
      <c r="N215" s="217" t="s">
        <v>45</v>
      </c>
      <c r="O215" s="58"/>
      <c r="P215" s="182">
        <f t="shared" si="1"/>
        <v>0</v>
      </c>
      <c r="Q215" s="182">
        <v>0.02</v>
      </c>
      <c r="R215" s="182">
        <f t="shared" si="2"/>
        <v>0.02</v>
      </c>
      <c r="S215" s="182">
        <v>0</v>
      </c>
      <c r="T215" s="183">
        <f t="shared" si="3"/>
        <v>0</v>
      </c>
      <c r="AR215" s="15" t="s">
        <v>202</v>
      </c>
      <c r="AT215" s="15" t="s">
        <v>221</v>
      </c>
      <c r="AU215" s="15" t="s">
        <v>83</v>
      </c>
      <c r="AY215" s="15" t="s">
        <v>156</v>
      </c>
      <c r="BE215" s="184">
        <f t="shared" si="4"/>
        <v>0</v>
      </c>
      <c r="BF215" s="184">
        <f t="shared" si="5"/>
        <v>0</v>
      </c>
      <c r="BG215" s="184">
        <f t="shared" si="6"/>
        <v>0</v>
      </c>
      <c r="BH215" s="184">
        <f t="shared" si="7"/>
        <v>0</v>
      </c>
      <c r="BI215" s="184">
        <f t="shared" si="8"/>
        <v>0</v>
      </c>
      <c r="BJ215" s="15" t="s">
        <v>21</v>
      </c>
      <c r="BK215" s="184">
        <f t="shared" si="9"/>
        <v>0</v>
      </c>
      <c r="BL215" s="15" t="s">
        <v>162</v>
      </c>
      <c r="BM215" s="15" t="s">
        <v>702</v>
      </c>
    </row>
    <row r="216" spans="2:65" s="1" customFormat="1" ht="16.5" customHeight="1">
      <c r="B216" s="32"/>
      <c r="C216" s="208" t="s">
        <v>703</v>
      </c>
      <c r="D216" s="208" t="s">
        <v>221</v>
      </c>
      <c r="E216" s="209" t="s">
        <v>704</v>
      </c>
      <c r="F216" s="210" t="s">
        <v>705</v>
      </c>
      <c r="G216" s="211" t="s">
        <v>167</v>
      </c>
      <c r="H216" s="212">
        <v>1</v>
      </c>
      <c r="I216" s="213"/>
      <c r="J216" s="214">
        <f t="shared" si="0"/>
        <v>0</v>
      </c>
      <c r="K216" s="210" t="s">
        <v>225</v>
      </c>
      <c r="L216" s="215"/>
      <c r="M216" s="216" t="s">
        <v>1</v>
      </c>
      <c r="N216" s="217" t="s">
        <v>45</v>
      </c>
      <c r="O216" s="58"/>
      <c r="P216" s="182">
        <f t="shared" si="1"/>
        <v>0</v>
      </c>
      <c r="Q216" s="182">
        <v>0.02</v>
      </c>
      <c r="R216" s="182">
        <f t="shared" si="2"/>
        <v>0.02</v>
      </c>
      <c r="S216" s="182">
        <v>0</v>
      </c>
      <c r="T216" s="183">
        <f t="shared" si="3"/>
        <v>0</v>
      </c>
      <c r="AR216" s="15" t="s">
        <v>202</v>
      </c>
      <c r="AT216" s="15" t="s">
        <v>221</v>
      </c>
      <c r="AU216" s="15" t="s">
        <v>83</v>
      </c>
      <c r="AY216" s="15" t="s">
        <v>156</v>
      </c>
      <c r="BE216" s="184">
        <f t="shared" si="4"/>
        <v>0</v>
      </c>
      <c r="BF216" s="184">
        <f t="shared" si="5"/>
        <v>0</v>
      </c>
      <c r="BG216" s="184">
        <f t="shared" si="6"/>
        <v>0</v>
      </c>
      <c r="BH216" s="184">
        <f t="shared" si="7"/>
        <v>0</v>
      </c>
      <c r="BI216" s="184">
        <f t="shared" si="8"/>
        <v>0</v>
      </c>
      <c r="BJ216" s="15" t="s">
        <v>21</v>
      </c>
      <c r="BK216" s="184">
        <f t="shared" si="9"/>
        <v>0</v>
      </c>
      <c r="BL216" s="15" t="s">
        <v>162</v>
      </c>
      <c r="BM216" s="15" t="s">
        <v>706</v>
      </c>
    </row>
    <row r="217" spans="2:65" s="1" customFormat="1" ht="16.5" customHeight="1">
      <c r="B217" s="32"/>
      <c r="C217" s="208" t="s">
        <v>707</v>
      </c>
      <c r="D217" s="208" t="s">
        <v>221</v>
      </c>
      <c r="E217" s="209" t="s">
        <v>708</v>
      </c>
      <c r="F217" s="210" t="s">
        <v>709</v>
      </c>
      <c r="G217" s="211" t="s">
        <v>167</v>
      </c>
      <c r="H217" s="212">
        <v>2</v>
      </c>
      <c r="I217" s="213"/>
      <c r="J217" s="214">
        <f t="shared" si="0"/>
        <v>0</v>
      </c>
      <c r="K217" s="210" t="s">
        <v>225</v>
      </c>
      <c r="L217" s="215"/>
      <c r="M217" s="216" t="s">
        <v>1</v>
      </c>
      <c r="N217" s="217" t="s">
        <v>45</v>
      </c>
      <c r="O217" s="58"/>
      <c r="P217" s="182">
        <f t="shared" si="1"/>
        <v>0</v>
      </c>
      <c r="Q217" s="182">
        <v>0.002</v>
      </c>
      <c r="R217" s="182">
        <f t="shared" si="2"/>
        <v>0.004</v>
      </c>
      <c r="S217" s="182">
        <v>0</v>
      </c>
      <c r="T217" s="183">
        <f t="shared" si="3"/>
        <v>0</v>
      </c>
      <c r="AR217" s="15" t="s">
        <v>202</v>
      </c>
      <c r="AT217" s="15" t="s">
        <v>221</v>
      </c>
      <c r="AU217" s="15" t="s">
        <v>83</v>
      </c>
      <c r="AY217" s="15" t="s">
        <v>156</v>
      </c>
      <c r="BE217" s="184">
        <f t="shared" si="4"/>
        <v>0</v>
      </c>
      <c r="BF217" s="184">
        <f t="shared" si="5"/>
        <v>0</v>
      </c>
      <c r="BG217" s="184">
        <f t="shared" si="6"/>
        <v>0</v>
      </c>
      <c r="BH217" s="184">
        <f t="shared" si="7"/>
        <v>0</v>
      </c>
      <c r="BI217" s="184">
        <f t="shared" si="8"/>
        <v>0</v>
      </c>
      <c r="BJ217" s="15" t="s">
        <v>21</v>
      </c>
      <c r="BK217" s="184">
        <f t="shared" si="9"/>
        <v>0</v>
      </c>
      <c r="BL217" s="15" t="s">
        <v>162</v>
      </c>
      <c r="BM217" s="15" t="s">
        <v>710</v>
      </c>
    </row>
    <row r="218" spans="2:63" s="10" customFormat="1" ht="20.85" customHeight="1">
      <c r="B218" s="157"/>
      <c r="C218" s="158"/>
      <c r="D218" s="159" t="s">
        <v>73</v>
      </c>
      <c r="E218" s="171" t="s">
        <v>345</v>
      </c>
      <c r="F218" s="171" t="s">
        <v>711</v>
      </c>
      <c r="G218" s="158"/>
      <c r="H218" s="158"/>
      <c r="I218" s="161"/>
      <c r="J218" s="172">
        <f>BK218</f>
        <v>0</v>
      </c>
      <c r="K218" s="158"/>
      <c r="L218" s="163"/>
      <c r="M218" s="164"/>
      <c r="N218" s="165"/>
      <c r="O218" s="165"/>
      <c r="P218" s="166">
        <f>SUM(P219:P220)</f>
        <v>0</v>
      </c>
      <c r="Q218" s="165"/>
      <c r="R218" s="166">
        <f>SUM(R219:R220)</f>
        <v>0</v>
      </c>
      <c r="S218" s="165"/>
      <c r="T218" s="167">
        <f>SUM(T219:T220)</f>
        <v>0</v>
      </c>
      <c r="AR218" s="168" t="s">
        <v>21</v>
      </c>
      <c r="AT218" s="169" t="s">
        <v>73</v>
      </c>
      <c r="AU218" s="169" t="s">
        <v>83</v>
      </c>
      <c r="AY218" s="168" t="s">
        <v>156</v>
      </c>
      <c r="BK218" s="170">
        <f>SUM(BK219:BK220)</f>
        <v>0</v>
      </c>
    </row>
    <row r="219" spans="2:65" s="1" customFormat="1" ht="16.5" customHeight="1">
      <c r="B219" s="32"/>
      <c r="C219" s="173" t="s">
        <v>712</v>
      </c>
      <c r="D219" s="173" t="s">
        <v>158</v>
      </c>
      <c r="E219" s="174" t="s">
        <v>713</v>
      </c>
      <c r="F219" s="175" t="s">
        <v>714</v>
      </c>
      <c r="G219" s="176" t="s">
        <v>224</v>
      </c>
      <c r="H219" s="177">
        <v>13.546</v>
      </c>
      <c r="I219" s="178"/>
      <c r="J219" s="179">
        <f>ROUND(I219*H219,2)</f>
        <v>0</v>
      </c>
      <c r="K219" s="175" t="s">
        <v>161</v>
      </c>
      <c r="L219" s="36"/>
      <c r="M219" s="180" t="s">
        <v>1</v>
      </c>
      <c r="N219" s="181" t="s">
        <v>45</v>
      </c>
      <c r="O219" s="58"/>
      <c r="P219" s="182">
        <f>O219*H219</f>
        <v>0</v>
      </c>
      <c r="Q219" s="182">
        <v>0</v>
      </c>
      <c r="R219" s="182">
        <f>Q219*H219</f>
        <v>0</v>
      </c>
      <c r="S219" s="182">
        <v>0</v>
      </c>
      <c r="T219" s="183">
        <f>S219*H219</f>
        <v>0</v>
      </c>
      <c r="AR219" s="15" t="s">
        <v>162</v>
      </c>
      <c r="AT219" s="15" t="s">
        <v>158</v>
      </c>
      <c r="AU219" s="15" t="s">
        <v>103</v>
      </c>
      <c r="AY219" s="15" t="s">
        <v>156</v>
      </c>
      <c r="BE219" s="184">
        <f>IF(N219="základní",J219,0)</f>
        <v>0</v>
      </c>
      <c r="BF219" s="184">
        <f>IF(N219="snížená",J219,0)</f>
        <v>0</v>
      </c>
      <c r="BG219" s="184">
        <f>IF(N219="zákl. přenesená",J219,0)</f>
        <v>0</v>
      </c>
      <c r="BH219" s="184">
        <f>IF(N219="sníž. přenesená",J219,0)</f>
        <v>0</v>
      </c>
      <c r="BI219" s="184">
        <f>IF(N219="nulová",J219,0)</f>
        <v>0</v>
      </c>
      <c r="BJ219" s="15" t="s">
        <v>21</v>
      </c>
      <c r="BK219" s="184">
        <f>ROUND(I219*H219,2)</f>
        <v>0</v>
      </c>
      <c r="BL219" s="15" t="s">
        <v>162</v>
      </c>
      <c r="BM219" s="15" t="s">
        <v>715</v>
      </c>
    </row>
    <row r="220" spans="2:65" s="1" customFormat="1" ht="16.5" customHeight="1">
      <c r="B220" s="32"/>
      <c r="C220" s="173" t="s">
        <v>716</v>
      </c>
      <c r="D220" s="173" t="s">
        <v>158</v>
      </c>
      <c r="E220" s="174" t="s">
        <v>717</v>
      </c>
      <c r="F220" s="175" t="s">
        <v>718</v>
      </c>
      <c r="G220" s="176" t="s">
        <v>224</v>
      </c>
      <c r="H220" s="177">
        <v>13.546</v>
      </c>
      <c r="I220" s="178"/>
      <c r="J220" s="179">
        <f>ROUND(I220*H220,2)</f>
        <v>0</v>
      </c>
      <c r="K220" s="175" t="s">
        <v>161</v>
      </c>
      <c r="L220" s="36"/>
      <c r="M220" s="218" t="s">
        <v>1</v>
      </c>
      <c r="N220" s="219" t="s">
        <v>45</v>
      </c>
      <c r="O220" s="220"/>
      <c r="P220" s="221">
        <f>O220*H220</f>
        <v>0</v>
      </c>
      <c r="Q220" s="221">
        <v>0</v>
      </c>
      <c r="R220" s="221">
        <f>Q220*H220</f>
        <v>0</v>
      </c>
      <c r="S220" s="221">
        <v>0</v>
      </c>
      <c r="T220" s="222">
        <f>S220*H220</f>
        <v>0</v>
      </c>
      <c r="AR220" s="15" t="s">
        <v>162</v>
      </c>
      <c r="AT220" s="15" t="s">
        <v>158</v>
      </c>
      <c r="AU220" s="15" t="s">
        <v>103</v>
      </c>
      <c r="AY220" s="15" t="s">
        <v>156</v>
      </c>
      <c r="BE220" s="184">
        <f>IF(N220="základní",J220,0)</f>
        <v>0</v>
      </c>
      <c r="BF220" s="184">
        <f>IF(N220="snížená",J220,0)</f>
        <v>0</v>
      </c>
      <c r="BG220" s="184">
        <f>IF(N220="zákl. přenesená",J220,0)</f>
        <v>0</v>
      </c>
      <c r="BH220" s="184">
        <f>IF(N220="sníž. přenesená",J220,0)</f>
        <v>0</v>
      </c>
      <c r="BI220" s="184">
        <f>IF(N220="nulová",J220,0)</f>
        <v>0</v>
      </c>
      <c r="BJ220" s="15" t="s">
        <v>21</v>
      </c>
      <c r="BK220" s="184">
        <f>ROUND(I220*H220,2)</f>
        <v>0</v>
      </c>
      <c r="BL220" s="15" t="s">
        <v>162</v>
      </c>
      <c r="BM220" s="15" t="s">
        <v>719</v>
      </c>
    </row>
    <row r="221" spans="2:12" s="1" customFormat="1" ht="6.95" customHeight="1">
      <c r="B221" s="44"/>
      <c r="C221" s="45"/>
      <c r="D221" s="45"/>
      <c r="E221" s="45"/>
      <c r="F221" s="45"/>
      <c r="G221" s="45"/>
      <c r="H221" s="45"/>
      <c r="I221" s="124"/>
      <c r="J221" s="45"/>
      <c r="K221" s="45"/>
      <c r="L221" s="36"/>
    </row>
  </sheetData>
  <sheetProtection algorithmName="SHA-512" hashValue="IdxNRXAPIWw1grp9Kdq4iVN/tPwfFqPfFNqdfbdSwi+fylUdKaGXly0ggwHiOJdD9wiLqsfXnLuNvnNP6cyz4g==" saltValue="48HzB9WQ4LpIpkHsxl28RGtqmrcSXpP8w452k1HKtD6JxRe5o5b61w9+hR33Loqzy0B0w8bvBQzQXW4JKbKm4w==" spinCount="100000" sheet="1" objects="1" scenarios="1" formatColumns="0" formatRows="0" autoFilter="0"/>
  <autoFilter ref="C86:K220"/>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8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54"/>
      <c r="M2" s="254"/>
      <c r="N2" s="254"/>
      <c r="O2" s="254"/>
      <c r="P2" s="254"/>
      <c r="Q2" s="254"/>
      <c r="R2" s="254"/>
      <c r="S2" s="254"/>
      <c r="T2" s="254"/>
      <c r="U2" s="254"/>
      <c r="V2" s="254"/>
      <c r="AT2" s="15" t="s">
        <v>92</v>
      </c>
    </row>
    <row r="3" spans="2:46" ht="6.95" customHeight="1">
      <c r="B3" s="97"/>
      <c r="C3" s="98"/>
      <c r="D3" s="98"/>
      <c r="E3" s="98"/>
      <c r="F3" s="98"/>
      <c r="G3" s="98"/>
      <c r="H3" s="98"/>
      <c r="I3" s="99"/>
      <c r="J3" s="98"/>
      <c r="K3" s="98"/>
      <c r="L3" s="18"/>
      <c r="AT3" s="15" t="s">
        <v>83</v>
      </c>
    </row>
    <row r="4" spans="2:46" ht="24.95" customHeight="1">
      <c r="B4" s="18"/>
      <c r="D4" s="100" t="s">
        <v>108</v>
      </c>
      <c r="L4" s="18"/>
      <c r="M4" s="22" t="s">
        <v>10</v>
      </c>
      <c r="AT4" s="15" t="s">
        <v>4</v>
      </c>
    </row>
    <row r="5" spans="2:12" ht="6.95" customHeight="1">
      <c r="B5" s="18"/>
      <c r="L5" s="18"/>
    </row>
    <row r="6" spans="2:12" ht="12" customHeight="1">
      <c r="B6" s="18"/>
      <c r="D6" s="101" t="s">
        <v>16</v>
      </c>
      <c r="L6" s="18"/>
    </row>
    <row r="7" spans="2:12" ht="16.5" customHeight="1">
      <c r="B7" s="18"/>
      <c r="E7" s="280" t="str">
        <f>'Rekapitulace stavby'!K6</f>
        <v>Zeleň Savarin (Dr. Martínka)</v>
      </c>
      <c r="F7" s="281"/>
      <c r="G7" s="281"/>
      <c r="H7" s="281"/>
      <c r="L7" s="18"/>
    </row>
    <row r="8" spans="2:12" s="1" customFormat="1" ht="12" customHeight="1">
      <c r="B8" s="36"/>
      <c r="D8" s="101" t="s">
        <v>122</v>
      </c>
      <c r="I8" s="102"/>
      <c r="L8" s="36"/>
    </row>
    <row r="9" spans="2:12" s="1" customFormat="1" ht="36.95" customHeight="1">
      <c r="B9" s="36"/>
      <c r="E9" s="282" t="s">
        <v>720</v>
      </c>
      <c r="F9" s="283"/>
      <c r="G9" s="283"/>
      <c r="H9" s="283"/>
      <c r="I9" s="102"/>
      <c r="L9" s="36"/>
    </row>
    <row r="10" spans="2:12" s="1" customFormat="1" ht="12">
      <c r="B10" s="36"/>
      <c r="I10" s="102"/>
      <c r="L10" s="36"/>
    </row>
    <row r="11" spans="2:12" s="1" customFormat="1" ht="12" customHeight="1">
      <c r="B11" s="36"/>
      <c r="D11" s="101" t="s">
        <v>19</v>
      </c>
      <c r="F11" s="15" t="s">
        <v>1</v>
      </c>
      <c r="I11" s="103" t="s">
        <v>20</v>
      </c>
      <c r="J11" s="15" t="s">
        <v>1</v>
      </c>
      <c r="L11" s="36"/>
    </row>
    <row r="12" spans="2:12" s="1" customFormat="1" ht="12" customHeight="1">
      <c r="B12" s="36"/>
      <c r="D12" s="101" t="s">
        <v>22</v>
      </c>
      <c r="F12" s="15" t="s">
        <v>23</v>
      </c>
      <c r="I12" s="103" t="s">
        <v>24</v>
      </c>
      <c r="J12" s="104" t="str">
        <f>'Rekapitulace stavby'!AN8</f>
        <v>6. 1. 2017</v>
      </c>
      <c r="L12" s="36"/>
    </row>
    <row r="13" spans="2:12" s="1" customFormat="1" ht="10.9" customHeight="1">
      <c r="B13" s="36"/>
      <c r="I13" s="102"/>
      <c r="L13" s="36"/>
    </row>
    <row r="14" spans="2:12" s="1" customFormat="1" ht="12" customHeight="1">
      <c r="B14" s="36"/>
      <c r="D14" s="101" t="s">
        <v>28</v>
      </c>
      <c r="I14" s="103" t="s">
        <v>29</v>
      </c>
      <c r="J14" s="15" t="s">
        <v>1</v>
      </c>
      <c r="L14" s="36"/>
    </row>
    <row r="15" spans="2:12" s="1" customFormat="1" ht="18" customHeight="1">
      <c r="B15" s="36"/>
      <c r="E15" s="15" t="s">
        <v>130</v>
      </c>
      <c r="I15" s="103" t="s">
        <v>31</v>
      </c>
      <c r="J15" s="15" t="s">
        <v>1</v>
      </c>
      <c r="L15" s="36"/>
    </row>
    <row r="16" spans="2:12" s="1" customFormat="1" ht="6.95" customHeight="1">
      <c r="B16" s="36"/>
      <c r="I16" s="102"/>
      <c r="L16" s="36"/>
    </row>
    <row r="17" spans="2:12" s="1" customFormat="1" ht="12" customHeight="1">
      <c r="B17" s="36"/>
      <c r="D17" s="101" t="s">
        <v>32</v>
      </c>
      <c r="I17" s="103" t="s">
        <v>29</v>
      </c>
      <c r="J17" s="28" t="str">
        <f>'Rekapitulace stavby'!AN13</f>
        <v>Vyplň údaj</v>
      </c>
      <c r="L17" s="36"/>
    </row>
    <row r="18" spans="2:12" s="1" customFormat="1" ht="18" customHeight="1">
      <c r="B18" s="36"/>
      <c r="E18" s="284" t="str">
        <f>'Rekapitulace stavby'!E14</f>
        <v>Vyplň údaj</v>
      </c>
      <c r="F18" s="285"/>
      <c r="G18" s="285"/>
      <c r="H18" s="285"/>
      <c r="I18" s="103" t="s">
        <v>31</v>
      </c>
      <c r="J18" s="28" t="str">
        <f>'Rekapitulace stavby'!AN14</f>
        <v>Vyplň údaj</v>
      </c>
      <c r="L18" s="36"/>
    </row>
    <row r="19" spans="2:12" s="1" customFormat="1" ht="6.95" customHeight="1">
      <c r="B19" s="36"/>
      <c r="I19" s="102"/>
      <c r="L19" s="36"/>
    </row>
    <row r="20" spans="2:12" s="1" customFormat="1" ht="12" customHeight="1">
      <c r="B20" s="36"/>
      <c r="D20" s="101" t="s">
        <v>34</v>
      </c>
      <c r="I20" s="103" t="s">
        <v>29</v>
      </c>
      <c r="J20" s="15" t="s">
        <v>1</v>
      </c>
      <c r="L20" s="36"/>
    </row>
    <row r="21" spans="2:12" s="1" customFormat="1" ht="18" customHeight="1">
      <c r="B21" s="36"/>
      <c r="E21" s="15" t="s">
        <v>35</v>
      </c>
      <c r="I21" s="103" t="s">
        <v>31</v>
      </c>
      <c r="J21" s="15" t="s">
        <v>1</v>
      </c>
      <c r="L21" s="36"/>
    </row>
    <row r="22" spans="2:12" s="1" customFormat="1" ht="6.95" customHeight="1">
      <c r="B22" s="36"/>
      <c r="I22" s="102"/>
      <c r="L22" s="36"/>
    </row>
    <row r="23" spans="2:12" s="1" customFormat="1" ht="12" customHeight="1">
      <c r="B23" s="36"/>
      <c r="D23" s="101" t="s">
        <v>37</v>
      </c>
      <c r="I23" s="103" t="s">
        <v>29</v>
      </c>
      <c r="J23" s="15" t="s">
        <v>1</v>
      </c>
      <c r="L23" s="36"/>
    </row>
    <row r="24" spans="2:12" s="1" customFormat="1" ht="18" customHeight="1">
      <c r="B24" s="36"/>
      <c r="E24" s="15" t="s">
        <v>38</v>
      </c>
      <c r="I24" s="103" t="s">
        <v>31</v>
      </c>
      <c r="J24" s="15" t="s">
        <v>1</v>
      </c>
      <c r="L24" s="36"/>
    </row>
    <row r="25" spans="2:12" s="1" customFormat="1" ht="6.95" customHeight="1">
      <c r="B25" s="36"/>
      <c r="I25" s="102"/>
      <c r="L25" s="36"/>
    </row>
    <row r="26" spans="2:12" s="1" customFormat="1" ht="12" customHeight="1">
      <c r="B26" s="36"/>
      <c r="D26" s="101" t="s">
        <v>39</v>
      </c>
      <c r="I26" s="102"/>
      <c r="L26" s="36"/>
    </row>
    <row r="27" spans="2:12" s="6" customFormat="1" ht="16.5" customHeight="1">
      <c r="B27" s="105"/>
      <c r="E27" s="286" t="s">
        <v>1</v>
      </c>
      <c r="F27" s="286"/>
      <c r="G27" s="286"/>
      <c r="H27" s="286"/>
      <c r="I27" s="106"/>
      <c r="L27" s="105"/>
    </row>
    <row r="28" spans="2:12" s="1" customFormat="1" ht="6.95" customHeight="1">
      <c r="B28" s="36"/>
      <c r="I28" s="102"/>
      <c r="L28" s="36"/>
    </row>
    <row r="29" spans="2:12" s="1" customFormat="1" ht="6.95" customHeight="1">
      <c r="B29" s="36"/>
      <c r="D29" s="54"/>
      <c r="E29" s="54"/>
      <c r="F29" s="54"/>
      <c r="G29" s="54"/>
      <c r="H29" s="54"/>
      <c r="I29" s="107"/>
      <c r="J29" s="54"/>
      <c r="K29" s="54"/>
      <c r="L29" s="36"/>
    </row>
    <row r="30" spans="2:12" s="1" customFormat="1" ht="25.35" customHeight="1">
      <c r="B30" s="36"/>
      <c r="D30" s="108" t="s">
        <v>40</v>
      </c>
      <c r="I30" s="102"/>
      <c r="J30" s="109">
        <f>ROUND(J80,2)</f>
        <v>0</v>
      </c>
      <c r="L30" s="36"/>
    </row>
    <row r="31" spans="2:12" s="1" customFormat="1" ht="6.95" customHeight="1">
      <c r="B31" s="36"/>
      <c r="D31" s="54"/>
      <c r="E31" s="54"/>
      <c r="F31" s="54"/>
      <c r="G31" s="54"/>
      <c r="H31" s="54"/>
      <c r="I31" s="107"/>
      <c r="J31" s="54"/>
      <c r="K31" s="54"/>
      <c r="L31" s="36"/>
    </row>
    <row r="32" spans="2:12" s="1" customFormat="1" ht="14.45" customHeight="1">
      <c r="B32" s="36"/>
      <c r="F32" s="110" t="s">
        <v>42</v>
      </c>
      <c r="I32" s="111" t="s">
        <v>41</v>
      </c>
      <c r="J32" s="110" t="s">
        <v>43</v>
      </c>
      <c r="L32" s="36"/>
    </row>
    <row r="33" spans="2:12" s="1" customFormat="1" ht="14.45" customHeight="1">
      <c r="B33" s="36"/>
      <c r="D33" s="101" t="s">
        <v>44</v>
      </c>
      <c r="E33" s="101" t="s">
        <v>45</v>
      </c>
      <c r="F33" s="112">
        <f>ROUND((SUM(BE80:BE82)),2)</f>
        <v>0</v>
      </c>
      <c r="I33" s="113">
        <v>0.21</v>
      </c>
      <c r="J33" s="112">
        <f>ROUND(((SUM(BE80:BE82))*I33),2)</f>
        <v>0</v>
      </c>
      <c r="L33" s="36"/>
    </row>
    <row r="34" spans="2:12" s="1" customFormat="1" ht="14.45" customHeight="1">
      <c r="B34" s="36"/>
      <c r="E34" s="101" t="s">
        <v>46</v>
      </c>
      <c r="F34" s="112">
        <f>ROUND((SUM(BF80:BF82)),2)</f>
        <v>0</v>
      </c>
      <c r="I34" s="113">
        <v>0.15</v>
      </c>
      <c r="J34" s="112">
        <f>ROUND(((SUM(BF80:BF82))*I34),2)</f>
        <v>0</v>
      </c>
      <c r="L34" s="36"/>
    </row>
    <row r="35" spans="2:12" s="1" customFormat="1" ht="14.45" customHeight="1" hidden="1">
      <c r="B35" s="36"/>
      <c r="E35" s="101" t="s">
        <v>47</v>
      </c>
      <c r="F35" s="112">
        <f>ROUND((SUM(BG80:BG82)),2)</f>
        <v>0</v>
      </c>
      <c r="I35" s="113">
        <v>0.21</v>
      </c>
      <c r="J35" s="112">
        <f>0</f>
        <v>0</v>
      </c>
      <c r="L35" s="36"/>
    </row>
    <row r="36" spans="2:12" s="1" customFormat="1" ht="14.45" customHeight="1" hidden="1">
      <c r="B36" s="36"/>
      <c r="E36" s="101" t="s">
        <v>48</v>
      </c>
      <c r="F36" s="112">
        <f>ROUND((SUM(BH80:BH82)),2)</f>
        <v>0</v>
      </c>
      <c r="I36" s="113">
        <v>0.15</v>
      </c>
      <c r="J36" s="112">
        <f>0</f>
        <v>0</v>
      </c>
      <c r="L36" s="36"/>
    </row>
    <row r="37" spans="2:12" s="1" customFormat="1" ht="14.45" customHeight="1" hidden="1">
      <c r="B37" s="36"/>
      <c r="E37" s="101" t="s">
        <v>49</v>
      </c>
      <c r="F37" s="112">
        <f>ROUND((SUM(BI80:BI82)),2)</f>
        <v>0</v>
      </c>
      <c r="I37" s="113">
        <v>0</v>
      </c>
      <c r="J37" s="112">
        <f>0</f>
        <v>0</v>
      </c>
      <c r="L37" s="36"/>
    </row>
    <row r="38" spans="2:12" s="1" customFormat="1" ht="6.95" customHeight="1">
      <c r="B38" s="36"/>
      <c r="I38" s="102"/>
      <c r="L38" s="36"/>
    </row>
    <row r="39" spans="2:12" s="1" customFormat="1" ht="25.35" customHeight="1">
      <c r="B39" s="36"/>
      <c r="C39" s="114"/>
      <c r="D39" s="115" t="s">
        <v>50</v>
      </c>
      <c r="E39" s="116"/>
      <c r="F39" s="116"/>
      <c r="G39" s="117" t="s">
        <v>51</v>
      </c>
      <c r="H39" s="118" t="s">
        <v>52</v>
      </c>
      <c r="I39" s="119"/>
      <c r="J39" s="120">
        <f>SUM(J30:J37)</f>
        <v>0</v>
      </c>
      <c r="K39" s="121"/>
      <c r="L39" s="36"/>
    </row>
    <row r="40" spans="2:12" s="1" customFormat="1" ht="14.45" customHeight="1">
      <c r="B40" s="122"/>
      <c r="C40" s="123"/>
      <c r="D40" s="123"/>
      <c r="E40" s="123"/>
      <c r="F40" s="123"/>
      <c r="G40" s="123"/>
      <c r="H40" s="123"/>
      <c r="I40" s="124"/>
      <c r="J40" s="123"/>
      <c r="K40" s="123"/>
      <c r="L40" s="36"/>
    </row>
    <row r="44" spans="2:12" s="1" customFormat="1" ht="6.95" customHeight="1">
      <c r="B44" s="125"/>
      <c r="C44" s="126"/>
      <c r="D44" s="126"/>
      <c r="E44" s="126"/>
      <c r="F44" s="126"/>
      <c r="G44" s="126"/>
      <c r="H44" s="126"/>
      <c r="I44" s="127"/>
      <c r="J44" s="126"/>
      <c r="K44" s="126"/>
      <c r="L44" s="36"/>
    </row>
    <row r="45" spans="2:12" s="1" customFormat="1" ht="24.95" customHeight="1">
      <c r="B45" s="32"/>
      <c r="C45" s="21" t="s">
        <v>131</v>
      </c>
      <c r="D45" s="33"/>
      <c r="E45" s="33"/>
      <c r="F45" s="33"/>
      <c r="G45" s="33"/>
      <c r="H45" s="33"/>
      <c r="I45" s="102"/>
      <c r="J45" s="33"/>
      <c r="K45" s="33"/>
      <c r="L45" s="36"/>
    </row>
    <row r="46" spans="2:12" s="1" customFormat="1" ht="6.95" customHeight="1">
      <c r="B46" s="32"/>
      <c r="C46" s="33"/>
      <c r="D46" s="33"/>
      <c r="E46" s="33"/>
      <c r="F46" s="33"/>
      <c r="G46" s="33"/>
      <c r="H46" s="33"/>
      <c r="I46" s="102"/>
      <c r="J46" s="33"/>
      <c r="K46" s="33"/>
      <c r="L46" s="36"/>
    </row>
    <row r="47" spans="2:12" s="1" customFormat="1" ht="12" customHeight="1">
      <c r="B47" s="32"/>
      <c r="C47" s="27" t="s">
        <v>16</v>
      </c>
      <c r="D47" s="33"/>
      <c r="E47" s="33"/>
      <c r="F47" s="33"/>
      <c r="G47" s="33"/>
      <c r="H47" s="33"/>
      <c r="I47" s="102"/>
      <c r="J47" s="33"/>
      <c r="K47" s="33"/>
      <c r="L47" s="36"/>
    </row>
    <row r="48" spans="2:12" s="1" customFormat="1" ht="16.5" customHeight="1">
      <c r="B48" s="32"/>
      <c r="C48" s="33"/>
      <c r="D48" s="33"/>
      <c r="E48" s="278" t="str">
        <f>E7</f>
        <v>Zeleň Savarin (Dr. Martínka)</v>
      </c>
      <c r="F48" s="279"/>
      <c r="G48" s="279"/>
      <c r="H48" s="279"/>
      <c r="I48" s="102"/>
      <c r="J48" s="33"/>
      <c r="K48" s="33"/>
      <c r="L48" s="36"/>
    </row>
    <row r="49" spans="2:12" s="1" customFormat="1" ht="12" customHeight="1">
      <c r="B49" s="32"/>
      <c r="C49" s="27" t="s">
        <v>122</v>
      </c>
      <c r="D49" s="33"/>
      <c r="E49" s="33"/>
      <c r="F49" s="33"/>
      <c r="G49" s="33"/>
      <c r="H49" s="33"/>
      <c r="I49" s="102"/>
      <c r="J49" s="33"/>
      <c r="K49" s="33"/>
      <c r="L49" s="36"/>
    </row>
    <row r="50" spans="2:12" s="1" customFormat="1" ht="16.5" customHeight="1">
      <c r="B50" s="32"/>
      <c r="C50" s="33"/>
      <c r="D50" s="33"/>
      <c r="E50" s="263" t="str">
        <f>E9</f>
        <v>D.4 - Veřejné osvětlení</v>
      </c>
      <c r="F50" s="262"/>
      <c r="G50" s="262"/>
      <c r="H50" s="262"/>
      <c r="I50" s="102"/>
      <c r="J50" s="33"/>
      <c r="K50" s="33"/>
      <c r="L50" s="36"/>
    </row>
    <row r="51" spans="2:12" s="1" customFormat="1" ht="6.95" customHeight="1">
      <c r="B51" s="32"/>
      <c r="C51" s="33"/>
      <c r="D51" s="33"/>
      <c r="E51" s="33"/>
      <c r="F51" s="33"/>
      <c r="G51" s="33"/>
      <c r="H51" s="33"/>
      <c r="I51" s="102"/>
      <c r="J51" s="33"/>
      <c r="K51" s="33"/>
      <c r="L51" s="36"/>
    </row>
    <row r="52" spans="2:12" s="1" customFormat="1" ht="12" customHeight="1">
      <c r="B52" s="32"/>
      <c r="C52" s="27" t="s">
        <v>22</v>
      </c>
      <c r="D52" s="33"/>
      <c r="E52" s="33"/>
      <c r="F52" s="25" t="str">
        <f>F12</f>
        <v>k.ú. Hrabůvka</v>
      </c>
      <c r="G52" s="33"/>
      <c r="H52" s="33"/>
      <c r="I52" s="103" t="s">
        <v>24</v>
      </c>
      <c r="J52" s="53" t="str">
        <f>IF(J12="","",J12)</f>
        <v>6. 1. 2017</v>
      </c>
      <c r="K52" s="33"/>
      <c r="L52" s="36"/>
    </row>
    <row r="53" spans="2:12" s="1" customFormat="1" ht="6.95" customHeight="1">
      <c r="B53" s="32"/>
      <c r="C53" s="33"/>
      <c r="D53" s="33"/>
      <c r="E53" s="33"/>
      <c r="F53" s="33"/>
      <c r="G53" s="33"/>
      <c r="H53" s="33"/>
      <c r="I53" s="102"/>
      <c r="J53" s="33"/>
      <c r="K53" s="33"/>
      <c r="L53" s="36"/>
    </row>
    <row r="54" spans="2:12" s="1" customFormat="1" ht="24.95" customHeight="1">
      <c r="B54" s="32"/>
      <c r="C54" s="27" t="s">
        <v>28</v>
      </c>
      <c r="D54" s="33"/>
      <c r="E54" s="33"/>
      <c r="F54" s="25" t="str">
        <f>E15</f>
        <v>SM Ostrava, Horní 791/3, 700 30 Ostrava–Hrabůvka</v>
      </c>
      <c r="G54" s="33"/>
      <c r="H54" s="33"/>
      <c r="I54" s="103" t="s">
        <v>34</v>
      </c>
      <c r="J54" s="30" t="str">
        <f>E21</f>
        <v>Atregia, s.r.o., Šebrov 215, 679 22</v>
      </c>
      <c r="K54" s="33"/>
      <c r="L54" s="36"/>
    </row>
    <row r="55" spans="2:12" s="1" customFormat="1" ht="13.7" customHeight="1">
      <c r="B55" s="32"/>
      <c r="C55" s="27" t="s">
        <v>32</v>
      </c>
      <c r="D55" s="33"/>
      <c r="E55" s="33"/>
      <c r="F55" s="25" t="str">
        <f>IF(E18="","",E18)</f>
        <v>Vyplň údaj</v>
      </c>
      <c r="G55" s="33"/>
      <c r="H55" s="33"/>
      <c r="I55" s="103" t="s">
        <v>37</v>
      </c>
      <c r="J55" s="30" t="str">
        <f>E24</f>
        <v>Ing. Lenka Požárová</v>
      </c>
      <c r="K55" s="33"/>
      <c r="L55" s="36"/>
    </row>
    <row r="56" spans="2:12" s="1" customFormat="1" ht="10.35" customHeight="1">
      <c r="B56" s="32"/>
      <c r="C56" s="33"/>
      <c r="D56" s="33"/>
      <c r="E56" s="33"/>
      <c r="F56" s="33"/>
      <c r="G56" s="33"/>
      <c r="H56" s="33"/>
      <c r="I56" s="102"/>
      <c r="J56" s="33"/>
      <c r="K56" s="33"/>
      <c r="L56" s="36"/>
    </row>
    <row r="57" spans="2:12" s="1" customFormat="1" ht="29.25" customHeight="1">
      <c r="B57" s="32"/>
      <c r="C57" s="128" t="s">
        <v>132</v>
      </c>
      <c r="D57" s="129"/>
      <c r="E57" s="129"/>
      <c r="F57" s="129"/>
      <c r="G57" s="129"/>
      <c r="H57" s="129"/>
      <c r="I57" s="130"/>
      <c r="J57" s="131" t="s">
        <v>133</v>
      </c>
      <c r="K57" s="129"/>
      <c r="L57" s="36"/>
    </row>
    <row r="58" spans="2:12" s="1" customFormat="1" ht="10.35" customHeight="1">
      <c r="B58" s="32"/>
      <c r="C58" s="33"/>
      <c r="D58" s="33"/>
      <c r="E58" s="33"/>
      <c r="F58" s="33"/>
      <c r="G58" s="33"/>
      <c r="H58" s="33"/>
      <c r="I58" s="102"/>
      <c r="J58" s="33"/>
      <c r="K58" s="33"/>
      <c r="L58" s="36"/>
    </row>
    <row r="59" spans="2:47" s="1" customFormat="1" ht="22.9" customHeight="1">
      <c r="B59" s="32"/>
      <c r="C59" s="132" t="s">
        <v>134</v>
      </c>
      <c r="D59" s="33"/>
      <c r="E59" s="33"/>
      <c r="F59" s="33"/>
      <c r="G59" s="33"/>
      <c r="H59" s="33"/>
      <c r="I59" s="102"/>
      <c r="J59" s="71">
        <f>J80</f>
        <v>0</v>
      </c>
      <c r="K59" s="33"/>
      <c r="L59" s="36"/>
      <c r="AU59" s="15" t="s">
        <v>135</v>
      </c>
    </row>
    <row r="60" spans="2:12" s="7" customFormat="1" ht="24.95" customHeight="1">
      <c r="B60" s="133"/>
      <c r="C60" s="134"/>
      <c r="D60" s="135" t="s">
        <v>136</v>
      </c>
      <c r="E60" s="136"/>
      <c r="F60" s="136"/>
      <c r="G60" s="136"/>
      <c r="H60" s="136"/>
      <c r="I60" s="137"/>
      <c r="J60" s="138">
        <f>J81</f>
        <v>0</v>
      </c>
      <c r="K60" s="134"/>
      <c r="L60" s="139"/>
    </row>
    <row r="61" spans="2:12" s="1" customFormat="1" ht="21.75" customHeight="1">
      <c r="B61" s="32"/>
      <c r="C61" s="33"/>
      <c r="D61" s="33"/>
      <c r="E61" s="33"/>
      <c r="F61" s="33"/>
      <c r="G61" s="33"/>
      <c r="H61" s="33"/>
      <c r="I61" s="102"/>
      <c r="J61" s="33"/>
      <c r="K61" s="33"/>
      <c r="L61" s="36"/>
    </row>
    <row r="62" spans="2:12" s="1" customFormat="1" ht="6.95" customHeight="1">
      <c r="B62" s="44"/>
      <c r="C62" s="45"/>
      <c r="D62" s="45"/>
      <c r="E62" s="45"/>
      <c r="F62" s="45"/>
      <c r="G62" s="45"/>
      <c r="H62" s="45"/>
      <c r="I62" s="124"/>
      <c r="J62" s="45"/>
      <c r="K62" s="45"/>
      <c r="L62" s="36"/>
    </row>
    <row r="66" spans="2:12" s="1" customFormat="1" ht="6.95" customHeight="1">
      <c r="B66" s="46"/>
      <c r="C66" s="47"/>
      <c r="D66" s="47"/>
      <c r="E66" s="47"/>
      <c r="F66" s="47"/>
      <c r="G66" s="47"/>
      <c r="H66" s="47"/>
      <c r="I66" s="127"/>
      <c r="J66" s="47"/>
      <c r="K66" s="47"/>
      <c r="L66" s="36"/>
    </row>
    <row r="67" spans="2:12" s="1" customFormat="1" ht="24.95" customHeight="1">
      <c r="B67" s="32"/>
      <c r="C67" s="21" t="s">
        <v>141</v>
      </c>
      <c r="D67" s="33"/>
      <c r="E67" s="33"/>
      <c r="F67" s="33"/>
      <c r="G67" s="33"/>
      <c r="H67" s="33"/>
      <c r="I67" s="102"/>
      <c r="J67" s="33"/>
      <c r="K67" s="33"/>
      <c r="L67" s="36"/>
    </row>
    <row r="68" spans="2:12" s="1" customFormat="1" ht="6.95" customHeight="1">
      <c r="B68" s="32"/>
      <c r="C68" s="33"/>
      <c r="D68" s="33"/>
      <c r="E68" s="33"/>
      <c r="F68" s="33"/>
      <c r="G68" s="33"/>
      <c r="H68" s="33"/>
      <c r="I68" s="102"/>
      <c r="J68" s="33"/>
      <c r="K68" s="33"/>
      <c r="L68" s="36"/>
    </row>
    <row r="69" spans="2:12" s="1" customFormat="1" ht="12" customHeight="1">
      <c r="B69" s="32"/>
      <c r="C69" s="27" t="s">
        <v>16</v>
      </c>
      <c r="D69" s="33"/>
      <c r="E69" s="33"/>
      <c r="F69" s="33"/>
      <c r="G69" s="33"/>
      <c r="H69" s="33"/>
      <c r="I69" s="102"/>
      <c r="J69" s="33"/>
      <c r="K69" s="33"/>
      <c r="L69" s="36"/>
    </row>
    <row r="70" spans="2:12" s="1" customFormat="1" ht="16.5" customHeight="1">
      <c r="B70" s="32"/>
      <c r="C70" s="33"/>
      <c r="D70" s="33"/>
      <c r="E70" s="278" t="str">
        <f>E7</f>
        <v>Zeleň Savarin (Dr. Martínka)</v>
      </c>
      <c r="F70" s="279"/>
      <c r="G70" s="279"/>
      <c r="H70" s="279"/>
      <c r="I70" s="102"/>
      <c r="J70" s="33"/>
      <c r="K70" s="33"/>
      <c r="L70" s="36"/>
    </row>
    <row r="71" spans="2:12" s="1" customFormat="1" ht="12" customHeight="1">
      <c r="B71" s="32"/>
      <c r="C71" s="27" t="s">
        <v>122</v>
      </c>
      <c r="D71" s="33"/>
      <c r="E71" s="33"/>
      <c r="F71" s="33"/>
      <c r="G71" s="33"/>
      <c r="H71" s="33"/>
      <c r="I71" s="102"/>
      <c r="J71" s="33"/>
      <c r="K71" s="33"/>
      <c r="L71" s="36"/>
    </row>
    <row r="72" spans="2:12" s="1" customFormat="1" ht="16.5" customHeight="1">
      <c r="B72" s="32"/>
      <c r="C72" s="33"/>
      <c r="D72" s="33"/>
      <c r="E72" s="263" t="str">
        <f>E9</f>
        <v>D.4 - Veřejné osvětlení</v>
      </c>
      <c r="F72" s="262"/>
      <c r="G72" s="262"/>
      <c r="H72" s="262"/>
      <c r="I72" s="102"/>
      <c r="J72" s="33"/>
      <c r="K72" s="33"/>
      <c r="L72" s="36"/>
    </row>
    <row r="73" spans="2:12" s="1" customFormat="1" ht="6.95" customHeight="1">
      <c r="B73" s="32"/>
      <c r="C73" s="33"/>
      <c r="D73" s="33"/>
      <c r="E73" s="33"/>
      <c r="F73" s="33"/>
      <c r="G73" s="33"/>
      <c r="H73" s="33"/>
      <c r="I73" s="102"/>
      <c r="J73" s="33"/>
      <c r="K73" s="33"/>
      <c r="L73" s="36"/>
    </row>
    <row r="74" spans="2:12" s="1" customFormat="1" ht="12" customHeight="1">
      <c r="B74" s="32"/>
      <c r="C74" s="27" t="s">
        <v>22</v>
      </c>
      <c r="D74" s="33"/>
      <c r="E74" s="33"/>
      <c r="F74" s="25" t="str">
        <f>F12</f>
        <v>k.ú. Hrabůvka</v>
      </c>
      <c r="G74" s="33"/>
      <c r="H74" s="33"/>
      <c r="I74" s="103" t="s">
        <v>24</v>
      </c>
      <c r="J74" s="53" t="str">
        <f>IF(J12="","",J12)</f>
        <v>6. 1. 2017</v>
      </c>
      <c r="K74" s="33"/>
      <c r="L74" s="36"/>
    </row>
    <row r="75" spans="2:12" s="1" customFormat="1" ht="6.95" customHeight="1">
      <c r="B75" s="32"/>
      <c r="C75" s="33"/>
      <c r="D75" s="33"/>
      <c r="E75" s="33"/>
      <c r="F75" s="33"/>
      <c r="G75" s="33"/>
      <c r="H75" s="33"/>
      <c r="I75" s="102"/>
      <c r="J75" s="33"/>
      <c r="K75" s="33"/>
      <c r="L75" s="36"/>
    </row>
    <row r="76" spans="2:12" s="1" customFormat="1" ht="24.95" customHeight="1">
      <c r="B76" s="32"/>
      <c r="C76" s="27" t="s">
        <v>28</v>
      </c>
      <c r="D76" s="33"/>
      <c r="E76" s="33"/>
      <c r="F76" s="25" t="str">
        <f>E15</f>
        <v>SM Ostrava, Horní 791/3, 700 30 Ostrava–Hrabůvka</v>
      </c>
      <c r="G76" s="33"/>
      <c r="H76" s="33"/>
      <c r="I76" s="103" t="s">
        <v>34</v>
      </c>
      <c r="J76" s="30" t="str">
        <f>E21</f>
        <v>Atregia, s.r.o., Šebrov 215, 679 22</v>
      </c>
      <c r="K76" s="33"/>
      <c r="L76" s="36"/>
    </row>
    <row r="77" spans="2:12" s="1" customFormat="1" ht="13.7" customHeight="1">
      <c r="B77" s="32"/>
      <c r="C77" s="27" t="s">
        <v>32</v>
      </c>
      <c r="D77" s="33"/>
      <c r="E77" s="33"/>
      <c r="F77" s="25" t="str">
        <f>IF(E18="","",E18)</f>
        <v>Vyplň údaj</v>
      </c>
      <c r="G77" s="33"/>
      <c r="H77" s="33"/>
      <c r="I77" s="103" t="s">
        <v>37</v>
      </c>
      <c r="J77" s="30" t="str">
        <f>E24</f>
        <v>Ing. Lenka Požárová</v>
      </c>
      <c r="K77" s="33"/>
      <c r="L77" s="36"/>
    </row>
    <row r="78" spans="2:12" s="1" customFormat="1" ht="10.35" customHeight="1">
      <c r="B78" s="32"/>
      <c r="C78" s="33"/>
      <c r="D78" s="33"/>
      <c r="E78" s="33"/>
      <c r="F78" s="33"/>
      <c r="G78" s="33"/>
      <c r="H78" s="33"/>
      <c r="I78" s="102"/>
      <c r="J78" s="33"/>
      <c r="K78" s="33"/>
      <c r="L78" s="36"/>
    </row>
    <row r="79" spans="2:20" s="9" customFormat="1" ht="29.25" customHeight="1">
      <c r="B79" s="147"/>
      <c r="C79" s="148" t="s">
        <v>142</v>
      </c>
      <c r="D79" s="149" t="s">
        <v>59</v>
      </c>
      <c r="E79" s="149" t="s">
        <v>55</v>
      </c>
      <c r="F79" s="149" t="s">
        <v>56</v>
      </c>
      <c r="G79" s="149" t="s">
        <v>143</v>
      </c>
      <c r="H79" s="149" t="s">
        <v>144</v>
      </c>
      <c r="I79" s="150" t="s">
        <v>145</v>
      </c>
      <c r="J79" s="149" t="s">
        <v>133</v>
      </c>
      <c r="K79" s="151" t="s">
        <v>146</v>
      </c>
      <c r="L79" s="152"/>
      <c r="M79" s="62" t="s">
        <v>1</v>
      </c>
      <c r="N79" s="63" t="s">
        <v>44</v>
      </c>
      <c r="O79" s="63" t="s">
        <v>147</v>
      </c>
      <c r="P79" s="63" t="s">
        <v>148</v>
      </c>
      <c r="Q79" s="63" t="s">
        <v>149</v>
      </c>
      <c r="R79" s="63" t="s">
        <v>150</v>
      </c>
      <c r="S79" s="63" t="s">
        <v>151</v>
      </c>
      <c r="T79" s="64" t="s">
        <v>152</v>
      </c>
    </row>
    <row r="80" spans="2:63" s="1" customFormat="1" ht="22.9" customHeight="1">
      <c r="B80" s="32"/>
      <c r="C80" s="69" t="s">
        <v>153</v>
      </c>
      <c r="D80" s="33"/>
      <c r="E80" s="33"/>
      <c r="F80" s="33"/>
      <c r="G80" s="33"/>
      <c r="H80" s="33"/>
      <c r="I80" s="102"/>
      <c r="J80" s="153">
        <f>BK80</f>
        <v>0</v>
      </c>
      <c r="K80" s="33"/>
      <c r="L80" s="36"/>
      <c r="M80" s="65"/>
      <c r="N80" s="66"/>
      <c r="O80" s="66"/>
      <c r="P80" s="154">
        <f>P81</f>
        <v>0</v>
      </c>
      <c r="Q80" s="66"/>
      <c r="R80" s="154">
        <f>R81</f>
        <v>0</v>
      </c>
      <c r="S80" s="66"/>
      <c r="T80" s="155">
        <f>T81</f>
        <v>0</v>
      </c>
      <c r="AT80" s="15" t="s">
        <v>73</v>
      </c>
      <c r="AU80" s="15" t="s">
        <v>135</v>
      </c>
      <c r="BK80" s="156">
        <f>BK81</f>
        <v>0</v>
      </c>
    </row>
    <row r="81" spans="2:63" s="10" customFormat="1" ht="25.9" customHeight="1">
      <c r="B81" s="157"/>
      <c r="C81" s="158"/>
      <c r="D81" s="159" t="s">
        <v>73</v>
      </c>
      <c r="E81" s="160" t="s">
        <v>154</v>
      </c>
      <c r="F81" s="160" t="s">
        <v>155</v>
      </c>
      <c r="G81" s="158"/>
      <c r="H81" s="158"/>
      <c r="I81" s="161"/>
      <c r="J81" s="162">
        <f>BK81</f>
        <v>0</v>
      </c>
      <c r="K81" s="158"/>
      <c r="L81" s="163"/>
      <c r="M81" s="164"/>
      <c r="N81" s="165"/>
      <c r="O81" s="165"/>
      <c r="P81" s="166">
        <f>P82</f>
        <v>0</v>
      </c>
      <c r="Q81" s="165"/>
      <c r="R81" s="166">
        <f>R82</f>
        <v>0</v>
      </c>
      <c r="S81" s="165"/>
      <c r="T81" s="167">
        <f>T82</f>
        <v>0</v>
      </c>
      <c r="AR81" s="168" t="s">
        <v>21</v>
      </c>
      <c r="AT81" s="169" t="s">
        <v>73</v>
      </c>
      <c r="AU81" s="169" t="s">
        <v>74</v>
      </c>
      <c r="AY81" s="168" t="s">
        <v>156</v>
      </c>
      <c r="BK81" s="170">
        <f>BK82</f>
        <v>0</v>
      </c>
    </row>
    <row r="82" spans="2:65" s="1" customFormat="1" ht="16.5" customHeight="1">
      <c r="B82" s="32"/>
      <c r="C82" s="173" t="s">
        <v>21</v>
      </c>
      <c r="D82" s="173" t="s">
        <v>158</v>
      </c>
      <c r="E82" s="174" t="s">
        <v>376</v>
      </c>
      <c r="F82" s="175" t="s">
        <v>721</v>
      </c>
      <c r="G82" s="176" t="s">
        <v>378</v>
      </c>
      <c r="H82" s="177">
        <v>1</v>
      </c>
      <c r="I82" s="178"/>
      <c r="J82" s="179">
        <f>ROUND(I82*H82,2)</f>
        <v>0</v>
      </c>
      <c r="K82" s="175" t="s">
        <v>1</v>
      </c>
      <c r="L82" s="36"/>
      <c r="M82" s="218" t="s">
        <v>1</v>
      </c>
      <c r="N82" s="219" t="s">
        <v>45</v>
      </c>
      <c r="O82" s="220"/>
      <c r="P82" s="221">
        <f>O82*H82</f>
        <v>0</v>
      </c>
      <c r="Q82" s="221">
        <v>0</v>
      </c>
      <c r="R82" s="221">
        <f>Q82*H82</f>
        <v>0</v>
      </c>
      <c r="S82" s="221">
        <v>0</v>
      </c>
      <c r="T82" s="222">
        <f>S82*H82</f>
        <v>0</v>
      </c>
      <c r="AR82" s="15" t="s">
        <v>162</v>
      </c>
      <c r="AT82" s="15" t="s">
        <v>158</v>
      </c>
      <c r="AU82" s="15" t="s">
        <v>21</v>
      </c>
      <c r="AY82" s="15" t="s">
        <v>156</v>
      </c>
      <c r="BE82" s="184">
        <f>IF(N82="základní",J82,0)</f>
        <v>0</v>
      </c>
      <c r="BF82" s="184">
        <f>IF(N82="snížená",J82,0)</f>
        <v>0</v>
      </c>
      <c r="BG82" s="184">
        <f>IF(N82="zákl. přenesená",J82,0)</f>
        <v>0</v>
      </c>
      <c r="BH82" s="184">
        <f>IF(N82="sníž. přenesená",J82,0)</f>
        <v>0</v>
      </c>
      <c r="BI82" s="184">
        <f>IF(N82="nulová",J82,0)</f>
        <v>0</v>
      </c>
      <c r="BJ82" s="15" t="s">
        <v>21</v>
      </c>
      <c r="BK82" s="184">
        <f>ROUND(I82*H82,2)</f>
        <v>0</v>
      </c>
      <c r="BL82" s="15" t="s">
        <v>162</v>
      </c>
      <c r="BM82" s="15" t="s">
        <v>722</v>
      </c>
    </row>
    <row r="83" spans="2:12" s="1" customFormat="1" ht="6.95" customHeight="1">
      <c r="B83" s="44"/>
      <c r="C83" s="45"/>
      <c r="D83" s="45"/>
      <c r="E83" s="45"/>
      <c r="F83" s="45"/>
      <c r="G83" s="45"/>
      <c r="H83" s="45"/>
      <c r="I83" s="124"/>
      <c r="J83" s="45"/>
      <c r="K83" s="45"/>
      <c r="L83" s="36"/>
    </row>
  </sheetData>
  <sheetProtection algorithmName="SHA-512" hashValue="e2eTVa2H7tpQstD+IUQRuxOU5UZX063tuHkZXBO1zsneddE6ClJ8jdX73Vys8jR/Hzwo6Z/R8BgHHLQZuZuFiw==" saltValue="YsI1u+IU2RHVIHPZmYpyhIuFOQU7u+DUVsYkSK3RRlUvj1QBmm1A2hezIoEUCr1b10VPVHq87h1bnsuTr3Ka4w==" spinCount="100000" sheet="1" objects="1" scenarios="1" formatColumns="0" formatRows="0" autoFilter="0"/>
  <autoFilter ref="C79:K82"/>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40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56" ht="36.95" customHeight="1">
      <c r="L2" s="254"/>
      <c r="M2" s="254"/>
      <c r="N2" s="254"/>
      <c r="O2" s="254"/>
      <c r="P2" s="254"/>
      <c r="Q2" s="254"/>
      <c r="R2" s="254"/>
      <c r="S2" s="254"/>
      <c r="T2" s="254"/>
      <c r="U2" s="254"/>
      <c r="V2" s="254"/>
      <c r="AT2" s="15" t="s">
        <v>95</v>
      </c>
      <c r="AZ2" s="96" t="s">
        <v>723</v>
      </c>
      <c r="BA2" s="96" t="s">
        <v>724</v>
      </c>
      <c r="BB2" s="96" t="s">
        <v>725</v>
      </c>
      <c r="BC2" s="96" t="s">
        <v>726</v>
      </c>
      <c r="BD2" s="96" t="s">
        <v>103</v>
      </c>
    </row>
    <row r="3" spans="2:56" ht="6.95" customHeight="1">
      <c r="B3" s="97"/>
      <c r="C3" s="98"/>
      <c r="D3" s="98"/>
      <c r="E3" s="98"/>
      <c r="F3" s="98"/>
      <c r="G3" s="98"/>
      <c r="H3" s="98"/>
      <c r="I3" s="99"/>
      <c r="J3" s="98"/>
      <c r="K3" s="98"/>
      <c r="L3" s="18"/>
      <c r="AT3" s="15" t="s">
        <v>83</v>
      </c>
      <c r="AZ3" s="96" t="s">
        <v>99</v>
      </c>
      <c r="BA3" s="96" t="s">
        <v>100</v>
      </c>
      <c r="BB3" s="96" t="s">
        <v>101</v>
      </c>
      <c r="BC3" s="96" t="s">
        <v>727</v>
      </c>
      <c r="BD3" s="96" t="s">
        <v>103</v>
      </c>
    </row>
    <row r="4" spans="2:56" ht="24.95" customHeight="1">
      <c r="B4" s="18"/>
      <c r="D4" s="100" t="s">
        <v>108</v>
      </c>
      <c r="L4" s="18"/>
      <c r="M4" s="22" t="s">
        <v>10</v>
      </c>
      <c r="AT4" s="15" t="s">
        <v>4</v>
      </c>
      <c r="AZ4" s="96" t="s">
        <v>728</v>
      </c>
      <c r="BA4" s="96" t="s">
        <v>729</v>
      </c>
      <c r="BB4" s="96" t="s">
        <v>725</v>
      </c>
      <c r="BC4" s="96" t="s">
        <v>730</v>
      </c>
      <c r="BD4" s="96" t="s">
        <v>103</v>
      </c>
    </row>
    <row r="5" spans="2:56" ht="6.95" customHeight="1">
      <c r="B5" s="18"/>
      <c r="L5" s="18"/>
      <c r="AZ5" s="96" t="s">
        <v>731</v>
      </c>
      <c r="BA5" s="96" t="s">
        <v>732</v>
      </c>
      <c r="BB5" s="96" t="s">
        <v>106</v>
      </c>
      <c r="BC5" s="96" t="s">
        <v>733</v>
      </c>
      <c r="BD5" s="96" t="s">
        <v>103</v>
      </c>
    </row>
    <row r="6" spans="2:56" ht="12" customHeight="1">
      <c r="B6" s="18"/>
      <c r="D6" s="101" t="s">
        <v>16</v>
      </c>
      <c r="L6" s="18"/>
      <c r="AZ6" s="96" t="s">
        <v>734</v>
      </c>
      <c r="BA6" s="96" t="s">
        <v>735</v>
      </c>
      <c r="BB6" s="96" t="s">
        <v>106</v>
      </c>
      <c r="BC6" s="96" t="s">
        <v>736</v>
      </c>
      <c r="BD6" s="96" t="s">
        <v>103</v>
      </c>
    </row>
    <row r="7" spans="2:56" ht="16.5" customHeight="1">
      <c r="B7" s="18"/>
      <c r="E7" s="280" t="str">
        <f>'Rekapitulace stavby'!K6</f>
        <v>Zeleň Savarin (Dr. Martínka)</v>
      </c>
      <c r="F7" s="281"/>
      <c r="G7" s="281"/>
      <c r="H7" s="281"/>
      <c r="L7" s="18"/>
      <c r="AZ7" s="96" t="s">
        <v>737</v>
      </c>
      <c r="BA7" s="96" t="s">
        <v>738</v>
      </c>
      <c r="BB7" s="96" t="s">
        <v>106</v>
      </c>
      <c r="BC7" s="96" t="s">
        <v>321</v>
      </c>
      <c r="BD7" s="96" t="s">
        <v>103</v>
      </c>
    </row>
    <row r="8" spans="2:56" s="1" customFormat="1" ht="12" customHeight="1">
      <c r="B8" s="36"/>
      <c r="D8" s="101" t="s">
        <v>122</v>
      </c>
      <c r="I8" s="102"/>
      <c r="L8" s="36"/>
      <c r="AZ8" s="96" t="s">
        <v>739</v>
      </c>
      <c r="BA8" s="96" t="s">
        <v>740</v>
      </c>
      <c r="BB8" s="96" t="s">
        <v>106</v>
      </c>
      <c r="BC8" s="96" t="s">
        <v>741</v>
      </c>
      <c r="BD8" s="96" t="s">
        <v>103</v>
      </c>
    </row>
    <row r="9" spans="2:56" s="1" customFormat="1" ht="36.95" customHeight="1">
      <c r="B9" s="36"/>
      <c r="E9" s="282" t="s">
        <v>742</v>
      </c>
      <c r="F9" s="283"/>
      <c r="G9" s="283"/>
      <c r="H9" s="283"/>
      <c r="I9" s="102"/>
      <c r="L9" s="36"/>
      <c r="AZ9" s="96" t="s">
        <v>743</v>
      </c>
      <c r="BA9" s="96" t="s">
        <v>744</v>
      </c>
      <c r="BB9" s="96" t="s">
        <v>106</v>
      </c>
      <c r="BC9" s="96" t="s">
        <v>745</v>
      </c>
      <c r="BD9" s="96" t="s">
        <v>103</v>
      </c>
    </row>
    <row r="10" spans="2:56" s="1" customFormat="1" ht="12">
      <c r="B10" s="36"/>
      <c r="I10" s="102"/>
      <c r="L10" s="36"/>
      <c r="AZ10" s="96" t="s">
        <v>746</v>
      </c>
      <c r="BA10" s="96" t="s">
        <v>747</v>
      </c>
      <c r="BB10" s="96" t="s">
        <v>725</v>
      </c>
      <c r="BC10" s="96" t="s">
        <v>185</v>
      </c>
      <c r="BD10" s="96" t="s">
        <v>103</v>
      </c>
    </row>
    <row r="11" spans="2:56" s="1" customFormat="1" ht="12" customHeight="1">
      <c r="B11" s="36"/>
      <c r="D11" s="101" t="s">
        <v>19</v>
      </c>
      <c r="F11" s="15" t="s">
        <v>1</v>
      </c>
      <c r="I11" s="103" t="s">
        <v>20</v>
      </c>
      <c r="J11" s="15" t="s">
        <v>1</v>
      </c>
      <c r="L11" s="36"/>
      <c r="AZ11" s="96" t="s">
        <v>748</v>
      </c>
      <c r="BA11" s="96" t="s">
        <v>749</v>
      </c>
      <c r="BB11" s="96" t="s">
        <v>725</v>
      </c>
      <c r="BC11" s="96" t="s">
        <v>750</v>
      </c>
      <c r="BD11" s="96" t="s">
        <v>103</v>
      </c>
    </row>
    <row r="12" spans="2:12" s="1" customFormat="1" ht="12" customHeight="1">
      <c r="B12" s="36"/>
      <c r="D12" s="101" t="s">
        <v>22</v>
      </c>
      <c r="F12" s="15" t="s">
        <v>23</v>
      </c>
      <c r="I12" s="103" t="s">
        <v>24</v>
      </c>
      <c r="J12" s="104" t="str">
        <f>'Rekapitulace stavby'!AN8</f>
        <v>6. 1. 2017</v>
      </c>
      <c r="L12" s="36"/>
    </row>
    <row r="13" spans="2:12" s="1" customFormat="1" ht="10.9" customHeight="1">
      <c r="B13" s="36"/>
      <c r="I13" s="102"/>
      <c r="L13" s="36"/>
    </row>
    <row r="14" spans="2:12" s="1" customFormat="1" ht="12" customHeight="1">
      <c r="B14" s="36"/>
      <c r="D14" s="101" t="s">
        <v>28</v>
      </c>
      <c r="I14" s="103" t="s">
        <v>29</v>
      </c>
      <c r="J14" s="15" t="s">
        <v>1</v>
      </c>
      <c r="L14" s="36"/>
    </row>
    <row r="15" spans="2:12" s="1" customFormat="1" ht="18" customHeight="1">
      <c r="B15" s="36"/>
      <c r="E15" s="15" t="s">
        <v>130</v>
      </c>
      <c r="I15" s="103" t="s">
        <v>31</v>
      </c>
      <c r="J15" s="15" t="s">
        <v>1</v>
      </c>
      <c r="L15" s="36"/>
    </row>
    <row r="16" spans="2:12" s="1" customFormat="1" ht="6.95" customHeight="1">
      <c r="B16" s="36"/>
      <c r="I16" s="102"/>
      <c r="L16" s="36"/>
    </row>
    <row r="17" spans="2:12" s="1" customFormat="1" ht="12" customHeight="1">
      <c r="B17" s="36"/>
      <c r="D17" s="101" t="s">
        <v>32</v>
      </c>
      <c r="I17" s="103" t="s">
        <v>29</v>
      </c>
      <c r="J17" s="28" t="str">
        <f>'Rekapitulace stavby'!AN13</f>
        <v>Vyplň údaj</v>
      </c>
      <c r="L17" s="36"/>
    </row>
    <row r="18" spans="2:12" s="1" customFormat="1" ht="18" customHeight="1">
      <c r="B18" s="36"/>
      <c r="E18" s="284" t="str">
        <f>'Rekapitulace stavby'!E14</f>
        <v>Vyplň údaj</v>
      </c>
      <c r="F18" s="285"/>
      <c r="G18" s="285"/>
      <c r="H18" s="285"/>
      <c r="I18" s="103" t="s">
        <v>31</v>
      </c>
      <c r="J18" s="28" t="str">
        <f>'Rekapitulace stavby'!AN14</f>
        <v>Vyplň údaj</v>
      </c>
      <c r="L18" s="36"/>
    </row>
    <row r="19" spans="2:12" s="1" customFormat="1" ht="6.95" customHeight="1">
      <c r="B19" s="36"/>
      <c r="I19" s="102"/>
      <c r="L19" s="36"/>
    </row>
    <row r="20" spans="2:12" s="1" customFormat="1" ht="12" customHeight="1">
      <c r="B20" s="36"/>
      <c r="D20" s="101" t="s">
        <v>34</v>
      </c>
      <c r="I20" s="103" t="s">
        <v>29</v>
      </c>
      <c r="J20" s="15" t="s">
        <v>1</v>
      </c>
      <c r="L20" s="36"/>
    </row>
    <row r="21" spans="2:12" s="1" customFormat="1" ht="18" customHeight="1">
      <c r="B21" s="36"/>
      <c r="E21" s="15" t="s">
        <v>35</v>
      </c>
      <c r="I21" s="103" t="s">
        <v>31</v>
      </c>
      <c r="J21" s="15" t="s">
        <v>1</v>
      </c>
      <c r="L21" s="36"/>
    </row>
    <row r="22" spans="2:12" s="1" customFormat="1" ht="6.95" customHeight="1">
      <c r="B22" s="36"/>
      <c r="I22" s="102"/>
      <c r="L22" s="36"/>
    </row>
    <row r="23" spans="2:12" s="1" customFormat="1" ht="12" customHeight="1">
      <c r="B23" s="36"/>
      <c r="D23" s="101" t="s">
        <v>37</v>
      </c>
      <c r="I23" s="103" t="s">
        <v>29</v>
      </c>
      <c r="J23" s="15" t="s">
        <v>1</v>
      </c>
      <c r="L23" s="36"/>
    </row>
    <row r="24" spans="2:12" s="1" customFormat="1" ht="18" customHeight="1">
      <c r="B24" s="36"/>
      <c r="E24" s="15" t="s">
        <v>38</v>
      </c>
      <c r="I24" s="103" t="s">
        <v>31</v>
      </c>
      <c r="J24" s="15" t="s">
        <v>1</v>
      </c>
      <c r="L24" s="36"/>
    </row>
    <row r="25" spans="2:12" s="1" customFormat="1" ht="6.95" customHeight="1">
      <c r="B25" s="36"/>
      <c r="I25" s="102"/>
      <c r="L25" s="36"/>
    </row>
    <row r="26" spans="2:12" s="1" customFormat="1" ht="12" customHeight="1">
      <c r="B26" s="36"/>
      <c r="D26" s="101" t="s">
        <v>39</v>
      </c>
      <c r="I26" s="102"/>
      <c r="L26" s="36"/>
    </row>
    <row r="27" spans="2:12" s="6" customFormat="1" ht="16.5" customHeight="1">
      <c r="B27" s="105"/>
      <c r="E27" s="286" t="s">
        <v>1</v>
      </c>
      <c r="F27" s="286"/>
      <c r="G27" s="286"/>
      <c r="H27" s="286"/>
      <c r="I27" s="106"/>
      <c r="L27" s="105"/>
    </row>
    <row r="28" spans="2:12" s="1" customFormat="1" ht="6.95" customHeight="1">
      <c r="B28" s="36"/>
      <c r="I28" s="102"/>
      <c r="L28" s="36"/>
    </row>
    <row r="29" spans="2:12" s="1" customFormat="1" ht="6.95" customHeight="1">
      <c r="B29" s="36"/>
      <c r="D29" s="54"/>
      <c r="E29" s="54"/>
      <c r="F29" s="54"/>
      <c r="G29" s="54"/>
      <c r="H29" s="54"/>
      <c r="I29" s="107"/>
      <c r="J29" s="54"/>
      <c r="K29" s="54"/>
      <c r="L29" s="36"/>
    </row>
    <row r="30" spans="2:12" s="1" customFormat="1" ht="25.35" customHeight="1">
      <c r="B30" s="36"/>
      <c r="D30" s="108" t="s">
        <v>40</v>
      </c>
      <c r="I30" s="102"/>
      <c r="J30" s="109">
        <f>ROUND(J92,2)</f>
        <v>0</v>
      </c>
      <c r="L30" s="36"/>
    </row>
    <row r="31" spans="2:12" s="1" customFormat="1" ht="6.95" customHeight="1">
      <c r="B31" s="36"/>
      <c r="D31" s="54"/>
      <c r="E31" s="54"/>
      <c r="F31" s="54"/>
      <c r="G31" s="54"/>
      <c r="H31" s="54"/>
      <c r="I31" s="107"/>
      <c r="J31" s="54"/>
      <c r="K31" s="54"/>
      <c r="L31" s="36"/>
    </row>
    <row r="32" spans="2:12" s="1" customFormat="1" ht="14.45" customHeight="1">
      <c r="B32" s="36"/>
      <c r="F32" s="110" t="s">
        <v>42</v>
      </c>
      <c r="I32" s="111" t="s">
        <v>41</v>
      </c>
      <c r="J32" s="110" t="s">
        <v>43</v>
      </c>
      <c r="L32" s="36"/>
    </row>
    <row r="33" spans="2:12" s="1" customFormat="1" ht="14.45" customHeight="1">
      <c r="B33" s="36"/>
      <c r="D33" s="101" t="s">
        <v>44</v>
      </c>
      <c r="E33" s="101" t="s">
        <v>45</v>
      </c>
      <c r="F33" s="112">
        <f>ROUND((SUM(BE92:BE407)),2)</f>
        <v>0</v>
      </c>
      <c r="I33" s="113">
        <v>0.21</v>
      </c>
      <c r="J33" s="112">
        <f>ROUND(((SUM(BE92:BE407))*I33),2)</f>
        <v>0</v>
      </c>
      <c r="L33" s="36"/>
    </row>
    <row r="34" spans="2:12" s="1" customFormat="1" ht="14.45" customHeight="1">
      <c r="B34" s="36"/>
      <c r="E34" s="101" t="s">
        <v>46</v>
      </c>
      <c r="F34" s="112">
        <f>ROUND((SUM(BF92:BF407)),2)</f>
        <v>0</v>
      </c>
      <c r="I34" s="113">
        <v>0.15</v>
      </c>
      <c r="J34" s="112">
        <f>ROUND(((SUM(BF92:BF407))*I34),2)</f>
        <v>0</v>
      </c>
      <c r="L34" s="36"/>
    </row>
    <row r="35" spans="2:12" s="1" customFormat="1" ht="14.45" customHeight="1" hidden="1">
      <c r="B35" s="36"/>
      <c r="E35" s="101" t="s">
        <v>47</v>
      </c>
      <c r="F35" s="112">
        <f>ROUND((SUM(BG92:BG407)),2)</f>
        <v>0</v>
      </c>
      <c r="I35" s="113">
        <v>0.21</v>
      </c>
      <c r="J35" s="112">
        <f>0</f>
        <v>0</v>
      </c>
      <c r="L35" s="36"/>
    </row>
    <row r="36" spans="2:12" s="1" customFormat="1" ht="14.45" customHeight="1" hidden="1">
      <c r="B36" s="36"/>
      <c r="E36" s="101" t="s">
        <v>48</v>
      </c>
      <c r="F36" s="112">
        <f>ROUND((SUM(BH92:BH407)),2)</f>
        <v>0</v>
      </c>
      <c r="I36" s="113">
        <v>0.15</v>
      </c>
      <c r="J36" s="112">
        <f>0</f>
        <v>0</v>
      </c>
      <c r="L36" s="36"/>
    </row>
    <row r="37" spans="2:12" s="1" customFormat="1" ht="14.45" customHeight="1" hidden="1">
      <c r="B37" s="36"/>
      <c r="E37" s="101" t="s">
        <v>49</v>
      </c>
      <c r="F37" s="112">
        <f>ROUND((SUM(BI92:BI407)),2)</f>
        <v>0</v>
      </c>
      <c r="I37" s="113">
        <v>0</v>
      </c>
      <c r="J37" s="112">
        <f>0</f>
        <v>0</v>
      </c>
      <c r="L37" s="36"/>
    </row>
    <row r="38" spans="2:12" s="1" customFormat="1" ht="6.95" customHeight="1">
      <c r="B38" s="36"/>
      <c r="I38" s="102"/>
      <c r="L38" s="36"/>
    </row>
    <row r="39" spans="2:12" s="1" customFormat="1" ht="25.35" customHeight="1">
      <c r="B39" s="36"/>
      <c r="C39" s="114"/>
      <c r="D39" s="115" t="s">
        <v>50</v>
      </c>
      <c r="E39" s="116"/>
      <c r="F39" s="116"/>
      <c r="G39" s="117" t="s">
        <v>51</v>
      </c>
      <c r="H39" s="118" t="s">
        <v>52</v>
      </c>
      <c r="I39" s="119"/>
      <c r="J39" s="120">
        <f>SUM(J30:J37)</f>
        <v>0</v>
      </c>
      <c r="K39" s="121"/>
      <c r="L39" s="36"/>
    </row>
    <row r="40" spans="2:12" s="1" customFormat="1" ht="14.45" customHeight="1">
      <c r="B40" s="122"/>
      <c r="C40" s="123"/>
      <c r="D40" s="123"/>
      <c r="E40" s="123"/>
      <c r="F40" s="123"/>
      <c r="G40" s="123"/>
      <c r="H40" s="123"/>
      <c r="I40" s="124"/>
      <c r="J40" s="123"/>
      <c r="K40" s="123"/>
      <c r="L40" s="36"/>
    </row>
    <row r="44" spans="2:12" s="1" customFormat="1" ht="6.95" customHeight="1">
      <c r="B44" s="125"/>
      <c r="C44" s="126"/>
      <c r="D44" s="126"/>
      <c r="E44" s="126"/>
      <c r="F44" s="126"/>
      <c r="G44" s="126"/>
      <c r="H44" s="126"/>
      <c r="I44" s="127"/>
      <c r="J44" s="126"/>
      <c r="K44" s="126"/>
      <c r="L44" s="36"/>
    </row>
    <row r="45" spans="2:12" s="1" customFormat="1" ht="24.95" customHeight="1">
      <c r="B45" s="32"/>
      <c r="C45" s="21" t="s">
        <v>131</v>
      </c>
      <c r="D45" s="33"/>
      <c r="E45" s="33"/>
      <c r="F45" s="33"/>
      <c r="G45" s="33"/>
      <c r="H45" s="33"/>
      <c r="I45" s="102"/>
      <c r="J45" s="33"/>
      <c r="K45" s="33"/>
      <c r="L45" s="36"/>
    </row>
    <row r="46" spans="2:12" s="1" customFormat="1" ht="6.95" customHeight="1">
      <c r="B46" s="32"/>
      <c r="C46" s="33"/>
      <c r="D46" s="33"/>
      <c r="E46" s="33"/>
      <c r="F46" s="33"/>
      <c r="G46" s="33"/>
      <c r="H46" s="33"/>
      <c r="I46" s="102"/>
      <c r="J46" s="33"/>
      <c r="K46" s="33"/>
      <c r="L46" s="36"/>
    </row>
    <row r="47" spans="2:12" s="1" customFormat="1" ht="12" customHeight="1">
      <c r="B47" s="32"/>
      <c r="C47" s="27" t="s">
        <v>16</v>
      </c>
      <c r="D47" s="33"/>
      <c r="E47" s="33"/>
      <c r="F47" s="33"/>
      <c r="G47" s="33"/>
      <c r="H47" s="33"/>
      <c r="I47" s="102"/>
      <c r="J47" s="33"/>
      <c r="K47" s="33"/>
      <c r="L47" s="36"/>
    </row>
    <row r="48" spans="2:12" s="1" customFormat="1" ht="16.5" customHeight="1">
      <c r="B48" s="32"/>
      <c r="C48" s="33"/>
      <c r="D48" s="33"/>
      <c r="E48" s="278" t="str">
        <f>E7</f>
        <v>Zeleň Savarin (Dr. Martínka)</v>
      </c>
      <c r="F48" s="279"/>
      <c r="G48" s="279"/>
      <c r="H48" s="279"/>
      <c r="I48" s="102"/>
      <c r="J48" s="33"/>
      <c r="K48" s="33"/>
      <c r="L48" s="36"/>
    </row>
    <row r="49" spans="2:12" s="1" customFormat="1" ht="12" customHeight="1">
      <c r="B49" s="32"/>
      <c r="C49" s="27" t="s">
        <v>122</v>
      </c>
      <c r="D49" s="33"/>
      <c r="E49" s="33"/>
      <c r="F49" s="33"/>
      <c r="G49" s="33"/>
      <c r="H49" s="33"/>
      <c r="I49" s="102"/>
      <c r="J49" s="33"/>
      <c r="K49" s="33"/>
      <c r="L49" s="36"/>
    </row>
    <row r="50" spans="2:12" s="1" customFormat="1" ht="16.5" customHeight="1">
      <c r="B50" s="32"/>
      <c r="C50" s="33"/>
      <c r="D50" s="33"/>
      <c r="E50" s="263" t="str">
        <f>E9</f>
        <v>D.5 - Sadové úpravy</v>
      </c>
      <c r="F50" s="262"/>
      <c r="G50" s="262"/>
      <c r="H50" s="262"/>
      <c r="I50" s="102"/>
      <c r="J50" s="33"/>
      <c r="K50" s="33"/>
      <c r="L50" s="36"/>
    </row>
    <row r="51" spans="2:12" s="1" customFormat="1" ht="6.95" customHeight="1">
      <c r="B51" s="32"/>
      <c r="C51" s="33"/>
      <c r="D51" s="33"/>
      <c r="E51" s="33"/>
      <c r="F51" s="33"/>
      <c r="G51" s="33"/>
      <c r="H51" s="33"/>
      <c r="I51" s="102"/>
      <c r="J51" s="33"/>
      <c r="K51" s="33"/>
      <c r="L51" s="36"/>
    </row>
    <row r="52" spans="2:12" s="1" customFormat="1" ht="12" customHeight="1">
      <c r="B52" s="32"/>
      <c r="C52" s="27" t="s">
        <v>22</v>
      </c>
      <c r="D52" s="33"/>
      <c r="E52" s="33"/>
      <c r="F52" s="25" t="str">
        <f>F12</f>
        <v>k.ú. Hrabůvka</v>
      </c>
      <c r="G52" s="33"/>
      <c r="H52" s="33"/>
      <c r="I52" s="103" t="s">
        <v>24</v>
      </c>
      <c r="J52" s="53" t="str">
        <f>IF(J12="","",J12)</f>
        <v>6. 1. 2017</v>
      </c>
      <c r="K52" s="33"/>
      <c r="L52" s="36"/>
    </row>
    <row r="53" spans="2:12" s="1" customFormat="1" ht="6.95" customHeight="1">
      <c r="B53" s="32"/>
      <c r="C53" s="33"/>
      <c r="D53" s="33"/>
      <c r="E53" s="33"/>
      <c r="F53" s="33"/>
      <c r="G53" s="33"/>
      <c r="H53" s="33"/>
      <c r="I53" s="102"/>
      <c r="J53" s="33"/>
      <c r="K53" s="33"/>
      <c r="L53" s="36"/>
    </row>
    <row r="54" spans="2:12" s="1" customFormat="1" ht="24.95" customHeight="1">
      <c r="B54" s="32"/>
      <c r="C54" s="27" t="s">
        <v>28</v>
      </c>
      <c r="D54" s="33"/>
      <c r="E54" s="33"/>
      <c r="F54" s="25" t="str">
        <f>E15</f>
        <v>SM Ostrava, Horní 791/3, 700 30 Ostrava–Hrabůvka</v>
      </c>
      <c r="G54" s="33"/>
      <c r="H54" s="33"/>
      <c r="I54" s="103" t="s">
        <v>34</v>
      </c>
      <c r="J54" s="30" t="str">
        <f>E21</f>
        <v>Atregia, s.r.o., Šebrov 215, 679 22</v>
      </c>
      <c r="K54" s="33"/>
      <c r="L54" s="36"/>
    </row>
    <row r="55" spans="2:12" s="1" customFormat="1" ht="13.7" customHeight="1">
      <c r="B55" s="32"/>
      <c r="C55" s="27" t="s">
        <v>32</v>
      </c>
      <c r="D55" s="33"/>
      <c r="E55" s="33"/>
      <c r="F55" s="25" t="str">
        <f>IF(E18="","",E18)</f>
        <v>Vyplň údaj</v>
      </c>
      <c r="G55" s="33"/>
      <c r="H55" s="33"/>
      <c r="I55" s="103" t="s">
        <v>37</v>
      </c>
      <c r="J55" s="30" t="str">
        <f>E24</f>
        <v>Ing. Lenka Požárová</v>
      </c>
      <c r="K55" s="33"/>
      <c r="L55" s="36"/>
    </row>
    <row r="56" spans="2:12" s="1" customFormat="1" ht="10.35" customHeight="1">
      <c r="B56" s="32"/>
      <c r="C56" s="33"/>
      <c r="D56" s="33"/>
      <c r="E56" s="33"/>
      <c r="F56" s="33"/>
      <c r="G56" s="33"/>
      <c r="H56" s="33"/>
      <c r="I56" s="102"/>
      <c r="J56" s="33"/>
      <c r="K56" s="33"/>
      <c r="L56" s="36"/>
    </row>
    <row r="57" spans="2:12" s="1" customFormat="1" ht="29.25" customHeight="1">
      <c r="B57" s="32"/>
      <c r="C57" s="128" t="s">
        <v>132</v>
      </c>
      <c r="D57" s="129"/>
      <c r="E57" s="129"/>
      <c r="F57" s="129"/>
      <c r="G57" s="129"/>
      <c r="H57" s="129"/>
      <c r="I57" s="130"/>
      <c r="J57" s="131" t="s">
        <v>133</v>
      </c>
      <c r="K57" s="129"/>
      <c r="L57" s="36"/>
    </row>
    <row r="58" spans="2:12" s="1" customFormat="1" ht="10.35" customHeight="1">
      <c r="B58" s="32"/>
      <c r="C58" s="33"/>
      <c r="D58" s="33"/>
      <c r="E58" s="33"/>
      <c r="F58" s="33"/>
      <c r="G58" s="33"/>
      <c r="H58" s="33"/>
      <c r="I58" s="102"/>
      <c r="J58" s="33"/>
      <c r="K58" s="33"/>
      <c r="L58" s="36"/>
    </row>
    <row r="59" spans="2:47" s="1" customFormat="1" ht="22.9" customHeight="1">
      <c r="B59" s="32"/>
      <c r="C59" s="132" t="s">
        <v>134</v>
      </c>
      <c r="D59" s="33"/>
      <c r="E59" s="33"/>
      <c r="F59" s="33"/>
      <c r="G59" s="33"/>
      <c r="H59" s="33"/>
      <c r="I59" s="102"/>
      <c r="J59" s="71">
        <f>J92</f>
        <v>0</v>
      </c>
      <c r="K59" s="33"/>
      <c r="L59" s="36"/>
      <c r="AU59" s="15" t="s">
        <v>135</v>
      </c>
    </row>
    <row r="60" spans="2:12" s="7" customFormat="1" ht="24.95" customHeight="1">
      <c r="B60" s="133"/>
      <c r="C60" s="134"/>
      <c r="D60" s="135" t="s">
        <v>136</v>
      </c>
      <c r="E60" s="136"/>
      <c r="F60" s="136"/>
      <c r="G60" s="136"/>
      <c r="H60" s="136"/>
      <c r="I60" s="137"/>
      <c r="J60" s="138">
        <f>J93</f>
        <v>0</v>
      </c>
      <c r="K60" s="134"/>
      <c r="L60" s="139"/>
    </row>
    <row r="61" spans="2:12" s="8" customFormat="1" ht="19.9" customHeight="1">
      <c r="B61" s="140"/>
      <c r="C61" s="141"/>
      <c r="D61" s="142" t="s">
        <v>751</v>
      </c>
      <c r="E61" s="143"/>
      <c r="F61" s="143"/>
      <c r="G61" s="143"/>
      <c r="H61" s="143"/>
      <c r="I61" s="144"/>
      <c r="J61" s="145">
        <f>J94</f>
        <v>0</v>
      </c>
      <c r="K61" s="141"/>
      <c r="L61" s="146"/>
    </row>
    <row r="62" spans="2:12" s="8" customFormat="1" ht="19.9" customHeight="1">
      <c r="B62" s="140"/>
      <c r="C62" s="141"/>
      <c r="D62" s="142" t="s">
        <v>752</v>
      </c>
      <c r="E62" s="143"/>
      <c r="F62" s="143"/>
      <c r="G62" s="143"/>
      <c r="H62" s="143"/>
      <c r="I62" s="144"/>
      <c r="J62" s="145">
        <f>J187</f>
        <v>0</v>
      </c>
      <c r="K62" s="141"/>
      <c r="L62" s="146"/>
    </row>
    <row r="63" spans="2:12" s="8" customFormat="1" ht="14.85" customHeight="1">
      <c r="B63" s="140"/>
      <c r="C63" s="141"/>
      <c r="D63" s="142" t="s">
        <v>753</v>
      </c>
      <c r="E63" s="143"/>
      <c r="F63" s="143"/>
      <c r="G63" s="143"/>
      <c r="H63" s="143"/>
      <c r="I63" s="144"/>
      <c r="J63" s="145">
        <f>J188</f>
        <v>0</v>
      </c>
      <c r="K63" s="141"/>
      <c r="L63" s="146"/>
    </row>
    <row r="64" spans="2:12" s="8" customFormat="1" ht="14.85" customHeight="1">
      <c r="B64" s="140"/>
      <c r="C64" s="141"/>
      <c r="D64" s="142" t="s">
        <v>754</v>
      </c>
      <c r="E64" s="143"/>
      <c r="F64" s="143"/>
      <c r="G64" s="143"/>
      <c r="H64" s="143"/>
      <c r="I64" s="144"/>
      <c r="J64" s="145">
        <f>J217</f>
        <v>0</v>
      </c>
      <c r="K64" s="141"/>
      <c r="L64" s="146"/>
    </row>
    <row r="65" spans="2:12" s="8" customFormat="1" ht="21.75" customHeight="1">
      <c r="B65" s="140"/>
      <c r="C65" s="141"/>
      <c r="D65" s="142" t="s">
        <v>755</v>
      </c>
      <c r="E65" s="143"/>
      <c r="F65" s="143"/>
      <c r="G65" s="143"/>
      <c r="H65" s="143"/>
      <c r="I65" s="144"/>
      <c r="J65" s="145">
        <f>J273</f>
        <v>0</v>
      </c>
      <c r="K65" s="141"/>
      <c r="L65" s="146"/>
    </row>
    <row r="66" spans="2:12" s="8" customFormat="1" ht="21.75" customHeight="1">
      <c r="B66" s="140"/>
      <c r="C66" s="141"/>
      <c r="D66" s="142" t="s">
        <v>756</v>
      </c>
      <c r="E66" s="143"/>
      <c r="F66" s="143"/>
      <c r="G66" s="143"/>
      <c r="H66" s="143"/>
      <c r="I66" s="144"/>
      <c r="J66" s="145">
        <f>J274</f>
        <v>0</v>
      </c>
      <c r="K66" s="141"/>
      <c r="L66" s="146"/>
    </row>
    <row r="67" spans="2:12" s="8" customFormat="1" ht="21.75" customHeight="1">
      <c r="B67" s="140"/>
      <c r="C67" s="141"/>
      <c r="D67" s="142" t="s">
        <v>757</v>
      </c>
      <c r="E67" s="143"/>
      <c r="F67" s="143"/>
      <c r="G67" s="143"/>
      <c r="H67" s="143"/>
      <c r="I67" s="144"/>
      <c r="J67" s="145">
        <f>J289</f>
        <v>0</v>
      </c>
      <c r="K67" s="141"/>
      <c r="L67" s="146"/>
    </row>
    <row r="68" spans="2:12" s="8" customFormat="1" ht="21.75" customHeight="1">
      <c r="B68" s="140"/>
      <c r="C68" s="141"/>
      <c r="D68" s="142" t="s">
        <v>758</v>
      </c>
      <c r="E68" s="143"/>
      <c r="F68" s="143"/>
      <c r="G68" s="143"/>
      <c r="H68" s="143"/>
      <c r="I68" s="144"/>
      <c r="J68" s="145">
        <f>J305</f>
        <v>0</v>
      </c>
      <c r="K68" s="141"/>
      <c r="L68" s="146"/>
    </row>
    <row r="69" spans="2:12" s="8" customFormat="1" ht="21.75" customHeight="1">
      <c r="B69" s="140"/>
      <c r="C69" s="141"/>
      <c r="D69" s="142" t="s">
        <v>759</v>
      </c>
      <c r="E69" s="143"/>
      <c r="F69" s="143"/>
      <c r="G69" s="143"/>
      <c r="H69" s="143"/>
      <c r="I69" s="144"/>
      <c r="J69" s="145">
        <f>J349</f>
        <v>0</v>
      </c>
      <c r="K69" s="141"/>
      <c r="L69" s="146"/>
    </row>
    <row r="70" spans="2:12" s="8" customFormat="1" ht="14.85" customHeight="1">
      <c r="B70" s="140"/>
      <c r="C70" s="141"/>
      <c r="D70" s="142" t="s">
        <v>760</v>
      </c>
      <c r="E70" s="143"/>
      <c r="F70" s="143"/>
      <c r="G70" s="143"/>
      <c r="H70" s="143"/>
      <c r="I70" s="144"/>
      <c r="J70" s="145">
        <f>J355</f>
        <v>0</v>
      </c>
      <c r="K70" s="141"/>
      <c r="L70" s="146"/>
    </row>
    <row r="71" spans="2:12" s="8" customFormat="1" ht="14.85" customHeight="1">
      <c r="B71" s="140"/>
      <c r="C71" s="141"/>
      <c r="D71" s="142" t="s">
        <v>446</v>
      </c>
      <c r="E71" s="143"/>
      <c r="F71" s="143"/>
      <c r="G71" s="143"/>
      <c r="H71" s="143"/>
      <c r="I71" s="144"/>
      <c r="J71" s="145">
        <f>J367</f>
        <v>0</v>
      </c>
      <c r="K71" s="141"/>
      <c r="L71" s="146"/>
    </row>
    <row r="72" spans="2:12" s="8" customFormat="1" ht="19.9" customHeight="1">
      <c r="B72" s="140"/>
      <c r="C72" s="141"/>
      <c r="D72" s="142" t="s">
        <v>761</v>
      </c>
      <c r="E72" s="143"/>
      <c r="F72" s="143"/>
      <c r="G72" s="143"/>
      <c r="H72" s="143"/>
      <c r="I72" s="144"/>
      <c r="J72" s="145">
        <f>J370</f>
        <v>0</v>
      </c>
      <c r="K72" s="141"/>
      <c r="L72" s="146"/>
    </row>
    <row r="73" spans="2:12" s="1" customFormat="1" ht="21.75" customHeight="1">
      <c r="B73" s="32"/>
      <c r="C73" s="33"/>
      <c r="D73" s="33"/>
      <c r="E73" s="33"/>
      <c r="F73" s="33"/>
      <c r="G73" s="33"/>
      <c r="H73" s="33"/>
      <c r="I73" s="102"/>
      <c r="J73" s="33"/>
      <c r="K73" s="33"/>
      <c r="L73" s="36"/>
    </row>
    <row r="74" spans="2:12" s="1" customFormat="1" ht="6.95" customHeight="1">
      <c r="B74" s="44"/>
      <c r="C74" s="45"/>
      <c r="D74" s="45"/>
      <c r="E74" s="45"/>
      <c r="F74" s="45"/>
      <c r="G74" s="45"/>
      <c r="H74" s="45"/>
      <c r="I74" s="124"/>
      <c r="J74" s="45"/>
      <c r="K74" s="45"/>
      <c r="L74" s="36"/>
    </row>
    <row r="78" spans="2:12" s="1" customFormat="1" ht="6.95" customHeight="1">
      <c r="B78" s="46"/>
      <c r="C78" s="47"/>
      <c r="D78" s="47"/>
      <c r="E78" s="47"/>
      <c r="F78" s="47"/>
      <c r="G78" s="47"/>
      <c r="H78" s="47"/>
      <c r="I78" s="127"/>
      <c r="J78" s="47"/>
      <c r="K78" s="47"/>
      <c r="L78" s="36"/>
    </row>
    <row r="79" spans="2:12" s="1" customFormat="1" ht="24.95" customHeight="1">
      <c r="B79" s="32"/>
      <c r="C79" s="21" t="s">
        <v>141</v>
      </c>
      <c r="D79" s="33"/>
      <c r="E79" s="33"/>
      <c r="F79" s="33"/>
      <c r="G79" s="33"/>
      <c r="H79" s="33"/>
      <c r="I79" s="102"/>
      <c r="J79" s="33"/>
      <c r="K79" s="33"/>
      <c r="L79" s="36"/>
    </row>
    <row r="80" spans="2:12" s="1" customFormat="1" ht="6.95" customHeight="1">
      <c r="B80" s="32"/>
      <c r="C80" s="33"/>
      <c r="D80" s="33"/>
      <c r="E80" s="33"/>
      <c r="F80" s="33"/>
      <c r="G80" s="33"/>
      <c r="H80" s="33"/>
      <c r="I80" s="102"/>
      <c r="J80" s="33"/>
      <c r="K80" s="33"/>
      <c r="L80" s="36"/>
    </row>
    <row r="81" spans="2:12" s="1" customFormat="1" ht="12" customHeight="1">
      <c r="B81" s="32"/>
      <c r="C81" s="27" t="s">
        <v>16</v>
      </c>
      <c r="D81" s="33"/>
      <c r="E81" s="33"/>
      <c r="F81" s="33"/>
      <c r="G81" s="33"/>
      <c r="H81" s="33"/>
      <c r="I81" s="102"/>
      <c r="J81" s="33"/>
      <c r="K81" s="33"/>
      <c r="L81" s="36"/>
    </row>
    <row r="82" spans="2:12" s="1" customFormat="1" ht="16.5" customHeight="1">
      <c r="B82" s="32"/>
      <c r="C82" s="33"/>
      <c r="D82" s="33"/>
      <c r="E82" s="278" t="str">
        <f>E7</f>
        <v>Zeleň Savarin (Dr. Martínka)</v>
      </c>
      <c r="F82" s="279"/>
      <c r="G82" s="279"/>
      <c r="H82" s="279"/>
      <c r="I82" s="102"/>
      <c r="J82" s="33"/>
      <c r="K82" s="33"/>
      <c r="L82" s="36"/>
    </row>
    <row r="83" spans="2:12" s="1" customFormat="1" ht="12" customHeight="1">
      <c r="B83" s="32"/>
      <c r="C83" s="27" t="s">
        <v>122</v>
      </c>
      <c r="D83" s="33"/>
      <c r="E83" s="33"/>
      <c r="F83" s="33"/>
      <c r="G83" s="33"/>
      <c r="H83" s="33"/>
      <c r="I83" s="102"/>
      <c r="J83" s="33"/>
      <c r="K83" s="33"/>
      <c r="L83" s="36"/>
    </row>
    <row r="84" spans="2:12" s="1" customFormat="1" ht="16.5" customHeight="1">
      <c r="B84" s="32"/>
      <c r="C84" s="33"/>
      <c r="D84" s="33"/>
      <c r="E84" s="263" t="str">
        <f>E9</f>
        <v>D.5 - Sadové úpravy</v>
      </c>
      <c r="F84" s="262"/>
      <c r="G84" s="262"/>
      <c r="H84" s="262"/>
      <c r="I84" s="102"/>
      <c r="J84" s="33"/>
      <c r="K84" s="33"/>
      <c r="L84" s="36"/>
    </row>
    <row r="85" spans="2:12" s="1" customFormat="1" ht="6.95" customHeight="1">
      <c r="B85" s="32"/>
      <c r="C85" s="33"/>
      <c r="D85" s="33"/>
      <c r="E85" s="33"/>
      <c r="F85" s="33"/>
      <c r="G85" s="33"/>
      <c r="H85" s="33"/>
      <c r="I85" s="102"/>
      <c r="J85" s="33"/>
      <c r="K85" s="33"/>
      <c r="L85" s="36"/>
    </row>
    <row r="86" spans="2:12" s="1" customFormat="1" ht="12" customHeight="1">
      <c r="B86" s="32"/>
      <c r="C86" s="27" t="s">
        <v>22</v>
      </c>
      <c r="D86" s="33"/>
      <c r="E86" s="33"/>
      <c r="F86" s="25" t="str">
        <f>F12</f>
        <v>k.ú. Hrabůvka</v>
      </c>
      <c r="G86" s="33"/>
      <c r="H86" s="33"/>
      <c r="I86" s="103" t="s">
        <v>24</v>
      </c>
      <c r="J86" s="53" t="str">
        <f>IF(J12="","",J12)</f>
        <v>6. 1. 2017</v>
      </c>
      <c r="K86" s="33"/>
      <c r="L86" s="36"/>
    </row>
    <row r="87" spans="2:12" s="1" customFormat="1" ht="6.95" customHeight="1">
      <c r="B87" s="32"/>
      <c r="C87" s="33"/>
      <c r="D87" s="33"/>
      <c r="E87" s="33"/>
      <c r="F87" s="33"/>
      <c r="G87" s="33"/>
      <c r="H87" s="33"/>
      <c r="I87" s="102"/>
      <c r="J87" s="33"/>
      <c r="K87" s="33"/>
      <c r="L87" s="36"/>
    </row>
    <row r="88" spans="2:12" s="1" customFormat="1" ht="24.95" customHeight="1">
      <c r="B88" s="32"/>
      <c r="C88" s="27" t="s">
        <v>28</v>
      </c>
      <c r="D88" s="33"/>
      <c r="E88" s="33"/>
      <c r="F88" s="25" t="str">
        <f>E15</f>
        <v>SM Ostrava, Horní 791/3, 700 30 Ostrava–Hrabůvka</v>
      </c>
      <c r="G88" s="33"/>
      <c r="H88" s="33"/>
      <c r="I88" s="103" t="s">
        <v>34</v>
      </c>
      <c r="J88" s="30" t="str">
        <f>E21</f>
        <v>Atregia, s.r.o., Šebrov 215, 679 22</v>
      </c>
      <c r="K88" s="33"/>
      <c r="L88" s="36"/>
    </row>
    <row r="89" spans="2:12" s="1" customFormat="1" ht="13.7" customHeight="1">
      <c r="B89" s="32"/>
      <c r="C89" s="27" t="s">
        <v>32</v>
      </c>
      <c r="D89" s="33"/>
      <c r="E89" s="33"/>
      <c r="F89" s="25" t="str">
        <f>IF(E18="","",E18)</f>
        <v>Vyplň údaj</v>
      </c>
      <c r="G89" s="33"/>
      <c r="H89" s="33"/>
      <c r="I89" s="103" t="s">
        <v>37</v>
      </c>
      <c r="J89" s="30" t="str">
        <f>E24</f>
        <v>Ing. Lenka Požárová</v>
      </c>
      <c r="K89" s="33"/>
      <c r="L89" s="36"/>
    </row>
    <row r="90" spans="2:12" s="1" customFormat="1" ht="10.35" customHeight="1">
      <c r="B90" s="32"/>
      <c r="C90" s="33"/>
      <c r="D90" s="33"/>
      <c r="E90" s="33"/>
      <c r="F90" s="33"/>
      <c r="G90" s="33"/>
      <c r="H90" s="33"/>
      <c r="I90" s="102"/>
      <c r="J90" s="33"/>
      <c r="K90" s="33"/>
      <c r="L90" s="36"/>
    </row>
    <row r="91" spans="2:20" s="9" customFormat="1" ht="29.25" customHeight="1">
      <c r="B91" s="147"/>
      <c r="C91" s="148" t="s">
        <v>142</v>
      </c>
      <c r="D91" s="149" t="s">
        <v>59</v>
      </c>
      <c r="E91" s="149" t="s">
        <v>55</v>
      </c>
      <c r="F91" s="149" t="s">
        <v>56</v>
      </c>
      <c r="G91" s="149" t="s">
        <v>143</v>
      </c>
      <c r="H91" s="149" t="s">
        <v>144</v>
      </c>
      <c r="I91" s="150" t="s">
        <v>145</v>
      </c>
      <c r="J91" s="149" t="s">
        <v>133</v>
      </c>
      <c r="K91" s="151" t="s">
        <v>146</v>
      </c>
      <c r="L91" s="152"/>
      <c r="M91" s="62" t="s">
        <v>1</v>
      </c>
      <c r="N91" s="63" t="s">
        <v>44</v>
      </c>
      <c r="O91" s="63" t="s">
        <v>147</v>
      </c>
      <c r="P91" s="63" t="s">
        <v>148</v>
      </c>
      <c r="Q91" s="63" t="s">
        <v>149</v>
      </c>
      <c r="R91" s="63" t="s">
        <v>150</v>
      </c>
      <c r="S91" s="63" t="s">
        <v>151</v>
      </c>
      <c r="T91" s="64" t="s">
        <v>152</v>
      </c>
    </row>
    <row r="92" spans="2:63" s="1" customFormat="1" ht="22.9" customHeight="1">
      <c r="B92" s="32"/>
      <c r="C92" s="69" t="s">
        <v>153</v>
      </c>
      <c r="D92" s="33"/>
      <c r="E92" s="33"/>
      <c r="F92" s="33"/>
      <c r="G92" s="33"/>
      <c r="H92" s="33"/>
      <c r="I92" s="102"/>
      <c r="J92" s="153">
        <f>BK92</f>
        <v>0</v>
      </c>
      <c r="K92" s="33"/>
      <c r="L92" s="36"/>
      <c r="M92" s="65"/>
      <c r="N92" s="66"/>
      <c r="O92" s="66"/>
      <c r="P92" s="154">
        <f>P93</f>
        <v>0</v>
      </c>
      <c r="Q92" s="66"/>
      <c r="R92" s="154">
        <f>R93</f>
        <v>29.459044000000002</v>
      </c>
      <c r="S92" s="66"/>
      <c r="T92" s="155">
        <f>T93</f>
        <v>0</v>
      </c>
      <c r="AT92" s="15" t="s">
        <v>73</v>
      </c>
      <c r="AU92" s="15" t="s">
        <v>135</v>
      </c>
      <c r="BK92" s="156">
        <f>BK93</f>
        <v>0</v>
      </c>
    </row>
    <row r="93" spans="2:63" s="10" customFormat="1" ht="25.9" customHeight="1">
      <c r="B93" s="157"/>
      <c r="C93" s="158"/>
      <c r="D93" s="159" t="s">
        <v>73</v>
      </c>
      <c r="E93" s="160" t="s">
        <v>154</v>
      </c>
      <c r="F93" s="160" t="s">
        <v>155</v>
      </c>
      <c r="G93" s="158"/>
      <c r="H93" s="158"/>
      <c r="I93" s="161"/>
      <c r="J93" s="162">
        <f>BK93</f>
        <v>0</v>
      </c>
      <c r="K93" s="158"/>
      <c r="L93" s="163"/>
      <c r="M93" s="164"/>
      <c r="N93" s="165"/>
      <c r="O93" s="165"/>
      <c r="P93" s="166">
        <f>P94+P187+P370</f>
        <v>0</v>
      </c>
      <c r="Q93" s="165"/>
      <c r="R93" s="166">
        <f>R94+R187+R370</f>
        <v>29.459044000000002</v>
      </c>
      <c r="S93" s="165"/>
      <c r="T93" s="167">
        <f>T94+T187+T370</f>
        <v>0</v>
      </c>
      <c r="AR93" s="168" t="s">
        <v>21</v>
      </c>
      <c r="AT93" s="169" t="s">
        <v>73</v>
      </c>
      <c r="AU93" s="169" t="s">
        <v>74</v>
      </c>
      <c r="AY93" s="168" t="s">
        <v>156</v>
      </c>
      <c r="BK93" s="170">
        <f>BK94+BK187+BK370</f>
        <v>0</v>
      </c>
    </row>
    <row r="94" spans="2:63" s="10" customFormat="1" ht="22.9" customHeight="1">
      <c r="B94" s="157"/>
      <c r="C94" s="158"/>
      <c r="D94" s="159" t="s">
        <v>73</v>
      </c>
      <c r="E94" s="171" t="s">
        <v>762</v>
      </c>
      <c r="F94" s="171" t="s">
        <v>763</v>
      </c>
      <c r="G94" s="158"/>
      <c r="H94" s="158"/>
      <c r="I94" s="161"/>
      <c r="J94" s="172">
        <f>BK94</f>
        <v>0</v>
      </c>
      <c r="K94" s="158"/>
      <c r="L94" s="163"/>
      <c r="M94" s="164"/>
      <c r="N94" s="165"/>
      <c r="O94" s="165"/>
      <c r="P94" s="166">
        <f>SUM(P95:P186)</f>
        <v>0</v>
      </c>
      <c r="Q94" s="165"/>
      <c r="R94" s="166">
        <f>SUM(R95:R186)</f>
        <v>0</v>
      </c>
      <c r="S94" s="165"/>
      <c r="T94" s="167">
        <f>SUM(T95:T186)</f>
        <v>0</v>
      </c>
      <c r="AR94" s="168" t="s">
        <v>162</v>
      </c>
      <c r="AT94" s="169" t="s">
        <v>73</v>
      </c>
      <c r="AU94" s="169" t="s">
        <v>21</v>
      </c>
      <c r="AY94" s="168" t="s">
        <v>156</v>
      </c>
      <c r="BK94" s="170">
        <f>SUM(BK95:BK186)</f>
        <v>0</v>
      </c>
    </row>
    <row r="95" spans="2:65" s="1" customFormat="1" ht="16.5" customHeight="1">
      <c r="B95" s="32"/>
      <c r="C95" s="173" t="s">
        <v>21</v>
      </c>
      <c r="D95" s="173" t="s">
        <v>158</v>
      </c>
      <c r="E95" s="174" t="s">
        <v>764</v>
      </c>
      <c r="F95" s="175" t="s">
        <v>765</v>
      </c>
      <c r="G95" s="176" t="s">
        <v>167</v>
      </c>
      <c r="H95" s="177">
        <v>4</v>
      </c>
      <c r="I95" s="178"/>
      <c r="J95" s="179">
        <f>ROUND(I95*H95,2)</f>
        <v>0</v>
      </c>
      <c r="K95" s="175" t="s">
        <v>161</v>
      </c>
      <c r="L95" s="36"/>
      <c r="M95" s="180" t="s">
        <v>1</v>
      </c>
      <c r="N95" s="181" t="s">
        <v>45</v>
      </c>
      <c r="O95" s="58"/>
      <c r="P95" s="182">
        <f>O95*H95</f>
        <v>0</v>
      </c>
      <c r="Q95" s="182">
        <v>0</v>
      </c>
      <c r="R95" s="182">
        <f>Q95*H95</f>
        <v>0</v>
      </c>
      <c r="S95" s="182">
        <v>0</v>
      </c>
      <c r="T95" s="183">
        <f>S95*H95</f>
        <v>0</v>
      </c>
      <c r="AR95" s="15" t="s">
        <v>162</v>
      </c>
      <c r="AT95" s="15" t="s">
        <v>158</v>
      </c>
      <c r="AU95" s="15" t="s">
        <v>83</v>
      </c>
      <c r="AY95" s="15" t="s">
        <v>156</v>
      </c>
      <c r="BE95" s="184">
        <f>IF(N95="základní",J95,0)</f>
        <v>0</v>
      </c>
      <c r="BF95" s="184">
        <f>IF(N95="snížená",J95,0)</f>
        <v>0</v>
      </c>
      <c r="BG95" s="184">
        <f>IF(N95="zákl. přenesená",J95,0)</f>
        <v>0</v>
      </c>
      <c r="BH95" s="184">
        <f>IF(N95="sníž. přenesená",J95,0)</f>
        <v>0</v>
      </c>
      <c r="BI95" s="184">
        <f>IF(N95="nulová",J95,0)</f>
        <v>0</v>
      </c>
      <c r="BJ95" s="15" t="s">
        <v>21</v>
      </c>
      <c r="BK95" s="184">
        <f>ROUND(I95*H95,2)</f>
        <v>0</v>
      </c>
      <c r="BL95" s="15" t="s">
        <v>162</v>
      </c>
      <c r="BM95" s="15" t="s">
        <v>766</v>
      </c>
    </row>
    <row r="96" spans="2:51" s="11" customFormat="1" ht="12">
      <c r="B96" s="185"/>
      <c r="C96" s="186"/>
      <c r="D96" s="187" t="s">
        <v>164</v>
      </c>
      <c r="E96" s="188" t="s">
        <v>1</v>
      </c>
      <c r="F96" s="189" t="s">
        <v>767</v>
      </c>
      <c r="G96" s="186"/>
      <c r="H96" s="190">
        <v>4</v>
      </c>
      <c r="I96" s="191"/>
      <c r="J96" s="186"/>
      <c r="K96" s="186"/>
      <c r="L96" s="192"/>
      <c r="M96" s="193"/>
      <c r="N96" s="194"/>
      <c r="O96" s="194"/>
      <c r="P96" s="194"/>
      <c r="Q96" s="194"/>
      <c r="R96" s="194"/>
      <c r="S96" s="194"/>
      <c r="T96" s="195"/>
      <c r="AT96" s="196" t="s">
        <v>164</v>
      </c>
      <c r="AU96" s="196" t="s">
        <v>83</v>
      </c>
      <c r="AV96" s="11" t="s">
        <v>83</v>
      </c>
      <c r="AW96" s="11" t="s">
        <v>36</v>
      </c>
      <c r="AX96" s="11" t="s">
        <v>21</v>
      </c>
      <c r="AY96" s="196" t="s">
        <v>156</v>
      </c>
    </row>
    <row r="97" spans="2:65" s="1" customFormat="1" ht="16.5" customHeight="1">
      <c r="B97" s="32"/>
      <c r="C97" s="173" t="s">
        <v>83</v>
      </c>
      <c r="D97" s="173" t="s">
        <v>158</v>
      </c>
      <c r="E97" s="174" t="s">
        <v>768</v>
      </c>
      <c r="F97" s="175" t="s">
        <v>769</v>
      </c>
      <c r="G97" s="176" t="s">
        <v>167</v>
      </c>
      <c r="H97" s="177">
        <v>6</v>
      </c>
      <c r="I97" s="178"/>
      <c r="J97" s="179">
        <f>ROUND(I97*H97,2)</f>
        <v>0</v>
      </c>
      <c r="K97" s="175" t="s">
        <v>161</v>
      </c>
      <c r="L97" s="36"/>
      <c r="M97" s="180" t="s">
        <v>1</v>
      </c>
      <c r="N97" s="181" t="s">
        <v>45</v>
      </c>
      <c r="O97" s="58"/>
      <c r="P97" s="182">
        <f>O97*H97</f>
        <v>0</v>
      </c>
      <c r="Q97" s="182">
        <v>0</v>
      </c>
      <c r="R97" s="182">
        <f>Q97*H97</f>
        <v>0</v>
      </c>
      <c r="S97" s="182">
        <v>0</v>
      </c>
      <c r="T97" s="183">
        <f>S97*H97</f>
        <v>0</v>
      </c>
      <c r="AR97" s="15" t="s">
        <v>162</v>
      </c>
      <c r="AT97" s="15" t="s">
        <v>158</v>
      </c>
      <c r="AU97" s="15" t="s">
        <v>83</v>
      </c>
      <c r="AY97" s="15" t="s">
        <v>156</v>
      </c>
      <c r="BE97" s="184">
        <f>IF(N97="základní",J97,0)</f>
        <v>0</v>
      </c>
      <c r="BF97" s="184">
        <f>IF(N97="snížená",J97,0)</f>
        <v>0</v>
      </c>
      <c r="BG97" s="184">
        <f>IF(N97="zákl. přenesená",J97,0)</f>
        <v>0</v>
      </c>
      <c r="BH97" s="184">
        <f>IF(N97="sníž. přenesená",J97,0)</f>
        <v>0</v>
      </c>
      <c r="BI97" s="184">
        <f>IF(N97="nulová",J97,0)</f>
        <v>0</v>
      </c>
      <c r="BJ97" s="15" t="s">
        <v>21</v>
      </c>
      <c r="BK97" s="184">
        <f>ROUND(I97*H97,2)</f>
        <v>0</v>
      </c>
      <c r="BL97" s="15" t="s">
        <v>162</v>
      </c>
      <c r="BM97" s="15" t="s">
        <v>770</v>
      </c>
    </row>
    <row r="98" spans="2:51" s="11" customFormat="1" ht="12">
      <c r="B98" s="185"/>
      <c r="C98" s="186"/>
      <c r="D98" s="187" t="s">
        <v>164</v>
      </c>
      <c r="E98" s="188" t="s">
        <v>1</v>
      </c>
      <c r="F98" s="189" t="s">
        <v>771</v>
      </c>
      <c r="G98" s="186"/>
      <c r="H98" s="190">
        <v>6</v>
      </c>
      <c r="I98" s="191"/>
      <c r="J98" s="186"/>
      <c r="K98" s="186"/>
      <c r="L98" s="192"/>
      <c r="M98" s="193"/>
      <c r="N98" s="194"/>
      <c r="O98" s="194"/>
      <c r="P98" s="194"/>
      <c r="Q98" s="194"/>
      <c r="R98" s="194"/>
      <c r="S98" s="194"/>
      <c r="T98" s="195"/>
      <c r="AT98" s="196" t="s">
        <v>164</v>
      </c>
      <c r="AU98" s="196" t="s">
        <v>83</v>
      </c>
      <c r="AV98" s="11" t="s">
        <v>83</v>
      </c>
      <c r="AW98" s="11" t="s">
        <v>36</v>
      </c>
      <c r="AX98" s="11" t="s">
        <v>21</v>
      </c>
      <c r="AY98" s="196" t="s">
        <v>156</v>
      </c>
    </row>
    <row r="99" spans="2:65" s="1" customFormat="1" ht="16.5" customHeight="1">
      <c r="B99" s="32"/>
      <c r="C99" s="173" t="s">
        <v>103</v>
      </c>
      <c r="D99" s="173" t="s">
        <v>158</v>
      </c>
      <c r="E99" s="174" t="s">
        <v>772</v>
      </c>
      <c r="F99" s="175" t="s">
        <v>773</v>
      </c>
      <c r="G99" s="176" t="s">
        <v>167</v>
      </c>
      <c r="H99" s="177">
        <v>17</v>
      </c>
      <c r="I99" s="178"/>
      <c r="J99" s="179">
        <f>ROUND(I99*H99,2)</f>
        <v>0</v>
      </c>
      <c r="K99" s="175" t="s">
        <v>161</v>
      </c>
      <c r="L99" s="36"/>
      <c r="M99" s="180" t="s">
        <v>1</v>
      </c>
      <c r="N99" s="181" t="s">
        <v>45</v>
      </c>
      <c r="O99" s="58"/>
      <c r="P99" s="182">
        <f>O99*H99</f>
        <v>0</v>
      </c>
      <c r="Q99" s="182">
        <v>0</v>
      </c>
      <c r="R99" s="182">
        <f>Q99*H99</f>
        <v>0</v>
      </c>
      <c r="S99" s="182">
        <v>0</v>
      </c>
      <c r="T99" s="183">
        <f>S99*H99</f>
        <v>0</v>
      </c>
      <c r="AR99" s="15" t="s">
        <v>162</v>
      </c>
      <c r="AT99" s="15" t="s">
        <v>158</v>
      </c>
      <c r="AU99" s="15" t="s">
        <v>83</v>
      </c>
      <c r="AY99" s="15" t="s">
        <v>156</v>
      </c>
      <c r="BE99" s="184">
        <f>IF(N99="základní",J99,0)</f>
        <v>0</v>
      </c>
      <c r="BF99" s="184">
        <f>IF(N99="snížená",J99,0)</f>
        <v>0</v>
      </c>
      <c r="BG99" s="184">
        <f>IF(N99="zákl. přenesená",J99,0)</f>
        <v>0</v>
      </c>
      <c r="BH99" s="184">
        <f>IF(N99="sníž. přenesená",J99,0)</f>
        <v>0</v>
      </c>
      <c r="BI99" s="184">
        <f>IF(N99="nulová",J99,0)</f>
        <v>0</v>
      </c>
      <c r="BJ99" s="15" t="s">
        <v>21</v>
      </c>
      <c r="BK99" s="184">
        <f>ROUND(I99*H99,2)</f>
        <v>0</v>
      </c>
      <c r="BL99" s="15" t="s">
        <v>162</v>
      </c>
      <c r="BM99" s="15" t="s">
        <v>774</v>
      </c>
    </row>
    <row r="100" spans="2:51" s="11" customFormat="1" ht="12">
      <c r="B100" s="185"/>
      <c r="C100" s="186"/>
      <c r="D100" s="187" t="s">
        <v>164</v>
      </c>
      <c r="E100" s="188" t="s">
        <v>1</v>
      </c>
      <c r="F100" s="189" t="s">
        <v>775</v>
      </c>
      <c r="G100" s="186"/>
      <c r="H100" s="190">
        <v>17</v>
      </c>
      <c r="I100" s="191"/>
      <c r="J100" s="186"/>
      <c r="K100" s="186"/>
      <c r="L100" s="192"/>
      <c r="M100" s="193"/>
      <c r="N100" s="194"/>
      <c r="O100" s="194"/>
      <c r="P100" s="194"/>
      <c r="Q100" s="194"/>
      <c r="R100" s="194"/>
      <c r="S100" s="194"/>
      <c r="T100" s="195"/>
      <c r="AT100" s="196" t="s">
        <v>164</v>
      </c>
      <c r="AU100" s="196" t="s">
        <v>83</v>
      </c>
      <c r="AV100" s="11" t="s">
        <v>83</v>
      </c>
      <c r="AW100" s="11" t="s">
        <v>36</v>
      </c>
      <c r="AX100" s="11" t="s">
        <v>21</v>
      </c>
      <c r="AY100" s="196" t="s">
        <v>156</v>
      </c>
    </row>
    <row r="101" spans="2:65" s="1" customFormat="1" ht="16.5" customHeight="1">
      <c r="B101" s="32"/>
      <c r="C101" s="173" t="s">
        <v>162</v>
      </c>
      <c r="D101" s="173" t="s">
        <v>158</v>
      </c>
      <c r="E101" s="174" t="s">
        <v>776</v>
      </c>
      <c r="F101" s="175" t="s">
        <v>777</v>
      </c>
      <c r="G101" s="176" t="s">
        <v>167</v>
      </c>
      <c r="H101" s="177">
        <v>21</v>
      </c>
      <c r="I101" s="178"/>
      <c r="J101" s="179">
        <f>ROUND(I101*H101,2)</f>
        <v>0</v>
      </c>
      <c r="K101" s="175" t="s">
        <v>161</v>
      </c>
      <c r="L101" s="36"/>
      <c r="M101" s="180" t="s">
        <v>1</v>
      </c>
      <c r="N101" s="181" t="s">
        <v>45</v>
      </c>
      <c r="O101" s="58"/>
      <c r="P101" s="182">
        <f>O101*H101</f>
        <v>0</v>
      </c>
      <c r="Q101" s="182">
        <v>0</v>
      </c>
      <c r="R101" s="182">
        <f>Q101*H101</f>
        <v>0</v>
      </c>
      <c r="S101" s="182">
        <v>0</v>
      </c>
      <c r="T101" s="183">
        <f>S101*H101</f>
        <v>0</v>
      </c>
      <c r="AR101" s="15" t="s">
        <v>162</v>
      </c>
      <c r="AT101" s="15" t="s">
        <v>158</v>
      </c>
      <c r="AU101" s="15" t="s">
        <v>83</v>
      </c>
      <c r="AY101" s="15" t="s">
        <v>156</v>
      </c>
      <c r="BE101" s="184">
        <f>IF(N101="základní",J101,0)</f>
        <v>0</v>
      </c>
      <c r="BF101" s="184">
        <f>IF(N101="snížená",J101,0)</f>
        <v>0</v>
      </c>
      <c r="BG101" s="184">
        <f>IF(N101="zákl. přenesená",J101,0)</f>
        <v>0</v>
      </c>
      <c r="BH101" s="184">
        <f>IF(N101="sníž. přenesená",J101,0)</f>
        <v>0</v>
      </c>
      <c r="BI101" s="184">
        <f>IF(N101="nulová",J101,0)</f>
        <v>0</v>
      </c>
      <c r="BJ101" s="15" t="s">
        <v>21</v>
      </c>
      <c r="BK101" s="184">
        <f>ROUND(I101*H101,2)</f>
        <v>0</v>
      </c>
      <c r="BL101" s="15" t="s">
        <v>162</v>
      </c>
      <c r="BM101" s="15" t="s">
        <v>778</v>
      </c>
    </row>
    <row r="102" spans="2:51" s="11" customFormat="1" ht="12">
      <c r="B102" s="185"/>
      <c r="C102" s="186"/>
      <c r="D102" s="187" t="s">
        <v>164</v>
      </c>
      <c r="E102" s="188" t="s">
        <v>1</v>
      </c>
      <c r="F102" s="189" t="s">
        <v>779</v>
      </c>
      <c r="G102" s="186"/>
      <c r="H102" s="190">
        <v>21</v>
      </c>
      <c r="I102" s="191"/>
      <c r="J102" s="186"/>
      <c r="K102" s="186"/>
      <c r="L102" s="192"/>
      <c r="M102" s="193"/>
      <c r="N102" s="194"/>
      <c r="O102" s="194"/>
      <c r="P102" s="194"/>
      <c r="Q102" s="194"/>
      <c r="R102" s="194"/>
      <c r="S102" s="194"/>
      <c r="T102" s="195"/>
      <c r="AT102" s="196" t="s">
        <v>164</v>
      </c>
      <c r="AU102" s="196" t="s">
        <v>83</v>
      </c>
      <c r="AV102" s="11" t="s">
        <v>83</v>
      </c>
      <c r="AW102" s="11" t="s">
        <v>36</v>
      </c>
      <c r="AX102" s="11" t="s">
        <v>21</v>
      </c>
      <c r="AY102" s="196" t="s">
        <v>156</v>
      </c>
    </row>
    <row r="103" spans="2:65" s="1" customFormat="1" ht="16.5" customHeight="1">
      <c r="B103" s="32"/>
      <c r="C103" s="173" t="s">
        <v>180</v>
      </c>
      <c r="D103" s="173" t="s">
        <v>158</v>
      </c>
      <c r="E103" s="174" t="s">
        <v>780</v>
      </c>
      <c r="F103" s="175" t="s">
        <v>781</v>
      </c>
      <c r="G103" s="176" t="s">
        <v>167</v>
      </c>
      <c r="H103" s="177">
        <v>15</v>
      </c>
      <c r="I103" s="178"/>
      <c r="J103" s="179">
        <f>ROUND(I103*H103,2)</f>
        <v>0</v>
      </c>
      <c r="K103" s="175" t="s">
        <v>161</v>
      </c>
      <c r="L103" s="36"/>
      <c r="M103" s="180" t="s">
        <v>1</v>
      </c>
      <c r="N103" s="181" t="s">
        <v>45</v>
      </c>
      <c r="O103" s="58"/>
      <c r="P103" s="182">
        <f>O103*H103</f>
        <v>0</v>
      </c>
      <c r="Q103" s="182">
        <v>0</v>
      </c>
      <c r="R103" s="182">
        <f>Q103*H103</f>
        <v>0</v>
      </c>
      <c r="S103" s="182">
        <v>0</v>
      </c>
      <c r="T103" s="183">
        <f>S103*H103</f>
        <v>0</v>
      </c>
      <c r="AR103" s="15" t="s">
        <v>162</v>
      </c>
      <c r="AT103" s="15" t="s">
        <v>158</v>
      </c>
      <c r="AU103" s="15" t="s">
        <v>83</v>
      </c>
      <c r="AY103" s="15" t="s">
        <v>156</v>
      </c>
      <c r="BE103" s="184">
        <f>IF(N103="základní",J103,0)</f>
        <v>0</v>
      </c>
      <c r="BF103" s="184">
        <f>IF(N103="snížená",J103,0)</f>
        <v>0</v>
      </c>
      <c r="BG103" s="184">
        <f>IF(N103="zákl. přenesená",J103,0)</f>
        <v>0</v>
      </c>
      <c r="BH103" s="184">
        <f>IF(N103="sníž. přenesená",J103,0)</f>
        <v>0</v>
      </c>
      <c r="BI103" s="184">
        <f>IF(N103="nulová",J103,0)</f>
        <v>0</v>
      </c>
      <c r="BJ103" s="15" t="s">
        <v>21</v>
      </c>
      <c r="BK103" s="184">
        <f>ROUND(I103*H103,2)</f>
        <v>0</v>
      </c>
      <c r="BL103" s="15" t="s">
        <v>162</v>
      </c>
      <c r="BM103" s="15" t="s">
        <v>782</v>
      </c>
    </row>
    <row r="104" spans="2:51" s="11" customFormat="1" ht="12">
      <c r="B104" s="185"/>
      <c r="C104" s="186"/>
      <c r="D104" s="187" t="s">
        <v>164</v>
      </c>
      <c r="E104" s="188" t="s">
        <v>1</v>
      </c>
      <c r="F104" s="189" t="s">
        <v>783</v>
      </c>
      <c r="G104" s="186"/>
      <c r="H104" s="190">
        <v>15</v>
      </c>
      <c r="I104" s="191"/>
      <c r="J104" s="186"/>
      <c r="K104" s="186"/>
      <c r="L104" s="192"/>
      <c r="M104" s="193"/>
      <c r="N104" s="194"/>
      <c r="O104" s="194"/>
      <c r="P104" s="194"/>
      <c r="Q104" s="194"/>
      <c r="R104" s="194"/>
      <c r="S104" s="194"/>
      <c r="T104" s="195"/>
      <c r="AT104" s="196" t="s">
        <v>164</v>
      </c>
      <c r="AU104" s="196" t="s">
        <v>83</v>
      </c>
      <c r="AV104" s="11" t="s">
        <v>83</v>
      </c>
      <c r="AW104" s="11" t="s">
        <v>36</v>
      </c>
      <c r="AX104" s="11" t="s">
        <v>21</v>
      </c>
      <c r="AY104" s="196" t="s">
        <v>156</v>
      </c>
    </row>
    <row r="105" spans="2:65" s="1" customFormat="1" ht="16.5" customHeight="1">
      <c r="B105" s="32"/>
      <c r="C105" s="173" t="s">
        <v>191</v>
      </c>
      <c r="D105" s="173" t="s">
        <v>158</v>
      </c>
      <c r="E105" s="174" t="s">
        <v>784</v>
      </c>
      <c r="F105" s="175" t="s">
        <v>785</v>
      </c>
      <c r="G105" s="176" t="s">
        <v>167</v>
      </c>
      <c r="H105" s="177">
        <v>7</v>
      </c>
      <c r="I105" s="178"/>
      <c r="J105" s="179">
        <f>ROUND(I105*H105,2)</f>
        <v>0</v>
      </c>
      <c r="K105" s="175" t="s">
        <v>161</v>
      </c>
      <c r="L105" s="36"/>
      <c r="M105" s="180" t="s">
        <v>1</v>
      </c>
      <c r="N105" s="181" t="s">
        <v>45</v>
      </c>
      <c r="O105" s="58"/>
      <c r="P105" s="182">
        <f>O105*H105</f>
        <v>0</v>
      </c>
      <c r="Q105" s="182">
        <v>0</v>
      </c>
      <c r="R105" s="182">
        <f>Q105*H105</f>
        <v>0</v>
      </c>
      <c r="S105" s="182">
        <v>0</v>
      </c>
      <c r="T105" s="183">
        <f>S105*H105</f>
        <v>0</v>
      </c>
      <c r="AR105" s="15" t="s">
        <v>162</v>
      </c>
      <c r="AT105" s="15" t="s">
        <v>158</v>
      </c>
      <c r="AU105" s="15" t="s">
        <v>83</v>
      </c>
      <c r="AY105" s="15" t="s">
        <v>156</v>
      </c>
      <c r="BE105" s="184">
        <f>IF(N105="základní",J105,0)</f>
        <v>0</v>
      </c>
      <c r="BF105" s="184">
        <f>IF(N105="snížená",J105,0)</f>
        <v>0</v>
      </c>
      <c r="BG105" s="184">
        <f>IF(N105="zákl. přenesená",J105,0)</f>
        <v>0</v>
      </c>
      <c r="BH105" s="184">
        <f>IF(N105="sníž. přenesená",J105,0)</f>
        <v>0</v>
      </c>
      <c r="BI105" s="184">
        <f>IF(N105="nulová",J105,0)</f>
        <v>0</v>
      </c>
      <c r="BJ105" s="15" t="s">
        <v>21</v>
      </c>
      <c r="BK105" s="184">
        <f>ROUND(I105*H105,2)</f>
        <v>0</v>
      </c>
      <c r="BL105" s="15" t="s">
        <v>162</v>
      </c>
      <c r="BM105" s="15" t="s">
        <v>786</v>
      </c>
    </row>
    <row r="106" spans="2:51" s="11" customFormat="1" ht="12">
      <c r="B106" s="185"/>
      <c r="C106" s="186"/>
      <c r="D106" s="187" t="s">
        <v>164</v>
      </c>
      <c r="E106" s="188" t="s">
        <v>1</v>
      </c>
      <c r="F106" s="189" t="s">
        <v>787</v>
      </c>
      <c r="G106" s="186"/>
      <c r="H106" s="190">
        <v>7</v>
      </c>
      <c r="I106" s="191"/>
      <c r="J106" s="186"/>
      <c r="K106" s="186"/>
      <c r="L106" s="192"/>
      <c r="M106" s="193"/>
      <c r="N106" s="194"/>
      <c r="O106" s="194"/>
      <c r="P106" s="194"/>
      <c r="Q106" s="194"/>
      <c r="R106" s="194"/>
      <c r="S106" s="194"/>
      <c r="T106" s="195"/>
      <c r="AT106" s="196" t="s">
        <v>164</v>
      </c>
      <c r="AU106" s="196" t="s">
        <v>83</v>
      </c>
      <c r="AV106" s="11" t="s">
        <v>83</v>
      </c>
      <c r="AW106" s="11" t="s">
        <v>36</v>
      </c>
      <c r="AX106" s="11" t="s">
        <v>21</v>
      </c>
      <c r="AY106" s="196" t="s">
        <v>156</v>
      </c>
    </row>
    <row r="107" spans="2:65" s="1" customFormat="1" ht="16.5" customHeight="1">
      <c r="B107" s="32"/>
      <c r="C107" s="173" t="s">
        <v>196</v>
      </c>
      <c r="D107" s="173" t="s">
        <v>158</v>
      </c>
      <c r="E107" s="174" t="s">
        <v>788</v>
      </c>
      <c r="F107" s="175" t="s">
        <v>789</v>
      </c>
      <c r="G107" s="176" t="s">
        <v>167</v>
      </c>
      <c r="H107" s="177">
        <v>1</v>
      </c>
      <c r="I107" s="178"/>
      <c r="J107" s="179">
        <f>ROUND(I107*H107,2)</f>
        <v>0</v>
      </c>
      <c r="K107" s="175" t="s">
        <v>161</v>
      </c>
      <c r="L107" s="36"/>
      <c r="M107" s="180" t="s">
        <v>1</v>
      </c>
      <c r="N107" s="181" t="s">
        <v>45</v>
      </c>
      <c r="O107" s="58"/>
      <c r="P107" s="182">
        <f>O107*H107</f>
        <v>0</v>
      </c>
      <c r="Q107" s="182">
        <v>0</v>
      </c>
      <c r="R107" s="182">
        <f>Q107*H107</f>
        <v>0</v>
      </c>
      <c r="S107" s="182">
        <v>0</v>
      </c>
      <c r="T107" s="183">
        <f>S107*H107</f>
        <v>0</v>
      </c>
      <c r="AR107" s="15" t="s">
        <v>162</v>
      </c>
      <c r="AT107" s="15" t="s">
        <v>158</v>
      </c>
      <c r="AU107" s="15" t="s">
        <v>83</v>
      </c>
      <c r="AY107" s="15" t="s">
        <v>156</v>
      </c>
      <c r="BE107" s="184">
        <f>IF(N107="základní",J107,0)</f>
        <v>0</v>
      </c>
      <c r="BF107" s="184">
        <f>IF(N107="snížená",J107,0)</f>
        <v>0</v>
      </c>
      <c r="BG107" s="184">
        <f>IF(N107="zákl. přenesená",J107,0)</f>
        <v>0</v>
      </c>
      <c r="BH107" s="184">
        <f>IF(N107="sníž. přenesená",J107,0)</f>
        <v>0</v>
      </c>
      <c r="BI107" s="184">
        <f>IF(N107="nulová",J107,0)</f>
        <v>0</v>
      </c>
      <c r="BJ107" s="15" t="s">
        <v>21</v>
      </c>
      <c r="BK107" s="184">
        <f>ROUND(I107*H107,2)</f>
        <v>0</v>
      </c>
      <c r="BL107" s="15" t="s">
        <v>162</v>
      </c>
      <c r="BM107" s="15" t="s">
        <v>790</v>
      </c>
    </row>
    <row r="108" spans="2:51" s="11" customFormat="1" ht="12">
      <c r="B108" s="185"/>
      <c r="C108" s="186"/>
      <c r="D108" s="187" t="s">
        <v>164</v>
      </c>
      <c r="E108" s="188" t="s">
        <v>1</v>
      </c>
      <c r="F108" s="189" t="s">
        <v>791</v>
      </c>
      <c r="G108" s="186"/>
      <c r="H108" s="190">
        <v>1</v>
      </c>
      <c r="I108" s="191"/>
      <c r="J108" s="186"/>
      <c r="K108" s="186"/>
      <c r="L108" s="192"/>
      <c r="M108" s="193"/>
      <c r="N108" s="194"/>
      <c r="O108" s="194"/>
      <c r="P108" s="194"/>
      <c r="Q108" s="194"/>
      <c r="R108" s="194"/>
      <c r="S108" s="194"/>
      <c r="T108" s="195"/>
      <c r="AT108" s="196" t="s">
        <v>164</v>
      </c>
      <c r="AU108" s="196" t="s">
        <v>83</v>
      </c>
      <c r="AV108" s="11" t="s">
        <v>83</v>
      </c>
      <c r="AW108" s="11" t="s">
        <v>36</v>
      </c>
      <c r="AX108" s="11" t="s">
        <v>21</v>
      </c>
      <c r="AY108" s="196" t="s">
        <v>156</v>
      </c>
    </row>
    <row r="109" spans="2:65" s="1" customFormat="1" ht="16.5" customHeight="1">
      <c r="B109" s="32"/>
      <c r="C109" s="173" t="s">
        <v>202</v>
      </c>
      <c r="D109" s="173" t="s">
        <v>158</v>
      </c>
      <c r="E109" s="174" t="s">
        <v>792</v>
      </c>
      <c r="F109" s="175" t="s">
        <v>793</v>
      </c>
      <c r="G109" s="176" t="s">
        <v>167</v>
      </c>
      <c r="H109" s="177">
        <v>1</v>
      </c>
      <c r="I109" s="178"/>
      <c r="J109" s="179">
        <f>ROUND(I109*H109,2)</f>
        <v>0</v>
      </c>
      <c r="K109" s="175" t="s">
        <v>161</v>
      </c>
      <c r="L109" s="36"/>
      <c r="M109" s="180" t="s">
        <v>1</v>
      </c>
      <c r="N109" s="181" t="s">
        <v>45</v>
      </c>
      <c r="O109" s="58"/>
      <c r="P109" s="182">
        <f>O109*H109</f>
        <v>0</v>
      </c>
      <c r="Q109" s="182">
        <v>0</v>
      </c>
      <c r="R109" s="182">
        <f>Q109*H109</f>
        <v>0</v>
      </c>
      <c r="S109" s="182">
        <v>0</v>
      </c>
      <c r="T109" s="183">
        <f>S109*H109</f>
        <v>0</v>
      </c>
      <c r="AR109" s="15" t="s">
        <v>162</v>
      </c>
      <c r="AT109" s="15" t="s">
        <v>158</v>
      </c>
      <c r="AU109" s="15" t="s">
        <v>83</v>
      </c>
      <c r="AY109" s="15" t="s">
        <v>156</v>
      </c>
      <c r="BE109" s="184">
        <f>IF(N109="základní",J109,0)</f>
        <v>0</v>
      </c>
      <c r="BF109" s="184">
        <f>IF(N109="snížená",J109,0)</f>
        <v>0</v>
      </c>
      <c r="BG109" s="184">
        <f>IF(N109="zákl. přenesená",J109,0)</f>
        <v>0</v>
      </c>
      <c r="BH109" s="184">
        <f>IF(N109="sníž. přenesená",J109,0)</f>
        <v>0</v>
      </c>
      <c r="BI109" s="184">
        <f>IF(N109="nulová",J109,0)</f>
        <v>0</v>
      </c>
      <c r="BJ109" s="15" t="s">
        <v>21</v>
      </c>
      <c r="BK109" s="184">
        <f>ROUND(I109*H109,2)</f>
        <v>0</v>
      </c>
      <c r="BL109" s="15" t="s">
        <v>162</v>
      </c>
      <c r="BM109" s="15" t="s">
        <v>794</v>
      </c>
    </row>
    <row r="110" spans="2:51" s="11" customFormat="1" ht="12">
      <c r="B110" s="185"/>
      <c r="C110" s="186"/>
      <c r="D110" s="187" t="s">
        <v>164</v>
      </c>
      <c r="E110" s="188" t="s">
        <v>1</v>
      </c>
      <c r="F110" s="189" t="s">
        <v>795</v>
      </c>
      <c r="G110" s="186"/>
      <c r="H110" s="190">
        <v>1</v>
      </c>
      <c r="I110" s="191"/>
      <c r="J110" s="186"/>
      <c r="K110" s="186"/>
      <c r="L110" s="192"/>
      <c r="M110" s="193"/>
      <c r="N110" s="194"/>
      <c r="O110" s="194"/>
      <c r="P110" s="194"/>
      <c r="Q110" s="194"/>
      <c r="R110" s="194"/>
      <c r="S110" s="194"/>
      <c r="T110" s="195"/>
      <c r="AT110" s="196" t="s">
        <v>164</v>
      </c>
      <c r="AU110" s="196" t="s">
        <v>83</v>
      </c>
      <c r="AV110" s="11" t="s">
        <v>83</v>
      </c>
      <c r="AW110" s="11" t="s">
        <v>36</v>
      </c>
      <c r="AX110" s="11" t="s">
        <v>21</v>
      </c>
      <c r="AY110" s="196" t="s">
        <v>156</v>
      </c>
    </row>
    <row r="111" spans="2:65" s="1" customFormat="1" ht="16.5" customHeight="1">
      <c r="B111" s="32"/>
      <c r="C111" s="173" t="s">
        <v>207</v>
      </c>
      <c r="D111" s="173" t="s">
        <v>158</v>
      </c>
      <c r="E111" s="174" t="s">
        <v>796</v>
      </c>
      <c r="F111" s="175" t="s">
        <v>797</v>
      </c>
      <c r="G111" s="176" t="s">
        <v>167</v>
      </c>
      <c r="H111" s="177">
        <v>1</v>
      </c>
      <c r="I111" s="178"/>
      <c r="J111" s="179">
        <f>ROUND(I111*H111,2)</f>
        <v>0</v>
      </c>
      <c r="K111" s="175" t="s">
        <v>161</v>
      </c>
      <c r="L111" s="36"/>
      <c r="M111" s="180" t="s">
        <v>1</v>
      </c>
      <c r="N111" s="181" t="s">
        <v>45</v>
      </c>
      <c r="O111" s="58"/>
      <c r="P111" s="182">
        <f>O111*H111</f>
        <v>0</v>
      </c>
      <c r="Q111" s="182">
        <v>0</v>
      </c>
      <c r="R111" s="182">
        <f>Q111*H111</f>
        <v>0</v>
      </c>
      <c r="S111" s="182">
        <v>0</v>
      </c>
      <c r="T111" s="183">
        <f>S111*H111</f>
        <v>0</v>
      </c>
      <c r="AR111" s="15" t="s">
        <v>162</v>
      </c>
      <c r="AT111" s="15" t="s">
        <v>158</v>
      </c>
      <c r="AU111" s="15" t="s">
        <v>83</v>
      </c>
      <c r="AY111" s="15" t="s">
        <v>156</v>
      </c>
      <c r="BE111" s="184">
        <f>IF(N111="základní",J111,0)</f>
        <v>0</v>
      </c>
      <c r="BF111" s="184">
        <f>IF(N111="snížená",J111,0)</f>
        <v>0</v>
      </c>
      <c r="BG111" s="184">
        <f>IF(N111="zákl. přenesená",J111,0)</f>
        <v>0</v>
      </c>
      <c r="BH111" s="184">
        <f>IF(N111="sníž. přenesená",J111,0)</f>
        <v>0</v>
      </c>
      <c r="BI111" s="184">
        <f>IF(N111="nulová",J111,0)</f>
        <v>0</v>
      </c>
      <c r="BJ111" s="15" t="s">
        <v>21</v>
      </c>
      <c r="BK111" s="184">
        <f>ROUND(I111*H111,2)</f>
        <v>0</v>
      </c>
      <c r="BL111" s="15" t="s">
        <v>162</v>
      </c>
      <c r="BM111" s="15" t="s">
        <v>798</v>
      </c>
    </row>
    <row r="112" spans="2:51" s="11" customFormat="1" ht="12">
      <c r="B112" s="185"/>
      <c r="C112" s="186"/>
      <c r="D112" s="187" t="s">
        <v>164</v>
      </c>
      <c r="E112" s="188" t="s">
        <v>1</v>
      </c>
      <c r="F112" s="189" t="s">
        <v>799</v>
      </c>
      <c r="G112" s="186"/>
      <c r="H112" s="190">
        <v>1</v>
      </c>
      <c r="I112" s="191"/>
      <c r="J112" s="186"/>
      <c r="K112" s="186"/>
      <c r="L112" s="192"/>
      <c r="M112" s="193"/>
      <c r="N112" s="194"/>
      <c r="O112" s="194"/>
      <c r="P112" s="194"/>
      <c r="Q112" s="194"/>
      <c r="R112" s="194"/>
      <c r="S112" s="194"/>
      <c r="T112" s="195"/>
      <c r="AT112" s="196" t="s">
        <v>164</v>
      </c>
      <c r="AU112" s="196" t="s">
        <v>83</v>
      </c>
      <c r="AV112" s="11" t="s">
        <v>83</v>
      </c>
      <c r="AW112" s="11" t="s">
        <v>36</v>
      </c>
      <c r="AX112" s="11" t="s">
        <v>21</v>
      </c>
      <c r="AY112" s="196" t="s">
        <v>156</v>
      </c>
    </row>
    <row r="113" spans="2:65" s="1" customFormat="1" ht="16.5" customHeight="1">
      <c r="B113" s="32"/>
      <c r="C113" s="173" t="s">
        <v>26</v>
      </c>
      <c r="D113" s="173" t="s">
        <v>158</v>
      </c>
      <c r="E113" s="174" t="s">
        <v>800</v>
      </c>
      <c r="F113" s="175" t="s">
        <v>801</v>
      </c>
      <c r="G113" s="176" t="s">
        <v>167</v>
      </c>
      <c r="H113" s="177">
        <v>2</v>
      </c>
      <c r="I113" s="178"/>
      <c r="J113" s="179">
        <f>ROUND(I113*H113,2)</f>
        <v>0</v>
      </c>
      <c r="K113" s="175" t="s">
        <v>161</v>
      </c>
      <c r="L113" s="36"/>
      <c r="M113" s="180" t="s">
        <v>1</v>
      </c>
      <c r="N113" s="181" t="s">
        <v>45</v>
      </c>
      <c r="O113" s="58"/>
      <c r="P113" s="182">
        <f>O113*H113</f>
        <v>0</v>
      </c>
      <c r="Q113" s="182">
        <v>0</v>
      </c>
      <c r="R113" s="182">
        <f>Q113*H113</f>
        <v>0</v>
      </c>
      <c r="S113" s="182">
        <v>0</v>
      </c>
      <c r="T113" s="183">
        <f>S113*H113</f>
        <v>0</v>
      </c>
      <c r="AR113" s="15" t="s">
        <v>162</v>
      </c>
      <c r="AT113" s="15" t="s">
        <v>158</v>
      </c>
      <c r="AU113" s="15" t="s">
        <v>83</v>
      </c>
      <c r="AY113" s="15" t="s">
        <v>156</v>
      </c>
      <c r="BE113" s="184">
        <f>IF(N113="základní",J113,0)</f>
        <v>0</v>
      </c>
      <c r="BF113" s="184">
        <f>IF(N113="snížená",J113,0)</f>
        <v>0</v>
      </c>
      <c r="BG113" s="184">
        <f>IF(N113="zákl. přenesená",J113,0)</f>
        <v>0</v>
      </c>
      <c r="BH113" s="184">
        <f>IF(N113="sníž. přenesená",J113,0)</f>
        <v>0</v>
      </c>
      <c r="BI113" s="184">
        <f>IF(N113="nulová",J113,0)</f>
        <v>0</v>
      </c>
      <c r="BJ113" s="15" t="s">
        <v>21</v>
      </c>
      <c r="BK113" s="184">
        <f>ROUND(I113*H113,2)</f>
        <v>0</v>
      </c>
      <c r="BL113" s="15" t="s">
        <v>162</v>
      </c>
      <c r="BM113" s="15" t="s">
        <v>802</v>
      </c>
    </row>
    <row r="114" spans="2:51" s="11" customFormat="1" ht="12">
      <c r="B114" s="185"/>
      <c r="C114" s="186"/>
      <c r="D114" s="187" t="s">
        <v>164</v>
      </c>
      <c r="E114" s="188" t="s">
        <v>1</v>
      </c>
      <c r="F114" s="189" t="s">
        <v>803</v>
      </c>
      <c r="G114" s="186"/>
      <c r="H114" s="190">
        <v>2</v>
      </c>
      <c r="I114" s="191"/>
      <c r="J114" s="186"/>
      <c r="K114" s="186"/>
      <c r="L114" s="192"/>
      <c r="M114" s="193"/>
      <c r="N114" s="194"/>
      <c r="O114" s="194"/>
      <c r="P114" s="194"/>
      <c r="Q114" s="194"/>
      <c r="R114" s="194"/>
      <c r="S114" s="194"/>
      <c r="T114" s="195"/>
      <c r="AT114" s="196" t="s">
        <v>164</v>
      </c>
      <c r="AU114" s="196" t="s">
        <v>83</v>
      </c>
      <c r="AV114" s="11" t="s">
        <v>83</v>
      </c>
      <c r="AW114" s="11" t="s">
        <v>36</v>
      </c>
      <c r="AX114" s="11" t="s">
        <v>21</v>
      </c>
      <c r="AY114" s="196" t="s">
        <v>156</v>
      </c>
    </row>
    <row r="115" spans="2:65" s="1" customFormat="1" ht="16.5" customHeight="1">
      <c r="B115" s="32"/>
      <c r="C115" s="173" t="s">
        <v>220</v>
      </c>
      <c r="D115" s="173" t="s">
        <v>158</v>
      </c>
      <c r="E115" s="174" t="s">
        <v>804</v>
      </c>
      <c r="F115" s="175" t="s">
        <v>805</v>
      </c>
      <c r="G115" s="176" t="s">
        <v>167</v>
      </c>
      <c r="H115" s="177">
        <v>3</v>
      </c>
      <c r="I115" s="178"/>
      <c r="J115" s="179">
        <f>ROUND(I115*H115,2)</f>
        <v>0</v>
      </c>
      <c r="K115" s="175" t="s">
        <v>161</v>
      </c>
      <c r="L115" s="36"/>
      <c r="M115" s="180" t="s">
        <v>1</v>
      </c>
      <c r="N115" s="181" t="s">
        <v>45</v>
      </c>
      <c r="O115" s="58"/>
      <c r="P115" s="182">
        <f>O115*H115</f>
        <v>0</v>
      </c>
      <c r="Q115" s="182">
        <v>0</v>
      </c>
      <c r="R115" s="182">
        <f>Q115*H115</f>
        <v>0</v>
      </c>
      <c r="S115" s="182">
        <v>0</v>
      </c>
      <c r="T115" s="183">
        <f>S115*H115</f>
        <v>0</v>
      </c>
      <c r="AR115" s="15" t="s">
        <v>162</v>
      </c>
      <c r="AT115" s="15" t="s">
        <v>158</v>
      </c>
      <c r="AU115" s="15" t="s">
        <v>83</v>
      </c>
      <c r="AY115" s="15" t="s">
        <v>156</v>
      </c>
      <c r="BE115" s="184">
        <f>IF(N115="základní",J115,0)</f>
        <v>0</v>
      </c>
      <c r="BF115" s="184">
        <f>IF(N115="snížená",J115,0)</f>
        <v>0</v>
      </c>
      <c r="BG115" s="184">
        <f>IF(N115="zákl. přenesená",J115,0)</f>
        <v>0</v>
      </c>
      <c r="BH115" s="184">
        <f>IF(N115="sníž. přenesená",J115,0)</f>
        <v>0</v>
      </c>
      <c r="BI115" s="184">
        <f>IF(N115="nulová",J115,0)</f>
        <v>0</v>
      </c>
      <c r="BJ115" s="15" t="s">
        <v>21</v>
      </c>
      <c r="BK115" s="184">
        <f>ROUND(I115*H115,2)</f>
        <v>0</v>
      </c>
      <c r="BL115" s="15" t="s">
        <v>162</v>
      </c>
      <c r="BM115" s="15" t="s">
        <v>806</v>
      </c>
    </row>
    <row r="116" spans="2:51" s="11" customFormat="1" ht="12">
      <c r="B116" s="185"/>
      <c r="C116" s="186"/>
      <c r="D116" s="187" t="s">
        <v>164</v>
      </c>
      <c r="E116" s="188" t="s">
        <v>1</v>
      </c>
      <c r="F116" s="189" t="s">
        <v>807</v>
      </c>
      <c r="G116" s="186"/>
      <c r="H116" s="190">
        <v>3</v>
      </c>
      <c r="I116" s="191"/>
      <c r="J116" s="186"/>
      <c r="K116" s="186"/>
      <c r="L116" s="192"/>
      <c r="M116" s="193"/>
      <c r="N116" s="194"/>
      <c r="O116" s="194"/>
      <c r="P116" s="194"/>
      <c r="Q116" s="194"/>
      <c r="R116" s="194"/>
      <c r="S116" s="194"/>
      <c r="T116" s="195"/>
      <c r="AT116" s="196" t="s">
        <v>164</v>
      </c>
      <c r="AU116" s="196" t="s">
        <v>83</v>
      </c>
      <c r="AV116" s="11" t="s">
        <v>83</v>
      </c>
      <c r="AW116" s="11" t="s">
        <v>36</v>
      </c>
      <c r="AX116" s="11" t="s">
        <v>21</v>
      </c>
      <c r="AY116" s="196" t="s">
        <v>156</v>
      </c>
    </row>
    <row r="117" spans="2:65" s="1" customFormat="1" ht="16.5" customHeight="1">
      <c r="B117" s="32"/>
      <c r="C117" s="173" t="s">
        <v>230</v>
      </c>
      <c r="D117" s="173" t="s">
        <v>158</v>
      </c>
      <c r="E117" s="174" t="s">
        <v>808</v>
      </c>
      <c r="F117" s="175" t="s">
        <v>809</v>
      </c>
      <c r="G117" s="176" t="s">
        <v>167</v>
      </c>
      <c r="H117" s="177">
        <v>7</v>
      </c>
      <c r="I117" s="178"/>
      <c r="J117" s="179">
        <f>ROUND(I117*H117,2)</f>
        <v>0</v>
      </c>
      <c r="K117" s="175" t="s">
        <v>161</v>
      </c>
      <c r="L117" s="36"/>
      <c r="M117" s="180" t="s">
        <v>1</v>
      </c>
      <c r="N117" s="181" t="s">
        <v>45</v>
      </c>
      <c r="O117" s="58"/>
      <c r="P117" s="182">
        <f>O117*H117</f>
        <v>0</v>
      </c>
      <c r="Q117" s="182">
        <v>0</v>
      </c>
      <c r="R117" s="182">
        <f>Q117*H117</f>
        <v>0</v>
      </c>
      <c r="S117" s="182">
        <v>0</v>
      </c>
      <c r="T117" s="183">
        <f>S117*H117</f>
        <v>0</v>
      </c>
      <c r="AR117" s="15" t="s">
        <v>162</v>
      </c>
      <c r="AT117" s="15" t="s">
        <v>158</v>
      </c>
      <c r="AU117" s="15" t="s">
        <v>83</v>
      </c>
      <c r="AY117" s="15" t="s">
        <v>156</v>
      </c>
      <c r="BE117" s="184">
        <f>IF(N117="základní",J117,0)</f>
        <v>0</v>
      </c>
      <c r="BF117" s="184">
        <f>IF(N117="snížená",J117,0)</f>
        <v>0</v>
      </c>
      <c r="BG117" s="184">
        <f>IF(N117="zákl. přenesená",J117,0)</f>
        <v>0</v>
      </c>
      <c r="BH117" s="184">
        <f>IF(N117="sníž. přenesená",J117,0)</f>
        <v>0</v>
      </c>
      <c r="BI117" s="184">
        <f>IF(N117="nulová",J117,0)</f>
        <v>0</v>
      </c>
      <c r="BJ117" s="15" t="s">
        <v>21</v>
      </c>
      <c r="BK117" s="184">
        <f>ROUND(I117*H117,2)</f>
        <v>0</v>
      </c>
      <c r="BL117" s="15" t="s">
        <v>162</v>
      </c>
      <c r="BM117" s="15" t="s">
        <v>810</v>
      </c>
    </row>
    <row r="118" spans="2:51" s="11" customFormat="1" ht="12">
      <c r="B118" s="185"/>
      <c r="C118" s="186"/>
      <c r="D118" s="187" t="s">
        <v>164</v>
      </c>
      <c r="E118" s="188" t="s">
        <v>1</v>
      </c>
      <c r="F118" s="189" t="s">
        <v>811</v>
      </c>
      <c r="G118" s="186"/>
      <c r="H118" s="190">
        <v>7</v>
      </c>
      <c r="I118" s="191"/>
      <c r="J118" s="186"/>
      <c r="K118" s="186"/>
      <c r="L118" s="192"/>
      <c r="M118" s="193"/>
      <c r="N118" s="194"/>
      <c r="O118" s="194"/>
      <c r="P118" s="194"/>
      <c r="Q118" s="194"/>
      <c r="R118" s="194"/>
      <c r="S118" s="194"/>
      <c r="T118" s="195"/>
      <c r="AT118" s="196" t="s">
        <v>164</v>
      </c>
      <c r="AU118" s="196" t="s">
        <v>83</v>
      </c>
      <c r="AV118" s="11" t="s">
        <v>83</v>
      </c>
      <c r="AW118" s="11" t="s">
        <v>36</v>
      </c>
      <c r="AX118" s="11" t="s">
        <v>21</v>
      </c>
      <c r="AY118" s="196" t="s">
        <v>156</v>
      </c>
    </row>
    <row r="119" spans="2:65" s="1" customFormat="1" ht="16.5" customHeight="1">
      <c r="B119" s="32"/>
      <c r="C119" s="173" t="s">
        <v>235</v>
      </c>
      <c r="D119" s="173" t="s">
        <v>158</v>
      </c>
      <c r="E119" s="174" t="s">
        <v>812</v>
      </c>
      <c r="F119" s="175" t="s">
        <v>813</v>
      </c>
      <c r="G119" s="176" t="s">
        <v>167</v>
      </c>
      <c r="H119" s="177">
        <v>1</v>
      </c>
      <c r="I119" s="178"/>
      <c r="J119" s="179">
        <f>ROUND(I119*H119,2)</f>
        <v>0</v>
      </c>
      <c r="K119" s="175" t="s">
        <v>161</v>
      </c>
      <c r="L119" s="36"/>
      <c r="M119" s="180" t="s">
        <v>1</v>
      </c>
      <c r="N119" s="181" t="s">
        <v>45</v>
      </c>
      <c r="O119" s="58"/>
      <c r="P119" s="182">
        <f>O119*H119</f>
        <v>0</v>
      </c>
      <c r="Q119" s="182">
        <v>0</v>
      </c>
      <c r="R119" s="182">
        <f>Q119*H119</f>
        <v>0</v>
      </c>
      <c r="S119" s="182">
        <v>0</v>
      </c>
      <c r="T119" s="183">
        <f>S119*H119</f>
        <v>0</v>
      </c>
      <c r="AR119" s="15" t="s">
        <v>162</v>
      </c>
      <c r="AT119" s="15" t="s">
        <v>158</v>
      </c>
      <c r="AU119" s="15" t="s">
        <v>83</v>
      </c>
      <c r="AY119" s="15" t="s">
        <v>156</v>
      </c>
      <c r="BE119" s="184">
        <f>IF(N119="základní",J119,0)</f>
        <v>0</v>
      </c>
      <c r="BF119" s="184">
        <f>IF(N119="snížená",J119,0)</f>
        <v>0</v>
      </c>
      <c r="BG119" s="184">
        <f>IF(N119="zákl. přenesená",J119,0)</f>
        <v>0</v>
      </c>
      <c r="BH119" s="184">
        <f>IF(N119="sníž. přenesená",J119,0)</f>
        <v>0</v>
      </c>
      <c r="BI119" s="184">
        <f>IF(N119="nulová",J119,0)</f>
        <v>0</v>
      </c>
      <c r="BJ119" s="15" t="s">
        <v>21</v>
      </c>
      <c r="BK119" s="184">
        <f>ROUND(I119*H119,2)</f>
        <v>0</v>
      </c>
      <c r="BL119" s="15" t="s">
        <v>162</v>
      </c>
      <c r="BM119" s="15" t="s">
        <v>814</v>
      </c>
    </row>
    <row r="120" spans="2:51" s="11" customFormat="1" ht="12">
      <c r="B120" s="185"/>
      <c r="C120" s="186"/>
      <c r="D120" s="187" t="s">
        <v>164</v>
      </c>
      <c r="E120" s="188" t="s">
        <v>1</v>
      </c>
      <c r="F120" s="189" t="s">
        <v>815</v>
      </c>
      <c r="G120" s="186"/>
      <c r="H120" s="190">
        <v>1</v>
      </c>
      <c r="I120" s="191"/>
      <c r="J120" s="186"/>
      <c r="K120" s="186"/>
      <c r="L120" s="192"/>
      <c r="M120" s="193"/>
      <c r="N120" s="194"/>
      <c r="O120" s="194"/>
      <c r="P120" s="194"/>
      <c r="Q120" s="194"/>
      <c r="R120" s="194"/>
      <c r="S120" s="194"/>
      <c r="T120" s="195"/>
      <c r="AT120" s="196" t="s">
        <v>164</v>
      </c>
      <c r="AU120" s="196" t="s">
        <v>83</v>
      </c>
      <c r="AV120" s="11" t="s">
        <v>83</v>
      </c>
      <c r="AW120" s="11" t="s">
        <v>36</v>
      </c>
      <c r="AX120" s="11" t="s">
        <v>21</v>
      </c>
      <c r="AY120" s="196" t="s">
        <v>156</v>
      </c>
    </row>
    <row r="121" spans="2:65" s="1" customFormat="1" ht="16.5" customHeight="1">
      <c r="B121" s="32"/>
      <c r="C121" s="173" t="s">
        <v>244</v>
      </c>
      <c r="D121" s="173" t="s">
        <v>158</v>
      </c>
      <c r="E121" s="174" t="s">
        <v>816</v>
      </c>
      <c r="F121" s="175" t="s">
        <v>817</v>
      </c>
      <c r="G121" s="176" t="s">
        <v>167</v>
      </c>
      <c r="H121" s="177">
        <v>5</v>
      </c>
      <c r="I121" s="178"/>
      <c r="J121" s="179">
        <f>ROUND(I121*H121,2)</f>
        <v>0</v>
      </c>
      <c r="K121" s="175" t="s">
        <v>161</v>
      </c>
      <c r="L121" s="36"/>
      <c r="M121" s="180" t="s">
        <v>1</v>
      </c>
      <c r="N121" s="181" t="s">
        <v>45</v>
      </c>
      <c r="O121" s="58"/>
      <c r="P121" s="182">
        <f>O121*H121</f>
        <v>0</v>
      </c>
      <c r="Q121" s="182">
        <v>0</v>
      </c>
      <c r="R121" s="182">
        <f>Q121*H121</f>
        <v>0</v>
      </c>
      <c r="S121" s="182">
        <v>0</v>
      </c>
      <c r="T121" s="183">
        <f>S121*H121</f>
        <v>0</v>
      </c>
      <c r="AR121" s="15" t="s">
        <v>162</v>
      </c>
      <c r="AT121" s="15" t="s">
        <v>158</v>
      </c>
      <c r="AU121" s="15" t="s">
        <v>83</v>
      </c>
      <c r="AY121" s="15" t="s">
        <v>156</v>
      </c>
      <c r="BE121" s="184">
        <f>IF(N121="základní",J121,0)</f>
        <v>0</v>
      </c>
      <c r="BF121" s="184">
        <f>IF(N121="snížená",J121,0)</f>
        <v>0</v>
      </c>
      <c r="BG121" s="184">
        <f>IF(N121="zákl. přenesená",J121,0)</f>
        <v>0</v>
      </c>
      <c r="BH121" s="184">
        <f>IF(N121="sníž. přenesená",J121,0)</f>
        <v>0</v>
      </c>
      <c r="BI121" s="184">
        <f>IF(N121="nulová",J121,0)</f>
        <v>0</v>
      </c>
      <c r="BJ121" s="15" t="s">
        <v>21</v>
      </c>
      <c r="BK121" s="184">
        <f>ROUND(I121*H121,2)</f>
        <v>0</v>
      </c>
      <c r="BL121" s="15" t="s">
        <v>162</v>
      </c>
      <c r="BM121" s="15" t="s">
        <v>818</v>
      </c>
    </row>
    <row r="122" spans="2:51" s="11" customFormat="1" ht="12">
      <c r="B122" s="185"/>
      <c r="C122" s="186"/>
      <c r="D122" s="187" t="s">
        <v>164</v>
      </c>
      <c r="E122" s="188" t="s">
        <v>1</v>
      </c>
      <c r="F122" s="189" t="s">
        <v>819</v>
      </c>
      <c r="G122" s="186"/>
      <c r="H122" s="190">
        <v>5</v>
      </c>
      <c r="I122" s="191"/>
      <c r="J122" s="186"/>
      <c r="K122" s="186"/>
      <c r="L122" s="192"/>
      <c r="M122" s="193"/>
      <c r="N122" s="194"/>
      <c r="O122" s="194"/>
      <c r="P122" s="194"/>
      <c r="Q122" s="194"/>
      <c r="R122" s="194"/>
      <c r="S122" s="194"/>
      <c r="T122" s="195"/>
      <c r="AT122" s="196" t="s">
        <v>164</v>
      </c>
      <c r="AU122" s="196" t="s">
        <v>83</v>
      </c>
      <c r="AV122" s="11" t="s">
        <v>83</v>
      </c>
      <c r="AW122" s="11" t="s">
        <v>36</v>
      </c>
      <c r="AX122" s="11" t="s">
        <v>21</v>
      </c>
      <c r="AY122" s="196" t="s">
        <v>156</v>
      </c>
    </row>
    <row r="123" spans="2:65" s="1" customFormat="1" ht="16.5" customHeight="1">
      <c r="B123" s="32"/>
      <c r="C123" s="173" t="s">
        <v>8</v>
      </c>
      <c r="D123" s="173" t="s">
        <v>158</v>
      </c>
      <c r="E123" s="174" t="s">
        <v>820</v>
      </c>
      <c r="F123" s="175" t="s">
        <v>821</v>
      </c>
      <c r="G123" s="176" t="s">
        <v>167</v>
      </c>
      <c r="H123" s="177">
        <v>5</v>
      </c>
      <c r="I123" s="178"/>
      <c r="J123" s="179">
        <f>ROUND(I123*H123,2)</f>
        <v>0</v>
      </c>
      <c r="K123" s="175" t="s">
        <v>161</v>
      </c>
      <c r="L123" s="36"/>
      <c r="M123" s="180" t="s">
        <v>1</v>
      </c>
      <c r="N123" s="181" t="s">
        <v>45</v>
      </c>
      <c r="O123" s="58"/>
      <c r="P123" s="182">
        <f>O123*H123</f>
        <v>0</v>
      </c>
      <c r="Q123" s="182">
        <v>0</v>
      </c>
      <c r="R123" s="182">
        <f>Q123*H123</f>
        <v>0</v>
      </c>
      <c r="S123" s="182">
        <v>0</v>
      </c>
      <c r="T123" s="183">
        <f>S123*H123</f>
        <v>0</v>
      </c>
      <c r="AR123" s="15" t="s">
        <v>162</v>
      </c>
      <c r="AT123" s="15" t="s">
        <v>158</v>
      </c>
      <c r="AU123" s="15" t="s">
        <v>83</v>
      </c>
      <c r="AY123" s="15" t="s">
        <v>156</v>
      </c>
      <c r="BE123" s="184">
        <f>IF(N123="základní",J123,0)</f>
        <v>0</v>
      </c>
      <c r="BF123" s="184">
        <f>IF(N123="snížená",J123,0)</f>
        <v>0</v>
      </c>
      <c r="BG123" s="184">
        <f>IF(N123="zákl. přenesená",J123,0)</f>
        <v>0</v>
      </c>
      <c r="BH123" s="184">
        <f>IF(N123="sníž. přenesená",J123,0)</f>
        <v>0</v>
      </c>
      <c r="BI123" s="184">
        <f>IF(N123="nulová",J123,0)</f>
        <v>0</v>
      </c>
      <c r="BJ123" s="15" t="s">
        <v>21</v>
      </c>
      <c r="BK123" s="184">
        <f>ROUND(I123*H123,2)</f>
        <v>0</v>
      </c>
      <c r="BL123" s="15" t="s">
        <v>162</v>
      </c>
      <c r="BM123" s="15" t="s">
        <v>822</v>
      </c>
    </row>
    <row r="124" spans="2:51" s="11" customFormat="1" ht="12">
      <c r="B124" s="185"/>
      <c r="C124" s="186"/>
      <c r="D124" s="187" t="s">
        <v>164</v>
      </c>
      <c r="E124" s="188" t="s">
        <v>1</v>
      </c>
      <c r="F124" s="189" t="s">
        <v>823</v>
      </c>
      <c r="G124" s="186"/>
      <c r="H124" s="190">
        <v>5</v>
      </c>
      <c r="I124" s="191"/>
      <c r="J124" s="186"/>
      <c r="K124" s="186"/>
      <c r="L124" s="192"/>
      <c r="M124" s="193"/>
      <c r="N124" s="194"/>
      <c r="O124" s="194"/>
      <c r="P124" s="194"/>
      <c r="Q124" s="194"/>
      <c r="R124" s="194"/>
      <c r="S124" s="194"/>
      <c r="T124" s="195"/>
      <c r="AT124" s="196" t="s">
        <v>164</v>
      </c>
      <c r="AU124" s="196" t="s">
        <v>83</v>
      </c>
      <c r="AV124" s="11" t="s">
        <v>83</v>
      </c>
      <c r="AW124" s="11" t="s">
        <v>36</v>
      </c>
      <c r="AX124" s="11" t="s">
        <v>21</v>
      </c>
      <c r="AY124" s="196" t="s">
        <v>156</v>
      </c>
    </row>
    <row r="125" spans="2:65" s="1" customFormat="1" ht="16.5" customHeight="1">
      <c r="B125" s="32"/>
      <c r="C125" s="173" t="s">
        <v>253</v>
      </c>
      <c r="D125" s="173" t="s">
        <v>158</v>
      </c>
      <c r="E125" s="174" t="s">
        <v>824</v>
      </c>
      <c r="F125" s="175" t="s">
        <v>825</v>
      </c>
      <c r="G125" s="176" t="s">
        <v>167</v>
      </c>
      <c r="H125" s="177">
        <v>3</v>
      </c>
      <c r="I125" s="178"/>
      <c r="J125" s="179">
        <f>ROUND(I125*H125,2)</f>
        <v>0</v>
      </c>
      <c r="K125" s="175" t="s">
        <v>161</v>
      </c>
      <c r="L125" s="36"/>
      <c r="M125" s="180" t="s">
        <v>1</v>
      </c>
      <c r="N125" s="181" t="s">
        <v>45</v>
      </c>
      <c r="O125" s="58"/>
      <c r="P125" s="182">
        <f>O125*H125</f>
        <v>0</v>
      </c>
      <c r="Q125" s="182">
        <v>0</v>
      </c>
      <c r="R125" s="182">
        <f>Q125*H125</f>
        <v>0</v>
      </c>
      <c r="S125" s="182">
        <v>0</v>
      </c>
      <c r="T125" s="183">
        <f>S125*H125</f>
        <v>0</v>
      </c>
      <c r="AR125" s="15" t="s">
        <v>162</v>
      </c>
      <c r="AT125" s="15" t="s">
        <v>158</v>
      </c>
      <c r="AU125" s="15" t="s">
        <v>83</v>
      </c>
      <c r="AY125" s="15" t="s">
        <v>156</v>
      </c>
      <c r="BE125" s="184">
        <f>IF(N125="základní",J125,0)</f>
        <v>0</v>
      </c>
      <c r="BF125" s="184">
        <f>IF(N125="snížená",J125,0)</f>
        <v>0</v>
      </c>
      <c r="BG125" s="184">
        <f>IF(N125="zákl. přenesená",J125,0)</f>
        <v>0</v>
      </c>
      <c r="BH125" s="184">
        <f>IF(N125="sníž. přenesená",J125,0)</f>
        <v>0</v>
      </c>
      <c r="BI125" s="184">
        <f>IF(N125="nulová",J125,0)</f>
        <v>0</v>
      </c>
      <c r="BJ125" s="15" t="s">
        <v>21</v>
      </c>
      <c r="BK125" s="184">
        <f>ROUND(I125*H125,2)</f>
        <v>0</v>
      </c>
      <c r="BL125" s="15" t="s">
        <v>162</v>
      </c>
      <c r="BM125" s="15" t="s">
        <v>826</v>
      </c>
    </row>
    <row r="126" spans="2:51" s="11" customFormat="1" ht="12">
      <c r="B126" s="185"/>
      <c r="C126" s="186"/>
      <c r="D126" s="187" t="s">
        <v>164</v>
      </c>
      <c r="E126" s="188" t="s">
        <v>1</v>
      </c>
      <c r="F126" s="189" t="s">
        <v>827</v>
      </c>
      <c r="G126" s="186"/>
      <c r="H126" s="190">
        <v>3</v>
      </c>
      <c r="I126" s="191"/>
      <c r="J126" s="186"/>
      <c r="K126" s="186"/>
      <c r="L126" s="192"/>
      <c r="M126" s="193"/>
      <c r="N126" s="194"/>
      <c r="O126" s="194"/>
      <c r="P126" s="194"/>
      <c r="Q126" s="194"/>
      <c r="R126" s="194"/>
      <c r="S126" s="194"/>
      <c r="T126" s="195"/>
      <c r="AT126" s="196" t="s">
        <v>164</v>
      </c>
      <c r="AU126" s="196" t="s">
        <v>83</v>
      </c>
      <c r="AV126" s="11" t="s">
        <v>83</v>
      </c>
      <c r="AW126" s="11" t="s">
        <v>36</v>
      </c>
      <c r="AX126" s="11" t="s">
        <v>21</v>
      </c>
      <c r="AY126" s="196" t="s">
        <v>156</v>
      </c>
    </row>
    <row r="127" spans="2:65" s="1" customFormat="1" ht="16.5" customHeight="1">
      <c r="B127" s="32"/>
      <c r="C127" s="173" t="s">
        <v>258</v>
      </c>
      <c r="D127" s="173" t="s">
        <v>158</v>
      </c>
      <c r="E127" s="174" t="s">
        <v>828</v>
      </c>
      <c r="F127" s="175" t="s">
        <v>829</v>
      </c>
      <c r="G127" s="176" t="s">
        <v>167</v>
      </c>
      <c r="H127" s="177">
        <v>1</v>
      </c>
      <c r="I127" s="178"/>
      <c r="J127" s="179">
        <f>ROUND(I127*H127,2)</f>
        <v>0</v>
      </c>
      <c r="K127" s="175" t="s">
        <v>161</v>
      </c>
      <c r="L127" s="36"/>
      <c r="M127" s="180" t="s">
        <v>1</v>
      </c>
      <c r="N127" s="181" t="s">
        <v>45</v>
      </c>
      <c r="O127" s="58"/>
      <c r="P127" s="182">
        <f>O127*H127</f>
        <v>0</v>
      </c>
      <c r="Q127" s="182">
        <v>0</v>
      </c>
      <c r="R127" s="182">
        <f>Q127*H127</f>
        <v>0</v>
      </c>
      <c r="S127" s="182">
        <v>0</v>
      </c>
      <c r="T127" s="183">
        <f>S127*H127</f>
        <v>0</v>
      </c>
      <c r="AR127" s="15" t="s">
        <v>162</v>
      </c>
      <c r="AT127" s="15" t="s">
        <v>158</v>
      </c>
      <c r="AU127" s="15" t="s">
        <v>83</v>
      </c>
      <c r="AY127" s="15" t="s">
        <v>156</v>
      </c>
      <c r="BE127" s="184">
        <f>IF(N127="základní",J127,0)</f>
        <v>0</v>
      </c>
      <c r="BF127" s="184">
        <f>IF(N127="snížená",J127,0)</f>
        <v>0</v>
      </c>
      <c r="BG127" s="184">
        <f>IF(N127="zákl. přenesená",J127,0)</f>
        <v>0</v>
      </c>
      <c r="BH127" s="184">
        <f>IF(N127="sníž. přenesená",J127,0)</f>
        <v>0</v>
      </c>
      <c r="BI127" s="184">
        <f>IF(N127="nulová",J127,0)</f>
        <v>0</v>
      </c>
      <c r="BJ127" s="15" t="s">
        <v>21</v>
      </c>
      <c r="BK127" s="184">
        <f>ROUND(I127*H127,2)</f>
        <v>0</v>
      </c>
      <c r="BL127" s="15" t="s">
        <v>162</v>
      </c>
      <c r="BM127" s="15" t="s">
        <v>830</v>
      </c>
    </row>
    <row r="128" spans="2:51" s="11" customFormat="1" ht="12">
      <c r="B128" s="185"/>
      <c r="C128" s="186"/>
      <c r="D128" s="187" t="s">
        <v>164</v>
      </c>
      <c r="E128" s="188" t="s">
        <v>1</v>
      </c>
      <c r="F128" s="189" t="s">
        <v>831</v>
      </c>
      <c r="G128" s="186"/>
      <c r="H128" s="190">
        <v>1</v>
      </c>
      <c r="I128" s="191"/>
      <c r="J128" s="186"/>
      <c r="K128" s="186"/>
      <c r="L128" s="192"/>
      <c r="M128" s="193"/>
      <c r="N128" s="194"/>
      <c r="O128" s="194"/>
      <c r="P128" s="194"/>
      <c r="Q128" s="194"/>
      <c r="R128" s="194"/>
      <c r="S128" s="194"/>
      <c r="T128" s="195"/>
      <c r="AT128" s="196" t="s">
        <v>164</v>
      </c>
      <c r="AU128" s="196" t="s">
        <v>83</v>
      </c>
      <c r="AV128" s="11" t="s">
        <v>83</v>
      </c>
      <c r="AW128" s="11" t="s">
        <v>36</v>
      </c>
      <c r="AX128" s="11" t="s">
        <v>21</v>
      </c>
      <c r="AY128" s="196" t="s">
        <v>156</v>
      </c>
    </row>
    <row r="129" spans="2:65" s="1" customFormat="1" ht="16.5" customHeight="1">
      <c r="B129" s="32"/>
      <c r="C129" s="173" t="s">
        <v>263</v>
      </c>
      <c r="D129" s="173" t="s">
        <v>158</v>
      </c>
      <c r="E129" s="174" t="s">
        <v>832</v>
      </c>
      <c r="F129" s="175" t="s">
        <v>833</v>
      </c>
      <c r="G129" s="176" t="s">
        <v>167</v>
      </c>
      <c r="H129" s="177">
        <v>1</v>
      </c>
      <c r="I129" s="178"/>
      <c r="J129" s="179">
        <f>ROUND(I129*H129,2)</f>
        <v>0</v>
      </c>
      <c r="K129" s="175" t="s">
        <v>161</v>
      </c>
      <c r="L129" s="36"/>
      <c r="M129" s="180" t="s">
        <v>1</v>
      </c>
      <c r="N129" s="181" t="s">
        <v>45</v>
      </c>
      <c r="O129" s="58"/>
      <c r="P129" s="182">
        <f>O129*H129</f>
        <v>0</v>
      </c>
      <c r="Q129" s="182">
        <v>0</v>
      </c>
      <c r="R129" s="182">
        <f>Q129*H129</f>
        <v>0</v>
      </c>
      <c r="S129" s="182">
        <v>0</v>
      </c>
      <c r="T129" s="183">
        <f>S129*H129</f>
        <v>0</v>
      </c>
      <c r="AR129" s="15" t="s">
        <v>162</v>
      </c>
      <c r="AT129" s="15" t="s">
        <v>158</v>
      </c>
      <c r="AU129" s="15" t="s">
        <v>83</v>
      </c>
      <c r="AY129" s="15" t="s">
        <v>156</v>
      </c>
      <c r="BE129" s="184">
        <f>IF(N129="základní",J129,0)</f>
        <v>0</v>
      </c>
      <c r="BF129" s="184">
        <f>IF(N129="snížená",J129,0)</f>
        <v>0</v>
      </c>
      <c r="BG129" s="184">
        <f>IF(N129="zákl. přenesená",J129,0)</f>
        <v>0</v>
      </c>
      <c r="BH129" s="184">
        <f>IF(N129="sníž. přenesená",J129,0)</f>
        <v>0</v>
      </c>
      <c r="BI129" s="184">
        <f>IF(N129="nulová",J129,0)</f>
        <v>0</v>
      </c>
      <c r="BJ129" s="15" t="s">
        <v>21</v>
      </c>
      <c r="BK129" s="184">
        <f>ROUND(I129*H129,2)</f>
        <v>0</v>
      </c>
      <c r="BL129" s="15" t="s">
        <v>162</v>
      </c>
      <c r="BM129" s="15" t="s">
        <v>834</v>
      </c>
    </row>
    <row r="130" spans="2:51" s="11" customFormat="1" ht="12">
      <c r="B130" s="185"/>
      <c r="C130" s="186"/>
      <c r="D130" s="187" t="s">
        <v>164</v>
      </c>
      <c r="E130" s="188" t="s">
        <v>1</v>
      </c>
      <c r="F130" s="189" t="s">
        <v>835</v>
      </c>
      <c r="G130" s="186"/>
      <c r="H130" s="190">
        <v>1</v>
      </c>
      <c r="I130" s="191"/>
      <c r="J130" s="186"/>
      <c r="K130" s="186"/>
      <c r="L130" s="192"/>
      <c r="M130" s="193"/>
      <c r="N130" s="194"/>
      <c r="O130" s="194"/>
      <c r="P130" s="194"/>
      <c r="Q130" s="194"/>
      <c r="R130" s="194"/>
      <c r="S130" s="194"/>
      <c r="T130" s="195"/>
      <c r="AT130" s="196" t="s">
        <v>164</v>
      </c>
      <c r="AU130" s="196" t="s">
        <v>83</v>
      </c>
      <c r="AV130" s="11" t="s">
        <v>83</v>
      </c>
      <c r="AW130" s="11" t="s">
        <v>36</v>
      </c>
      <c r="AX130" s="11" t="s">
        <v>21</v>
      </c>
      <c r="AY130" s="196" t="s">
        <v>156</v>
      </c>
    </row>
    <row r="131" spans="2:65" s="1" customFormat="1" ht="16.5" customHeight="1">
      <c r="B131" s="32"/>
      <c r="C131" s="173" t="s">
        <v>271</v>
      </c>
      <c r="D131" s="173" t="s">
        <v>158</v>
      </c>
      <c r="E131" s="174" t="s">
        <v>836</v>
      </c>
      <c r="F131" s="175" t="s">
        <v>837</v>
      </c>
      <c r="G131" s="176" t="s">
        <v>167</v>
      </c>
      <c r="H131" s="177">
        <v>1</v>
      </c>
      <c r="I131" s="178"/>
      <c r="J131" s="179">
        <f>ROUND(I131*H131,2)</f>
        <v>0</v>
      </c>
      <c r="K131" s="175" t="s">
        <v>225</v>
      </c>
      <c r="L131" s="36"/>
      <c r="M131" s="180" t="s">
        <v>1</v>
      </c>
      <c r="N131" s="181" t="s">
        <v>45</v>
      </c>
      <c r="O131" s="58"/>
      <c r="P131" s="182">
        <f>O131*H131</f>
        <v>0</v>
      </c>
      <c r="Q131" s="182">
        <v>0</v>
      </c>
      <c r="R131" s="182">
        <f>Q131*H131</f>
        <v>0</v>
      </c>
      <c r="S131" s="182">
        <v>0</v>
      </c>
      <c r="T131" s="183">
        <f>S131*H131</f>
        <v>0</v>
      </c>
      <c r="AR131" s="15" t="s">
        <v>162</v>
      </c>
      <c r="AT131" s="15" t="s">
        <v>158</v>
      </c>
      <c r="AU131" s="15" t="s">
        <v>83</v>
      </c>
      <c r="AY131" s="15" t="s">
        <v>156</v>
      </c>
      <c r="BE131" s="184">
        <f>IF(N131="základní",J131,0)</f>
        <v>0</v>
      </c>
      <c r="BF131" s="184">
        <f>IF(N131="snížená",J131,0)</f>
        <v>0</v>
      </c>
      <c r="BG131" s="184">
        <f>IF(N131="zákl. přenesená",J131,0)</f>
        <v>0</v>
      </c>
      <c r="BH131" s="184">
        <f>IF(N131="sníž. přenesená",J131,0)</f>
        <v>0</v>
      </c>
      <c r="BI131" s="184">
        <f>IF(N131="nulová",J131,0)</f>
        <v>0</v>
      </c>
      <c r="BJ131" s="15" t="s">
        <v>21</v>
      </c>
      <c r="BK131" s="184">
        <f>ROUND(I131*H131,2)</f>
        <v>0</v>
      </c>
      <c r="BL131" s="15" t="s">
        <v>162</v>
      </c>
      <c r="BM131" s="15" t="s">
        <v>838</v>
      </c>
    </row>
    <row r="132" spans="2:51" s="11" customFormat="1" ht="12">
      <c r="B132" s="185"/>
      <c r="C132" s="186"/>
      <c r="D132" s="187" t="s">
        <v>164</v>
      </c>
      <c r="E132" s="188" t="s">
        <v>1</v>
      </c>
      <c r="F132" s="189" t="s">
        <v>839</v>
      </c>
      <c r="G132" s="186"/>
      <c r="H132" s="190">
        <v>1</v>
      </c>
      <c r="I132" s="191"/>
      <c r="J132" s="186"/>
      <c r="K132" s="186"/>
      <c r="L132" s="192"/>
      <c r="M132" s="193"/>
      <c r="N132" s="194"/>
      <c r="O132" s="194"/>
      <c r="P132" s="194"/>
      <c r="Q132" s="194"/>
      <c r="R132" s="194"/>
      <c r="S132" s="194"/>
      <c r="T132" s="195"/>
      <c r="AT132" s="196" t="s">
        <v>164</v>
      </c>
      <c r="AU132" s="196" t="s">
        <v>83</v>
      </c>
      <c r="AV132" s="11" t="s">
        <v>83</v>
      </c>
      <c r="AW132" s="11" t="s">
        <v>36</v>
      </c>
      <c r="AX132" s="11" t="s">
        <v>21</v>
      </c>
      <c r="AY132" s="196" t="s">
        <v>156</v>
      </c>
    </row>
    <row r="133" spans="2:65" s="1" customFormat="1" ht="16.5" customHeight="1">
      <c r="B133" s="32"/>
      <c r="C133" s="173" t="s">
        <v>275</v>
      </c>
      <c r="D133" s="173" t="s">
        <v>158</v>
      </c>
      <c r="E133" s="174" t="s">
        <v>840</v>
      </c>
      <c r="F133" s="175" t="s">
        <v>841</v>
      </c>
      <c r="G133" s="176" t="s">
        <v>167</v>
      </c>
      <c r="H133" s="177">
        <v>1</v>
      </c>
      <c r="I133" s="178"/>
      <c r="J133" s="179">
        <f>ROUND(I133*H133,2)</f>
        <v>0</v>
      </c>
      <c r="K133" s="175" t="s">
        <v>225</v>
      </c>
      <c r="L133" s="36"/>
      <c r="M133" s="180" t="s">
        <v>1</v>
      </c>
      <c r="N133" s="181" t="s">
        <v>45</v>
      </c>
      <c r="O133" s="58"/>
      <c r="P133" s="182">
        <f>O133*H133</f>
        <v>0</v>
      </c>
      <c r="Q133" s="182">
        <v>0</v>
      </c>
      <c r="R133" s="182">
        <f>Q133*H133</f>
        <v>0</v>
      </c>
      <c r="S133" s="182">
        <v>0</v>
      </c>
      <c r="T133" s="183">
        <f>S133*H133</f>
        <v>0</v>
      </c>
      <c r="AR133" s="15" t="s">
        <v>162</v>
      </c>
      <c r="AT133" s="15" t="s">
        <v>158</v>
      </c>
      <c r="AU133" s="15" t="s">
        <v>83</v>
      </c>
      <c r="AY133" s="15" t="s">
        <v>156</v>
      </c>
      <c r="BE133" s="184">
        <f>IF(N133="základní",J133,0)</f>
        <v>0</v>
      </c>
      <c r="BF133" s="184">
        <f>IF(N133="snížená",J133,0)</f>
        <v>0</v>
      </c>
      <c r="BG133" s="184">
        <f>IF(N133="zákl. přenesená",J133,0)</f>
        <v>0</v>
      </c>
      <c r="BH133" s="184">
        <f>IF(N133="sníž. přenesená",J133,0)</f>
        <v>0</v>
      </c>
      <c r="BI133" s="184">
        <f>IF(N133="nulová",J133,0)</f>
        <v>0</v>
      </c>
      <c r="BJ133" s="15" t="s">
        <v>21</v>
      </c>
      <c r="BK133" s="184">
        <f>ROUND(I133*H133,2)</f>
        <v>0</v>
      </c>
      <c r="BL133" s="15" t="s">
        <v>162</v>
      </c>
      <c r="BM133" s="15" t="s">
        <v>842</v>
      </c>
    </row>
    <row r="134" spans="2:51" s="11" customFormat="1" ht="12">
      <c r="B134" s="185"/>
      <c r="C134" s="186"/>
      <c r="D134" s="187" t="s">
        <v>164</v>
      </c>
      <c r="E134" s="188" t="s">
        <v>1</v>
      </c>
      <c r="F134" s="189" t="s">
        <v>843</v>
      </c>
      <c r="G134" s="186"/>
      <c r="H134" s="190">
        <v>1</v>
      </c>
      <c r="I134" s="191"/>
      <c r="J134" s="186"/>
      <c r="K134" s="186"/>
      <c r="L134" s="192"/>
      <c r="M134" s="193"/>
      <c r="N134" s="194"/>
      <c r="O134" s="194"/>
      <c r="P134" s="194"/>
      <c r="Q134" s="194"/>
      <c r="R134" s="194"/>
      <c r="S134" s="194"/>
      <c r="T134" s="195"/>
      <c r="AT134" s="196" t="s">
        <v>164</v>
      </c>
      <c r="AU134" s="196" t="s">
        <v>83</v>
      </c>
      <c r="AV134" s="11" t="s">
        <v>83</v>
      </c>
      <c r="AW134" s="11" t="s">
        <v>36</v>
      </c>
      <c r="AX134" s="11" t="s">
        <v>21</v>
      </c>
      <c r="AY134" s="196" t="s">
        <v>156</v>
      </c>
    </row>
    <row r="135" spans="2:65" s="1" customFormat="1" ht="16.5" customHeight="1">
      <c r="B135" s="32"/>
      <c r="C135" s="173" t="s">
        <v>7</v>
      </c>
      <c r="D135" s="173" t="s">
        <v>158</v>
      </c>
      <c r="E135" s="174" t="s">
        <v>844</v>
      </c>
      <c r="F135" s="175" t="s">
        <v>845</v>
      </c>
      <c r="G135" s="176" t="s">
        <v>167</v>
      </c>
      <c r="H135" s="177">
        <v>1</v>
      </c>
      <c r="I135" s="178"/>
      <c r="J135" s="179">
        <f>ROUND(I135*H135,2)</f>
        <v>0</v>
      </c>
      <c r="K135" s="175" t="s">
        <v>225</v>
      </c>
      <c r="L135" s="36"/>
      <c r="M135" s="180" t="s">
        <v>1</v>
      </c>
      <c r="N135" s="181" t="s">
        <v>45</v>
      </c>
      <c r="O135" s="58"/>
      <c r="P135" s="182">
        <f>O135*H135</f>
        <v>0</v>
      </c>
      <c r="Q135" s="182">
        <v>0</v>
      </c>
      <c r="R135" s="182">
        <f>Q135*H135</f>
        <v>0</v>
      </c>
      <c r="S135" s="182">
        <v>0</v>
      </c>
      <c r="T135" s="183">
        <f>S135*H135</f>
        <v>0</v>
      </c>
      <c r="AR135" s="15" t="s">
        <v>162</v>
      </c>
      <c r="AT135" s="15" t="s">
        <v>158</v>
      </c>
      <c r="AU135" s="15" t="s">
        <v>83</v>
      </c>
      <c r="AY135" s="15" t="s">
        <v>156</v>
      </c>
      <c r="BE135" s="184">
        <f>IF(N135="základní",J135,0)</f>
        <v>0</v>
      </c>
      <c r="BF135" s="184">
        <f>IF(N135="snížená",J135,0)</f>
        <v>0</v>
      </c>
      <c r="BG135" s="184">
        <f>IF(N135="zákl. přenesená",J135,0)</f>
        <v>0</v>
      </c>
      <c r="BH135" s="184">
        <f>IF(N135="sníž. přenesená",J135,0)</f>
        <v>0</v>
      </c>
      <c r="BI135" s="184">
        <f>IF(N135="nulová",J135,0)</f>
        <v>0</v>
      </c>
      <c r="BJ135" s="15" t="s">
        <v>21</v>
      </c>
      <c r="BK135" s="184">
        <f>ROUND(I135*H135,2)</f>
        <v>0</v>
      </c>
      <c r="BL135" s="15" t="s">
        <v>162</v>
      </c>
      <c r="BM135" s="15" t="s">
        <v>846</v>
      </c>
    </row>
    <row r="136" spans="2:51" s="11" customFormat="1" ht="12">
      <c r="B136" s="185"/>
      <c r="C136" s="186"/>
      <c r="D136" s="187" t="s">
        <v>164</v>
      </c>
      <c r="E136" s="188" t="s">
        <v>1</v>
      </c>
      <c r="F136" s="189" t="s">
        <v>847</v>
      </c>
      <c r="G136" s="186"/>
      <c r="H136" s="190">
        <v>1</v>
      </c>
      <c r="I136" s="191"/>
      <c r="J136" s="186"/>
      <c r="K136" s="186"/>
      <c r="L136" s="192"/>
      <c r="M136" s="193"/>
      <c r="N136" s="194"/>
      <c r="O136" s="194"/>
      <c r="P136" s="194"/>
      <c r="Q136" s="194"/>
      <c r="R136" s="194"/>
      <c r="S136" s="194"/>
      <c r="T136" s="195"/>
      <c r="AT136" s="196" t="s">
        <v>164</v>
      </c>
      <c r="AU136" s="196" t="s">
        <v>83</v>
      </c>
      <c r="AV136" s="11" t="s">
        <v>83</v>
      </c>
      <c r="AW136" s="11" t="s">
        <v>36</v>
      </c>
      <c r="AX136" s="11" t="s">
        <v>21</v>
      </c>
      <c r="AY136" s="196" t="s">
        <v>156</v>
      </c>
    </row>
    <row r="137" spans="2:65" s="1" customFormat="1" ht="16.5" customHeight="1">
      <c r="B137" s="32"/>
      <c r="C137" s="173" t="s">
        <v>282</v>
      </c>
      <c r="D137" s="173" t="s">
        <v>158</v>
      </c>
      <c r="E137" s="174" t="s">
        <v>848</v>
      </c>
      <c r="F137" s="175" t="s">
        <v>849</v>
      </c>
      <c r="G137" s="176" t="s">
        <v>167</v>
      </c>
      <c r="H137" s="177">
        <v>1</v>
      </c>
      <c r="I137" s="178"/>
      <c r="J137" s="179">
        <f>ROUND(I137*H137,2)</f>
        <v>0</v>
      </c>
      <c r="K137" s="175" t="s">
        <v>225</v>
      </c>
      <c r="L137" s="36"/>
      <c r="M137" s="180" t="s">
        <v>1</v>
      </c>
      <c r="N137" s="181" t="s">
        <v>45</v>
      </c>
      <c r="O137" s="58"/>
      <c r="P137" s="182">
        <f>O137*H137</f>
        <v>0</v>
      </c>
      <c r="Q137" s="182">
        <v>0</v>
      </c>
      <c r="R137" s="182">
        <f>Q137*H137</f>
        <v>0</v>
      </c>
      <c r="S137" s="182">
        <v>0</v>
      </c>
      <c r="T137" s="183">
        <f>S137*H137</f>
        <v>0</v>
      </c>
      <c r="AR137" s="15" t="s">
        <v>162</v>
      </c>
      <c r="AT137" s="15" t="s">
        <v>158</v>
      </c>
      <c r="AU137" s="15" t="s">
        <v>83</v>
      </c>
      <c r="AY137" s="15" t="s">
        <v>156</v>
      </c>
      <c r="BE137" s="184">
        <f>IF(N137="základní",J137,0)</f>
        <v>0</v>
      </c>
      <c r="BF137" s="184">
        <f>IF(N137="snížená",J137,0)</f>
        <v>0</v>
      </c>
      <c r="BG137" s="184">
        <f>IF(N137="zákl. přenesená",J137,0)</f>
        <v>0</v>
      </c>
      <c r="BH137" s="184">
        <f>IF(N137="sníž. přenesená",J137,0)</f>
        <v>0</v>
      </c>
      <c r="BI137" s="184">
        <f>IF(N137="nulová",J137,0)</f>
        <v>0</v>
      </c>
      <c r="BJ137" s="15" t="s">
        <v>21</v>
      </c>
      <c r="BK137" s="184">
        <f>ROUND(I137*H137,2)</f>
        <v>0</v>
      </c>
      <c r="BL137" s="15" t="s">
        <v>162</v>
      </c>
      <c r="BM137" s="15" t="s">
        <v>850</v>
      </c>
    </row>
    <row r="138" spans="2:51" s="11" customFormat="1" ht="12">
      <c r="B138" s="185"/>
      <c r="C138" s="186"/>
      <c r="D138" s="187" t="s">
        <v>164</v>
      </c>
      <c r="E138" s="188" t="s">
        <v>1</v>
      </c>
      <c r="F138" s="189" t="s">
        <v>851</v>
      </c>
      <c r="G138" s="186"/>
      <c r="H138" s="190">
        <v>1</v>
      </c>
      <c r="I138" s="191"/>
      <c r="J138" s="186"/>
      <c r="K138" s="186"/>
      <c r="L138" s="192"/>
      <c r="M138" s="193"/>
      <c r="N138" s="194"/>
      <c r="O138" s="194"/>
      <c r="P138" s="194"/>
      <c r="Q138" s="194"/>
      <c r="R138" s="194"/>
      <c r="S138" s="194"/>
      <c r="T138" s="195"/>
      <c r="AT138" s="196" t="s">
        <v>164</v>
      </c>
      <c r="AU138" s="196" t="s">
        <v>83</v>
      </c>
      <c r="AV138" s="11" t="s">
        <v>83</v>
      </c>
      <c r="AW138" s="11" t="s">
        <v>36</v>
      </c>
      <c r="AX138" s="11" t="s">
        <v>21</v>
      </c>
      <c r="AY138" s="196" t="s">
        <v>156</v>
      </c>
    </row>
    <row r="139" spans="2:65" s="1" customFormat="1" ht="16.5" customHeight="1">
      <c r="B139" s="32"/>
      <c r="C139" s="173" t="s">
        <v>289</v>
      </c>
      <c r="D139" s="173" t="s">
        <v>158</v>
      </c>
      <c r="E139" s="174" t="s">
        <v>852</v>
      </c>
      <c r="F139" s="175" t="s">
        <v>853</v>
      </c>
      <c r="G139" s="176" t="s">
        <v>167</v>
      </c>
      <c r="H139" s="177">
        <v>1</v>
      </c>
      <c r="I139" s="178"/>
      <c r="J139" s="179">
        <f>ROUND(I139*H139,2)</f>
        <v>0</v>
      </c>
      <c r="K139" s="175" t="s">
        <v>225</v>
      </c>
      <c r="L139" s="36"/>
      <c r="M139" s="180" t="s">
        <v>1</v>
      </c>
      <c r="N139" s="181" t="s">
        <v>45</v>
      </c>
      <c r="O139" s="58"/>
      <c r="P139" s="182">
        <f>O139*H139</f>
        <v>0</v>
      </c>
      <c r="Q139" s="182">
        <v>0</v>
      </c>
      <c r="R139" s="182">
        <f>Q139*H139</f>
        <v>0</v>
      </c>
      <c r="S139" s="182">
        <v>0</v>
      </c>
      <c r="T139" s="183">
        <f>S139*H139</f>
        <v>0</v>
      </c>
      <c r="AR139" s="15" t="s">
        <v>162</v>
      </c>
      <c r="AT139" s="15" t="s">
        <v>158</v>
      </c>
      <c r="AU139" s="15" t="s">
        <v>83</v>
      </c>
      <c r="AY139" s="15" t="s">
        <v>156</v>
      </c>
      <c r="BE139" s="184">
        <f>IF(N139="základní",J139,0)</f>
        <v>0</v>
      </c>
      <c r="BF139" s="184">
        <f>IF(N139="snížená",J139,0)</f>
        <v>0</v>
      </c>
      <c r="BG139" s="184">
        <f>IF(N139="zákl. přenesená",J139,0)</f>
        <v>0</v>
      </c>
      <c r="BH139" s="184">
        <f>IF(N139="sníž. přenesená",J139,0)</f>
        <v>0</v>
      </c>
      <c r="BI139" s="184">
        <f>IF(N139="nulová",J139,0)</f>
        <v>0</v>
      </c>
      <c r="BJ139" s="15" t="s">
        <v>21</v>
      </c>
      <c r="BK139" s="184">
        <f>ROUND(I139*H139,2)</f>
        <v>0</v>
      </c>
      <c r="BL139" s="15" t="s">
        <v>162</v>
      </c>
      <c r="BM139" s="15" t="s">
        <v>854</v>
      </c>
    </row>
    <row r="140" spans="2:51" s="11" customFormat="1" ht="12">
      <c r="B140" s="185"/>
      <c r="C140" s="186"/>
      <c r="D140" s="187" t="s">
        <v>164</v>
      </c>
      <c r="E140" s="188" t="s">
        <v>1</v>
      </c>
      <c r="F140" s="189" t="s">
        <v>855</v>
      </c>
      <c r="G140" s="186"/>
      <c r="H140" s="190">
        <v>1</v>
      </c>
      <c r="I140" s="191"/>
      <c r="J140" s="186"/>
      <c r="K140" s="186"/>
      <c r="L140" s="192"/>
      <c r="M140" s="193"/>
      <c r="N140" s="194"/>
      <c r="O140" s="194"/>
      <c r="P140" s="194"/>
      <c r="Q140" s="194"/>
      <c r="R140" s="194"/>
      <c r="S140" s="194"/>
      <c r="T140" s="195"/>
      <c r="AT140" s="196" t="s">
        <v>164</v>
      </c>
      <c r="AU140" s="196" t="s">
        <v>83</v>
      </c>
      <c r="AV140" s="11" t="s">
        <v>83</v>
      </c>
      <c r="AW140" s="11" t="s">
        <v>36</v>
      </c>
      <c r="AX140" s="11" t="s">
        <v>21</v>
      </c>
      <c r="AY140" s="196" t="s">
        <v>156</v>
      </c>
    </row>
    <row r="141" spans="2:65" s="1" customFormat="1" ht="22.5" customHeight="1">
      <c r="B141" s="32"/>
      <c r="C141" s="173" t="s">
        <v>294</v>
      </c>
      <c r="D141" s="173" t="s">
        <v>158</v>
      </c>
      <c r="E141" s="174" t="s">
        <v>856</v>
      </c>
      <c r="F141" s="175" t="s">
        <v>857</v>
      </c>
      <c r="G141" s="176" t="s">
        <v>167</v>
      </c>
      <c r="H141" s="177">
        <v>6</v>
      </c>
      <c r="I141" s="178"/>
      <c r="J141" s="179">
        <f>ROUND(I141*H141,2)</f>
        <v>0</v>
      </c>
      <c r="K141" s="175" t="s">
        <v>225</v>
      </c>
      <c r="L141" s="36"/>
      <c r="M141" s="180" t="s">
        <v>1</v>
      </c>
      <c r="N141" s="181" t="s">
        <v>45</v>
      </c>
      <c r="O141" s="58"/>
      <c r="P141" s="182">
        <f>O141*H141</f>
        <v>0</v>
      </c>
      <c r="Q141" s="182">
        <v>0</v>
      </c>
      <c r="R141" s="182">
        <f>Q141*H141</f>
        <v>0</v>
      </c>
      <c r="S141" s="182">
        <v>0</v>
      </c>
      <c r="T141" s="183">
        <f>S141*H141</f>
        <v>0</v>
      </c>
      <c r="AR141" s="15" t="s">
        <v>162</v>
      </c>
      <c r="AT141" s="15" t="s">
        <v>158</v>
      </c>
      <c r="AU141" s="15" t="s">
        <v>83</v>
      </c>
      <c r="AY141" s="15" t="s">
        <v>156</v>
      </c>
      <c r="BE141" s="184">
        <f>IF(N141="základní",J141,0)</f>
        <v>0</v>
      </c>
      <c r="BF141" s="184">
        <f>IF(N141="snížená",J141,0)</f>
        <v>0</v>
      </c>
      <c r="BG141" s="184">
        <f>IF(N141="zákl. přenesená",J141,0)</f>
        <v>0</v>
      </c>
      <c r="BH141" s="184">
        <f>IF(N141="sníž. přenesená",J141,0)</f>
        <v>0</v>
      </c>
      <c r="BI141" s="184">
        <f>IF(N141="nulová",J141,0)</f>
        <v>0</v>
      </c>
      <c r="BJ141" s="15" t="s">
        <v>21</v>
      </c>
      <c r="BK141" s="184">
        <f>ROUND(I141*H141,2)</f>
        <v>0</v>
      </c>
      <c r="BL141" s="15" t="s">
        <v>162</v>
      </c>
      <c r="BM141" s="15" t="s">
        <v>858</v>
      </c>
    </row>
    <row r="142" spans="2:51" s="11" customFormat="1" ht="12">
      <c r="B142" s="185"/>
      <c r="C142" s="186"/>
      <c r="D142" s="187" t="s">
        <v>164</v>
      </c>
      <c r="E142" s="188" t="s">
        <v>1</v>
      </c>
      <c r="F142" s="189" t="s">
        <v>859</v>
      </c>
      <c r="G142" s="186"/>
      <c r="H142" s="190">
        <v>6</v>
      </c>
      <c r="I142" s="191"/>
      <c r="J142" s="186"/>
      <c r="K142" s="186"/>
      <c r="L142" s="192"/>
      <c r="M142" s="193"/>
      <c r="N142" s="194"/>
      <c r="O142" s="194"/>
      <c r="P142" s="194"/>
      <c r="Q142" s="194"/>
      <c r="R142" s="194"/>
      <c r="S142" s="194"/>
      <c r="T142" s="195"/>
      <c r="AT142" s="196" t="s">
        <v>164</v>
      </c>
      <c r="AU142" s="196" t="s">
        <v>83</v>
      </c>
      <c r="AV142" s="11" t="s">
        <v>83</v>
      </c>
      <c r="AW142" s="11" t="s">
        <v>36</v>
      </c>
      <c r="AX142" s="11" t="s">
        <v>21</v>
      </c>
      <c r="AY142" s="196" t="s">
        <v>156</v>
      </c>
    </row>
    <row r="143" spans="2:65" s="1" customFormat="1" ht="16.5" customHeight="1">
      <c r="B143" s="32"/>
      <c r="C143" s="173" t="s">
        <v>300</v>
      </c>
      <c r="D143" s="173" t="s">
        <v>158</v>
      </c>
      <c r="E143" s="174" t="s">
        <v>860</v>
      </c>
      <c r="F143" s="175" t="s">
        <v>861</v>
      </c>
      <c r="G143" s="176" t="s">
        <v>167</v>
      </c>
      <c r="H143" s="177">
        <v>4</v>
      </c>
      <c r="I143" s="178"/>
      <c r="J143" s="179">
        <f>ROUND(I143*H143,2)</f>
        <v>0</v>
      </c>
      <c r="K143" s="175" t="s">
        <v>225</v>
      </c>
      <c r="L143" s="36"/>
      <c r="M143" s="180" t="s">
        <v>1</v>
      </c>
      <c r="N143" s="181" t="s">
        <v>45</v>
      </c>
      <c r="O143" s="58"/>
      <c r="P143" s="182">
        <f>O143*H143</f>
        <v>0</v>
      </c>
      <c r="Q143" s="182">
        <v>0</v>
      </c>
      <c r="R143" s="182">
        <f>Q143*H143</f>
        <v>0</v>
      </c>
      <c r="S143" s="182">
        <v>0</v>
      </c>
      <c r="T143" s="183">
        <f>S143*H143</f>
        <v>0</v>
      </c>
      <c r="AR143" s="15" t="s">
        <v>162</v>
      </c>
      <c r="AT143" s="15" t="s">
        <v>158</v>
      </c>
      <c r="AU143" s="15" t="s">
        <v>83</v>
      </c>
      <c r="AY143" s="15" t="s">
        <v>156</v>
      </c>
      <c r="BE143" s="184">
        <f>IF(N143="základní",J143,0)</f>
        <v>0</v>
      </c>
      <c r="BF143" s="184">
        <f>IF(N143="snížená",J143,0)</f>
        <v>0</v>
      </c>
      <c r="BG143" s="184">
        <f>IF(N143="zákl. přenesená",J143,0)</f>
        <v>0</v>
      </c>
      <c r="BH143" s="184">
        <f>IF(N143="sníž. přenesená",J143,0)</f>
        <v>0</v>
      </c>
      <c r="BI143" s="184">
        <f>IF(N143="nulová",J143,0)</f>
        <v>0</v>
      </c>
      <c r="BJ143" s="15" t="s">
        <v>21</v>
      </c>
      <c r="BK143" s="184">
        <f>ROUND(I143*H143,2)</f>
        <v>0</v>
      </c>
      <c r="BL143" s="15" t="s">
        <v>162</v>
      </c>
      <c r="BM143" s="15" t="s">
        <v>862</v>
      </c>
    </row>
    <row r="144" spans="2:51" s="11" customFormat="1" ht="12">
      <c r="B144" s="185"/>
      <c r="C144" s="186"/>
      <c r="D144" s="187" t="s">
        <v>164</v>
      </c>
      <c r="E144" s="188" t="s">
        <v>1</v>
      </c>
      <c r="F144" s="189" t="s">
        <v>863</v>
      </c>
      <c r="G144" s="186"/>
      <c r="H144" s="190">
        <v>4</v>
      </c>
      <c r="I144" s="191"/>
      <c r="J144" s="186"/>
      <c r="K144" s="186"/>
      <c r="L144" s="192"/>
      <c r="M144" s="193"/>
      <c r="N144" s="194"/>
      <c r="O144" s="194"/>
      <c r="P144" s="194"/>
      <c r="Q144" s="194"/>
      <c r="R144" s="194"/>
      <c r="S144" s="194"/>
      <c r="T144" s="195"/>
      <c r="AT144" s="196" t="s">
        <v>164</v>
      </c>
      <c r="AU144" s="196" t="s">
        <v>83</v>
      </c>
      <c r="AV144" s="11" t="s">
        <v>83</v>
      </c>
      <c r="AW144" s="11" t="s">
        <v>36</v>
      </c>
      <c r="AX144" s="11" t="s">
        <v>21</v>
      </c>
      <c r="AY144" s="196" t="s">
        <v>156</v>
      </c>
    </row>
    <row r="145" spans="2:65" s="1" customFormat="1" ht="16.5" customHeight="1">
      <c r="B145" s="32"/>
      <c r="C145" s="173" t="s">
        <v>304</v>
      </c>
      <c r="D145" s="173" t="s">
        <v>158</v>
      </c>
      <c r="E145" s="174" t="s">
        <v>864</v>
      </c>
      <c r="F145" s="175" t="s">
        <v>865</v>
      </c>
      <c r="G145" s="176" t="s">
        <v>167</v>
      </c>
      <c r="H145" s="177">
        <v>1</v>
      </c>
      <c r="I145" s="178"/>
      <c r="J145" s="179">
        <f>ROUND(I145*H145,2)</f>
        <v>0</v>
      </c>
      <c r="K145" s="175" t="s">
        <v>225</v>
      </c>
      <c r="L145" s="36"/>
      <c r="M145" s="180" t="s">
        <v>1</v>
      </c>
      <c r="N145" s="181" t="s">
        <v>45</v>
      </c>
      <c r="O145" s="58"/>
      <c r="P145" s="182">
        <f>O145*H145</f>
        <v>0</v>
      </c>
      <c r="Q145" s="182">
        <v>0</v>
      </c>
      <c r="R145" s="182">
        <f>Q145*H145</f>
        <v>0</v>
      </c>
      <c r="S145" s="182">
        <v>0</v>
      </c>
      <c r="T145" s="183">
        <f>S145*H145</f>
        <v>0</v>
      </c>
      <c r="AR145" s="15" t="s">
        <v>162</v>
      </c>
      <c r="AT145" s="15" t="s">
        <v>158</v>
      </c>
      <c r="AU145" s="15" t="s">
        <v>83</v>
      </c>
      <c r="AY145" s="15" t="s">
        <v>156</v>
      </c>
      <c r="BE145" s="184">
        <f>IF(N145="základní",J145,0)</f>
        <v>0</v>
      </c>
      <c r="BF145" s="184">
        <f>IF(N145="snížená",J145,0)</f>
        <v>0</v>
      </c>
      <c r="BG145" s="184">
        <f>IF(N145="zákl. přenesená",J145,0)</f>
        <v>0</v>
      </c>
      <c r="BH145" s="184">
        <f>IF(N145="sníž. přenesená",J145,0)</f>
        <v>0</v>
      </c>
      <c r="BI145" s="184">
        <f>IF(N145="nulová",J145,0)</f>
        <v>0</v>
      </c>
      <c r="BJ145" s="15" t="s">
        <v>21</v>
      </c>
      <c r="BK145" s="184">
        <f>ROUND(I145*H145,2)</f>
        <v>0</v>
      </c>
      <c r="BL145" s="15" t="s">
        <v>162</v>
      </c>
      <c r="BM145" s="15" t="s">
        <v>866</v>
      </c>
    </row>
    <row r="146" spans="2:51" s="11" customFormat="1" ht="12">
      <c r="B146" s="185"/>
      <c r="C146" s="186"/>
      <c r="D146" s="187" t="s">
        <v>164</v>
      </c>
      <c r="E146" s="188" t="s">
        <v>1</v>
      </c>
      <c r="F146" s="189" t="s">
        <v>867</v>
      </c>
      <c r="G146" s="186"/>
      <c r="H146" s="190">
        <v>1</v>
      </c>
      <c r="I146" s="191"/>
      <c r="J146" s="186"/>
      <c r="K146" s="186"/>
      <c r="L146" s="192"/>
      <c r="M146" s="193"/>
      <c r="N146" s="194"/>
      <c r="O146" s="194"/>
      <c r="P146" s="194"/>
      <c r="Q146" s="194"/>
      <c r="R146" s="194"/>
      <c r="S146" s="194"/>
      <c r="T146" s="195"/>
      <c r="AT146" s="196" t="s">
        <v>164</v>
      </c>
      <c r="AU146" s="196" t="s">
        <v>83</v>
      </c>
      <c r="AV146" s="11" t="s">
        <v>83</v>
      </c>
      <c r="AW146" s="11" t="s">
        <v>36</v>
      </c>
      <c r="AX146" s="11" t="s">
        <v>21</v>
      </c>
      <c r="AY146" s="196" t="s">
        <v>156</v>
      </c>
    </row>
    <row r="147" spans="2:65" s="1" customFormat="1" ht="22.5" customHeight="1">
      <c r="B147" s="32"/>
      <c r="C147" s="173" t="s">
        <v>308</v>
      </c>
      <c r="D147" s="173" t="s">
        <v>158</v>
      </c>
      <c r="E147" s="174" t="s">
        <v>868</v>
      </c>
      <c r="F147" s="175" t="s">
        <v>869</v>
      </c>
      <c r="G147" s="176" t="s">
        <v>167</v>
      </c>
      <c r="H147" s="177">
        <v>3</v>
      </c>
      <c r="I147" s="178"/>
      <c r="J147" s="179">
        <f>ROUND(I147*H147,2)</f>
        <v>0</v>
      </c>
      <c r="K147" s="175" t="s">
        <v>225</v>
      </c>
      <c r="L147" s="36"/>
      <c r="M147" s="180" t="s">
        <v>1</v>
      </c>
      <c r="N147" s="181" t="s">
        <v>45</v>
      </c>
      <c r="O147" s="58"/>
      <c r="P147" s="182">
        <f>O147*H147</f>
        <v>0</v>
      </c>
      <c r="Q147" s="182">
        <v>0</v>
      </c>
      <c r="R147" s="182">
        <f>Q147*H147</f>
        <v>0</v>
      </c>
      <c r="S147" s="182">
        <v>0</v>
      </c>
      <c r="T147" s="183">
        <f>S147*H147</f>
        <v>0</v>
      </c>
      <c r="AR147" s="15" t="s">
        <v>162</v>
      </c>
      <c r="AT147" s="15" t="s">
        <v>158</v>
      </c>
      <c r="AU147" s="15" t="s">
        <v>83</v>
      </c>
      <c r="AY147" s="15" t="s">
        <v>156</v>
      </c>
      <c r="BE147" s="184">
        <f>IF(N147="základní",J147,0)</f>
        <v>0</v>
      </c>
      <c r="BF147" s="184">
        <f>IF(N147="snížená",J147,0)</f>
        <v>0</v>
      </c>
      <c r="BG147" s="184">
        <f>IF(N147="zákl. přenesená",J147,0)</f>
        <v>0</v>
      </c>
      <c r="BH147" s="184">
        <f>IF(N147="sníž. přenesená",J147,0)</f>
        <v>0</v>
      </c>
      <c r="BI147" s="184">
        <f>IF(N147="nulová",J147,0)</f>
        <v>0</v>
      </c>
      <c r="BJ147" s="15" t="s">
        <v>21</v>
      </c>
      <c r="BK147" s="184">
        <f>ROUND(I147*H147,2)</f>
        <v>0</v>
      </c>
      <c r="BL147" s="15" t="s">
        <v>162</v>
      </c>
      <c r="BM147" s="15" t="s">
        <v>870</v>
      </c>
    </row>
    <row r="148" spans="2:51" s="11" customFormat="1" ht="12">
      <c r="B148" s="185"/>
      <c r="C148" s="186"/>
      <c r="D148" s="187" t="s">
        <v>164</v>
      </c>
      <c r="E148" s="188" t="s">
        <v>1</v>
      </c>
      <c r="F148" s="189" t="s">
        <v>871</v>
      </c>
      <c r="G148" s="186"/>
      <c r="H148" s="190">
        <v>3</v>
      </c>
      <c r="I148" s="191"/>
      <c r="J148" s="186"/>
      <c r="K148" s="186"/>
      <c r="L148" s="192"/>
      <c r="M148" s="193"/>
      <c r="N148" s="194"/>
      <c r="O148" s="194"/>
      <c r="P148" s="194"/>
      <c r="Q148" s="194"/>
      <c r="R148" s="194"/>
      <c r="S148" s="194"/>
      <c r="T148" s="195"/>
      <c r="AT148" s="196" t="s">
        <v>164</v>
      </c>
      <c r="AU148" s="196" t="s">
        <v>83</v>
      </c>
      <c r="AV148" s="11" t="s">
        <v>83</v>
      </c>
      <c r="AW148" s="11" t="s">
        <v>36</v>
      </c>
      <c r="AX148" s="11" t="s">
        <v>21</v>
      </c>
      <c r="AY148" s="196" t="s">
        <v>156</v>
      </c>
    </row>
    <row r="149" spans="2:65" s="1" customFormat="1" ht="22.5" customHeight="1">
      <c r="B149" s="32"/>
      <c r="C149" s="173" t="s">
        <v>312</v>
      </c>
      <c r="D149" s="173" t="s">
        <v>158</v>
      </c>
      <c r="E149" s="174" t="s">
        <v>872</v>
      </c>
      <c r="F149" s="175" t="s">
        <v>873</v>
      </c>
      <c r="G149" s="176" t="s">
        <v>167</v>
      </c>
      <c r="H149" s="177">
        <v>13</v>
      </c>
      <c r="I149" s="178"/>
      <c r="J149" s="179">
        <f>ROUND(I149*H149,2)</f>
        <v>0</v>
      </c>
      <c r="K149" s="175" t="s">
        <v>225</v>
      </c>
      <c r="L149" s="36"/>
      <c r="M149" s="180" t="s">
        <v>1</v>
      </c>
      <c r="N149" s="181" t="s">
        <v>45</v>
      </c>
      <c r="O149" s="58"/>
      <c r="P149" s="182">
        <f>O149*H149</f>
        <v>0</v>
      </c>
      <c r="Q149" s="182">
        <v>0</v>
      </c>
      <c r="R149" s="182">
        <f>Q149*H149</f>
        <v>0</v>
      </c>
      <c r="S149" s="182">
        <v>0</v>
      </c>
      <c r="T149" s="183">
        <f>S149*H149</f>
        <v>0</v>
      </c>
      <c r="AR149" s="15" t="s">
        <v>162</v>
      </c>
      <c r="AT149" s="15" t="s">
        <v>158</v>
      </c>
      <c r="AU149" s="15" t="s">
        <v>83</v>
      </c>
      <c r="AY149" s="15" t="s">
        <v>156</v>
      </c>
      <c r="BE149" s="184">
        <f>IF(N149="základní",J149,0)</f>
        <v>0</v>
      </c>
      <c r="BF149" s="184">
        <f>IF(N149="snížená",J149,0)</f>
        <v>0</v>
      </c>
      <c r="BG149" s="184">
        <f>IF(N149="zákl. přenesená",J149,0)</f>
        <v>0</v>
      </c>
      <c r="BH149" s="184">
        <f>IF(N149="sníž. přenesená",J149,0)</f>
        <v>0</v>
      </c>
      <c r="BI149" s="184">
        <f>IF(N149="nulová",J149,0)</f>
        <v>0</v>
      </c>
      <c r="BJ149" s="15" t="s">
        <v>21</v>
      </c>
      <c r="BK149" s="184">
        <f>ROUND(I149*H149,2)</f>
        <v>0</v>
      </c>
      <c r="BL149" s="15" t="s">
        <v>162</v>
      </c>
      <c r="BM149" s="15" t="s">
        <v>874</v>
      </c>
    </row>
    <row r="150" spans="2:51" s="11" customFormat="1" ht="12">
      <c r="B150" s="185"/>
      <c r="C150" s="186"/>
      <c r="D150" s="187" t="s">
        <v>164</v>
      </c>
      <c r="E150" s="188" t="s">
        <v>1</v>
      </c>
      <c r="F150" s="189" t="s">
        <v>875</v>
      </c>
      <c r="G150" s="186"/>
      <c r="H150" s="190">
        <v>13</v>
      </c>
      <c r="I150" s="191"/>
      <c r="J150" s="186"/>
      <c r="K150" s="186"/>
      <c r="L150" s="192"/>
      <c r="M150" s="193"/>
      <c r="N150" s="194"/>
      <c r="O150" s="194"/>
      <c r="P150" s="194"/>
      <c r="Q150" s="194"/>
      <c r="R150" s="194"/>
      <c r="S150" s="194"/>
      <c r="T150" s="195"/>
      <c r="AT150" s="196" t="s">
        <v>164</v>
      </c>
      <c r="AU150" s="196" t="s">
        <v>83</v>
      </c>
      <c r="AV150" s="11" t="s">
        <v>83</v>
      </c>
      <c r="AW150" s="11" t="s">
        <v>36</v>
      </c>
      <c r="AX150" s="11" t="s">
        <v>21</v>
      </c>
      <c r="AY150" s="196" t="s">
        <v>156</v>
      </c>
    </row>
    <row r="151" spans="2:65" s="1" customFormat="1" ht="22.5" customHeight="1">
      <c r="B151" s="32"/>
      <c r="C151" s="173" t="s">
        <v>316</v>
      </c>
      <c r="D151" s="173" t="s">
        <v>158</v>
      </c>
      <c r="E151" s="174" t="s">
        <v>876</v>
      </c>
      <c r="F151" s="175" t="s">
        <v>877</v>
      </c>
      <c r="G151" s="176" t="s">
        <v>167</v>
      </c>
      <c r="H151" s="177">
        <v>10</v>
      </c>
      <c r="I151" s="178"/>
      <c r="J151" s="179">
        <f>ROUND(I151*H151,2)</f>
        <v>0</v>
      </c>
      <c r="K151" s="175" t="s">
        <v>225</v>
      </c>
      <c r="L151" s="36"/>
      <c r="M151" s="180" t="s">
        <v>1</v>
      </c>
      <c r="N151" s="181" t="s">
        <v>45</v>
      </c>
      <c r="O151" s="58"/>
      <c r="P151" s="182">
        <f>O151*H151</f>
        <v>0</v>
      </c>
      <c r="Q151" s="182">
        <v>0</v>
      </c>
      <c r="R151" s="182">
        <f>Q151*H151</f>
        <v>0</v>
      </c>
      <c r="S151" s="182">
        <v>0</v>
      </c>
      <c r="T151" s="183">
        <f>S151*H151</f>
        <v>0</v>
      </c>
      <c r="AR151" s="15" t="s">
        <v>162</v>
      </c>
      <c r="AT151" s="15" t="s">
        <v>158</v>
      </c>
      <c r="AU151" s="15" t="s">
        <v>83</v>
      </c>
      <c r="AY151" s="15" t="s">
        <v>156</v>
      </c>
      <c r="BE151" s="184">
        <f>IF(N151="základní",J151,0)</f>
        <v>0</v>
      </c>
      <c r="BF151" s="184">
        <f>IF(N151="snížená",J151,0)</f>
        <v>0</v>
      </c>
      <c r="BG151" s="184">
        <f>IF(N151="zákl. přenesená",J151,0)</f>
        <v>0</v>
      </c>
      <c r="BH151" s="184">
        <f>IF(N151="sníž. přenesená",J151,0)</f>
        <v>0</v>
      </c>
      <c r="BI151" s="184">
        <f>IF(N151="nulová",J151,0)</f>
        <v>0</v>
      </c>
      <c r="BJ151" s="15" t="s">
        <v>21</v>
      </c>
      <c r="BK151" s="184">
        <f>ROUND(I151*H151,2)</f>
        <v>0</v>
      </c>
      <c r="BL151" s="15" t="s">
        <v>162</v>
      </c>
      <c r="BM151" s="15" t="s">
        <v>878</v>
      </c>
    </row>
    <row r="152" spans="2:51" s="11" customFormat="1" ht="12">
      <c r="B152" s="185"/>
      <c r="C152" s="186"/>
      <c r="D152" s="187" t="s">
        <v>164</v>
      </c>
      <c r="E152" s="188" t="s">
        <v>1</v>
      </c>
      <c r="F152" s="189" t="s">
        <v>879</v>
      </c>
      <c r="G152" s="186"/>
      <c r="H152" s="190">
        <v>10</v>
      </c>
      <c r="I152" s="191"/>
      <c r="J152" s="186"/>
      <c r="K152" s="186"/>
      <c r="L152" s="192"/>
      <c r="M152" s="193"/>
      <c r="N152" s="194"/>
      <c r="O152" s="194"/>
      <c r="P152" s="194"/>
      <c r="Q152" s="194"/>
      <c r="R152" s="194"/>
      <c r="S152" s="194"/>
      <c r="T152" s="195"/>
      <c r="AT152" s="196" t="s">
        <v>164</v>
      </c>
      <c r="AU152" s="196" t="s">
        <v>83</v>
      </c>
      <c r="AV152" s="11" t="s">
        <v>83</v>
      </c>
      <c r="AW152" s="11" t="s">
        <v>36</v>
      </c>
      <c r="AX152" s="11" t="s">
        <v>21</v>
      </c>
      <c r="AY152" s="196" t="s">
        <v>156</v>
      </c>
    </row>
    <row r="153" spans="2:65" s="1" customFormat="1" ht="22.5" customHeight="1">
      <c r="B153" s="32"/>
      <c r="C153" s="173" t="s">
        <v>321</v>
      </c>
      <c r="D153" s="173" t="s">
        <v>158</v>
      </c>
      <c r="E153" s="174" t="s">
        <v>880</v>
      </c>
      <c r="F153" s="175" t="s">
        <v>881</v>
      </c>
      <c r="G153" s="176" t="s">
        <v>167</v>
      </c>
      <c r="H153" s="177">
        <v>6</v>
      </c>
      <c r="I153" s="178"/>
      <c r="J153" s="179">
        <f>ROUND(I153*H153,2)</f>
        <v>0</v>
      </c>
      <c r="K153" s="175" t="s">
        <v>225</v>
      </c>
      <c r="L153" s="36"/>
      <c r="M153" s="180" t="s">
        <v>1</v>
      </c>
      <c r="N153" s="181" t="s">
        <v>45</v>
      </c>
      <c r="O153" s="58"/>
      <c r="P153" s="182">
        <f>O153*H153</f>
        <v>0</v>
      </c>
      <c r="Q153" s="182">
        <v>0</v>
      </c>
      <c r="R153" s="182">
        <f>Q153*H153</f>
        <v>0</v>
      </c>
      <c r="S153" s="182">
        <v>0</v>
      </c>
      <c r="T153" s="183">
        <f>S153*H153</f>
        <v>0</v>
      </c>
      <c r="AR153" s="15" t="s">
        <v>162</v>
      </c>
      <c r="AT153" s="15" t="s">
        <v>158</v>
      </c>
      <c r="AU153" s="15" t="s">
        <v>83</v>
      </c>
      <c r="AY153" s="15" t="s">
        <v>156</v>
      </c>
      <c r="BE153" s="184">
        <f>IF(N153="základní",J153,0)</f>
        <v>0</v>
      </c>
      <c r="BF153" s="184">
        <f>IF(N153="snížená",J153,0)</f>
        <v>0</v>
      </c>
      <c r="BG153" s="184">
        <f>IF(N153="zákl. přenesená",J153,0)</f>
        <v>0</v>
      </c>
      <c r="BH153" s="184">
        <f>IF(N153="sníž. přenesená",J153,0)</f>
        <v>0</v>
      </c>
      <c r="BI153" s="184">
        <f>IF(N153="nulová",J153,0)</f>
        <v>0</v>
      </c>
      <c r="BJ153" s="15" t="s">
        <v>21</v>
      </c>
      <c r="BK153" s="184">
        <f>ROUND(I153*H153,2)</f>
        <v>0</v>
      </c>
      <c r="BL153" s="15" t="s">
        <v>162</v>
      </c>
      <c r="BM153" s="15" t="s">
        <v>882</v>
      </c>
    </row>
    <row r="154" spans="2:51" s="11" customFormat="1" ht="12">
      <c r="B154" s="185"/>
      <c r="C154" s="186"/>
      <c r="D154" s="187" t="s">
        <v>164</v>
      </c>
      <c r="E154" s="188" t="s">
        <v>1</v>
      </c>
      <c r="F154" s="189" t="s">
        <v>883</v>
      </c>
      <c r="G154" s="186"/>
      <c r="H154" s="190">
        <v>6</v>
      </c>
      <c r="I154" s="191"/>
      <c r="J154" s="186"/>
      <c r="K154" s="186"/>
      <c r="L154" s="192"/>
      <c r="M154" s="193"/>
      <c r="N154" s="194"/>
      <c r="O154" s="194"/>
      <c r="P154" s="194"/>
      <c r="Q154" s="194"/>
      <c r="R154" s="194"/>
      <c r="S154" s="194"/>
      <c r="T154" s="195"/>
      <c r="AT154" s="196" t="s">
        <v>164</v>
      </c>
      <c r="AU154" s="196" t="s">
        <v>83</v>
      </c>
      <c r="AV154" s="11" t="s">
        <v>83</v>
      </c>
      <c r="AW154" s="11" t="s">
        <v>36</v>
      </c>
      <c r="AX154" s="11" t="s">
        <v>21</v>
      </c>
      <c r="AY154" s="196" t="s">
        <v>156</v>
      </c>
    </row>
    <row r="155" spans="2:65" s="1" customFormat="1" ht="22.5" customHeight="1">
      <c r="B155" s="32"/>
      <c r="C155" s="173" t="s">
        <v>325</v>
      </c>
      <c r="D155" s="173" t="s">
        <v>158</v>
      </c>
      <c r="E155" s="174" t="s">
        <v>884</v>
      </c>
      <c r="F155" s="175" t="s">
        <v>885</v>
      </c>
      <c r="G155" s="176" t="s">
        <v>167</v>
      </c>
      <c r="H155" s="177">
        <v>1</v>
      </c>
      <c r="I155" s="178"/>
      <c r="J155" s="179">
        <f>ROUND(I155*H155,2)</f>
        <v>0</v>
      </c>
      <c r="K155" s="175" t="s">
        <v>225</v>
      </c>
      <c r="L155" s="36"/>
      <c r="M155" s="180" t="s">
        <v>1</v>
      </c>
      <c r="N155" s="181" t="s">
        <v>45</v>
      </c>
      <c r="O155" s="58"/>
      <c r="P155" s="182">
        <f>O155*H155</f>
        <v>0</v>
      </c>
      <c r="Q155" s="182">
        <v>0</v>
      </c>
      <c r="R155" s="182">
        <f>Q155*H155</f>
        <v>0</v>
      </c>
      <c r="S155" s="182">
        <v>0</v>
      </c>
      <c r="T155" s="183">
        <f>S155*H155</f>
        <v>0</v>
      </c>
      <c r="AR155" s="15" t="s">
        <v>162</v>
      </c>
      <c r="AT155" s="15" t="s">
        <v>158</v>
      </c>
      <c r="AU155" s="15" t="s">
        <v>83</v>
      </c>
      <c r="AY155" s="15" t="s">
        <v>156</v>
      </c>
      <c r="BE155" s="184">
        <f>IF(N155="základní",J155,0)</f>
        <v>0</v>
      </c>
      <c r="BF155" s="184">
        <f>IF(N155="snížená",J155,0)</f>
        <v>0</v>
      </c>
      <c r="BG155" s="184">
        <f>IF(N155="zákl. přenesená",J155,0)</f>
        <v>0</v>
      </c>
      <c r="BH155" s="184">
        <f>IF(N155="sníž. přenesená",J155,0)</f>
        <v>0</v>
      </c>
      <c r="BI155" s="184">
        <f>IF(N155="nulová",J155,0)</f>
        <v>0</v>
      </c>
      <c r="BJ155" s="15" t="s">
        <v>21</v>
      </c>
      <c r="BK155" s="184">
        <f>ROUND(I155*H155,2)</f>
        <v>0</v>
      </c>
      <c r="BL155" s="15" t="s">
        <v>162</v>
      </c>
      <c r="BM155" s="15" t="s">
        <v>886</v>
      </c>
    </row>
    <row r="156" spans="2:51" s="11" customFormat="1" ht="12">
      <c r="B156" s="185"/>
      <c r="C156" s="186"/>
      <c r="D156" s="187" t="s">
        <v>164</v>
      </c>
      <c r="E156" s="188" t="s">
        <v>1</v>
      </c>
      <c r="F156" s="189" t="s">
        <v>887</v>
      </c>
      <c r="G156" s="186"/>
      <c r="H156" s="190">
        <v>1</v>
      </c>
      <c r="I156" s="191"/>
      <c r="J156" s="186"/>
      <c r="K156" s="186"/>
      <c r="L156" s="192"/>
      <c r="M156" s="193"/>
      <c r="N156" s="194"/>
      <c r="O156" s="194"/>
      <c r="P156" s="194"/>
      <c r="Q156" s="194"/>
      <c r="R156" s="194"/>
      <c r="S156" s="194"/>
      <c r="T156" s="195"/>
      <c r="AT156" s="196" t="s">
        <v>164</v>
      </c>
      <c r="AU156" s="196" t="s">
        <v>83</v>
      </c>
      <c r="AV156" s="11" t="s">
        <v>83</v>
      </c>
      <c r="AW156" s="11" t="s">
        <v>36</v>
      </c>
      <c r="AX156" s="11" t="s">
        <v>21</v>
      </c>
      <c r="AY156" s="196" t="s">
        <v>156</v>
      </c>
    </row>
    <row r="157" spans="2:65" s="1" customFormat="1" ht="22.5" customHeight="1">
      <c r="B157" s="32"/>
      <c r="C157" s="173" t="s">
        <v>329</v>
      </c>
      <c r="D157" s="173" t="s">
        <v>158</v>
      </c>
      <c r="E157" s="174" t="s">
        <v>888</v>
      </c>
      <c r="F157" s="175" t="s">
        <v>889</v>
      </c>
      <c r="G157" s="176" t="s">
        <v>167</v>
      </c>
      <c r="H157" s="177">
        <v>2</v>
      </c>
      <c r="I157" s="178"/>
      <c r="J157" s="179">
        <f>ROUND(I157*H157,2)</f>
        <v>0</v>
      </c>
      <c r="K157" s="175" t="s">
        <v>225</v>
      </c>
      <c r="L157" s="36"/>
      <c r="M157" s="180" t="s">
        <v>1</v>
      </c>
      <c r="N157" s="181" t="s">
        <v>45</v>
      </c>
      <c r="O157" s="58"/>
      <c r="P157" s="182">
        <f>O157*H157</f>
        <v>0</v>
      </c>
      <c r="Q157" s="182">
        <v>0</v>
      </c>
      <c r="R157" s="182">
        <f>Q157*H157</f>
        <v>0</v>
      </c>
      <c r="S157" s="182">
        <v>0</v>
      </c>
      <c r="T157" s="183">
        <f>S157*H157</f>
        <v>0</v>
      </c>
      <c r="AR157" s="15" t="s">
        <v>162</v>
      </c>
      <c r="AT157" s="15" t="s">
        <v>158</v>
      </c>
      <c r="AU157" s="15" t="s">
        <v>83</v>
      </c>
      <c r="AY157" s="15" t="s">
        <v>156</v>
      </c>
      <c r="BE157" s="184">
        <f>IF(N157="základní",J157,0)</f>
        <v>0</v>
      </c>
      <c r="BF157" s="184">
        <f>IF(N157="snížená",J157,0)</f>
        <v>0</v>
      </c>
      <c r="BG157" s="184">
        <f>IF(N157="zákl. přenesená",J157,0)</f>
        <v>0</v>
      </c>
      <c r="BH157" s="184">
        <f>IF(N157="sníž. přenesená",J157,0)</f>
        <v>0</v>
      </c>
      <c r="BI157" s="184">
        <f>IF(N157="nulová",J157,0)</f>
        <v>0</v>
      </c>
      <c r="BJ157" s="15" t="s">
        <v>21</v>
      </c>
      <c r="BK157" s="184">
        <f>ROUND(I157*H157,2)</f>
        <v>0</v>
      </c>
      <c r="BL157" s="15" t="s">
        <v>162</v>
      </c>
      <c r="BM157" s="15" t="s">
        <v>890</v>
      </c>
    </row>
    <row r="158" spans="2:51" s="11" customFormat="1" ht="12">
      <c r="B158" s="185"/>
      <c r="C158" s="186"/>
      <c r="D158" s="187" t="s">
        <v>164</v>
      </c>
      <c r="E158" s="188" t="s">
        <v>1</v>
      </c>
      <c r="F158" s="189" t="s">
        <v>891</v>
      </c>
      <c r="G158" s="186"/>
      <c r="H158" s="190">
        <v>2</v>
      </c>
      <c r="I158" s="191"/>
      <c r="J158" s="186"/>
      <c r="K158" s="186"/>
      <c r="L158" s="192"/>
      <c r="M158" s="193"/>
      <c r="N158" s="194"/>
      <c r="O158" s="194"/>
      <c r="P158" s="194"/>
      <c r="Q158" s="194"/>
      <c r="R158" s="194"/>
      <c r="S158" s="194"/>
      <c r="T158" s="195"/>
      <c r="AT158" s="196" t="s">
        <v>164</v>
      </c>
      <c r="AU158" s="196" t="s">
        <v>83</v>
      </c>
      <c r="AV158" s="11" t="s">
        <v>83</v>
      </c>
      <c r="AW158" s="11" t="s">
        <v>36</v>
      </c>
      <c r="AX158" s="11" t="s">
        <v>21</v>
      </c>
      <c r="AY158" s="196" t="s">
        <v>156</v>
      </c>
    </row>
    <row r="159" spans="2:65" s="1" customFormat="1" ht="22.5" customHeight="1">
      <c r="B159" s="32"/>
      <c r="C159" s="173" t="s">
        <v>333</v>
      </c>
      <c r="D159" s="173" t="s">
        <v>158</v>
      </c>
      <c r="E159" s="174" t="s">
        <v>892</v>
      </c>
      <c r="F159" s="175" t="s">
        <v>893</v>
      </c>
      <c r="G159" s="176" t="s">
        <v>167</v>
      </c>
      <c r="H159" s="177">
        <v>1</v>
      </c>
      <c r="I159" s="178"/>
      <c r="J159" s="179">
        <f>ROUND(I159*H159,2)</f>
        <v>0</v>
      </c>
      <c r="K159" s="175" t="s">
        <v>225</v>
      </c>
      <c r="L159" s="36"/>
      <c r="M159" s="180" t="s">
        <v>1</v>
      </c>
      <c r="N159" s="181" t="s">
        <v>45</v>
      </c>
      <c r="O159" s="58"/>
      <c r="P159" s="182">
        <f>O159*H159</f>
        <v>0</v>
      </c>
      <c r="Q159" s="182">
        <v>0</v>
      </c>
      <c r="R159" s="182">
        <f>Q159*H159</f>
        <v>0</v>
      </c>
      <c r="S159" s="182">
        <v>0</v>
      </c>
      <c r="T159" s="183">
        <f>S159*H159</f>
        <v>0</v>
      </c>
      <c r="AR159" s="15" t="s">
        <v>162</v>
      </c>
      <c r="AT159" s="15" t="s">
        <v>158</v>
      </c>
      <c r="AU159" s="15" t="s">
        <v>83</v>
      </c>
      <c r="AY159" s="15" t="s">
        <v>156</v>
      </c>
      <c r="BE159" s="184">
        <f>IF(N159="základní",J159,0)</f>
        <v>0</v>
      </c>
      <c r="BF159" s="184">
        <f>IF(N159="snížená",J159,0)</f>
        <v>0</v>
      </c>
      <c r="BG159" s="184">
        <f>IF(N159="zákl. přenesená",J159,0)</f>
        <v>0</v>
      </c>
      <c r="BH159" s="184">
        <f>IF(N159="sníž. přenesená",J159,0)</f>
        <v>0</v>
      </c>
      <c r="BI159" s="184">
        <f>IF(N159="nulová",J159,0)</f>
        <v>0</v>
      </c>
      <c r="BJ159" s="15" t="s">
        <v>21</v>
      </c>
      <c r="BK159" s="184">
        <f>ROUND(I159*H159,2)</f>
        <v>0</v>
      </c>
      <c r="BL159" s="15" t="s">
        <v>162</v>
      </c>
      <c r="BM159" s="15" t="s">
        <v>894</v>
      </c>
    </row>
    <row r="160" spans="2:51" s="11" customFormat="1" ht="12">
      <c r="B160" s="185"/>
      <c r="C160" s="186"/>
      <c r="D160" s="187" t="s">
        <v>164</v>
      </c>
      <c r="E160" s="188" t="s">
        <v>1</v>
      </c>
      <c r="F160" s="189" t="s">
        <v>895</v>
      </c>
      <c r="G160" s="186"/>
      <c r="H160" s="190">
        <v>1</v>
      </c>
      <c r="I160" s="191"/>
      <c r="J160" s="186"/>
      <c r="K160" s="186"/>
      <c r="L160" s="192"/>
      <c r="M160" s="193"/>
      <c r="N160" s="194"/>
      <c r="O160" s="194"/>
      <c r="P160" s="194"/>
      <c r="Q160" s="194"/>
      <c r="R160" s="194"/>
      <c r="S160" s="194"/>
      <c r="T160" s="195"/>
      <c r="AT160" s="196" t="s">
        <v>164</v>
      </c>
      <c r="AU160" s="196" t="s">
        <v>83</v>
      </c>
      <c r="AV160" s="11" t="s">
        <v>83</v>
      </c>
      <c r="AW160" s="11" t="s">
        <v>36</v>
      </c>
      <c r="AX160" s="11" t="s">
        <v>21</v>
      </c>
      <c r="AY160" s="196" t="s">
        <v>156</v>
      </c>
    </row>
    <row r="161" spans="2:65" s="1" customFormat="1" ht="22.5" customHeight="1">
      <c r="B161" s="32"/>
      <c r="C161" s="173" t="s">
        <v>337</v>
      </c>
      <c r="D161" s="173" t="s">
        <v>158</v>
      </c>
      <c r="E161" s="174" t="s">
        <v>896</v>
      </c>
      <c r="F161" s="175" t="s">
        <v>893</v>
      </c>
      <c r="G161" s="176" t="s">
        <v>167</v>
      </c>
      <c r="H161" s="177">
        <v>1</v>
      </c>
      <c r="I161" s="178"/>
      <c r="J161" s="179">
        <f>ROUND(I161*H161,2)</f>
        <v>0</v>
      </c>
      <c r="K161" s="175" t="s">
        <v>225</v>
      </c>
      <c r="L161" s="36"/>
      <c r="M161" s="180" t="s">
        <v>1</v>
      </c>
      <c r="N161" s="181" t="s">
        <v>45</v>
      </c>
      <c r="O161" s="58"/>
      <c r="P161" s="182">
        <f>O161*H161</f>
        <v>0</v>
      </c>
      <c r="Q161" s="182">
        <v>0</v>
      </c>
      <c r="R161" s="182">
        <f>Q161*H161</f>
        <v>0</v>
      </c>
      <c r="S161" s="182">
        <v>0</v>
      </c>
      <c r="T161" s="183">
        <f>S161*H161</f>
        <v>0</v>
      </c>
      <c r="AR161" s="15" t="s">
        <v>162</v>
      </c>
      <c r="AT161" s="15" t="s">
        <v>158</v>
      </c>
      <c r="AU161" s="15" t="s">
        <v>83</v>
      </c>
      <c r="AY161" s="15" t="s">
        <v>156</v>
      </c>
      <c r="BE161" s="184">
        <f>IF(N161="základní",J161,0)</f>
        <v>0</v>
      </c>
      <c r="BF161" s="184">
        <f>IF(N161="snížená",J161,0)</f>
        <v>0</v>
      </c>
      <c r="BG161" s="184">
        <f>IF(N161="zákl. přenesená",J161,0)</f>
        <v>0</v>
      </c>
      <c r="BH161" s="184">
        <f>IF(N161="sníž. přenesená",J161,0)</f>
        <v>0</v>
      </c>
      <c r="BI161" s="184">
        <f>IF(N161="nulová",J161,0)</f>
        <v>0</v>
      </c>
      <c r="BJ161" s="15" t="s">
        <v>21</v>
      </c>
      <c r="BK161" s="184">
        <f>ROUND(I161*H161,2)</f>
        <v>0</v>
      </c>
      <c r="BL161" s="15" t="s">
        <v>162</v>
      </c>
      <c r="BM161" s="15" t="s">
        <v>897</v>
      </c>
    </row>
    <row r="162" spans="2:51" s="11" customFormat="1" ht="12">
      <c r="B162" s="185"/>
      <c r="C162" s="186"/>
      <c r="D162" s="187" t="s">
        <v>164</v>
      </c>
      <c r="E162" s="188" t="s">
        <v>1</v>
      </c>
      <c r="F162" s="189" t="s">
        <v>895</v>
      </c>
      <c r="G162" s="186"/>
      <c r="H162" s="190">
        <v>1</v>
      </c>
      <c r="I162" s="191"/>
      <c r="J162" s="186"/>
      <c r="K162" s="186"/>
      <c r="L162" s="192"/>
      <c r="M162" s="193"/>
      <c r="N162" s="194"/>
      <c r="O162" s="194"/>
      <c r="P162" s="194"/>
      <c r="Q162" s="194"/>
      <c r="R162" s="194"/>
      <c r="S162" s="194"/>
      <c r="T162" s="195"/>
      <c r="AT162" s="196" t="s">
        <v>164</v>
      </c>
      <c r="AU162" s="196" t="s">
        <v>83</v>
      </c>
      <c r="AV162" s="11" t="s">
        <v>83</v>
      </c>
      <c r="AW162" s="11" t="s">
        <v>36</v>
      </c>
      <c r="AX162" s="11" t="s">
        <v>21</v>
      </c>
      <c r="AY162" s="196" t="s">
        <v>156</v>
      </c>
    </row>
    <row r="163" spans="2:65" s="1" customFormat="1" ht="16.5" customHeight="1">
      <c r="B163" s="32"/>
      <c r="C163" s="173" t="s">
        <v>341</v>
      </c>
      <c r="D163" s="173" t="s">
        <v>158</v>
      </c>
      <c r="E163" s="174" t="s">
        <v>898</v>
      </c>
      <c r="F163" s="175" t="s">
        <v>899</v>
      </c>
      <c r="G163" s="176" t="s">
        <v>167</v>
      </c>
      <c r="H163" s="177">
        <v>1</v>
      </c>
      <c r="I163" s="178"/>
      <c r="J163" s="179">
        <f>ROUND(I163*H163,2)</f>
        <v>0</v>
      </c>
      <c r="K163" s="175" t="s">
        <v>225</v>
      </c>
      <c r="L163" s="36"/>
      <c r="M163" s="180" t="s">
        <v>1</v>
      </c>
      <c r="N163" s="181" t="s">
        <v>45</v>
      </c>
      <c r="O163" s="58"/>
      <c r="P163" s="182">
        <f>O163*H163</f>
        <v>0</v>
      </c>
      <c r="Q163" s="182">
        <v>0</v>
      </c>
      <c r="R163" s="182">
        <f>Q163*H163</f>
        <v>0</v>
      </c>
      <c r="S163" s="182">
        <v>0</v>
      </c>
      <c r="T163" s="183">
        <f>S163*H163</f>
        <v>0</v>
      </c>
      <c r="AR163" s="15" t="s">
        <v>900</v>
      </c>
      <c r="AT163" s="15" t="s">
        <v>158</v>
      </c>
      <c r="AU163" s="15" t="s">
        <v>83</v>
      </c>
      <c r="AY163" s="15" t="s">
        <v>156</v>
      </c>
      <c r="BE163" s="184">
        <f>IF(N163="základní",J163,0)</f>
        <v>0</v>
      </c>
      <c r="BF163" s="184">
        <f>IF(N163="snížená",J163,0)</f>
        <v>0</v>
      </c>
      <c r="BG163" s="184">
        <f>IF(N163="zákl. přenesená",J163,0)</f>
        <v>0</v>
      </c>
      <c r="BH163" s="184">
        <f>IF(N163="sníž. přenesená",J163,0)</f>
        <v>0</v>
      </c>
      <c r="BI163" s="184">
        <f>IF(N163="nulová",J163,0)</f>
        <v>0</v>
      </c>
      <c r="BJ163" s="15" t="s">
        <v>21</v>
      </c>
      <c r="BK163" s="184">
        <f>ROUND(I163*H163,2)</f>
        <v>0</v>
      </c>
      <c r="BL163" s="15" t="s">
        <v>900</v>
      </c>
      <c r="BM163" s="15" t="s">
        <v>901</v>
      </c>
    </row>
    <row r="164" spans="2:51" s="11" customFormat="1" ht="12">
      <c r="B164" s="185"/>
      <c r="C164" s="186"/>
      <c r="D164" s="187" t="s">
        <v>164</v>
      </c>
      <c r="E164" s="188" t="s">
        <v>1</v>
      </c>
      <c r="F164" s="189" t="s">
        <v>902</v>
      </c>
      <c r="G164" s="186"/>
      <c r="H164" s="190">
        <v>1</v>
      </c>
      <c r="I164" s="191"/>
      <c r="J164" s="186"/>
      <c r="K164" s="186"/>
      <c r="L164" s="192"/>
      <c r="M164" s="193"/>
      <c r="N164" s="194"/>
      <c r="O164" s="194"/>
      <c r="P164" s="194"/>
      <c r="Q164" s="194"/>
      <c r="R164" s="194"/>
      <c r="S164" s="194"/>
      <c r="T164" s="195"/>
      <c r="AT164" s="196" t="s">
        <v>164</v>
      </c>
      <c r="AU164" s="196" t="s">
        <v>83</v>
      </c>
      <c r="AV164" s="11" t="s">
        <v>83</v>
      </c>
      <c r="AW164" s="11" t="s">
        <v>36</v>
      </c>
      <c r="AX164" s="11" t="s">
        <v>21</v>
      </c>
      <c r="AY164" s="196" t="s">
        <v>156</v>
      </c>
    </row>
    <row r="165" spans="2:65" s="1" customFormat="1" ht="16.5" customHeight="1">
      <c r="B165" s="32"/>
      <c r="C165" s="173" t="s">
        <v>347</v>
      </c>
      <c r="D165" s="173" t="s">
        <v>158</v>
      </c>
      <c r="E165" s="174" t="s">
        <v>903</v>
      </c>
      <c r="F165" s="175" t="s">
        <v>904</v>
      </c>
      <c r="G165" s="176" t="s">
        <v>167</v>
      </c>
      <c r="H165" s="177">
        <v>5</v>
      </c>
      <c r="I165" s="178"/>
      <c r="J165" s="179">
        <f>ROUND(I165*H165,2)</f>
        <v>0</v>
      </c>
      <c r="K165" s="175" t="s">
        <v>161</v>
      </c>
      <c r="L165" s="36"/>
      <c r="M165" s="180" t="s">
        <v>1</v>
      </c>
      <c r="N165" s="181" t="s">
        <v>45</v>
      </c>
      <c r="O165" s="58"/>
      <c r="P165" s="182">
        <f>O165*H165</f>
        <v>0</v>
      </c>
      <c r="Q165" s="182">
        <v>0</v>
      </c>
      <c r="R165" s="182">
        <f>Q165*H165</f>
        <v>0</v>
      </c>
      <c r="S165" s="182">
        <v>0</v>
      </c>
      <c r="T165" s="183">
        <f>S165*H165</f>
        <v>0</v>
      </c>
      <c r="AR165" s="15" t="s">
        <v>900</v>
      </c>
      <c r="AT165" s="15" t="s">
        <v>158</v>
      </c>
      <c r="AU165" s="15" t="s">
        <v>83</v>
      </c>
      <c r="AY165" s="15" t="s">
        <v>156</v>
      </c>
      <c r="BE165" s="184">
        <f>IF(N165="základní",J165,0)</f>
        <v>0</v>
      </c>
      <c r="BF165" s="184">
        <f>IF(N165="snížená",J165,0)</f>
        <v>0</v>
      </c>
      <c r="BG165" s="184">
        <f>IF(N165="zákl. přenesená",J165,0)</f>
        <v>0</v>
      </c>
      <c r="BH165" s="184">
        <f>IF(N165="sníž. přenesená",J165,0)</f>
        <v>0</v>
      </c>
      <c r="BI165" s="184">
        <f>IF(N165="nulová",J165,0)</f>
        <v>0</v>
      </c>
      <c r="BJ165" s="15" t="s">
        <v>21</v>
      </c>
      <c r="BK165" s="184">
        <f>ROUND(I165*H165,2)</f>
        <v>0</v>
      </c>
      <c r="BL165" s="15" t="s">
        <v>900</v>
      </c>
      <c r="BM165" s="15" t="s">
        <v>905</v>
      </c>
    </row>
    <row r="166" spans="2:51" s="11" customFormat="1" ht="12">
      <c r="B166" s="185"/>
      <c r="C166" s="186"/>
      <c r="D166" s="187" t="s">
        <v>164</v>
      </c>
      <c r="E166" s="188" t="s">
        <v>1</v>
      </c>
      <c r="F166" s="189" t="s">
        <v>906</v>
      </c>
      <c r="G166" s="186"/>
      <c r="H166" s="190">
        <v>5</v>
      </c>
      <c r="I166" s="191"/>
      <c r="J166" s="186"/>
      <c r="K166" s="186"/>
      <c r="L166" s="192"/>
      <c r="M166" s="193"/>
      <c r="N166" s="194"/>
      <c r="O166" s="194"/>
      <c r="P166" s="194"/>
      <c r="Q166" s="194"/>
      <c r="R166" s="194"/>
      <c r="S166" s="194"/>
      <c r="T166" s="195"/>
      <c r="AT166" s="196" t="s">
        <v>164</v>
      </c>
      <c r="AU166" s="196" t="s">
        <v>83</v>
      </c>
      <c r="AV166" s="11" t="s">
        <v>83</v>
      </c>
      <c r="AW166" s="11" t="s">
        <v>36</v>
      </c>
      <c r="AX166" s="11" t="s">
        <v>21</v>
      </c>
      <c r="AY166" s="196" t="s">
        <v>156</v>
      </c>
    </row>
    <row r="167" spans="2:65" s="1" customFormat="1" ht="16.5" customHeight="1">
      <c r="B167" s="32"/>
      <c r="C167" s="173" t="s">
        <v>351</v>
      </c>
      <c r="D167" s="173" t="s">
        <v>158</v>
      </c>
      <c r="E167" s="174" t="s">
        <v>907</v>
      </c>
      <c r="F167" s="175" t="s">
        <v>908</v>
      </c>
      <c r="G167" s="176" t="s">
        <v>106</v>
      </c>
      <c r="H167" s="177">
        <v>50</v>
      </c>
      <c r="I167" s="178"/>
      <c r="J167" s="179">
        <f>ROUND(I167*H167,2)</f>
        <v>0</v>
      </c>
      <c r="K167" s="175" t="s">
        <v>161</v>
      </c>
      <c r="L167" s="36"/>
      <c r="M167" s="180" t="s">
        <v>1</v>
      </c>
      <c r="N167" s="181" t="s">
        <v>45</v>
      </c>
      <c r="O167" s="58"/>
      <c r="P167" s="182">
        <f>O167*H167</f>
        <v>0</v>
      </c>
      <c r="Q167" s="182">
        <v>0</v>
      </c>
      <c r="R167" s="182">
        <f>Q167*H167</f>
        <v>0</v>
      </c>
      <c r="S167" s="182">
        <v>0</v>
      </c>
      <c r="T167" s="183">
        <f>S167*H167</f>
        <v>0</v>
      </c>
      <c r="AR167" s="15" t="s">
        <v>900</v>
      </c>
      <c r="AT167" s="15" t="s">
        <v>158</v>
      </c>
      <c r="AU167" s="15" t="s">
        <v>83</v>
      </c>
      <c r="AY167" s="15" t="s">
        <v>156</v>
      </c>
      <c r="BE167" s="184">
        <f>IF(N167="základní",J167,0)</f>
        <v>0</v>
      </c>
      <c r="BF167" s="184">
        <f>IF(N167="snížená",J167,0)</f>
        <v>0</v>
      </c>
      <c r="BG167" s="184">
        <f>IF(N167="zákl. přenesená",J167,0)</f>
        <v>0</v>
      </c>
      <c r="BH167" s="184">
        <f>IF(N167="sníž. přenesená",J167,0)</f>
        <v>0</v>
      </c>
      <c r="BI167" s="184">
        <f>IF(N167="nulová",J167,0)</f>
        <v>0</v>
      </c>
      <c r="BJ167" s="15" t="s">
        <v>21</v>
      </c>
      <c r="BK167" s="184">
        <f>ROUND(I167*H167,2)</f>
        <v>0</v>
      </c>
      <c r="BL167" s="15" t="s">
        <v>900</v>
      </c>
      <c r="BM167" s="15" t="s">
        <v>909</v>
      </c>
    </row>
    <row r="168" spans="2:51" s="11" customFormat="1" ht="12">
      <c r="B168" s="185"/>
      <c r="C168" s="186"/>
      <c r="D168" s="187" t="s">
        <v>164</v>
      </c>
      <c r="E168" s="188" t="s">
        <v>1</v>
      </c>
      <c r="F168" s="189" t="s">
        <v>910</v>
      </c>
      <c r="G168" s="186"/>
      <c r="H168" s="190">
        <v>50</v>
      </c>
      <c r="I168" s="191"/>
      <c r="J168" s="186"/>
      <c r="K168" s="186"/>
      <c r="L168" s="192"/>
      <c r="M168" s="193"/>
      <c r="N168" s="194"/>
      <c r="O168" s="194"/>
      <c r="P168" s="194"/>
      <c r="Q168" s="194"/>
      <c r="R168" s="194"/>
      <c r="S168" s="194"/>
      <c r="T168" s="195"/>
      <c r="AT168" s="196" t="s">
        <v>164</v>
      </c>
      <c r="AU168" s="196" t="s">
        <v>83</v>
      </c>
      <c r="AV168" s="11" t="s">
        <v>83</v>
      </c>
      <c r="AW168" s="11" t="s">
        <v>36</v>
      </c>
      <c r="AX168" s="11" t="s">
        <v>21</v>
      </c>
      <c r="AY168" s="196" t="s">
        <v>156</v>
      </c>
    </row>
    <row r="169" spans="2:65" s="1" customFormat="1" ht="16.5" customHeight="1">
      <c r="B169" s="32"/>
      <c r="C169" s="173" t="s">
        <v>355</v>
      </c>
      <c r="D169" s="173" t="s">
        <v>158</v>
      </c>
      <c r="E169" s="174" t="s">
        <v>911</v>
      </c>
      <c r="F169" s="175" t="s">
        <v>912</v>
      </c>
      <c r="G169" s="176" t="s">
        <v>167</v>
      </c>
      <c r="H169" s="177">
        <v>5</v>
      </c>
      <c r="I169" s="178"/>
      <c r="J169" s="179">
        <f>ROUND(I169*H169,2)</f>
        <v>0</v>
      </c>
      <c r="K169" s="175" t="s">
        <v>161</v>
      </c>
      <c r="L169" s="36"/>
      <c r="M169" s="180" t="s">
        <v>1</v>
      </c>
      <c r="N169" s="181" t="s">
        <v>45</v>
      </c>
      <c r="O169" s="58"/>
      <c r="P169" s="182">
        <f>O169*H169</f>
        <v>0</v>
      </c>
      <c r="Q169" s="182">
        <v>0</v>
      </c>
      <c r="R169" s="182">
        <f>Q169*H169</f>
        <v>0</v>
      </c>
      <c r="S169" s="182">
        <v>0</v>
      </c>
      <c r="T169" s="183">
        <f>S169*H169</f>
        <v>0</v>
      </c>
      <c r="AR169" s="15" t="s">
        <v>162</v>
      </c>
      <c r="AT169" s="15" t="s">
        <v>158</v>
      </c>
      <c r="AU169" s="15" t="s">
        <v>83</v>
      </c>
      <c r="AY169" s="15" t="s">
        <v>156</v>
      </c>
      <c r="BE169" s="184">
        <f>IF(N169="základní",J169,0)</f>
        <v>0</v>
      </c>
      <c r="BF169" s="184">
        <f>IF(N169="snížená",J169,0)</f>
        <v>0</v>
      </c>
      <c r="BG169" s="184">
        <f>IF(N169="zákl. přenesená",J169,0)</f>
        <v>0</v>
      </c>
      <c r="BH169" s="184">
        <f>IF(N169="sníž. přenesená",J169,0)</f>
        <v>0</v>
      </c>
      <c r="BI169" s="184">
        <f>IF(N169="nulová",J169,0)</f>
        <v>0</v>
      </c>
      <c r="BJ169" s="15" t="s">
        <v>21</v>
      </c>
      <c r="BK169" s="184">
        <f>ROUND(I169*H169,2)</f>
        <v>0</v>
      </c>
      <c r="BL169" s="15" t="s">
        <v>162</v>
      </c>
      <c r="BM169" s="15" t="s">
        <v>913</v>
      </c>
    </row>
    <row r="170" spans="2:51" s="11" customFormat="1" ht="12">
      <c r="B170" s="185"/>
      <c r="C170" s="186"/>
      <c r="D170" s="187" t="s">
        <v>164</v>
      </c>
      <c r="E170" s="188" t="s">
        <v>1</v>
      </c>
      <c r="F170" s="189" t="s">
        <v>914</v>
      </c>
      <c r="G170" s="186"/>
      <c r="H170" s="190">
        <v>5</v>
      </c>
      <c r="I170" s="191"/>
      <c r="J170" s="186"/>
      <c r="K170" s="186"/>
      <c r="L170" s="192"/>
      <c r="M170" s="193"/>
      <c r="N170" s="194"/>
      <c r="O170" s="194"/>
      <c r="P170" s="194"/>
      <c r="Q170" s="194"/>
      <c r="R170" s="194"/>
      <c r="S170" s="194"/>
      <c r="T170" s="195"/>
      <c r="AT170" s="196" t="s">
        <v>164</v>
      </c>
      <c r="AU170" s="196" t="s">
        <v>83</v>
      </c>
      <c r="AV170" s="11" t="s">
        <v>83</v>
      </c>
      <c r="AW170" s="11" t="s">
        <v>36</v>
      </c>
      <c r="AX170" s="11" t="s">
        <v>21</v>
      </c>
      <c r="AY170" s="196" t="s">
        <v>156</v>
      </c>
    </row>
    <row r="171" spans="2:65" s="1" customFormat="1" ht="16.5" customHeight="1">
      <c r="B171" s="32"/>
      <c r="C171" s="173" t="s">
        <v>359</v>
      </c>
      <c r="D171" s="173" t="s">
        <v>158</v>
      </c>
      <c r="E171" s="174" t="s">
        <v>915</v>
      </c>
      <c r="F171" s="175" t="s">
        <v>916</v>
      </c>
      <c r="G171" s="176" t="s">
        <v>167</v>
      </c>
      <c r="H171" s="177">
        <v>5</v>
      </c>
      <c r="I171" s="178"/>
      <c r="J171" s="179">
        <f>ROUND(I171*H171,2)</f>
        <v>0</v>
      </c>
      <c r="K171" s="175" t="s">
        <v>161</v>
      </c>
      <c r="L171" s="36"/>
      <c r="M171" s="180" t="s">
        <v>1</v>
      </c>
      <c r="N171" s="181" t="s">
        <v>45</v>
      </c>
      <c r="O171" s="58"/>
      <c r="P171" s="182">
        <f>O171*H171</f>
        <v>0</v>
      </c>
      <c r="Q171" s="182">
        <v>0</v>
      </c>
      <c r="R171" s="182">
        <f>Q171*H171</f>
        <v>0</v>
      </c>
      <c r="S171" s="182">
        <v>0</v>
      </c>
      <c r="T171" s="183">
        <f>S171*H171</f>
        <v>0</v>
      </c>
      <c r="AR171" s="15" t="s">
        <v>162</v>
      </c>
      <c r="AT171" s="15" t="s">
        <v>158</v>
      </c>
      <c r="AU171" s="15" t="s">
        <v>83</v>
      </c>
      <c r="AY171" s="15" t="s">
        <v>156</v>
      </c>
      <c r="BE171" s="184">
        <f>IF(N171="základní",J171,0)</f>
        <v>0</v>
      </c>
      <c r="BF171" s="184">
        <f>IF(N171="snížená",J171,0)</f>
        <v>0</v>
      </c>
      <c r="BG171" s="184">
        <f>IF(N171="zákl. přenesená",J171,0)</f>
        <v>0</v>
      </c>
      <c r="BH171" s="184">
        <f>IF(N171="sníž. přenesená",J171,0)</f>
        <v>0</v>
      </c>
      <c r="BI171" s="184">
        <f>IF(N171="nulová",J171,0)</f>
        <v>0</v>
      </c>
      <c r="BJ171" s="15" t="s">
        <v>21</v>
      </c>
      <c r="BK171" s="184">
        <f>ROUND(I171*H171,2)</f>
        <v>0</v>
      </c>
      <c r="BL171" s="15" t="s">
        <v>162</v>
      </c>
      <c r="BM171" s="15" t="s">
        <v>917</v>
      </c>
    </row>
    <row r="172" spans="2:51" s="11" customFormat="1" ht="12">
      <c r="B172" s="185"/>
      <c r="C172" s="186"/>
      <c r="D172" s="187" t="s">
        <v>164</v>
      </c>
      <c r="E172" s="188" t="s">
        <v>1</v>
      </c>
      <c r="F172" s="189" t="s">
        <v>918</v>
      </c>
      <c r="G172" s="186"/>
      <c r="H172" s="190">
        <v>5</v>
      </c>
      <c r="I172" s="191"/>
      <c r="J172" s="186"/>
      <c r="K172" s="186"/>
      <c r="L172" s="192"/>
      <c r="M172" s="193"/>
      <c r="N172" s="194"/>
      <c r="O172" s="194"/>
      <c r="P172" s="194"/>
      <c r="Q172" s="194"/>
      <c r="R172" s="194"/>
      <c r="S172" s="194"/>
      <c r="T172" s="195"/>
      <c r="AT172" s="196" t="s">
        <v>164</v>
      </c>
      <c r="AU172" s="196" t="s">
        <v>83</v>
      </c>
      <c r="AV172" s="11" t="s">
        <v>83</v>
      </c>
      <c r="AW172" s="11" t="s">
        <v>36</v>
      </c>
      <c r="AX172" s="11" t="s">
        <v>21</v>
      </c>
      <c r="AY172" s="196" t="s">
        <v>156</v>
      </c>
    </row>
    <row r="173" spans="2:65" s="1" customFormat="1" ht="16.5" customHeight="1">
      <c r="B173" s="32"/>
      <c r="C173" s="173" t="s">
        <v>363</v>
      </c>
      <c r="D173" s="173" t="s">
        <v>158</v>
      </c>
      <c r="E173" s="174" t="s">
        <v>919</v>
      </c>
      <c r="F173" s="175" t="s">
        <v>920</v>
      </c>
      <c r="G173" s="176" t="s">
        <v>167</v>
      </c>
      <c r="H173" s="177">
        <v>19</v>
      </c>
      <c r="I173" s="178"/>
      <c r="J173" s="179">
        <f>ROUND(I173*H173,2)</f>
        <v>0</v>
      </c>
      <c r="K173" s="175" t="s">
        <v>225</v>
      </c>
      <c r="L173" s="36"/>
      <c r="M173" s="180" t="s">
        <v>1</v>
      </c>
      <c r="N173" s="181" t="s">
        <v>45</v>
      </c>
      <c r="O173" s="58"/>
      <c r="P173" s="182">
        <f>O173*H173</f>
        <v>0</v>
      </c>
      <c r="Q173" s="182">
        <v>0</v>
      </c>
      <c r="R173" s="182">
        <f>Q173*H173</f>
        <v>0</v>
      </c>
      <c r="S173" s="182">
        <v>0</v>
      </c>
      <c r="T173" s="183">
        <f>S173*H173</f>
        <v>0</v>
      </c>
      <c r="AR173" s="15" t="s">
        <v>162</v>
      </c>
      <c r="AT173" s="15" t="s">
        <v>158</v>
      </c>
      <c r="AU173" s="15" t="s">
        <v>83</v>
      </c>
      <c r="AY173" s="15" t="s">
        <v>156</v>
      </c>
      <c r="BE173" s="184">
        <f>IF(N173="základní",J173,0)</f>
        <v>0</v>
      </c>
      <c r="BF173" s="184">
        <f>IF(N173="snížená",J173,0)</f>
        <v>0</v>
      </c>
      <c r="BG173" s="184">
        <f>IF(N173="zákl. přenesená",J173,0)</f>
        <v>0</v>
      </c>
      <c r="BH173" s="184">
        <f>IF(N173="sníž. přenesená",J173,0)</f>
        <v>0</v>
      </c>
      <c r="BI173" s="184">
        <f>IF(N173="nulová",J173,0)</f>
        <v>0</v>
      </c>
      <c r="BJ173" s="15" t="s">
        <v>21</v>
      </c>
      <c r="BK173" s="184">
        <f>ROUND(I173*H173,2)</f>
        <v>0</v>
      </c>
      <c r="BL173" s="15" t="s">
        <v>162</v>
      </c>
      <c r="BM173" s="15" t="s">
        <v>921</v>
      </c>
    </row>
    <row r="174" spans="2:51" s="11" customFormat="1" ht="12">
      <c r="B174" s="185"/>
      <c r="C174" s="186"/>
      <c r="D174" s="187" t="s">
        <v>164</v>
      </c>
      <c r="E174" s="188" t="s">
        <v>1</v>
      </c>
      <c r="F174" s="189" t="s">
        <v>922</v>
      </c>
      <c r="G174" s="186"/>
      <c r="H174" s="190">
        <v>19</v>
      </c>
      <c r="I174" s="191"/>
      <c r="J174" s="186"/>
      <c r="K174" s="186"/>
      <c r="L174" s="192"/>
      <c r="M174" s="193"/>
      <c r="N174" s="194"/>
      <c r="O174" s="194"/>
      <c r="P174" s="194"/>
      <c r="Q174" s="194"/>
      <c r="R174" s="194"/>
      <c r="S174" s="194"/>
      <c r="T174" s="195"/>
      <c r="AT174" s="196" t="s">
        <v>164</v>
      </c>
      <c r="AU174" s="196" t="s">
        <v>83</v>
      </c>
      <c r="AV174" s="11" t="s">
        <v>83</v>
      </c>
      <c r="AW174" s="11" t="s">
        <v>36</v>
      </c>
      <c r="AX174" s="11" t="s">
        <v>21</v>
      </c>
      <c r="AY174" s="196" t="s">
        <v>156</v>
      </c>
    </row>
    <row r="175" spans="2:65" s="1" customFormat="1" ht="22.5" customHeight="1">
      <c r="B175" s="32"/>
      <c r="C175" s="173" t="s">
        <v>367</v>
      </c>
      <c r="D175" s="173" t="s">
        <v>158</v>
      </c>
      <c r="E175" s="174" t="s">
        <v>923</v>
      </c>
      <c r="F175" s="175" t="s">
        <v>924</v>
      </c>
      <c r="G175" s="176" t="s">
        <v>106</v>
      </c>
      <c r="H175" s="177">
        <v>79.5</v>
      </c>
      <c r="I175" s="178"/>
      <c r="J175" s="179">
        <f>ROUND(I175*H175,2)</f>
        <v>0</v>
      </c>
      <c r="K175" s="175" t="s">
        <v>225</v>
      </c>
      <c r="L175" s="36"/>
      <c r="M175" s="180" t="s">
        <v>1</v>
      </c>
      <c r="N175" s="181" t="s">
        <v>45</v>
      </c>
      <c r="O175" s="58"/>
      <c r="P175" s="182">
        <f>O175*H175</f>
        <v>0</v>
      </c>
      <c r="Q175" s="182">
        <v>0</v>
      </c>
      <c r="R175" s="182">
        <f>Q175*H175</f>
        <v>0</v>
      </c>
      <c r="S175" s="182">
        <v>0</v>
      </c>
      <c r="T175" s="183">
        <f>S175*H175</f>
        <v>0</v>
      </c>
      <c r="AR175" s="15" t="s">
        <v>162</v>
      </c>
      <c r="AT175" s="15" t="s">
        <v>158</v>
      </c>
      <c r="AU175" s="15" t="s">
        <v>83</v>
      </c>
      <c r="AY175" s="15" t="s">
        <v>156</v>
      </c>
      <c r="BE175" s="184">
        <f>IF(N175="základní",J175,0)</f>
        <v>0</v>
      </c>
      <c r="BF175" s="184">
        <f>IF(N175="snížená",J175,0)</f>
        <v>0</v>
      </c>
      <c r="BG175" s="184">
        <f>IF(N175="zákl. přenesená",J175,0)</f>
        <v>0</v>
      </c>
      <c r="BH175" s="184">
        <f>IF(N175="sníž. přenesená",J175,0)</f>
        <v>0</v>
      </c>
      <c r="BI175" s="184">
        <f>IF(N175="nulová",J175,0)</f>
        <v>0</v>
      </c>
      <c r="BJ175" s="15" t="s">
        <v>21</v>
      </c>
      <c r="BK175" s="184">
        <f>ROUND(I175*H175,2)</f>
        <v>0</v>
      </c>
      <c r="BL175" s="15" t="s">
        <v>162</v>
      </c>
      <c r="BM175" s="15" t="s">
        <v>925</v>
      </c>
    </row>
    <row r="176" spans="2:51" s="11" customFormat="1" ht="12">
      <c r="B176" s="185"/>
      <c r="C176" s="186"/>
      <c r="D176" s="187" t="s">
        <v>164</v>
      </c>
      <c r="E176" s="188" t="s">
        <v>1</v>
      </c>
      <c r="F176" s="189" t="s">
        <v>926</v>
      </c>
      <c r="G176" s="186"/>
      <c r="H176" s="190">
        <v>79.5</v>
      </c>
      <c r="I176" s="191"/>
      <c r="J176" s="186"/>
      <c r="K176" s="186"/>
      <c r="L176" s="192"/>
      <c r="M176" s="193"/>
      <c r="N176" s="194"/>
      <c r="O176" s="194"/>
      <c r="P176" s="194"/>
      <c r="Q176" s="194"/>
      <c r="R176" s="194"/>
      <c r="S176" s="194"/>
      <c r="T176" s="195"/>
      <c r="AT176" s="196" t="s">
        <v>164</v>
      </c>
      <c r="AU176" s="196" t="s">
        <v>83</v>
      </c>
      <c r="AV176" s="11" t="s">
        <v>83</v>
      </c>
      <c r="AW176" s="11" t="s">
        <v>36</v>
      </c>
      <c r="AX176" s="11" t="s">
        <v>21</v>
      </c>
      <c r="AY176" s="196" t="s">
        <v>156</v>
      </c>
    </row>
    <row r="177" spans="2:65" s="1" customFormat="1" ht="16.5" customHeight="1">
      <c r="B177" s="32"/>
      <c r="C177" s="173" t="s">
        <v>371</v>
      </c>
      <c r="D177" s="173" t="s">
        <v>158</v>
      </c>
      <c r="E177" s="174" t="s">
        <v>272</v>
      </c>
      <c r="F177" s="175" t="s">
        <v>273</v>
      </c>
      <c r="G177" s="176" t="s">
        <v>101</v>
      </c>
      <c r="H177" s="177">
        <v>84</v>
      </c>
      <c r="I177" s="178"/>
      <c r="J177" s="179">
        <f>ROUND(I177*H177,2)</f>
        <v>0</v>
      </c>
      <c r="K177" s="175" t="s">
        <v>161</v>
      </c>
      <c r="L177" s="36"/>
      <c r="M177" s="180" t="s">
        <v>1</v>
      </c>
      <c r="N177" s="181" t="s">
        <v>45</v>
      </c>
      <c r="O177" s="58"/>
      <c r="P177" s="182">
        <f>O177*H177</f>
        <v>0</v>
      </c>
      <c r="Q177" s="182">
        <v>0</v>
      </c>
      <c r="R177" s="182">
        <f>Q177*H177</f>
        <v>0</v>
      </c>
      <c r="S177" s="182">
        <v>0</v>
      </c>
      <c r="T177" s="183">
        <f>S177*H177</f>
        <v>0</v>
      </c>
      <c r="AR177" s="15" t="s">
        <v>162</v>
      </c>
      <c r="AT177" s="15" t="s">
        <v>158</v>
      </c>
      <c r="AU177" s="15" t="s">
        <v>83</v>
      </c>
      <c r="AY177" s="15" t="s">
        <v>156</v>
      </c>
      <c r="BE177" s="184">
        <f>IF(N177="základní",J177,0)</f>
        <v>0</v>
      </c>
      <c r="BF177" s="184">
        <f>IF(N177="snížená",J177,0)</f>
        <v>0</v>
      </c>
      <c r="BG177" s="184">
        <f>IF(N177="zákl. přenesená",J177,0)</f>
        <v>0</v>
      </c>
      <c r="BH177" s="184">
        <f>IF(N177="sníž. přenesená",J177,0)</f>
        <v>0</v>
      </c>
      <c r="BI177" s="184">
        <f>IF(N177="nulová",J177,0)</f>
        <v>0</v>
      </c>
      <c r="BJ177" s="15" t="s">
        <v>21</v>
      </c>
      <c r="BK177" s="184">
        <f>ROUND(I177*H177,2)</f>
        <v>0</v>
      </c>
      <c r="BL177" s="15" t="s">
        <v>162</v>
      </c>
      <c r="BM177" s="15" t="s">
        <v>927</v>
      </c>
    </row>
    <row r="178" spans="2:51" s="11" customFormat="1" ht="12">
      <c r="B178" s="185"/>
      <c r="C178" s="186"/>
      <c r="D178" s="187" t="s">
        <v>164</v>
      </c>
      <c r="E178" s="188" t="s">
        <v>1</v>
      </c>
      <c r="F178" s="189" t="s">
        <v>99</v>
      </c>
      <c r="G178" s="186"/>
      <c r="H178" s="190">
        <v>84</v>
      </c>
      <c r="I178" s="191"/>
      <c r="J178" s="186"/>
      <c r="K178" s="186"/>
      <c r="L178" s="192"/>
      <c r="M178" s="193"/>
      <c r="N178" s="194"/>
      <c r="O178" s="194"/>
      <c r="P178" s="194"/>
      <c r="Q178" s="194"/>
      <c r="R178" s="194"/>
      <c r="S178" s="194"/>
      <c r="T178" s="195"/>
      <c r="AT178" s="196" t="s">
        <v>164</v>
      </c>
      <c r="AU178" s="196" t="s">
        <v>83</v>
      </c>
      <c r="AV178" s="11" t="s">
        <v>83</v>
      </c>
      <c r="AW178" s="11" t="s">
        <v>36</v>
      </c>
      <c r="AX178" s="11" t="s">
        <v>21</v>
      </c>
      <c r="AY178" s="196" t="s">
        <v>156</v>
      </c>
    </row>
    <row r="179" spans="2:65" s="1" customFormat="1" ht="16.5" customHeight="1">
      <c r="B179" s="32"/>
      <c r="C179" s="173" t="s">
        <v>185</v>
      </c>
      <c r="D179" s="173" t="s">
        <v>158</v>
      </c>
      <c r="E179" s="174" t="s">
        <v>283</v>
      </c>
      <c r="F179" s="175" t="s">
        <v>284</v>
      </c>
      <c r="G179" s="176" t="s">
        <v>101</v>
      </c>
      <c r="H179" s="177">
        <v>29.4</v>
      </c>
      <c r="I179" s="178"/>
      <c r="J179" s="179">
        <f>ROUND(I179*H179,2)</f>
        <v>0</v>
      </c>
      <c r="K179" s="175" t="s">
        <v>225</v>
      </c>
      <c r="L179" s="36"/>
      <c r="M179" s="180" t="s">
        <v>1</v>
      </c>
      <c r="N179" s="181" t="s">
        <v>45</v>
      </c>
      <c r="O179" s="58"/>
      <c r="P179" s="182">
        <f>O179*H179</f>
        <v>0</v>
      </c>
      <c r="Q179" s="182">
        <v>0</v>
      </c>
      <c r="R179" s="182">
        <f>Q179*H179</f>
        <v>0</v>
      </c>
      <c r="S179" s="182">
        <v>0</v>
      </c>
      <c r="T179" s="183">
        <f>S179*H179</f>
        <v>0</v>
      </c>
      <c r="AR179" s="15" t="s">
        <v>162</v>
      </c>
      <c r="AT179" s="15" t="s">
        <v>158</v>
      </c>
      <c r="AU179" s="15" t="s">
        <v>83</v>
      </c>
      <c r="AY179" s="15" t="s">
        <v>156</v>
      </c>
      <c r="BE179" s="184">
        <f>IF(N179="základní",J179,0)</f>
        <v>0</v>
      </c>
      <c r="BF179" s="184">
        <f>IF(N179="snížená",J179,0)</f>
        <v>0</v>
      </c>
      <c r="BG179" s="184">
        <f>IF(N179="zákl. přenesená",J179,0)</f>
        <v>0</v>
      </c>
      <c r="BH179" s="184">
        <f>IF(N179="sníž. přenesená",J179,0)</f>
        <v>0</v>
      </c>
      <c r="BI179" s="184">
        <f>IF(N179="nulová",J179,0)</f>
        <v>0</v>
      </c>
      <c r="BJ179" s="15" t="s">
        <v>21</v>
      </c>
      <c r="BK179" s="184">
        <f>ROUND(I179*H179,2)</f>
        <v>0</v>
      </c>
      <c r="BL179" s="15" t="s">
        <v>162</v>
      </c>
      <c r="BM179" s="15" t="s">
        <v>928</v>
      </c>
    </row>
    <row r="180" spans="2:51" s="11" customFormat="1" ht="12">
      <c r="B180" s="185"/>
      <c r="C180" s="186"/>
      <c r="D180" s="187" t="s">
        <v>164</v>
      </c>
      <c r="E180" s="188" t="s">
        <v>288</v>
      </c>
      <c r="F180" s="189" t="s">
        <v>286</v>
      </c>
      <c r="G180" s="186"/>
      <c r="H180" s="190">
        <v>29.4</v>
      </c>
      <c r="I180" s="191"/>
      <c r="J180" s="186"/>
      <c r="K180" s="186"/>
      <c r="L180" s="192"/>
      <c r="M180" s="193"/>
      <c r="N180" s="194"/>
      <c r="O180" s="194"/>
      <c r="P180" s="194"/>
      <c r="Q180" s="194"/>
      <c r="R180" s="194"/>
      <c r="S180" s="194"/>
      <c r="T180" s="195"/>
      <c r="AT180" s="196" t="s">
        <v>164</v>
      </c>
      <c r="AU180" s="196" t="s">
        <v>83</v>
      </c>
      <c r="AV180" s="11" t="s">
        <v>83</v>
      </c>
      <c r="AW180" s="11" t="s">
        <v>36</v>
      </c>
      <c r="AX180" s="11" t="s">
        <v>21</v>
      </c>
      <c r="AY180" s="196" t="s">
        <v>156</v>
      </c>
    </row>
    <row r="181" spans="2:65" s="1" customFormat="1" ht="16.5" customHeight="1">
      <c r="B181" s="32"/>
      <c r="C181" s="173" t="s">
        <v>216</v>
      </c>
      <c r="D181" s="173" t="s">
        <v>158</v>
      </c>
      <c r="E181" s="174" t="s">
        <v>290</v>
      </c>
      <c r="F181" s="175" t="s">
        <v>291</v>
      </c>
      <c r="G181" s="176" t="s">
        <v>224</v>
      </c>
      <c r="H181" s="177">
        <v>16.17</v>
      </c>
      <c r="I181" s="178"/>
      <c r="J181" s="179">
        <f>ROUND(I181*H181,2)</f>
        <v>0</v>
      </c>
      <c r="K181" s="175" t="s">
        <v>161</v>
      </c>
      <c r="L181" s="36"/>
      <c r="M181" s="180" t="s">
        <v>1</v>
      </c>
      <c r="N181" s="181" t="s">
        <v>45</v>
      </c>
      <c r="O181" s="58"/>
      <c r="P181" s="182">
        <f>O181*H181</f>
        <v>0</v>
      </c>
      <c r="Q181" s="182">
        <v>0</v>
      </c>
      <c r="R181" s="182">
        <f>Q181*H181</f>
        <v>0</v>
      </c>
      <c r="S181" s="182">
        <v>0</v>
      </c>
      <c r="T181" s="183">
        <f>S181*H181</f>
        <v>0</v>
      </c>
      <c r="AR181" s="15" t="s">
        <v>162</v>
      </c>
      <c r="AT181" s="15" t="s">
        <v>158</v>
      </c>
      <c r="AU181" s="15" t="s">
        <v>83</v>
      </c>
      <c r="AY181" s="15" t="s">
        <v>156</v>
      </c>
      <c r="BE181" s="184">
        <f>IF(N181="základní",J181,0)</f>
        <v>0</v>
      </c>
      <c r="BF181" s="184">
        <f>IF(N181="snížená",J181,0)</f>
        <v>0</v>
      </c>
      <c r="BG181" s="184">
        <f>IF(N181="zákl. přenesená",J181,0)</f>
        <v>0</v>
      </c>
      <c r="BH181" s="184">
        <f>IF(N181="sníž. přenesená",J181,0)</f>
        <v>0</v>
      </c>
      <c r="BI181" s="184">
        <f>IF(N181="nulová",J181,0)</f>
        <v>0</v>
      </c>
      <c r="BJ181" s="15" t="s">
        <v>21</v>
      </c>
      <c r="BK181" s="184">
        <f>ROUND(I181*H181,2)</f>
        <v>0</v>
      </c>
      <c r="BL181" s="15" t="s">
        <v>162</v>
      </c>
      <c r="BM181" s="15" t="s">
        <v>929</v>
      </c>
    </row>
    <row r="182" spans="2:51" s="11" customFormat="1" ht="12">
      <c r="B182" s="185"/>
      <c r="C182" s="186"/>
      <c r="D182" s="187" t="s">
        <v>164</v>
      </c>
      <c r="E182" s="188" t="s">
        <v>1</v>
      </c>
      <c r="F182" s="189" t="s">
        <v>293</v>
      </c>
      <c r="G182" s="186"/>
      <c r="H182" s="190">
        <v>16.17</v>
      </c>
      <c r="I182" s="191"/>
      <c r="J182" s="186"/>
      <c r="K182" s="186"/>
      <c r="L182" s="192"/>
      <c r="M182" s="193"/>
      <c r="N182" s="194"/>
      <c r="O182" s="194"/>
      <c r="P182" s="194"/>
      <c r="Q182" s="194"/>
      <c r="R182" s="194"/>
      <c r="S182" s="194"/>
      <c r="T182" s="195"/>
      <c r="AT182" s="196" t="s">
        <v>164</v>
      </c>
      <c r="AU182" s="196" t="s">
        <v>83</v>
      </c>
      <c r="AV182" s="11" t="s">
        <v>83</v>
      </c>
      <c r="AW182" s="11" t="s">
        <v>36</v>
      </c>
      <c r="AX182" s="11" t="s">
        <v>21</v>
      </c>
      <c r="AY182" s="196" t="s">
        <v>156</v>
      </c>
    </row>
    <row r="183" spans="2:65" s="1" customFormat="1" ht="16.5" customHeight="1">
      <c r="B183" s="32"/>
      <c r="C183" s="173" t="s">
        <v>240</v>
      </c>
      <c r="D183" s="173" t="s">
        <v>158</v>
      </c>
      <c r="E183" s="174" t="s">
        <v>930</v>
      </c>
      <c r="F183" s="175" t="s">
        <v>931</v>
      </c>
      <c r="G183" s="176" t="s">
        <v>167</v>
      </c>
      <c r="H183" s="177">
        <v>2</v>
      </c>
      <c r="I183" s="178"/>
      <c r="J183" s="179">
        <f>ROUND(I183*H183,2)</f>
        <v>0</v>
      </c>
      <c r="K183" s="175" t="s">
        <v>161</v>
      </c>
      <c r="L183" s="36"/>
      <c r="M183" s="180" t="s">
        <v>1</v>
      </c>
      <c r="N183" s="181" t="s">
        <v>45</v>
      </c>
      <c r="O183" s="58"/>
      <c r="P183" s="182">
        <f>O183*H183</f>
        <v>0</v>
      </c>
      <c r="Q183" s="182">
        <v>0</v>
      </c>
      <c r="R183" s="182">
        <f>Q183*H183</f>
        <v>0</v>
      </c>
      <c r="S183" s="182">
        <v>0</v>
      </c>
      <c r="T183" s="183">
        <f>S183*H183</f>
        <v>0</v>
      </c>
      <c r="AR183" s="15" t="s">
        <v>162</v>
      </c>
      <c r="AT183" s="15" t="s">
        <v>158</v>
      </c>
      <c r="AU183" s="15" t="s">
        <v>83</v>
      </c>
      <c r="AY183" s="15" t="s">
        <v>156</v>
      </c>
      <c r="BE183" s="184">
        <f>IF(N183="základní",J183,0)</f>
        <v>0</v>
      </c>
      <c r="BF183" s="184">
        <f>IF(N183="snížená",J183,0)</f>
        <v>0</v>
      </c>
      <c r="BG183" s="184">
        <f>IF(N183="zákl. přenesená",J183,0)</f>
        <v>0</v>
      </c>
      <c r="BH183" s="184">
        <f>IF(N183="sníž. přenesená",J183,0)</f>
        <v>0</v>
      </c>
      <c r="BI183" s="184">
        <f>IF(N183="nulová",J183,0)</f>
        <v>0</v>
      </c>
      <c r="BJ183" s="15" t="s">
        <v>21</v>
      </c>
      <c r="BK183" s="184">
        <f>ROUND(I183*H183,2)</f>
        <v>0</v>
      </c>
      <c r="BL183" s="15" t="s">
        <v>162</v>
      </c>
      <c r="BM183" s="15" t="s">
        <v>932</v>
      </c>
    </row>
    <row r="184" spans="2:51" s="11" customFormat="1" ht="12">
      <c r="B184" s="185"/>
      <c r="C184" s="186"/>
      <c r="D184" s="187" t="s">
        <v>164</v>
      </c>
      <c r="E184" s="188" t="s">
        <v>1</v>
      </c>
      <c r="F184" s="189" t="s">
        <v>933</v>
      </c>
      <c r="G184" s="186"/>
      <c r="H184" s="190">
        <v>2</v>
      </c>
      <c r="I184" s="191"/>
      <c r="J184" s="186"/>
      <c r="K184" s="186"/>
      <c r="L184" s="192"/>
      <c r="M184" s="193"/>
      <c r="N184" s="194"/>
      <c r="O184" s="194"/>
      <c r="P184" s="194"/>
      <c r="Q184" s="194"/>
      <c r="R184" s="194"/>
      <c r="S184" s="194"/>
      <c r="T184" s="195"/>
      <c r="AT184" s="196" t="s">
        <v>164</v>
      </c>
      <c r="AU184" s="196" t="s">
        <v>83</v>
      </c>
      <c r="AV184" s="11" t="s">
        <v>83</v>
      </c>
      <c r="AW184" s="11" t="s">
        <v>36</v>
      </c>
      <c r="AX184" s="11" t="s">
        <v>21</v>
      </c>
      <c r="AY184" s="196" t="s">
        <v>156</v>
      </c>
    </row>
    <row r="185" spans="2:65" s="1" customFormat="1" ht="16.5" customHeight="1">
      <c r="B185" s="32"/>
      <c r="C185" s="173" t="s">
        <v>267</v>
      </c>
      <c r="D185" s="173" t="s">
        <v>158</v>
      </c>
      <c r="E185" s="174" t="s">
        <v>934</v>
      </c>
      <c r="F185" s="175" t="s">
        <v>935</v>
      </c>
      <c r="G185" s="176" t="s">
        <v>106</v>
      </c>
      <c r="H185" s="177">
        <v>480</v>
      </c>
      <c r="I185" s="178"/>
      <c r="J185" s="179">
        <f>ROUND(I185*H185,2)</f>
        <v>0</v>
      </c>
      <c r="K185" s="175" t="s">
        <v>161</v>
      </c>
      <c r="L185" s="36"/>
      <c r="M185" s="180" t="s">
        <v>1</v>
      </c>
      <c r="N185" s="181" t="s">
        <v>45</v>
      </c>
      <c r="O185" s="58"/>
      <c r="P185" s="182">
        <f>O185*H185</f>
        <v>0</v>
      </c>
      <c r="Q185" s="182">
        <v>0</v>
      </c>
      <c r="R185" s="182">
        <f>Q185*H185</f>
        <v>0</v>
      </c>
      <c r="S185" s="182">
        <v>0</v>
      </c>
      <c r="T185" s="183">
        <f>S185*H185</f>
        <v>0</v>
      </c>
      <c r="AR185" s="15" t="s">
        <v>162</v>
      </c>
      <c r="AT185" s="15" t="s">
        <v>158</v>
      </c>
      <c r="AU185" s="15" t="s">
        <v>83</v>
      </c>
      <c r="AY185" s="15" t="s">
        <v>156</v>
      </c>
      <c r="BE185" s="184">
        <f>IF(N185="základní",J185,0)</f>
        <v>0</v>
      </c>
      <c r="BF185" s="184">
        <f>IF(N185="snížená",J185,0)</f>
        <v>0</v>
      </c>
      <c r="BG185" s="184">
        <f>IF(N185="zákl. přenesená",J185,0)</f>
        <v>0</v>
      </c>
      <c r="BH185" s="184">
        <f>IF(N185="sníž. přenesená",J185,0)</f>
        <v>0</v>
      </c>
      <c r="BI185" s="184">
        <f>IF(N185="nulová",J185,0)</f>
        <v>0</v>
      </c>
      <c r="BJ185" s="15" t="s">
        <v>21</v>
      </c>
      <c r="BK185" s="184">
        <f>ROUND(I185*H185,2)</f>
        <v>0</v>
      </c>
      <c r="BL185" s="15" t="s">
        <v>162</v>
      </c>
      <c r="BM185" s="15" t="s">
        <v>936</v>
      </c>
    </row>
    <row r="186" spans="2:51" s="11" customFormat="1" ht="22.5">
      <c r="B186" s="185"/>
      <c r="C186" s="186"/>
      <c r="D186" s="187" t="s">
        <v>164</v>
      </c>
      <c r="E186" s="188" t="s">
        <v>1</v>
      </c>
      <c r="F186" s="189" t="s">
        <v>937</v>
      </c>
      <c r="G186" s="186"/>
      <c r="H186" s="190">
        <v>480</v>
      </c>
      <c r="I186" s="191"/>
      <c r="J186" s="186"/>
      <c r="K186" s="186"/>
      <c r="L186" s="192"/>
      <c r="M186" s="193"/>
      <c r="N186" s="194"/>
      <c r="O186" s="194"/>
      <c r="P186" s="194"/>
      <c r="Q186" s="194"/>
      <c r="R186" s="194"/>
      <c r="S186" s="194"/>
      <c r="T186" s="195"/>
      <c r="AT186" s="196" t="s">
        <v>164</v>
      </c>
      <c r="AU186" s="196" t="s">
        <v>83</v>
      </c>
      <c r="AV186" s="11" t="s">
        <v>83</v>
      </c>
      <c r="AW186" s="11" t="s">
        <v>36</v>
      </c>
      <c r="AX186" s="11" t="s">
        <v>21</v>
      </c>
      <c r="AY186" s="196" t="s">
        <v>156</v>
      </c>
    </row>
    <row r="187" spans="2:63" s="10" customFormat="1" ht="22.9" customHeight="1">
      <c r="B187" s="157"/>
      <c r="C187" s="158"/>
      <c r="D187" s="159" t="s">
        <v>73</v>
      </c>
      <c r="E187" s="171" t="s">
        <v>938</v>
      </c>
      <c r="F187" s="171" t="s">
        <v>94</v>
      </c>
      <c r="G187" s="158"/>
      <c r="H187" s="158"/>
      <c r="I187" s="161"/>
      <c r="J187" s="172">
        <f>BK187</f>
        <v>0</v>
      </c>
      <c r="K187" s="158"/>
      <c r="L187" s="163"/>
      <c r="M187" s="164"/>
      <c r="N187" s="165"/>
      <c r="O187" s="165"/>
      <c r="P187" s="166">
        <f>P188+P217+P355+P367</f>
        <v>0</v>
      </c>
      <c r="Q187" s="165"/>
      <c r="R187" s="166">
        <f>R188+R217+R355+R367</f>
        <v>25.709044000000002</v>
      </c>
      <c r="S187" s="165"/>
      <c r="T187" s="167">
        <f>T188+T217+T355+T367</f>
        <v>0</v>
      </c>
      <c r="AR187" s="168" t="s">
        <v>162</v>
      </c>
      <c r="AT187" s="169" t="s">
        <v>73</v>
      </c>
      <c r="AU187" s="169" t="s">
        <v>21</v>
      </c>
      <c r="AY187" s="168" t="s">
        <v>156</v>
      </c>
      <c r="BK187" s="170">
        <f>BK188+BK217+BK355+BK367</f>
        <v>0</v>
      </c>
    </row>
    <row r="188" spans="2:63" s="10" customFormat="1" ht="20.85" customHeight="1">
      <c r="B188" s="157"/>
      <c r="C188" s="158"/>
      <c r="D188" s="159" t="s">
        <v>73</v>
      </c>
      <c r="E188" s="171" t="s">
        <v>939</v>
      </c>
      <c r="F188" s="171" t="s">
        <v>940</v>
      </c>
      <c r="G188" s="158"/>
      <c r="H188" s="158"/>
      <c r="I188" s="161"/>
      <c r="J188" s="172">
        <f>BK188</f>
        <v>0</v>
      </c>
      <c r="K188" s="158"/>
      <c r="L188" s="163"/>
      <c r="M188" s="164"/>
      <c r="N188" s="165"/>
      <c r="O188" s="165"/>
      <c r="P188" s="166">
        <f>SUM(P189:P216)</f>
        <v>0</v>
      </c>
      <c r="Q188" s="165"/>
      <c r="R188" s="166">
        <f>SUM(R189:R216)</f>
        <v>4.861123000000001</v>
      </c>
      <c r="S188" s="165"/>
      <c r="T188" s="167">
        <f>SUM(T189:T216)</f>
        <v>0</v>
      </c>
      <c r="AR188" s="168" t="s">
        <v>162</v>
      </c>
      <c r="AT188" s="169" t="s">
        <v>73</v>
      </c>
      <c r="AU188" s="169" t="s">
        <v>83</v>
      </c>
      <c r="AY188" s="168" t="s">
        <v>156</v>
      </c>
      <c r="BK188" s="170">
        <f>SUM(BK189:BK216)</f>
        <v>0</v>
      </c>
    </row>
    <row r="189" spans="2:65" s="1" customFormat="1" ht="22.5" customHeight="1">
      <c r="B189" s="32"/>
      <c r="C189" s="173" t="s">
        <v>618</v>
      </c>
      <c r="D189" s="173" t="s">
        <v>158</v>
      </c>
      <c r="E189" s="174" t="s">
        <v>941</v>
      </c>
      <c r="F189" s="175" t="s">
        <v>942</v>
      </c>
      <c r="G189" s="176" t="s">
        <v>101</v>
      </c>
      <c r="H189" s="177">
        <v>4.5</v>
      </c>
      <c r="I189" s="178"/>
      <c r="J189" s="179">
        <f>ROUND(I189*H189,2)</f>
        <v>0</v>
      </c>
      <c r="K189" s="175" t="s">
        <v>161</v>
      </c>
      <c r="L189" s="36"/>
      <c r="M189" s="180" t="s">
        <v>1</v>
      </c>
      <c r="N189" s="181" t="s">
        <v>45</v>
      </c>
      <c r="O189" s="58"/>
      <c r="P189" s="182">
        <f>O189*H189</f>
        <v>0</v>
      </c>
      <c r="Q189" s="182">
        <v>0</v>
      </c>
      <c r="R189" s="182">
        <f>Q189*H189</f>
        <v>0</v>
      </c>
      <c r="S189" s="182">
        <v>0</v>
      </c>
      <c r="T189" s="183">
        <f>S189*H189</f>
        <v>0</v>
      </c>
      <c r="AR189" s="15" t="s">
        <v>162</v>
      </c>
      <c r="AT189" s="15" t="s">
        <v>158</v>
      </c>
      <c r="AU189" s="15" t="s">
        <v>103</v>
      </c>
      <c r="AY189" s="15" t="s">
        <v>156</v>
      </c>
      <c r="BE189" s="184">
        <f>IF(N189="základní",J189,0)</f>
        <v>0</v>
      </c>
      <c r="BF189" s="184">
        <f>IF(N189="snížená",J189,0)</f>
        <v>0</v>
      </c>
      <c r="BG189" s="184">
        <f>IF(N189="zákl. přenesená",J189,0)</f>
        <v>0</v>
      </c>
      <c r="BH189" s="184">
        <f>IF(N189="sníž. přenesená",J189,0)</f>
        <v>0</v>
      </c>
      <c r="BI189" s="184">
        <f>IF(N189="nulová",J189,0)</f>
        <v>0</v>
      </c>
      <c r="BJ189" s="15" t="s">
        <v>21</v>
      </c>
      <c r="BK189" s="184">
        <f>ROUND(I189*H189,2)</f>
        <v>0</v>
      </c>
      <c r="BL189" s="15" t="s">
        <v>162</v>
      </c>
      <c r="BM189" s="15" t="s">
        <v>943</v>
      </c>
    </row>
    <row r="190" spans="2:51" s="11" customFormat="1" ht="12">
      <c r="B190" s="185"/>
      <c r="C190" s="186"/>
      <c r="D190" s="187" t="s">
        <v>164</v>
      </c>
      <c r="E190" s="188" t="s">
        <v>1</v>
      </c>
      <c r="F190" s="189" t="s">
        <v>944</v>
      </c>
      <c r="G190" s="186"/>
      <c r="H190" s="190">
        <v>4.5</v>
      </c>
      <c r="I190" s="191"/>
      <c r="J190" s="186"/>
      <c r="K190" s="186"/>
      <c r="L190" s="192"/>
      <c r="M190" s="193"/>
      <c r="N190" s="194"/>
      <c r="O190" s="194"/>
      <c r="P190" s="194"/>
      <c r="Q190" s="194"/>
      <c r="R190" s="194"/>
      <c r="S190" s="194"/>
      <c r="T190" s="195"/>
      <c r="AT190" s="196" t="s">
        <v>164</v>
      </c>
      <c r="AU190" s="196" t="s">
        <v>103</v>
      </c>
      <c r="AV190" s="11" t="s">
        <v>83</v>
      </c>
      <c r="AW190" s="11" t="s">
        <v>36</v>
      </c>
      <c r="AX190" s="11" t="s">
        <v>21</v>
      </c>
      <c r="AY190" s="196" t="s">
        <v>156</v>
      </c>
    </row>
    <row r="191" spans="2:65" s="1" customFormat="1" ht="16.5" customHeight="1">
      <c r="B191" s="32"/>
      <c r="C191" s="173" t="s">
        <v>621</v>
      </c>
      <c r="D191" s="173" t="s">
        <v>158</v>
      </c>
      <c r="E191" s="174" t="s">
        <v>945</v>
      </c>
      <c r="F191" s="175" t="s">
        <v>946</v>
      </c>
      <c r="G191" s="176" t="s">
        <v>106</v>
      </c>
      <c r="H191" s="177">
        <v>30</v>
      </c>
      <c r="I191" s="178"/>
      <c r="J191" s="179">
        <f>ROUND(I191*H191,2)</f>
        <v>0</v>
      </c>
      <c r="K191" s="175" t="s">
        <v>161</v>
      </c>
      <c r="L191" s="36"/>
      <c r="M191" s="180" t="s">
        <v>1</v>
      </c>
      <c r="N191" s="181" t="s">
        <v>45</v>
      </c>
      <c r="O191" s="58"/>
      <c r="P191" s="182">
        <f>O191*H191</f>
        <v>0</v>
      </c>
      <c r="Q191" s="182">
        <v>0.16192</v>
      </c>
      <c r="R191" s="182">
        <f>Q191*H191</f>
        <v>4.857600000000001</v>
      </c>
      <c r="S191" s="182">
        <v>0</v>
      </c>
      <c r="T191" s="183">
        <f>S191*H191</f>
        <v>0</v>
      </c>
      <c r="AR191" s="15" t="s">
        <v>162</v>
      </c>
      <c r="AT191" s="15" t="s">
        <v>158</v>
      </c>
      <c r="AU191" s="15" t="s">
        <v>103</v>
      </c>
      <c r="AY191" s="15" t="s">
        <v>156</v>
      </c>
      <c r="BE191" s="184">
        <f>IF(N191="základní",J191,0)</f>
        <v>0</v>
      </c>
      <c r="BF191" s="184">
        <f>IF(N191="snížená",J191,0)</f>
        <v>0</v>
      </c>
      <c r="BG191" s="184">
        <f>IF(N191="zákl. přenesená",J191,0)</f>
        <v>0</v>
      </c>
      <c r="BH191" s="184">
        <f>IF(N191="sníž. přenesená",J191,0)</f>
        <v>0</v>
      </c>
      <c r="BI191" s="184">
        <f>IF(N191="nulová",J191,0)</f>
        <v>0</v>
      </c>
      <c r="BJ191" s="15" t="s">
        <v>21</v>
      </c>
      <c r="BK191" s="184">
        <f>ROUND(I191*H191,2)</f>
        <v>0</v>
      </c>
      <c r="BL191" s="15" t="s">
        <v>162</v>
      </c>
      <c r="BM191" s="15" t="s">
        <v>947</v>
      </c>
    </row>
    <row r="192" spans="2:51" s="11" customFormat="1" ht="12">
      <c r="B192" s="185"/>
      <c r="C192" s="186"/>
      <c r="D192" s="187" t="s">
        <v>164</v>
      </c>
      <c r="E192" s="188" t="s">
        <v>1</v>
      </c>
      <c r="F192" s="189" t="s">
        <v>737</v>
      </c>
      <c r="G192" s="186"/>
      <c r="H192" s="190">
        <v>30</v>
      </c>
      <c r="I192" s="191"/>
      <c r="J192" s="186"/>
      <c r="K192" s="186"/>
      <c r="L192" s="192"/>
      <c r="M192" s="193"/>
      <c r="N192" s="194"/>
      <c r="O192" s="194"/>
      <c r="P192" s="194"/>
      <c r="Q192" s="194"/>
      <c r="R192" s="194"/>
      <c r="S192" s="194"/>
      <c r="T192" s="195"/>
      <c r="AT192" s="196" t="s">
        <v>164</v>
      </c>
      <c r="AU192" s="196" t="s">
        <v>103</v>
      </c>
      <c r="AV192" s="11" t="s">
        <v>83</v>
      </c>
      <c r="AW192" s="11" t="s">
        <v>36</v>
      </c>
      <c r="AX192" s="11" t="s">
        <v>21</v>
      </c>
      <c r="AY192" s="196" t="s">
        <v>156</v>
      </c>
    </row>
    <row r="193" spans="2:65" s="1" customFormat="1" ht="16.5" customHeight="1">
      <c r="B193" s="32"/>
      <c r="C193" s="173" t="s">
        <v>627</v>
      </c>
      <c r="D193" s="173" t="s">
        <v>158</v>
      </c>
      <c r="E193" s="174" t="s">
        <v>948</v>
      </c>
      <c r="F193" s="175" t="s">
        <v>949</v>
      </c>
      <c r="G193" s="176" t="s">
        <v>106</v>
      </c>
      <c r="H193" s="177">
        <v>30</v>
      </c>
      <c r="I193" s="178"/>
      <c r="J193" s="179">
        <f>ROUND(I193*H193,2)</f>
        <v>0</v>
      </c>
      <c r="K193" s="175" t="s">
        <v>161</v>
      </c>
      <c r="L193" s="36"/>
      <c r="M193" s="180" t="s">
        <v>1</v>
      </c>
      <c r="N193" s="181" t="s">
        <v>45</v>
      </c>
      <c r="O193" s="58"/>
      <c r="P193" s="182">
        <f>O193*H193</f>
        <v>0</v>
      </c>
      <c r="Q193" s="182">
        <v>0</v>
      </c>
      <c r="R193" s="182">
        <f>Q193*H193</f>
        <v>0</v>
      </c>
      <c r="S193" s="182">
        <v>0</v>
      </c>
      <c r="T193" s="183">
        <f>S193*H193</f>
        <v>0</v>
      </c>
      <c r="AR193" s="15" t="s">
        <v>162</v>
      </c>
      <c r="AT193" s="15" t="s">
        <v>158</v>
      </c>
      <c r="AU193" s="15" t="s">
        <v>103</v>
      </c>
      <c r="AY193" s="15" t="s">
        <v>156</v>
      </c>
      <c r="BE193" s="184">
        <f>IF(N193="základní",J193,0)</f>
        <v>0</v>
      </c>
      <c r="BF193" s="184">
        <f>IF(N193="snížená",J193,0)</f>
        <v>0</v>
      </c>
      <c r="BG193" s="184">
        <f>IF(N193="zákl. přenesená",J193,0)</f>
        <v>0</v>
      </c>
      <c r="BH193" s="184">
        <f>IF(N193="sníž. přenesená",J193,0)</f>
        <v>0</v>
      </c>
      <c r="BI193" s="184">
        <f>IF(N193="nulová",J193,0)</f>
        <v>0</v>
      </c>
      <c r="BJ193" s="15" t="s">
        <v>21</v>
      </c>
      <c r="BK193" s="184">
        <f>ROUND(I193*H193,2)</f>
        <v>0</v>
      </c>
      <c r="BL193" s="15" t="s">
        <v>162</v>
      </c>
      <c r="BM193" s="15" t="s">
        <v>950</v>
      </c>
    </row>
    <row r="194" spans="2:51" s="11" customFormat="1" ht="12">
      <c r="B194" s="185"/>
      <c r="C194" s="186"/>
      <c r="D194" s="187" t="s">
        <v>164</v>
      </c>
      <c r="E194" s="188" t="s">
        <v>1</v>
      </c>
      <c r="F194" s="189" t="s">
        <v>737</v>
      </c>
      <c r="G194" s="186"/>
      <c r="H194" s="190">
        <v>30</v>
      </c>
      <c r="I194" s="191"/>
      <c r="J194" s="186"/>
      <c r="K194" s="186"/>
      <c r="L194" s="192"/>
      <c r="M194" s="193"/>
      <c r="N194" s="194"/>
      <c r="O194" s="194"/>
      <c r="P194" s="194"/>
      <c r="Q194" s="194"/>
      <c r="R194" s="194"/>
      <c r="S194" s="194"/>
      <c r="T194" s="195"/>
      <c r="AT194" s="196" t="s">
        <v>164</v>
      </c>
      <c r="AU194" s="196" t="s">
        <v>103</v>
      </c>
      <c r="AV194" s="11" t="s">
        <v>83</v>
      </c>
      <c r="AW194" s="11" t="s">
        <v>36</v>
      </c>
      <c r="AX194" s="11" t="s">
        <v>21</v>
      </c>
      <c r="AY194" s="196" t="s">
        <v>156</v>
      </c>
    </row>
    <row r="195" spans="2:65" s="1" customFormat="1" ht="16.5" customHeight="1">
      <c r="B195" s="32"/>
      <c r="C195" s="173" t="s">
        <v>633</v>
      </c>
      <c r="D195" s="173" t="s">
        <v>158</v>
      </c>
      <c r="E195" s="174" t="s">
        <v>951</v>
      </c>
      <c r="F195" s="175" t="s">
        <v>952</v>
      </c>
      <c r="G195" s="176" t="s">
        <v>106</v>
      </c>
      <c r="H195" s="177">
        <v>382.88</v>
      </c>
      <c r="I195" s="178"/>
      <c r="J195" s="179">
        <f>ROUND(I195*H195,2)</f>
        <v>0</v>
      </c>
      <c r="K195" s="175" t="s">
        <v>161</v>
      </c>
      <c r="L195" s="36"/>
      <c r="M195" s="180" t="s">
        <v>1</v>
      </c>
      <c r="N195" s="181" t="s">
        <v>45</v>
      </c>
      <c r="O195" s="58"/>
      <c r="P195" s="182">
        <f>O195*H195</f>
        <v>0</v>
      </c>
      <c r="Q195" s="182">
        <v>0</v>
      </c>
      <c r="R195" s="182">
        <f>Q195*H195</f>
        <v>0</v>
      </c>
      <c r="S195" s="182">
        <v>0</v>
      </c>
      <c r="T195" s="183">
        <f>S195*H195</f>
        <v>0</v>
      </c>
      <c r="AR195" s="15" t="s">
        <v>162</v>
      </c>
      <c r="AT195" s="15" t="s">
        <v>158</v>
      </c>
      <c r="AU195" s="15" t="s">
        <v>103</v>
      </c>
      <c r="AY195" s="15" t="s">
        <v>156</v>
      </c>
      <c r="BE195" s="184">
        <f>IF(N195="základní",J195,0)</f>
        <v>0</v>
      </c>
      <c r="BF195" s="184">
        <f>IF(N195="snížená",J195,0)</f>
        <v>0</v>
      </c>
      <c r="BG195" s="184">
        <f>IF(N195="zákl. přenesená",J195,0)</f>
        <v>0</v>
      </c>
      <c r="BH195" s="184">
        <f>IF(N195="sníž. přenesená",J195,0)</f>
        <v>0</v>
      </c>
      <c r="BI195" s="184">
        <f>IF(N195="nulová",J195,0)</f>
        <v>0</v>
      </c>
      <c r="BJ195" s="15" t="s">
        <v>21</v>
      </c>
      <c r="BK195" s="184">
        <f>ROUND(I195*H195,2)</f>
        <v>0</v>
      </c>
      <c r="BL195" s="15" t="s">
        <v>162</v>
      </c>
      <c r="BM195" s="15" t="s">
        <v>953</v>
      </c>
    </row>
    <row r="196" spans="2:51" s="11" customFormat="1" ht="12">
      <c r="B196" s="185"/>
      <c r="C196" s="186"/>
      <c r="D196" s="187" t="s">
        <v>164</v>
      </c>
      <c r="E196" s="188" t="s">
        <v>1</v>
      </c>
      <c r="F196" s="189" t="s">
        <v>954</v>
      </c>
      <c r="G196" s="186"/>
      <c r="H196" s="190">
        <v>382.88</v>
      </c>
      <c r="I196" s="191"/>
      <c r="J196" s="186"/>
      <c r="K196" s="186"/>
      <c r="L196" s="192"/>
      <c r="M196" s="193"/>
      <c r="N196" s="194"/>
      <c r="O196" s="194"/>
      <c r="P196" s="194"/>
      <c r="Q196" s="194"/>
      <c r="R196" s="194"/>
      <c r="S196" s="194"/>
      <c r="T196" s="195"/>
      <c r="AT196" s="196" t="s">
        <v>164</v>
      </c>
      <c r="AU196" s="196" t="s">
        <v>103</v>
      </c>
      <c r="AV196" s="11" t="s">
        <v>83</v>
      </c>
      <c r="AW196" s="11" t="s">
        <v>36</v>
      </c>
      <c r="AX196" s="11" t="s">
        <v>21</v>
      </c>
      <c r="AY196" s="196" t="s">
        <v>156</v>
      </c>
    </row>
    <row r="197" spans="2:65" s="1" customFormat="1" ht="16.5" customHeight="1">
      <c r="B197" s="32"/>
      <c r="C197" s="173" t="s">
        <v>418</v>
      </c>
      <c r="D197" s="173" t="s">
        <v>158</v>
      </c>
      <c r="E197" s="174" t="s">
        <v>955</v>
      </c>
      <c r="F197" s="175" t="s">
        <v>956</v>
      </c>
      <c r="G197" s="176" t="s">
        <v>106</v>
      </c>
      <c r="H197" s="177">
        <v>3110</v>
      </c>
      <c r="I197" s="178"/>
      <c r="J197" s="179">
        <f>ROUND(I197*H197,2)</f>
        <v>0</v>
      </c>
      <c r="K197" s="175" t="s">
        <v>161</v>
      </c>
      <c r="L197" s="36"/>
      <c r="M197" s="180" t="s">
        <v>1</v>
      </c>
      <c r="N197" s="181" t="s">
        <v>45</v>
      </c>
      <c r="O197" s="58"/>
      <c r="P197" s="182">
        <f>O197*H197</f>
        <v>0</v>
      </c>
      <c r="Q197" s="182">
        <v>0</v>
      </c>
      <c r="R197" s="182">
        <f>Q197*H197</f>
        <v>0</v>
      </c>
      <c r="S197" s="182">
        <v>0</v>
      </c>
      <c r="T197" s="183">
        <f>S197*H197</f>
        <v>0</v>
      </c>
      <c r="AR197" s="15" t="s">
        <v>162</v>
      </c>
      <c r="AT197" s="15" t="s">
        <v>158</v>
      </c>
      <c r="AU197" s="15" t="s">
        <v>103</v>
      </c>
      <c r="AY197" s="15" t="s">
        <v>156</v>
      </c>
      <c r="BE197" s="184">
        <f>IF(N197="základní",J197,0)</f>
        <v>0</v>
      </c>
      <c r="BF197" s="184">
        <f>IF(N197="snížená",J197,0)</f>
        <v>0</v>
      </c>
      <c r="BG197" s="184">
        <f>IF(N197="zákl. přenesená",J197,0)</f>
        <v>0</v>
      </c>
      <c r="BH197" s="184">
        <f>IF(N197="sníž. přenesená",J197,0)</f>
        <v>0</v>
      </c>
      <c r="BI197" s="184">
        <f>IF(N197="nulová",J197,0)</f>
        <v>0</v>
      </c>
      <c r="BJ197" s="15" t="s">
        <v>21</v>
      </c>
      <c r="BK197" s="184">
        <f>ROUND(I197*H197,2)</f>
        <v>0</v>
      </c>
      <c r="BL197" s="15" t="s">
        <v>162</v>
      </c>
      <c r="BM197" s="15" t="s">
        <v>957</v>
      </c>
    </row>
    <row r="198" spans="2:51" s="11" customFormat="1" ht="12">
      <c r="B198" s="185"/>
      <c r="C198" s="186"/>
      <c r="D198" s="187" t="s">
        <v>164</v>
      </c>
      <c r="E198" s="188" t="s">
        <v>1</v>
      </c>
      <c r="F198" s="189" t="s">
        <v>739</v>
      </c>
      <c r="G198" s="186"/>
      <c r="H198" s="190">
        <v>3110</v>
      </c>
      <c r="I198" s="191"/>
      <c r="J198" s="186"/>
      <c r="K198" s="186"/>
      <c r="L198" s="192"/>
      <c r="M198" s="193"/>
      <c r="N198" s="194"/>
      <c r="O198" s="194"/>
      <c r="P198" s="194"/>
      <c r="Q198" s="194"/>
      <c r="R198" s="194"/>
      <c r="S198" s="194"/>
      <c r="T198" s="195"/>
      <c r="AT198" s="196" t="s">
        <v>164</v>
      </c>
      <c r="AU198" s="196" t="s">
        <v>103</v>
      </c>
      <c r="AV198" s="11" t="s">
        <v>83</v>
      </c>
      <c r="AW198" s="11" t="s">
        <v>36</v>
      </c>
      <c r="AX198" s="11" t="s">
        <v>21</v>
      </c>
      <c r="AY198" s="196" t="s">
        <v>156</v>
      </c>
    </row>
    <row r="199" spans="2:65" s="1" customFormat="1" ht="22.5" customHeight="1">
      <c r="B199" s="32"/>
      <c r="C199" s="173" t="s">
        <v>644</v>
      </c>
      <c r="D199" s="173" t="s">
        <v>158</v>
      </c>
      <c r="E199" s="174" t="s">
        <v>958</v>
      </c>
      <c r="F199" s="175" t="s">
        <v>959</v>
      </c>
      <c r="G199" s="176" t="s">
        <v>106</v>
      </c>
      <c r="H199" s="177">
        <v>7045.76</v>
      </c>
      <c r="I199" s="178"/>
      <c r="J199" s="179">
        <f>ROUND(I199*H199,2)</f>
        <v>0</v>
      </c>
      <c r="K199" s="175" t="s">
        <v>161</v>
      </c>
      <c r="L199" s="36"/>
      <c r="M199" s="180" t="s">
        <v>1</v>
      </c>
      <c r="N199" s="181" t="s">
        <v>45</v>
      </c>
      <c r="O199" s="58"/>
      <c r="P199" s="182">
        <f>O199*H199</f>
        <v>0</v>
      </c>
      <c r="Q199" s="182">
        <v>0</v>
      </c>
      <c r="R199" s="182">
        <f>Q199*H199</f>
        <v>0</v>
      </c>
      <c r="S199" s="182">
        <v>0</v>
      </c>
      <c r="T199" s="183">
        <f>S199*H199</f>
        <v>0</v>
      </c>
      <c r="AR199" s="15" t="s">
        <v>162</v>
      </c>
      <c r="AT199" s="15" t="s">
        <v>158</v>
      </c>
      <c r="AU199" s="15" t="s">
        <v>103</v>
      </c>
      <c r="AY199" s="15" t="s">
        <v>156</v>
      </c>
      <c r="BE199" s="184">
        <f>IF(N199="základní",J199,0)</f>
        <v>0</v>
      </c>
      <c r="BF199" s="184">
        <f>IF(N199="snížená",J199,0)</f>
        <v>0</v>
      </c>
      <c r="BG199" s="184">
        <f>IF(N199="zákl. přenesená",J199,0)</f>
        <v>0</v>
      </c>
      <c r="BH199" s="184">
        <f>IF(N199="sníž. přenesená",J199,0)</f>
        <v>0</v>
      </c>
      <c r="BI199" s="184">
        <f>IF(N199="nulová",J199,0)</f>
        <v>0</v>
      </c>
      <c r="BJ199" s="15" t="s">
        <v>21</v>
      </c>
      <c r="BK199" s="184">
        <f>ROUND(I199*H199,2)</f>
        <v>0</v>
      </c>
      <c r="BL199" s="15" t="s">
        <v>162</v>
      </c>
      <c r="BM199" s="15" t="s">
        <v>960</v>
      </c>
    </row>
    <row r="200" spans="2:51" s="11" customFormat="1" ht="12">
      <c r="B200" s="185"/>
      <c r="C200" s="186"/>
      <c r="D200" s="187" t="s">
        <v>164</v>
      </c>
      <c r="E200" s="188" t="s">
        <v>1</v>
      </c>
      <c r="F200" s="189" t="s">
        <v>961</v>
      </c>
      <c r="G200" s="186"/>
      <c r="H200" s="190">
        <v>7045.76</v>
      </c>
      <c r="I200" s="191"/>
      <c r="J200" s="186"/>
      <c r="K200" s="186"/>
      <c r="L200" s="192"/>
      <c r="M200" s="193"/>
      <c r="N200" s="194"/>
      <c r="O200" s="194"/>
      <c r="P200" s="194"/>
      <c r="Q200" s="194"/>
      <c r="R200" s="194"/>
      <c r="S200" s="194"/>
      <c r="T200" s="195"/>
      <c r="AT200" s="196" t="s">
        <v>164</v>
      </c>
      <c r="AU200" s="196" t="s">
        <v>103</v>
      </c>
      <c r="AV200" s="11" t="s">
        <v>83</v>
      </c>
      <c r="AW200" s="11" t="s">
        <v>36</v>
      </c>
      <c r="AX200" s="11" t="s">
        <v>21</v>
      </c>
      <c r="AY200" s="196" t="s">
        <v>156</v>
      </c>
    </row>
    <row r="201" spans="2:65" s="1" customFormat="1" ht="16.5" customHeight="1">
      <c r="B201" s="32"/>
      <c r="C201" s="208" t="s">
        <v>648</v>
      </c>
      <c r="D201" s="208" t="s">
        <v>221</v>
      </c>
      <c r="E201" s="209" t="s">
        <v>962</v>
      </c>
      <c r="F201" s="210" t="s">
        <v>963</v>
      </c>
      <c r="G201" s="211" t="s">
        <v>964</v>
      </c>
      <c r="H201" s="212">
        <v>3.523</v>
      </c>
      <c r="I201" s="213"/>
      <c r="J201" s="214">
        <f>ROUND(I201*H201,2)</f>
        <v>0</v>
      </c>
      <c r="K201" s="210" t="s">
        <v>161</v>
      </c>
      <c r="L201" s="215"/>
      <c r="M201" s="216" t="s">
        <v>1</v>
      </c>
      <c r="N201" s="217" t="s">
        <v>45</v>
      </c>
      <c r="O201" s="58"/>
      <c r="P201" s="182">
        <f>O201*H201</f>
        <v>0</v>
      </c>
      <c r="Q201" s="182">
        <v>0.001</v>
      </c>
      <c r="R201" s="182">
        <f>Q201*H201</f>
        <v>0.003523</v>
      </c>
      <c r="S201" s="182">
        <v>0</v>
      </c>
      <c r="T201" s="183">
        <f>S201*H201</f>
        <v>0</v>
      </c>
      <c r="AR201" s="15" t="s">
        <v>202</v>
      </c>
      <c r="AT201" s="15" t="s">
        <v>221</v>
      </c>
      <c r="AU201" s="15" t="s">
        <v>103</v>
      </c>
      <c r="AY201" s="15" t="s">
        <v>156</v>
      </c>
      <c r="BE201" s="184">
        <f>IF(N201="základní",J201,0)</f>
        <v>0</v>
      </c>
      <c r="BF201" s="184">
        <f>IF(N201="snížená",J201,0)</f>
        <v>0</v>
      </c>
      <c r="BG201" s="184">
        <f>IF(N201="zákl. přenesená",J201,0)</f>
        <v>0</v>
      </c>
      <c r="BH201" s="184">
        <f>IF(N201="sníž. přenesená",J201,0)</f>
        <v>0</v>
      </c>
      <c r="BI201" s="184">
        <f>IF(N201="nulová",J201,0)</f>
        <v>0</v>
      </c>
      <c r="BJ201" s="15" t="s">
        <v>21</v>
      </c>
      <c r="BK201" s="184">
        <f>ROUND(I201*H201,2)</f>
        <v>0</v>
      </c>
      <c r="BL201" s="15" t="s">
        <v>162</v>
      </c>
      <c r="BM201" s="15" t="s">
        <v>965</v>
      </c>
    </row>
    <row r="202" spans="2:51" s="11" customFormat="1" ht="12">
      <c r="B202" s="185"/>
      <c r="C202" s="186"/>
      <c r="D202" s="187" t="s">
        <v>164</v>
      </c>
      <c r="E202" s="186"/>
      <c r="F202" s="189" t="s">
        <v>966</v>
      </c>
      <c r="G202" s="186"/>
      <c r="H202" s="190">
        <v>3.523</v>
      </c>
      <c r="I202" s="191"/>
      <c r="J202" s="186"/>
      <c r="K202" s="186"/>
      <c r="L202" s="192"/>
      <c r="M202" s="193"/>
      <c r="N202" s="194"/>
      <c r="O202" s="194"/>
      <c r="P202" s="194"/>
      <c r="Q202" s="194"/>
      <c r="R202" s="194"/>
      <c r="S202" s="194"/>
      <c r="T202" s="195"/>
      <c r="AT202" s="196" t="s">
        <v>164</v>
      </c>
      <c r="AU202" s="196" t="s">
        <v>103</v>
      </c>
      <c r="AV202" s="11" t="s">
        <v>83</v>
      </c>
      <c r="AW202" s="11" t="s">
        <v>4</v>
      </c>
      <c r="AX202" s="11" t="s">
        <v>21</v>
      </c>
      <c r="AY202" s="196" t="s">
        <v>156</v>
      </c>
    </row>
    <row r="203" spans="2:65" s="1" customFormat="1" ht="16.5" customHeight="1">
      <c r="B203" s="32"/>
      <c r="C203" s="173" t="s">
        <v>652</v>
      </c>
      <c r="D203" s="173" t="s">
        <v>158</v>
      </c>
      <c r="E203" s="174" t="s">
        <v>967</v>
      </c>
      <c r="F203" s="175" t="s">
        <v>968</v>
      </c>
      <c r="G203" s="176" t="s">
        <v>106</v>
      </c>
      <c r="H203" s="177">
        <v>3490</v>
      </c>
      <c r="I203" s="178"/>
      <c r="J203" s="179">
        <f>ROUND(I203*H203,2)</f>
        <v>0</v>
      </c>
      <c r="K203" s="175" t="s">
        <v>161</v>
      </c>
      <c r="L203" s="36"/>
      <c r="M203" s="180" t="s">
        <v>1</v>
      </c>
      <c r="N203" s="181" t="s">
        <v>45</v>
      </c>
      <c r="O203" s="58"/>
      <c r="P203" s="182">
        <f>O203*H203</f>
        <v>0</v>
      </c>
      <c r="Q203" s="182">
        <v>0</v>
      </c>
      <c r="R203" s="182">
        <f>Q203*H203</f>
        <v>0</v>
      </c>
      <c r="S203" s="182">
        <v>0</v>
      </c>
      <c r="T203" s="183">
        <f>S203*H203</f>
        <v>0</v>
      </c>
      <c r="AR203" s="15" t="s">
        <v>162</v>
      </c>
      <c r="AT203" s="15" t="s">
        <v>158</v>
      </c>
      <c r="AU203" s="15" t="s">
        <v>103</v>
      </c>
      <c r="AY203" s="15" t="s">
        <v>156</v>
      </c>
      <c r="BE203" s="184">
        <f>IF(N203="základní",J203,0)</f>
        <v>0</v>
      </c>
      <c r="BF203" s="184">
        <f>IF(N203="snížená",J203,0)</f>
        <v>0</v>
      </c>
      <c r="BG203" s="184">
        <f>IF(N203="zákl. přenesená",J203,0)</f>
        <v>0</v>
      </c>
      <c r="BH203" s="184">
        <f>IF(N203="sníž. přenesená",J203,0)</f>
        <v>0</v>
      </c>
      <c r="BI203" s="184">
        <f>IF(N203="nulová",J203,0)</f>
        <v>0</v>
      </c>
      <c r="BJ203" s="15" t="s">
        <v>21</v>
      </c>
      <c r="BK203" s="184">
        <f>ROUND(I203*H203,2)</f>
        <v>0</v>
      </c>
      <c r="BL203" s="15" t="s">
        <v>162</v>
      </c>
      <c r="BM203" s="15" t="s">
        <v>969</v>
      </c>
    </row>
    <row r="204" spans="2:51" s="11" customFormat="1" ht="12">
      <c r="B204" s="185"/>
      <c r="C204" s="186"/>
      <c r="D204" s="187" t="s">
        <v>164</v>
      </c>
      <c r="E204" s="188" t="s">
        <v>1</v>
      </c>
      <c r="F204" s="189" t="s">
        <v>970</v>
      </c>
      <c r="G204" s="186"/>
      <c r="H204" s="190">
        <v>3490</v>
      </c>
      <c r="I204" s="191"/>
      <c r="J204" s="186"/>
      <c r="K204" s="186"/>
      <c r="L204" s="192"/>
      <c r="M204" s="193"/>
      <c r="N204" s="194"/>
      <c r="O204" s="194"/>
      <c r="P204" s="194"/>
      <c r="Q204" s="194"/>
      <c r="R204" s="194"/>
      <c r="S204" s="194"/>
      <c r="T204" s="195"/>
      <c r="AT204" s="196" t="s">
        <v>164</v>
      </c>
      <c r="AU204" s="196" t="s">
        <v>103</v>
      </c>
      <c r="AV204" s="11" t="s">
        <v>83</v>
      </c>
      <c r="AW204" s="11" t="s">
        <v>36</v>
      </c>
      <c r="AX204" s="11" t="s">
        <v>21</v>
      </c>
      <c r="AY204" s="196" t="s">
        <v>156</v>
      </c>
    </row>
    <row r="205" spans="2:65" s="1" customFormat="1" ht="16.5" customHeight="1">
      <c r="B205" s="32"/>
      <c r="C205" s="208" t="s">
        <v>658</v>
      </c>
      <c r="D205" s="208" t="s">
        <v>221</v>
      </c>
      <c r="E205" s="209" t="s">
        <v>971</v>
      </c>
      <c r="F205" s="210" t="s">
        <v>972</v>
      </c>
      <c r="G205" s="211" t="s">
        <v>224</v>
      </c>
      <c r="H205" s="212">
        <v>93.776</v>
      </c>
      <c r="I205" s="213"/>
      <c r="J205" s="214">
        <f>ROUND(I205*H205,2)</f>
        <v>0</v>
      </c>
      <c r="K205" s="210" t="s">
        <v>225</v>
      </c>
      <c r="L205" s="215"/>
      <c r="M205" s="216" t="s">
        <v>1</v>
      </c>
      <c r="N205" s="217" t="s">
        <v>45</v>
      </c>
      <c r="O205" s="58"/>
      <c r="P205" s="182">
        <f>O205*H205</f>
        <v>0</v>
      </c>
      <c r="Q205" s="182">
        <v>0</v>
      </c>
      <c r="R205" s="182">
        <f>Q205*H205</f>
        <v>0</v>
      </c>
      <c r="S205" s="182">
        <v>0</v>
      </c>
      <c r="T205" s="183">
        <f>S205*H205</f>
        <v>0</v>
      </c>
      <c r="AR205" s="15" t="s">
        <v>202</v>
      </c>
      <c r="AT205" s="15" t="s">
        <v>221</v>
      </c>
      <c r="AU205" s="15" t="s">
        <v>103</v>
      </c>
      <c r="AY205" s="15" t="s">
        <v>156</v>
      </c>
      <c r="BE205" s="184">
        <f>IF(N205="základní",J205,0)</f>
        <v>0</v>
      </c>
      <c r="BF205" s="184">
        <f>IF(N205="snížená",J205,0)</f>
        <v>0</v>
      </c>
      <c r="BG205" s="184">
        <f>IF(N205="zákl. přenesená",J205,0)</f>
        <v>0</v>
      </c>
      <c r="BH205" s="184">
        <f>IF(N205="sníž. přenesená",J205,0)</f>
        <v>0</v>
      </c>
      <c r="BI205" s="184">
        <f>IF(N205="nulová",J205,0)</f>
        <v>0</v>
      </c>
      <c r="BJ205" s="15" t="s">
        <v>21</v>
      </c>
      <c r="BK205" s="184">
        <f>ROUND(I205*H205,2)</f>
        <v>0</v>
      </c>
      <c r="BL205" s="15" t="s">
        <v>162</v>
      </c>
      <c r="BM205" s="15" t="s">
        <v>973</v>
      </c>
    </row>
    <row r="206" spans="2:51" s="11" customFormat="1" ht="12">
      <c r="B206" s="185"/>
      <c r="C206" s="186"/>
      <c r="D206" s="187" t="s">
        <v>164</v>
      </c>
      <c r="E206" s="188" t="s">
        <v>1</v>
      </c>
      <c r="F206" s="189" t="s">
        <v>974</v>
      </c>
      <c r="G206" s="186"/>
      <c r="H206" s="190">
        <v>76.576</v>
      </c>
      <c r="I206" s="191"/>
      <c r="J206" s="186"/>
      <c r="K206" s="186"/>
      <c r="L206" s="192"/>
      <c r="M206" s="193"/>
      <c r="N206" s="194"/>
      <c r="O206" s="194"/>
      <c r="P206" s="194"/>
      <c r="Q206" s="194"/>
      <c r="R206" s="194"/>
      <c r="S206" s="194"/>
      <c r="T206" s="195"/>
      <c r="AT206" s="196" t="s">
        <v>164</v>
      </c>
      <c r="AU206" s="196" t="s">
        <v>103</v>
      </c>
      <c r="AV206" s="11" t="s">
        <v>83</v>
      </c>
      <c r="AW206" s="11" t="s">
        <v>36</v>
      </c>
      <c r="AX206" s="11" t="s">
        <v>74</v>
      </c>
      <c r="AY206" s="196" t="s">
        <v>156</v>
      </c>
    </row>
    <row r="207" spans="2:51" s="11" customFormat="1" ht="12">
      <c r="B207" s="185"/>
      <c r="C207" s="186"/>
      <c r="D207" s="187" t="s">
        <v>164</v>
      </c>
      <c r="E207" s="188" t="s">
        <v>1</v>
      </c>
      <c r="F207" s="189" t="s">
        <v>975</v>
      </c>
      <c r="G207" s="186"/>
      <c r="H207" s="190">
        <v>17.2</v>
      </c>
      <c r="I207" s="191"/>
      <c r="J207" s="186"/>
      <c r="K207" s="186"/>
      <c r="L207" s="192"/>
      <c r="M207" s="193"/>
      <c r="N207" s="194"/>
      <c r="O207" s="194"/>
      <c r="P207" s="194"/>
      <c r="Q207" s="194"/>
      <c r="R207" s="194"/>
      <c r="S207" s="194"/>
      <c r="T207" s="195"/>
      <c r="AT207" s="196" t="s">
        <v>164</v>
      </c>
      <c r="AU207" s="196" t="s">
        <v>103</v>
      </c>
      <c r="AV207" s="11" t="s">
        <v>83</v>
      </c>
      <c r="AW207" s="11" t="s">
        <v>36</v>
      </c>
      <c r="AX207" s="11" t="s">
        <v>74</v>
      </c>
      <c r="AY207" s="196" t="s">
        <v>156</v>
      </c>
    </row>
    <row r="208" spans="2:51" s="12" customFormat="1" ht="12">
      <c r="B208" s="197"/>
      <c r="C208" s="198"/>
      <c r="D208" s="187" t="s">
        <v>164</v>
      </c>
      <c r="E208" s="199" t="s">
        <v>1</v>
      </c>
      <c r="F208" s="200" t="s">
        <v>171</v>
      </c>
      <c r="G208" s="198"/>
      <c r="H208" s="201">
        <v>93.776</v>
      </c>
      <c r="I208" s="202"/>
      <c r="J208" s="198"/>
      <c r="K208" s="198"/>
      <c r="L208" s="203"/>
      <c r="M208" s="204"/>
      <c r="N208" s="205"/>
      <c r="O208" s="205"/>
      <c r="P208" s="205"/>
      <c r="Q208" s="205"/>
      <c r="R208" s="205"/>
      <c r="S208" s="205"/>
      <c r="T208" s="206"/>
      <c r="AT208" s="207" t="s">
        <v>164</v>
      </c>
      <c r="AU208" s="207" t="s">
        <v>103</v>
      </c>
      <c r="AV208" s="12" t="s">
        <v>162</v>
      </c>
      <c r="AW208" s="12" t="s">
        <v>36</v>
      </c>
      <c r="AX208" s="12" t="s">
        <v>21</v>
      </c>
      <c r="AY208" s="207" t="s">
        <v>156</v>
      </c>
    </row>
    <row r="209" spans="2:65" s="1" customFormat="1" ht="16.5" customHeight="1">
      <c r="B209" s="32"/>
      <c r="C209" s="208" t="s">
        <v>662</v>
      </c>
      <c r="D209" s="208" t="s">
        <v>221</v>
      </c>
      <c r="E209" s="209" t="s">
        <v>976</v>
      </c>
      <c r="F209" s="210" t="s">
        <v>977</v>
      </c>
      <c r="G209" s="211" t="s">
        <v>224</v>
      </c>
      <c r="H209" s="212">
        <v>311</v>
      </c>
      <c r="I209" s="213"/>
      <c r="J209" s="214">
        <f>ROUND(I209*H209,2)</f>
        <v>0</v>
      </c>
      <c r="K209" s="210" t="s">
        <v>225</v>
      </c>
      <c r="L209" s="215"/>
      <c r="M209" s="216" t="s">
        <v>1</v>
      </c>
      <c r="N209" s="217" t="s">
        <v>45</v>
      </c>
      <c r="O209" s="58"/>
      <c r="P209" s="182">
        <f>O209*H209</f>
        <v>0</v>
      </c>
      <c r="Q209" s="182">
        <v>0</v>
      </c>
      <c r="R209" s="182">
        <f>Q209*H209</f>
        <v>0</v>
      </c>
      <c r="S209" s="182">
        <v>0</v>
      </c>
      <c r="T209" s="183">
        <f>S209*H209</f>
        <v>0</v>
      </c>
      <c r="AR209" s="15" t="s">
        <v>83</v>
      </c>
      <c r="AT209" s="15" t="s">
        <v>221</v>
      </c>
      <c r="AU209" s="15" t="s">
        <v>103</v>
      </c>
      <c r="AY209" s="15" t="s">
        <v>156</v>
      </c>
      <c r="BE209" s="184">
        <f>IF(N209="základní",J209,0)</f>
        <v>0</v>
      </c>
      <c r="BF209" s="184">
        <f>IF(N209="snížená",J209,0)</f>
        <v>0</v>
      </c>
      <c r="BG209" s="184">
        <f>IF(N209="zákl. přenesená",J209,0)</f>
        <v>0</v>
      </c>
      <c r="BH209" s="184">
        <f>IF(N209="sníž. přenesená",J209,0)</f>
        <v>0</v>
      </c>
      <c r="BI209" s="184">
        <f>IF(N209="nulová",J209,0)</f>
        <v>0</v>
      </c>
      <c r="BJ209" s="15" t="s">
        <v>21</v>
      </c>
      <c r="BK209" s="184">
        <f>ROUND(I209*H209,2)</f>
        <v>0</v>
      </c>
      <c r="BL209" s="15" t="s">
        <v>21</v>
      </c>
      <c r="BM209" s="15" t="s">
        <v>978</v>
      </c>
    </row>
    <row r="210" spans="2:51" s="11" customFormat="1" ht="12">
      <c r="B210" s="185"/>
      <c r="C210" s="186"/>
      <c r="D210" s="187" t="s">
        <v>164</v>
      </c>
      <c r="E210" s="188" t="s">
        <v>1</v>
      </c>
      <c r="F210" s="189" t="s">
        <v>979</v>
      </c>
      <c r="G210" s="186"/>
      <c r="H210" s="190">
        <v>311</v>
      </c>
      <c r="I210" s="191"/>
      <c r="J210" s="186"/>
      <c r="K210" s="186"/>
      <c r="L210" s="192"/>
      <c r="M210" s="193"/>
      <c r="N210" s="194"/>
      <c r="O210" s="194"/>
      <c r="P210" s="194"/>
      <c r="Q210" s="194"/>
      <c r="R210" s="194"/>
      <c r="S210" s="194"/>
      <c r="T210" s="195"/>
      <c r="AT210" s="196" t="s">
        <v>164</v>
      </c>
      <c r="AU210" s="196" t="s">
        <v>103</v>
      </c>
      <c r="AV210" s="11" t="s">
        <v>83</v>
      </c>
      <c r="AW210" s="11" t="s">
        <v>36</v>
      </c>
      <c r="AX210" s="11" t="s">
        <v>21</v>
      </c>
      <c r="AY210" s="196" t="s">
        <v>156</v>
      </c>
    </row>
    <row r="211" spans="2:65" s="1" customFormat="1" ht="22.5" customHeight="1">
      <c r="B211" s="32"/>
      <c r="C211" s="173" t="s">
        <v>487</v>
      </c>
      <c r="D211" s="173" t="s">
        <v>158</v>
      </c>
      <c r="E211" s="174" t="s">
        <v>980</v>
      </c>
      <c r="F211" s="175" t="s">
        <v>981</v>
      </c>
      <c r="G211" s="176" t="s">
        <v>106</v>
      </c>
      <c r="H211" s="177">
        <v>3402.88</v>
      </c>
      <c r="I211" s="178"/>
      <c r="J211" s="179">
        <f>ROUND(I211*H211,2)</f>
        <v>0</v>
      </c>
      <c r="K211" s="175" t="s">
        <v>161</v>
      </c>
      <c r="L211" s="36"/>
      <c r="M211" s="180" t="s">
        <v>1</v>
      </c>
      <c r="N211" s="181" t="s">
        <v>45</v>
      </c>
      <c r="O211" s="58"/>
      <c r="P211" s="182">
        <f>O211*H211</f>
        <v>0</v>
      </c>
      <c r="Q211" s="182">
        <v>0</v>
      </c>
      <c r="R211" s="182">
        <f>Q211*H211</f>
        <v>0</v>
      </c>
      <c r="S211" s="182">
        <v>0</v>
      </c>
      <c r="T211" s="183">
        <f>S211*H211</f>
        <v>0</v>
      </c>
      <c r="AR211" s="15" t="s">
        <v>162</v>
      </c>
      <c r="AT211" s="15" t="s">
        <v>158</v>
      </c>
      <c r="AU211" s="15" t="s">
        <v>103</v>
      </c>
      <c r="AY211" s="15" t="s">
        <v>156</v>
      </c>
      <c r="BE211" s="184">
        <f>IF(N211="základní",J211,0)</f>
        <v>0</v>
      </c>
      <c r="BF211" s="184">
        <f>IF(N211="snížená",J211,0)</f>
        <v>0</v>
      </c>
      <c r="BG211" s="184">
        <f>IF(N211="zákl. přenesená",J211,0)</f>
        <v>0</v>
      </c>
      <c r="BH211" s="184">
        <f>IF(N211="sníž. přenesená",J211,0)</f>
        <v>0</v>
      </c>
      <c r="BI211" s="184">
        <f>IF(N211="nulová",J211,0)</f>
        <v>0</v>
      </c>
      <c r="BJ211" s="15" t="s">
        <v>21</v>
      </c>
      <c r="BK211" s="184">
        <f>ROUND(I211*H211,2)</f>
        <v>0</v>
      </c>
      <c r="BL211" s="15" t="s">
        <v>162</v>
      </c>
      <c r="BM211" s="15" t="s">
        <v>982</v>
      </c>
    </row>
    <row r="212" spans="2:51" s="11" customFormat="1" ht="12">
      <c r="B212" s="185"/>
      <c r="C212" s="186"/>
      <c r="D212" s="187" t="s">
        <v>164</v>
      </c>
      <c r="E212" s="188" t="s">
        <v>1</v>
      </c>
      <c r="F212" s="189" t="s">
        <v>983</v>
      </c>
      <c r="G212" s="186"/>
      <c r="H212" s="190">
        <v>3402.88</v>
      </c>
      <c r="I212" s="191"/>
      <c r="J212" s="186"/>
      <c r="K212" s="186"/>
      <c r="L212" s="192"/>
      <c r="M212" s="193"/>
      <c r="N212" s="194"/>
      <c r="O212" s="194"/>
      <c r="P212" s="194"/>
      <c r="Q212" s="194"/>
      <c r="R212" s="194"/>
      <c r="S212" s="194"/>
      <c r="T212" s="195"/>
      <c r="AT212" s="196" t="s">
        <v>164</v>
      </c>
      <c r="AU212" s="196" t="s">
        <v>103</v>
      </c>
      <c r="AV212" s="11" t="s">
        <v>83</v>
      </c>
      <c r="AW212" s="11" t="s">
        <v>36</v>
      </c>
      <c r="AX212" s="11" t="s">
        <v>21</v>
      </c>
      <c r="AY212" s="196" t="s">
        <v>156</v>
      </c>
    </row>
    <row r="213" spans="2:65" s="1" customFormat="1" ht="16.5" customHeight="1">
      <c r="B213" s="32"/>
      <c r="C213" s="173" t="s">
        <v>670</v>
      </c>
      <c r="D213" s="173" t="s">
        <v>158</v>
      </c>
      <c r="E213" s="174" t="s">
        <v>984</v>
      </c>
      <c r="F213" s="175" t="s">
        <v>985</v>
      </c>
      <c r="G213" s="176" t="s">
        <v>106</v>
      </c>
      <c r="H213" s="177">
        <v>3522.88</v>
      </c>
      <c r="I213" s="178"/>
      <c r="J213" s="179">
        <f>ROUND(I213*H213,2)</f>
        <v>0</v>
      </c>
      <c r="K213" s="175" t="s">
        <v>161</v>
      </c>
      <c r="L213" s="36"/>
      <c r="M213" s="180" t="s">
        <v>1</v>
      </c>
      <c r="N213" s="181" t="s">
        <v>45</v>
      </c>
      <c r="O213" s="58"/>
      <c r="P213" s="182">
        <f>O213*H213</f>
        <v>0</v>
      </c>
      <c r="Q213" s="182">
        <v>0</v>
      </c>
      <c r="R213" s="182">
        <f>Q213*H213</f>
        <v>0</v>
      </c>
      <c r="S213" s="182">
        <v>0</v>
      </c>
      <c r="T213" s="183">
        <f>S213*H213</f>
        <v>0</v>
      </c>
      <c r="AR213" s="15" t="s">
        <v>162</v>
      </c>
      <c r="AT213" s="15" t="s">
        <v>158</v>
      </c>
      <c r="AU213" s="15" t="s">
        <v>103</v>
      </c>
      <c r="AY213" s="15" t="s">
        <v>156</v>
      </c>
      <c r="BE213" s="184">
        <f>IF(N213="základní",J213,0)</f>
        <v>0</v>
      </c>
      <c r="BF213" s="184">
        <f>IF(N213="snížená",J213,0)</f>
        <v>0</v>
      </c>
      <c r="BG213" s="184">
        <f>IF(N213="zákl. přenesená",J213,0)</f>
        <v>0</v>
      </c>
      <c r="BH213" s="184">
        <f>IF(N213="sníž. přenesená",J213,0)</f>
        <v>0</v>
      </c>
      <c r="BI213" s="184">
        <f>IF(N213="nulová",J213,0)</f>
        <v>0</v>
      </c>
      <c r="BJ213" s="15" t="s">
        <v>21</v>
      </c>
      <c r="BK213" s="184">
        <f>ROUND(I213*H213,2)</f>
        <v>0</v>
      </c>
      <c r="BL213" s="15" t="s">
        <v>162</v>
      </c>
      <c r="BM213" s="15" t="s">
        <v>986</v>
      </c>
    </row>
    <row r="214" spans="2:51" s="11" customFormat="1" ht="12">
      <c r="B214" s="185"/>
      <c r="C214" s="186"/>
      <c r="D214" s="187" t="s">
        <v>164</v>
      </c>
      <c r="E214" s="188" t="s">
        <v>1</v>
      </c>
      <c r="F214" s="189" t="s">
        <v>987</v>
      </c>
      <c r="G214" s="186"/>
      <c r="H214" s="190">
        <v>3522.88</v>
      </c>
      <c r="I214" s="191"/>
      <c r="J214" s="186"/>
      <c r="K214" s="186"/>
      <c r="L214" s="192"/>
      <c r="M214" s="193"/>
      <c r="N214" s="194"/>
      <c r="O214" s="194"/>
      <c r="P214" s="194"/>
      <c r="Q214" s="194"/>
      <c r="R214" s="194"/>
      <c r="S214" s="194"/>
      <c r="T214" s="195"/>
      <c r="AT214" s="196" t="s">
        <v>164</v>
      </c>
      <c r="AU214" s="196" t="s">
        <v>103</v>
      </c>
      <c r="AV214" s="11" t="s">
        <v>83</v>
      </c>
      <c r="AW214" s="11" t="s">
        <v>36</v>
      </c>
      <c r="AX214" s="11" t="s">
        <v>21</v>
      </c>
      <c r="AY214" s="196" t="s">
        <v>156</v>
      </c>
    </row>
    <row r="215" spans="2:65" s="1" customFormat="1" ht="16.5" customHeight="1">
      <c r="B215" s="32"/>
      <c r="C215" s="173" t="s">
        <v>674</v>
      </c>
      <c r="D215" s="173" t="s">
        <v>158</v>
      </c>
      <c r="E215" s="174" t="s">
        <v>988</v>
      </c>
      <c r="F215" s="175" t="s">
        <v>989</v>
      </c>
      <c r="G215" s="176" t="s">
        <v>106</v>
      </c>
      <c r="H215" s="177">
        <v>3110</v>
      </c>
      <c r="I215" s="178"/>
      <c r="J215" s="179">
        <f>ROUND(I215*H215,2)</f>
        <v>0</v>
      </c>
      <c r="K215" s="175" t="s">
        <v>161</v>
      </c>
      <c r="L215" s="36"/>
      <c r="M215" s="180" t="s">
        <v>1</v>
      </c>
      <c r="N215" s="181" t="s">
        <v>45</v>
      </c>
      <c r="O215" s="58"/>
      <c r="P215" s="182">
        <f>O215*H215</f>
        <v>0</v>
      </c>
      <c r="Q215" s="182">
        <v>0</v>
      </c>
      <c r="R215" s="182">
        <f>Q215*H215</f>
        <v>0</v>
      </c>
      <c r="S215" s="182">
        <v>0</v>
      </c>
      <c r="T215" s="183">
        <f>S215*H215</f>
        <v>0</v>
      </c>
      <c r="AR215" s="15" t="s">
        <v>162</v>
      </c>
      <c r="AT215" s="15" t="s">
        <v>158</v>
      </c>
      <c r="AU215" s="15" t="s">
        <v>103</v>
      </c>
      <c r="AY215" s="15" t="s">
        <v>156</v>
      </c>
      <c r="BE215" s="184">
        <f>IF(N215="základní",J215,0)</f>
        <v>0</v>
      </c>
      <c r="BF215" s="184">
        <f>IF(N215="snížená",J215,0)</f>
        <v>0</v>
      </c>
      <c r="BG215" s="184">
        <f>IF(N215="zákl. přenesená",J215,0)</f>
        <v>0</v>
      </c>
      <c r="BH215" s="184">
        <f>IF(N215="sníž. přenesená",J215,0)</f>
        <v>0</v>
      </c>
      <c r="BI215" s="184">
        <f>IF(N215="nulová",J215,0)</f>
        <v>0</v>
      </c>
      <c r="BJ215" s="15" t="s">
        <v>21</v>
      </c>
      <c r="BK215" s="184">
        <f>ROUND(I215*H215,2)</f>
        <v>0</v>
      </c>
      <c r="BL215" s="15" t="s">
        <v>162</v>
      </c>
      <c r="BM215" s="15" t="s">
        <v>990</v>
      </c>
    </row>
    <row r="216" spans="2:51" s="11" customFormat="1" ht="12">
      <c r="B216" s="185"/>
      <c r="C216" s="186"/>
      <c r="D216" s="187" t="s">
        <v>164</v>
      </c>
      <c r="E216" s="188" t="s">
        <v>1</v>
      </c>
      <c r="F216" s="189" t="s">
        <v>739</v>
      </c>
      <c r="G216" s="186"/>
      <c r="H216" s="190">
        <v>3110</v>
      </c>
      <c r="I216" s="191"/>
      <c r="J216" s="186"/>
      <c r="K216" s="186"/>
      <c r="L216" s="192"/>
      <c r="M216" s="193"/>
      <c r="N216" s="194"/>
      <c r="O216" s="194"/>
      <c r="P216" s="194"/>
      <c r="Q216" s="194"/>
      <c r="R216" s="194"/>
      <c r="S216" s="194"/>
      <c r="T216" s="195"/>
      <c r="AT216" s="196" t="s">
        <v>164</v>
      </c>
      <c r="AU216" s="196" t="s">
        <v>103</v>
      </c>
      <c r="AV216" s="11" t="s">
        <v>83</v>
      </c>
      <c r="AW216" s="11" t="s">
        <v>36</v>
      </c>
      <c r="AX216" s="11" t="s">
        <v>21</v>
      </c>
      <c r="AY216" s="196" t="s">
        <v>156</v>
      </c>
    </row>
    <row r="217" spans="2:63" s="10" customFormat="1" ht="20.85" customHeight="1">
      <c r="B217" s="157"/>
      <c r="C217" s="158"/>
      <c r="D217" s="159" t="s">
        <v>73</v>
      </c>
      <c r="E217" s="171" t="s">
        <v>991</v>
      </c>
      <c r="F217" s="171" t="s">
        <v>992</v>
      </c>
      <c r="G217" s="158"/>
      <c r="H217" s="158"/>
      <c r="I217" s="161"/>
      <c r="J217" s="172">
        <f>BK217</f>
        <v>0</v>
      </c>
      <c r="K217" s="158"/>
      <c r="L217" s="163"/>
      <c r="M217" s="164"/>
      <c r="N217" s="165"/>
      <c r="O217" s="165"/>
      <c r="P217" s="166">
        <f>P218+SUM(P219:P273)</f>
        <v>0</v>
      </c>
      <c r="Q217" s="165"/>
      <c r="R217" s="166">
        <f>R218+SUM(R219:R273)</f>
        <v>20.785721000000002</v>
      </c>
      <c r="S217" s="165"/>
      <c r="T217" s="167">
        <f>T218+SUM(T219:T273)</f>
        <v>0</v>
      </c>
      <c r="AR217" s="168" t="s">
        <v>162</v>
      </c>
      <c r="AT217" s="169" t="s">
        <v>73</v>
      </c>
      <c r="AU217" s="169" t="s">
        <v>83</v>
      </c>
      <c r="AY217" s="168" t="s">
        <v>156</v>
      </c>
      <c r="BK217" s="170">
        <f>BK218+SUM(BK219:BK273)</f>
        <v>0</v>
      </c>
    </row>
    <row r="218" spans="2:65" s="1" customFormat="1" ht="22.5" customHeight="1">
      <c r="B218" s="32"/>
      <c r="C218" s="173" t="s">
        <v>678</v>
      </c>
      <c r="D218" s="173" t="s">
        <v>158</v>
      </c>
      <c r="E218" s="174" t="s">
        <v>993</v>
      </c>
      <c r="F218" s="175" t="s">
        <v>994</v>
      </c>
      <c r="G218" s="176" t="s">
        <v>167</v>
      </c>
      <c r="H218" s="177">
        <v>43</v>
      </c>
      <c r="I218" s="178"/>
      <c r="J218" s="179">
        <f>ROUND(I218*H218,2)</f>
        <v>0</v>
      </c>
      <c r="K218" s="175" t="s">
        <v>161</v>
      </c>
      <c r="L218" s="36"/>
      <c r="M218" s="180" t="s">
        <v>1</v>
      </c>
      <c r="N218" s="181" t="s">
        <v>45</v>
      </c>
      <c r="O218" s="58"/>
      <c r="P218" s="182">
        <f>O218*H218</f>
        <v>0</v>
      </c>
      <c r="Q218" s="182">
        <v>0</v>
      </c>
      <c r="R218" s="182">
        <f>Q218*H218</f>
        <v>0</v>
      </c>
      <c r="S218" s="182">
        <v>0</v>
      </c>
      <c r="T218" s="183">
        <f>S218*H218</f>
        <v>0</v>
      </c>
      <c r="AR218" s="15" t="s">
        <v>162</v>
      </c>
      <c r="AT218" s="15" t="s">
        <v>158</v>
      </c>
      <c r="AU218" s="15" t="s">
        <v>103</v>
      </c>
      <c r="AY218" s="15" t="s">
        <v>156</v>
      </c>
      <c r="BE218" s="184">
        <f>IF(N218="základní",J218,0)</f>
        <v>0</v>
      </c>
      <c r="BF218" s="184">
        <f>IF(N218="snížená",J218,0)</f>
        <v>0</v>
      </c>
      <c r="BG218" s="184">
        <f>IF(N218="zákl. přenesená",J218,0)</f>
        <v>0</v>
      </c>
      <c r="BH218" s="184">
        <f>IF(N218="sníž. přenesená",J218,0)</f>
        <v>0</v>
      </c>
      <c r="BI218" s="184">
        <f>IF(N218="nulová",J218,0)</f>
        <v>0</v>
      </c>
      <c r="BJ218" s="15" t="s">
        <v>21</v>
      </c>
      <c r="BK218" s="184">
        <f>ROUND(I218*H218,2)</f>
        <v>0</v>
      </c>
      <c r="BL218" s="15" t="s">
        <v>162</v>
      </c>
      <c r="BM218" s="15" t="s">
        <v>995</v>
      </c>
    </row>
    <row r="219" spans="2:51" s="11" customFormat="1" ht="12">
      <c r="B219" s="185"/>
      <c r="C219" s="186"/>
      <c r="D219" s="187" t="s">
        <v>164</v>
      </c>
      <c r="E219" s="188" t="s">
        <v>1</v>
      </c>
      <c r="F219" s="189" t="s">
        <v>746</v>
      </c>
      <c r="G219" s="186"/>
      <c r="H219" s="190">
        <v>43</v>
      </c>
      <c r="I219" s="191"/>
      <c r="J219" s="186"/>
      <c r="K219" s="186"/>
      <c r="L219" s="192"/>
      <c r="M219" s="193"/>
      <c r="N219" s="194"/>
      <c r="O219" s="194"/>
      <c r="P219" s="194"/>
      <c r="Q219" s="194"/>
      <c r="R219" s="194"/>
      <c r="S219" s="194"/>
      <c r="T219" s="195"/>
      <c r="AT219" s="196" t="s">
        <v>164</v>
      </c>
      <c r="AU219" s="196" t="s">
        <v>103</v>
      </c>
      <c r="AV219" s="11" t="s">
        <v>83</v>
      </c>
      <c r="AW219" s="11" t="s">
        <v>36</v>
      </c>
      <c r="AX219" s="11" t="s">
        <v>21</v>
      </c>
      <c r="AY219" s="196" t="s">
        <v>156</v>
      </c>
    </row>
    <row r="220" spans="2:65" s="1" customFormat="1" ht="22.5" customHeight="1">
      <c r="B220" s="32"/>
      <c r="C220" s="173" t="s">
        <v>683</v>
      </c>
      <c r="D220" s="173" t="s">
        <v>158</v>
      </c>
      <c r="E220" s="174" t="s">
        <v>996</v>
      </c>
      <c r="F220" s="175" t="s">
        <v>997</v>
      </c>
      <c r="G220" s="176" t="s">
        <v>167</v>
      </c>
      <c r="H220" s="177">
        <v>517</v>
      </c>
      <c r="I220" s="178"/>
      <c r="J220" s="179">
        <f>ROUND(I220*H220,2)</f>
        <v>0</v>
      </c>
      <c r="K220" s="175" t="s">
        <v>161</v>
      </c>
      <c r="L220" s="36"/>
      <c r="M220" s="180" t="s">
        <v>1</v>
      </c>
      <c r="N220" s="181" t="s">
        <v>45</v>
      </c>
      <c r="O220" s="58"/>
      <c r="P220" s="182">
        <f>O220*H220</f>
        <v>0</v>
      </c>
      <c r="Q220" s="182">
        <v>0</v>
      </c>
      <c r="R220" s="182">
        <f>Q220*H220</f>
        <v>0</v>
      </c>
      <c r="S220" s="182">
        <v>0</v>
      </c>
      <c r="T220" s="183">
        <f>S220*H220</f>
        <v>0</v>
      </c>
      <c r="AR220" s="15" t="s">
        <v>162</v>
      </c>
      <c r="AT220" s="15" t="s">
        <v>158</v>
      </c>
      <c r="AU220" s="15" t="s">
        <v>103</v>
      </c>
      <c r="AY220" s="15" t="s">
        <v>156</v>
      </c>
      <c r="BE220" s="184">
        <f>IF(N220="základní",J220,0)</f>
        <v>0</v>
      </c>
      <c r="BF220" s="184">
        <f>IF(N220="snížená",J220,0)</f>
        <v>0</v>
      </c>
      <c r="BG220" s="184">
        <f>IF(N220="zákl. přenesená",J220,0)</f>
        <v>0</v>
      </c>
      <c r="BH220" s="184">
        <f>IF(N220="sníž. přenesená",J220,0)</f>
        <v>0</v>
      </c>
      <c r="BI220" s="184">
        <f>IF(N220="nulová",J220,0)</f>
        <v>0</v>
      </c>
      <c r="BJ220" s="15" t="s">
        <v>21</v>
      </c>
      <c r="BK220" s="184">
        <f>ROUND(I220*H220,2)</f>
        <v>0</v>
      </c>
      <c r="BL220" s="15" t="s">
        <v>162</v>
      </c>
      <c r="BM220" s="15" t="s">
        <v>998</v>
      </c>
    </row>
    <row r="221" spans="2:51" s="11" customFormat="1" ht="12">
      <c r="B221" s="185"/>
      <c r="C221" s="186"/>
      <c r="D221" s="187" t="s">
        <v>164</v>
      </c>
      <c r="E221" s="188" t="s">
        <v>1</v>
      </c>
      <c r="F221" s="189" t="s">
        <v>728</v>
      </c>
      <c r="G221" s="186"/>
      <c r="H221" s="190">
        <v>517</v>
      </c>
      <c r="I221" s="191"/>
      <c r="J221" s="186"/>
      <c r="K221" s="186"/>
      <c r="L221" s="192"/>
      <c r="M221" s="193"/>
      <c r="N221" s="194"/>
      <c r="O221" s="194"/>
      <c r="P221" s="194"/>
      <c r="Q221" s="194"/>
      <c r="R221" s="194"/>
      <c r="S221" s="194"/>
      <c r="T221" s="195"/>
      <c r="AT221" s="196" t="s">
        <v>164</v>
      </c>
      <c r="AU221" s="196" t="s">
        <v>103</v>
      </c>
      <c r="AV221" s="11" t="s">
        <v>83</v>
      </c>
      <c r="AW221" s="11" t="s">
        <v>36</v>
      </c>
      <c r="AX221" s="11" t="s">
        <v>21</v>
      </c>
      <c r="AY221" s="196" t="s">
        <v>156</v>
      </c>
    </row>
    <row r="222" spans="2:65" s="1" customFormat="1" ht="22.5" customHeight="1">
      <c r="B222" s="32"/>
      <c r="C222" s="173" t="s">
        <v>687</v>
      </c>
      <c r="D222" s="173" t="s">
        <v>158</v>
      </c>
      <c r="E222" s="174" t="s">
        <v>999</v>
      </c>
      <c r="F222" s="175" t="s">
        <v>1000</v>
      </c>
      <c r="G222" s="176" t="s">
        <v>167</v>
      </c>
      <c r="H222" s="177">
        <v>1067</v>
      </c>
      <c r="I222" s="178"/>
      <c r="J222" s="179">
        <f>ROUND(I222*H222,2)</f>
        <v>0</v>
      </c>
      <c r="K222" s="175" t="s">
        <v>161</v>
      </c>
      <c r="L222" s="36"/>
      <c r="M222" s="180" t="s">
        <v>1</v>
      </c>
      <c r="N222" s="181" t="s">
        <v>45</v>
      </c>
      <c r="O222" s="58"/>
      <c r="P222" s="182">
        <f>O222*H222</f>
        <v>0</v>
      </c>
      <c r="Q222" s="182">
        <v>0</v>
      </c>
      <c r="R222" s="182">
        <f>Q222*H222</f>
        <v>0</v>
      </c>
      <c r="S222" s="182">
        <v>0</v>
      </c>
      <c r="T222" s="183">
        <f>S222*H222</f>
        <v>0</v>
      </c>
      <c r="AR222" s="15" t="s">
        <v>162</v>
      </c>
      <c r="AT222" s="15" t="s">
        <v>158</v>
      </c>
      <c r="AU222" s="15" t="s">
        <v>103</v>
      </c>
      <c r="AY222" s="15" t="s">
        <v>156</v>
      </c>
      <c r="BE222" s="184">
        <f>IF(N222="základní",J222,0)</f>
        <v>0</v>
      </c>
      <c r="BF222" s="184">
        <f>IF(N222="snížená",J222,0)</f>
        <v>0</v>
      </c>
      <c r="BG222" s="184">
        <f>IF(N222="zákl. přenesená",J222,0)</f>
        <v>0</v>
      </c>
      <c r="BH222" s="184">
        <f>IF(N222="sníž. přenesená",J222,0)</f>
        <v>0</v>
      </c>
      <c r="BI222" s="184">
        <f>IF(N222="nulová",J222,0)</f>
        <v>0</v>
      </c>
      <c r="BJ222" s="15" t="s">
        <v>21</v>
      </c>
      <c r="BK222" s="184">
        <f>ROUND(I222*H222,2)</f>
        <v>0</v>
      </c>
      <c r="BL222" s="15" t="s">
        <v>162</v>
      </c>
      <c r="BM222" s="15" t="s">
        <v>1001</v>
      </c>
    </row>
    <row r="223" spans="2:51" s="11" customFormat="1" ht="12">
      <c r="B223" s="185"/>
      <c r="C223" s="186"/>
      <c r="D223" s="187" t="s">
        <v>164</v>
      </c>
      <c r="E223" s="188" t="s">
        <v>1</v>
      </c>
      <c r="F223" s="189" t="s">
        <v>1002</v>
      </c>
      <c r="G223" s="186"/>
      <c r="H223" s="190">
        <v>1067</v>
      </c>
      <c r="I223" s="191"/>
      <c r="J223" s="186"/>
      <c r="K223" s="186"/>
      <c r="L223" s="192"/>
      <c r="M223" s="193"/>
      <c r="N223" s="194"/>
      <c r="O223" s="194"/>
      <c r="P223" s="194"/>
      <c r="Q223" s="194"/>
      <c r="R223" s="194"/>
      <c r="S223" s="194"/>
      <c r="T223" s="195"/>
      <c r="AT223" s="196" t="s">
        <v>164</v>
      </c>
      <c r="AU223" s="196" t="s">
        <v>103</v>
      </c>
      <c r="AV223" s="11" t="s">
        <v>83</v>
      </c>
      <c r="AW223" s="11" t="s">
        <v>36</v>
      </c>
      <c r="AX223" s="11" t="s">
        <v>21</v>
      </c>
      <c r="AY223" s="196" t="s">
        <v>156</v>
      </c>
    </row>
    <row r="224" spans="2:65" s="1" customFormat="1" ht="22.5" customHeight="1">
      <c r="B224" s="32"/>
      <c r="C224" s="173" t="s">
        <v>691</v>
      </c>
      <c r="D224" s="173" t="s">
        <v>158</v>
      </c>
      <c r="E224" s="174" t="s">
        <v>1003</v>
      </c>
      <c r="F224" s="175" t="s">
        <v>1004</v>
      </c>
      <c r="G224" s="176" t="s">
        <v>167</v>
      </c>
      <c r="H224" s="177">
        <v>43</v>
      </c>
      <c r="I224" s="178"/>
      <c r="J224" s="179">
        <f>ROUND(I224*H224,2)</f>
        <v>0</v>
      </c>
      <c r="K224" s="175" t="s">
        <v>161</v>
      </c>
      <c r="L224" s="36"/>
      <c r="M224" s="180" t="s">
        <v>1</v>
      </c>
      <c r="N224" s="181" t="s">
        <v>45</v>
      </c>
      <c r="O224" s="58"/>
      <c r="P224" s="182">
        <f>O224*H224</f>
        <v>0</v>
      </c>
      <c r="Q224" s="182">
        <v>0</v>
      </c>
      <c r="R224" s="182">
        <f>Q224*H224</f>
        <v>0</v>
      </c>
      <c r="S224" s="182">
        <v>0</v>
      </c>
      <c r="T224" s="183">
        <f>S224*H224</f>
        <v>0</v>
      </c>
      <c r="AR224" s="15" t="s">
        <v>162</v>
      </c>
      <c r="AT224" s="15" t="s">
        <v>158</v>
      </c>
      <c r="AU224" s="15" t="s">
        <v>103</v>
      </c>
      <c r="AY224" s="15" t="s">
        <v>156</v>
      </c>
      <c r="BE224" s="184">
        <f>IF(N224="základní",J224,0)</f>
        <v>0</v>
      </c>
      <c r="BF224" s="184">
        <f>IF(N224="snížená",J224,0)</f>
        <v>0</v>
      </c>
      <c r="BG224" s="184">
        <f>IF(N224="zákl. přenesená",J224,0)</f>
        <v>0</v>
      </c>
      <c r="BH224" s="184">
        <f>IF(N224="sníž. přenesená",J224,0)</f>
        <v>0</v>
      </c>
      <c r="BI224" s="184">
        <f>IF(N224="nulová",J224,0)</f>
        <v>0</v>
      </c>
      <c r="BJ224" s="15" t="s">
        <v>21</v>
      </c>
      <c r="BK224" s="184">
        <f>ROUND(I224*H224,2)</f>
        <v>0</v>
      </c>
      <c r="BL224" s="15" t="s">
        <v>162</v>
      </c>
      <c r="BM224" s="15" t="s">
        <v>1005</v>
      </c>
    </row>
    <row r="225" spans="2:51" s="11" customFormat="1" ht="12">
      <c r="B225" s="185"/>
      <c r="C225" s="186"/>
      <c r="D225" s="187" t="s">
        <v>164</v>
      </c>
      <c r="E225" s="188" t="s">
        <v>1</v>
      </c>
      <c r="F225" s="189" t="s">
        <v>746</v>
      </c>
      <c r="G225" s="186"/>
      <c r="H225" s="190">
        <v>43</v>
      </c>
      <c r="I225" s="191"/>
      <c r="J225" s="186"/>
      <c r="K225" s="186"/>
      <c r="L225" s="192"/>
      <c r="M225" s="193"/>
      <c r="N225" s="194"/>
      <c r="O225" s="194"/>
      <c r="P225" s="194"/>
      <c r="Q225" s="194"/>
      <c r="R225" s="194"/>
      <c r="S225" s="194"/>
      <c r="T225" s="195"/>
      <c r="AT225" s="196" t="s">
        <v>164</v>
      </c>
      <c r="AU225" s="196" t="s">
        <v>103</v>
      </c>
      <c r="AV225" s="11" t="s">
        <v>83</v>
      </c>
      <c r="AW225" s="11" t="s">
        <v>36</v>
      </c>
      <c r="AX225" s="11" t="s">
        <v>21</v>
      </c>
      <c r="AY225" s="196" t="s">
        <v>156</v>
      </c>
    </row>
    <row r="226" spans="2:65" s="1" customFormat="1" ht="22.5" customHeight="1">
      <c r="B226" s="32"/>
      <c r="C226" s="173" t="s">
        <v>695</v>
      </c>
      <c r="D226" s="173" t="s">
        <v>158</v>
      </c>
      <c r="E226" s="174" t="s">
        <v>1006</v>
      </c>
      <c r="F226" s="175" t="s">
        <v>1007</v>
      </c>
      <c r="G226" s="176" t="s">
        <v>167</v>
      </c>
      <c r="H226" s="177">
        <v>517</v>
      </c>
      <c r="I226" s="178"/>
      <c r="J226" s="179">
        <f>ROUND(I226*H226,2)</f>
        <v>0</v>
      </c>
      <c r="K226" s="175" t="s">
        <v>161</v>
      </c>
      <c r="L226" s="36"/>
      <c r="M226" s="180" t="s">
        <v>1</v>
      </c>
      <c r="N226" s="181" t="s">
        <v>45</v>
      </c>
      <c r="O226" s="58"/>
      <c r="P226" s="182">
        <f>O226*H226</f>
        <v>0</v>
      </c>
      <c r="Q226" s="182">
        <v>0</v>
      </c>
      <c r="R226" s="182">
        <f>Q226*H226</f>
        <v>0</v>
      </c>
      <c r="S226" s="182">
        <v>0</v>
      </c>
      <c r="T226" s="183">
        <f>S226*H226</f>
        <v>0</v>
      </c>
      <c r="AR226" s="15" t="s">
        <v>162</v>
      </c>
      <c r="AT226" s="15" t="s">
        <v>158</v>
      </c>
      <c r="AU226" s="15" t="s">
        <v>103</v>
      </c>
      <c r="AY226" s="15" t="s">
        <v>156</v>
      </c>
      <c r="BE226" s="184">
        <f>IF(N226="základní",J226,0)</f>
        <v>0</v>
      </c>
      <c r="BF226" s="184">
        <f>IF(N226="snížená",J226,0)</f>
        <v>0</v>
      </c>
      <c r="BG226" s="184">
        <f>IF(N226="zákl. přenesená",J226,0)</f>
        <v>0</v>
      </c>
      <c r="BH226" s="184">
        <f>IF(N226="sníž. přenesená",J226,0)</f>
        <v>0</v>
      </c>
      <c r="BI226" s="184">
        <f>IF(N226="nulová",J226,0)</f>
        <v>0</v>
      </c>
      <c r="BJ226" s="15" t="s">
        <v>21</v>
      </c>
      <c r="BK226" s="184">
        <f>ROUND(I226*H226,2)</f>
        <v>0</v>
      </c>
      <c r="BL226" s="15" t="s">
        <v>162</v>
      </c>
      <c r="BM226" s="15" t="s">
        <v>1008</v>
      </c>
    </row>
    <row r="227" spans="2:51" s="11" customFormat="1" ht="12">
      <c r="B227" s="185"/>
      <c r="C227" s="186"/>
      <c r="D227" s="187" t="s">
        <v>164</v>
      </c>
      <c r="E227" s="188" t="s">
        <v>1</v>
      </c>
      <c r="F227" s="189" t="s">
        <v>728</v>
      </c>
      <c r="G227" s="186"/>
      <c r="H227" s="190">
        <v>517</v>
      </c>
      <c r="I227" s="191"/>
      <c r="J227" s="186"/>
      <c r="K227" s="186"/>
      <c r="L227" s="192"/>
      <c r="M227" s="193"/>
      <c r="N227" s="194"/>
      <c r="O227" s="194"/>
      <c r="P227" s="194"/>
      <c r="Q227" s="194"/>
      <c r="R227" s="194"/>
      <c r="S227" s="194"/>
      <c r="T227" s="195"/>
      <c r="AT227" s="196" t="s">
        <v>164</v>
      </c>
      <c r="AU227" s="196" t="s">
        <v>103</v>
      </c>
      <c r="AV227" s="11" t="s">
        <v>83</v>
      </c>
      <c r="AW227" s="11" t="s">
        <v>36</v>
      </c>
      <c r="AX227" s="11" t="s">
        <v>21</v>
      </c>
      <c r="AY227" s="196" t="s">
        <v>156</v>
      </c>
    </row>
    <row r="228" spans="2:65" s="1" customFormat="1" ht="16.5" customHeight="1">
      <c r="B228" s="32"/>
      <c r="C228" s="173" t="s">
        <v>699</v>
      </c>
      <c r="D228" s="173" t="s">
        <v>158</v>
      </c>
      <c r="E228" s="174" t="s">
        <v>1009</v>
      </c>
      <c r="F228" s="175" t="s">
        <v>1010</v>
      </c>
      <c r="G228" s="176" t="s">
        <v>167</v>
      </c>
      <c r="H228" s="177">
        <v>767</v>
      </c>
      <c r="I228" s="178"/>
      <c r="J228" s="179">
        <f>ROUND(I228*H228,2)</f>
        <v>0</v>
      </c>
      <c r="K228" s="175" t="s">
        <v>161</v>
      </c>
      <c r="L228" s="36"/>
      <c r="M228" s="180" t="s">
        <v>1</v>
      </c>
      <c r="N228" s="181" t="s">
        <v>45</v>
      </c>
      <c r="O228" s="58"/>
      <c r="P228" s="182">
        <f>O228*H228</f>
        <v>0</v>
      </c>
      <c r="Q228" s="182">
        <v>0</v>
      </c>
      <c r="R228" s="182">
        <f>Q228*H228</f>
        <v>0</v>
      </c>
      <c r="S228" s="182">
        <v>0</v>
      </c>
      <c r="T228" s="183">
        <f>S228*H228</f>
        <v>0</v>
      </c>
      <c r="AR228" s="15" t="s">
        <v>162</v>
      </c>
      <c r="AT228" s="15" t="s">
        <v>158</v>
      </c>
      <c r="AU228" s="15" t="s">
        <v>103</v>
      </c>
      <c r="AY228" s="15" t="s">
        <v>156</v>
      </c>
      <c r="BE228" s="184">
        <f>IF(N228="základní",J228,0)</f>
        <v>0</v>
      </c>
      <c r="BF228" s="184">
        <f>IF(N228="snížená",J228,0)</f>
        <v>0</v>
      </c>
      <c r="BG228" s="184">
        <f>IF(N228="zákl. přenesená",J228,0)</f>
        <v>0</v>
      </c>
      <c r="BH228" s="184">
        <f>IF(N228="sníž. přenesená",J228,0)</f>
        <v>0</v>
      </c>
      <c r="BI228" s="184">
        <f>IF(N228="nulová",J228,0)</f>
        <v>0</v>
      </c>
      <c r="BJ228" s="15" t="s">
        <v>21</v>
      </c>
      <c r="BK228" s="184">
        <f>ROUND(I228*H228,2)</f>
        <v>0</v>
      </c>
      <c r="BL228" s="15" t="s">
        <v>162</v>
      </c>
      <c r="BM228" s="15" t="s">
        <v>1011</v>
      </c>
    </row>
    <row r="229" spans="2:51" s="11" customFormat="1" ht="12">
      <c r="B229" s="185"/>
      <c r="C229" s="186"/>
      <c r="D229" s="187" t="s">
        <v>164</v>
      </c>
      <c r="E229" s="188" t="s">
        <v>1</v>
      </c>
      <c r="F229" s="189" t="s">
        <v>748</v>
      </c>
      <c r="G229" s="186"/>
      <c r="H229" s="190">
        <v>767</v>
      </c>
      <c r="I229" s="191"/>
      <c r="J229" s="186"/>
      <c r="K229" s="186"/>
      <c r="L229" s="192"/>
      <c r="M229" s="193"/>
      <c r="N229" s="194"/>
      <c r="O229" s="194"/>
      <c r="P229" s="194"/>
      <c r="Q229" s="194"/>
      <c r="R229" s="194"/>
      <c r="S229" s="194"/>
      <c r="T229" s="195"/>
      <c r="AT229" s="196" t="s">
        <v>164</v>
      </c>
      <c r="AU229" s="196" t="s">
        <v>103</v>
      </c>
      <c r="AV229" s="11" t="s">
        <v>83</v>
      </c>
      <c r="AW229" s="11" t="s">
        <v>36</v>
      </c>
      <c r="AX229" s="11" t="s">
        <v>21</v>
      </c>
      <c r="AY229" s="196" t="s">
        <v>156</v>
      </c>
    </row>
    <row r="230" spans="2:65" s="1" customFormat="1" ht="16.5" customHeight="1">
      <c r="B230" s="32"/>
      <c r="C230" s="173" t="s">
        <v>703</v>
      </c>
      <c r="D230" s="173" t="s">
        <v>158</v>
      </c>
      <c r="E230" s="174" t="s">
        <v>1012</v>
      </c>
      <c r="F230" s="175" t="s">
        <v>1013</v>
      </c>
      <c r="G230" s="176" t="s">
        <v>167</v>
      </c>
      <c r="H230" s="177">
        <v>300</v>
      </c>
      <c r="I230" s="178"/>
      <c r="J230" s="179">
        <f>ROUND(I230*H230,2)</f>
        <v>0</v>
      </c>
      <c r="K230" s="175" t="s">
        <v>161</v>
      </c>
      <c r="L230" s="36"/>
      <c r="M230" s="180" t="s">
        <v>1</v>
      </c>
      <c r="N230" s="181" t="s">
        <v>45</v>
      </c>
      <c r="O230" s="58"/>
      <c r="P230" s="182">
        <f>O230*H230</f>
        <v>0</v>
      </c>
      <c r="Q230" s="182">
        <v>0</v>
      </c>
      <c r="R230" s="182">
        <f>Q230*H230</f>
        <v>0</v>
      </c>
      <c r="S230" s="182">
        <v>0</v>
      </c>
      <c r="T230" s="183">
        <f>S230*H230</f>
        <v>0</v>
      </c>
      <c r="AR230" s="15" t="s">
        <v>162</v>
      </c>
      <c r="AT230" s="15" t="s">
        <v>158</v>
      </c>
      <c r="AU230" s="15" t="s">
        <v>103</v>
      </c>
      <c r="AY230" s="15" t="s">
        <v>156</v>
      </c>
      <c r="BE230" s="184">
        <f>IF(N230="základní",J230,0)</f>
        <v>0</v>
      </c>
      <c r="BF230" s="184">
        <f>IF(N230="snížená",J230,0)</f>
        <v>0</v>
      </c>
      <c r="BG230" s="184">
        <f>IF(N230="zákl. přenesená",J230,0)</f>
        <v>0</v>
      </c>
      <c r="BH230" s="184">
        <f>IF(N230="sníž. přenesená",J230,0)</f>
        <v>0</v>
      </c>
      <c r="BI230" s="184">
        <f>IF(N230="nulová",J230,0)</f>
        <v>0</v>
      </c>
      <c r="BJ230" s="15" t="s">
        <v>21</v>
      </c>
      <c r="BK230" s="184">
        <f>ROUND(I230*H230,2)</f>
        <v>0</v>
      </c>
      <c r="BL230" s="15" t="s">
        <v>162</v>
      </c>
      <c r="BM230" s="15" t="s">
        <v>1014</v>
      </c>
    </row>
    <row r="231" spans="2:51" s="11" customFormat="1" ht="12">
      <c r="B231" s="185"/>
      <c r="C231" s="186"/>
      <c r="D231" s="187" t="s">
        <v>164</v>
      </c>
      <c r="E231" s="188" t="s">
        <v>1</v>
      </c>
      <c r="F231" s="189" t="s">
        <v>723</v>
      </c>
      <c r="G231" s="186"/>
      <c r="H231" s="190">
        <v>300</v>
      </c>
      <c r="I231" s="191"/>
      <c r="J231" s="186"/>
      <c r="K231" s="186"/>
      <c r="L231" s="192"/>
      <c r="M231" s="193"/>
      <c r="N231" s="194"/>
      <c r="O231" s="194"/>
      <c r="P231" s="194"/>
      <c r="Q231" s="194"/>
      <c r="R231" s="194"/>
      <c r="S231" s="194"/>
      <c r="T231" s="195"/>
      <c r="AT231" s="196" t="s">
        <v>164</v>
      </c>
      <c r="AU231" s="196" t="s">
        <v>103</v>
      </c>
      <c r="AV231" s="11" t="s">
        <v>83</v>
      </c>
      <c r="AW231" s="11" t="s">
        <v>36</v>
      </c>
      <c r="AX231" s="11" t="s">
        <v>21</v>
      </c>
      <c r="AY231" s="196" t="s">
        <v>156</v>
      </c>
    </row>
    <row r="232" spans="2:65" s="1" customFormat="1" ht="16.5" customHeight="1">
      <c r="B232" s="32"/>
      <c r="C232" s="173" t="s">
        <v>707</v>
      </c>
      <c r="D232" s="173" t="s">
        <v>158</v>
      </c>
      <c r="E232" s="174" t="s">
        <v>1015</v>
      </c>
      <c r="F232" s="175" t="s">
        <v>1016</v>
      </c>
      <c r="G232" s="176" t="s">
        <v>224</v>
      </c>
      <c r="H232" s="177">
        <v>0.082</v>
      </c>
      <c r="I232" s="178"/>
      <c r="J232" s="179">
        <f>ROUND(I232*H232,2)</f>
        <v>0</v>
      </c>
      <c r="K232" s="175" t="s">
        <v>225</v>
      </c>
      <c r="L232" s="36"/>
      <c r="M232" s="180" t="s">
        <v>1</v>
      </c>
      <c r="N232" s="181" t="s">
        <v>45</v>
      </c>
      <c r="O232" s="58"/>
      <c r="P232" s="182">
        <f>O232*H232</f>
        <v>0</v>
      </c>
      <c r="Q232" s="182">
        <v>0</v>
      </c>
      <c r="R232" s="182">
        <f>Q232*H232</f>
        <v>0</v>
      </c>
      <c r="S232" s="182">
        <v>0</v>
      </c>
      <c r="T232" s="183">
        <f>S232*H232</f>
        <v>0</v>
      </c>
      <c r="AR232" s="15" t="s">
        <v>162</v>
      </c>
      <c r="AT232" s="15" t="s">
        <v>158</v>
      </c>
      <c r="AU232" s="15" t="s">
        <v>103</v>
      </c>
      <c r="AY232" s="15" t="s">
        <v>156</v>
      </c>
      <c r="BE232" s="184">
        <f>IF(N232="základní",J232,0)</f>
        <v>0</v>
      </c>
      <c r="BF232" s="184">
        <f>IF(N232="snížená",J232,0)</f>
        <v>0</v>
      </c>
      <c r="BG232" s="184">
        <f>IF(N232="zákl. přenesená",J232,0)</f>
        <v>0</v>
      </c>
      <c r="BH232" s="184">
        <f>IF(N232="sníž. přenesená",J232,0)</f>
        <v>0</v>
      </c>
      <c r="BI232" s="184">
        <f>IF(N232="nulová",J232,0)</f>
        <v>0</v>
      </c>
      <c r="BJ232" s="15" t="s">
        <v>21</v>
      </c>
      <c r="BK232" s="184">
        <f>ROUND(I232*H232,2)</f>
        <v>0</v>
      </c>
      <c r="BL232" s="15" t="s">
        <v>162</v>
      </c>
      <c r="BM232" s="15" t="s">
        <v>1017</v>
      </c>
    </row>
    <row r="233" spans="2:51" s="11" customFormat="1" ht="12">
      <c r="B233" s="185"/>
      <c r="C233" s="186"/>
      <c r="D233" s="187" t="s">
        <v>164</v>
      </c>
      <c r="E233" s="186"/>
      <c r="F233" s="189" t="s">
        <v>1018</v>
      </c>
      <c r="G233" s="186"/>
      <c r="H233" s="190">
        <v>0.082</v>
      </c>
      <c r="I233" s="191"/>
      <c r="J233" s="186"/>
      <c r="K233" s="186"/>
      <c r="L233" s="192"/>
      <c r="M233" s="193"/>
      <c r="N233" s="194"/>
      <c r="O233" s="194"/>
      <c r="P233" s="194"/>
      <c r="Q233" s="194"/>
      <c r="R233" s="194"/>
      <c r="S233" s="194"/>
      <c r="T233" s="195"/>
      <c r="AT233" s="196" t="s">
        <v>164</v>
      </c>
      <c r="AU233" s="196" t="s">
        <v>103</v>
      </c>
      <c r="AV233" s="11" t="s">
        <v>83</v>
      </c>
      <c r="AW233" s="11" t="s">
        <v>4</v>
      </c>
      <c r="AX233" s="11" t="s">
        <v>21</v>
      </c>
      <c r="AY233" s="196" t="s">
        <v>156</v>
      </c>
    </row>
    <row r="234" spans="2:65" s="1" customFormat="1" ht="16.5" customHeight="1">
      <c r="B234" s="32"/>
      <c r="C234" s="208" t="s">
        <v>712</v>
      </c>
      <c r="D234" s="208" t="s">
        <v>221</v>
      </c>
      <c r="E234" s="209" t="s">
        <v>1019</v>
      </c>
      <c r="F234" s="210" t="s">
        <v>1020</v>
      </c>
      <c r="G234" s="211" t="s">
        <v>587</v>
      </c>
      <c r="H234" s="212">
        <v>81.576</v>
      </c>
      <c r="I234" s="213"/>
      <c r="J234" s="214">
        <f>ROUND(I234*H234,2)</f>
        <v>0</v>
      </c>
      <c r="K234" s="210" t="s">
        <v>225</v>
      </c>
      <c r="L234" s="215"/>
      <c r="M234" s="216" t="s">
        <v>1</v>
      </c>
      <c r="N234" s="217" t="s">
        <v>45</v>
      </c>
      <c r="O234" s="58"/>
      <c r="P234" s="182">
        <f>O234*H234</f>
        <v>0</v>
      </c>
      <c r="Q234" s="182">
        <v>0.001</v>
      </c>
      <c r="R234" s="182">
        <f>Q234*H234</f>
        <v>0.081576</v>
      </c>
      <c r="S234" s="182">
        <v>0</v>
      </c>
      <c r="T234" s="183">
        <f>S234*H234</f>
        <v>0</v>
      </c>
      <c r="AR234" s="15" t="s">
        <v>202</v>
      </c>
      <c r="AT234" s="15" t="s">
        <v>221</v>
      </c>
      <c r="AU234" s="15" t="s">
        <v>103</v>
      </c>
      <c r="AY234" s="15" t="s">
        <v>156</v>
      </c>
      <c r="BE234" s="184">
        <f>IF(N234="základní",J234,0)</f>
        <v>0</v>
      </c>
      <c r="BF234" s="184">
        <f>IF(N234="snížená",J234,0)</f>
        <v>0</v>
      </c>
      <c r="BG234" s="184">
        <f>IF(N234="zákl. přenesená",J234,0)</f>
        <v>0</v>
      </c>
      <c r="BH234" s="184">
        <f>IF(N234="sníž. přenesená",J234,0)</f>
        <v>0</v>
      </c>
      <c r="BI234" s="184">
        <f>IF(N234="nulová",J234,0)</f>
        <v>0</v>
      </c>
      <c r="BJ234" s="15" t="s">
        <v>21</v>
      </c>
      <c r="BK234" s="184">
        <f>ROUND(I234*H234,2)</f>
        <v>0</v>
      </c>
      <c r="BL234" s="15" t="s">
        <v>162</v>
      </c>
      <c r="BM234" s="15" t="s">
        <v>1021</v>
      </c>
    </row>
    <row r="235" spans="2:51" s="11" customFormat="1" ht="12">
      <c r="B235" s="185"/>
      <c r="C235" s="186"/>
      <c r="D235" s="187" t="s">
        <v>164</v>
      </c>
      <c r="E235" s="188" t="s">
        <v>1</v>
      </c>
      <c r="F235" s="189" t="s">
        <v>1022</v>
      </c>
      <c r="G235" s="186"/>
      <c r="H235" s="190">
        <v>43</v>
      </c>
      <c r="I235" s="191"/>
      <c r="J235" s="186"/>
      <c r="K235" s="186"/>
      <c r="L235" s="192"/>
      <c r="M235" s="193"/>
      <c r="N235" s="194"/>
      <c r="O235" s="194"/>
      <c r="P235" s="194"/>
      <c r="Q235" s="194"/>
      <c r="R235" s="194"/>
      <c r="S235" s="194"/>
      <c r="T235" s="195"/>
      <c r="AT235" s="196" t="s">
        <v>164</v>
      </c>
      <c r="AU235" s="196" t="s">
        <v>103</v>
      </c>
      <c r="AV235" s="11" t="s">
        <v>83</v>
      </c>
      <c r="AW235" s="11" t="s">
        <v>36</v>
      </c>
      <c r="AX235" s="11" t="s">
        <v>74</v>
      </c>
      <c r="AY235" s="196" t="s">
        <v>156</v>
      </c>
    </row>
    <row r="236" spans="2:51" s="11" customFormat="1" ht="12">
      <c r="B236" s="185"/>
      <c r="C236" s="186"/>
      <c r="D236" s="187" t="s">
        <v>164</v>
      </c>
      <c r="E236" s="188" t="s">
        <v>1</v>
      </c>
      <c r="F236" s="189" t="s">
        <v>1023</v>
      </c>
      <c r="G236" s="186"/>
      <c r="H236" s="190">
        <v>29</v>
      </c>
      <c r="I236" s="191"/>
      <c r="J236" s="186"/>
      <c r="K236" s="186"/>
      <c r="L236" s="192"/>
      <c r="M236" s="193"/>
      <c r="N236" s="194"/>
      <c r="O236" s="194"/>
      <c r="P236" s="194"/>
      <c r="Q236" s="194"/>
      <c r="R236" s="194"/>
      <c r="S236" s="194"/>
      <c r="T236" s="195"/>
      <c r="AT236" s="196" t="s">
        <v>164</v>
      </c>
      <c r="AU236" s="196" t="s">
        <v>103</v>
      </c>
      <c r="AV236" s="11" t="s">
        <v>83</v>
      </c>
      <c r="AW236" s="11" t="s">
        <v>36</v>
      </c>
      <c r="AX236" s="11" t="s">
        <v>74</v>
      </c>
      <c r="AY236" s="196" t="s">
        <v>156</v>
      </c>
    </row>
    <row r="237" spans="2:51" s="11" customFormat="1" ht="12">
      <c r="B237" s="185"/>
      <c r="C237" s="186"/>
      <c r="D237" s="187" t="s">
        <v>164</v>
      </c>
      <c r="E237" s="188" t="s">
        <v>1</v>
      </c>
      <c r="F237" s="189" t="s">
        <v>1024</v>
      </c>
      <c r="G237" s="186"/>
      <c r="H237" s="190">
        <v>0.576</v>
      </c>
      <c r="I237" s="191"/>
      <c r="J237" s="186"/>
      <c r="K237" s="186"/>
      <c r="L237" s="192"/>
      <c r="M237" s="193"/>
      <c r="N237" s="194"/>
      <c r="O237" s="194"/>
      <c r="P237" s="194"/>
      <c r="Q237" s="194"/>
      <c r="R237" s="194"/>
      <c r="S237" s="194"/>
      <c r="T237" s="195"/>
      <c r="AT237" s="196" t="s">
        <v>164</v>
      </c>
      <c r="AU237" s="196" t="s">
        <v>103</v>
      </c>
      <c r="AV237" s="11" t="s">
        <v>83</v>
      </c>
      <c r="AW237" s="11" t="s">
        <v>36</v>
      </c>
      <c r="AX237" s="11" t="s">
        <v>74</v>
      </c>
      <c r="AY237" s="196" t="s">
        <v>156</v>
      </c>
    </row>
    <row r="238" spans="2:51" s="11" customFormat="1" ht="12">
      <c r="B238" s="185"/>
      <c r="C238" s="186"/>
      <c r="D238" s="187" t="s">
        <v>164</v>
      </c>
      <c r="E238" s="188" t="s">
        <v>1</v>
      </c>
      <c r="F238" s="189" t="s">
        <v>1025</v>
      </c>
      <c r="G238" s="186"/>
      <c r="H238" s="190">
        <v>9</v>
      </c>
      <c r="I238" s="191"/>
      <c r="J238" s="186"/>
      <c r="K238" s="186"/>
      <c r="L238" s="192"/>
      <c r="M238" s="193"/>
      <c r="N238" s="194"/>
      <c r="O238" s="194"/>
      <c r="P238" s="194"/>
      <c r="Q238" s="194"/>
      <c r="R238" s="194"/>
      <c r="S238" s="194"/>
      <c r="T238" s="195"/>
      <c r="AT238" s="196" t="s">
        <v>164</v>
      </c>
      <c r="AU238" s="196" t="s">
        <v>103</v>
      </c>
      <c r="AV238" s="11" t="s">
        <v>83</v>
      </c>
      <c r="AW238" s="11" t="s">
        <v>36</v>
      </c>
      <c r="AX238" s="11" t="s">
        <v>74</v>
      </c>
      <c r="AY238" s="196" t="s">
        <v>156</v>
      </c>
    </row>
    <row r="239" spans="2:51" s="12" customFormat="1" ht="12">
      <c r="B239" s="197"/>
      <c r="C239" s="198"/>
      <c r="D239" s="187" t="s">
        <v>164</v>
      </c>
      <c r="E239" s="199" t="s">
        <v>1</v>
      </c>
      <c r="F239" s="200" t="s">
        <v>171</v>
      </c>
      <c r="G239" s="198"/>
      <c r="H239" s="201">
        <v>81.576</v>
      </c>
      <c r="I239" s="202"/>
      <c r="J239" s="198"/>
      <c r="K239" s="198"/>
      <c r="L239" s="203"/>
      <c r="M239" s="204"/>
      <c r="N239" s="205"/>
      <c r="O239" s="205"/>
      <c r="P239" s="205"/>
      <c r="Q239" s="205"/>
      <c r="R239" s="205"/>
      <c r="S239" s="205"/>
      <c r="T239" s="206"/>
      <c r="AT239" s="207" t="s">
        <v>164</v>
      </c>
      <c r="AU239" s="207" t="s">
        <v>103</v>
      </c>
      <c r="AV239" s="12" t="s">
        <v>162</v>
      </c>
      <c r="AW239" s="12" t="s">
        <v>36</v>
      </c>
      <c r="AX239" s="12" t="s">
        <v>21</v>
      </c>
      <c r="AY239" s="207" t="s">
        <v>156</v>
      </c>
    </row>
    <row r="240" spans="2:65" s="1" customFormat="1" ht="16.5" customHeight="1">
      <c r="B240" s="32"/>
      <c r="C240" s="173" t="s">
        <v>716</v>
      </c>
      <c r="D240" s="173" t="s">
        <v>158</v>
      </c>
      <c r="E240" s="174" t="s">
        <v>1026</v>
      </c>
      <c r="F240" s="175" t="s">
        <v>1027</v>
      </c>
      <c r="G240" s="176" t="s">
        <v>167</v>
      </c>
      <c r="H240" s="177">
        <v>43</v>
      </c>
      <c r="I240" s="178"/>
      <c r="J240" s="179">
        <f>ROUND(I240*H240,2)</f>
        <v>0</v>
      </c>
      <c r="K240" s="175" t="s">
        <v>161</v>
      </c>
      <c r="L240" s="36"/>
      <c r="M240" s="180" t="s">
        <v>1</v>
      </c>
      <c r="N240" s="181" t="s">
        <v>45</v>
      </c>
      <c r="O240" s="58"/>
      <c r="P240" s="182">
        <f>O240*H240</f>
        <v>0</v>
      </c>
      <c r="Q240" s="182">
        <v>6E-05</v>
      </c>
      <c r="R240" s="182">
        <f>Q240*H240</f>
        <v>0.0025800000000000003</v>
      </c>
      <c r="S240" s="182">
        <v>0</v>
      </c>
      <c r="T240" s="183">
        <f>S240*H240</f>
        <v>0</v>
      </c>
      <c r="AR240" s="15" t="s">
        <v>162</v>
      </c>
      <c r="AT240" s="15" t="s">
        <v>158</v>
      </c>
      <c r="AU240" s="15" t="s">
        <v>103</v>
      </c>
      <c r="AY240" s="15" t="s">
        <v>156</v>
      </c>
      <c r="BE240" s="184">
        <f>IF(N240="základní",J240,0)</f>
        <v>0</v>
      </c>
      <c r="BF240" s="184">
        <f>IF(N240="snížená",J240,0)</f>
        <v>0</v>
      </c>
      <c r="BG240" s="184">
        <f>IF(N240="zákl. přenesená",J240,0)</f>
        <v>0</v>
      </c>
      <c r="BH240" s="184">
        <f>IF(N240="sníž. přenesená",J240,0)</f>
        <v>0</v>
      </c>
      <c r="BI240" s="184">
        <f>IF(N240="nulová",J240,0)</f>
        <v>0</v>
      </c>
      <c r="BJ240" s="15" t="s">
        <v>21</v>
      </c>
      <c r="BK240" s="184">
        <f>ROUND(I240*H240,2)</f>
        <v>0</v>
      </c>
      <c r="BL240" s="15" t="s">
        <v>162</v>
      </c>
      <c r="BM240" s="15" t="s">
        <v>1028</v>
      </c>
    </row>
    <row r="241" spans="2:51" s="11" customFormat="1" ht="12">
      <c r="B241" s="185"/>
      <c r="C241" s="186"/>
      <c r="D241" s="187" t="s">
        <v>164</v>
      </c>
      <c r="E241" s="188" t="s">
        <v>1</v>
      </c>
      <c r="F241" s="189" t="s">
        <v>746</v>
      </c>
      <c r="G241" s="186"/>
      <c r="H241" s="190">
        <v>43</v>
      </c>
      <c r="I241" s="191"/>
      <c r="J241" s="186"/>
      <c r="K241" s="186"/>
      <c r="L241" s="192"/>
      <c r="M241" s="193"/>
      <c r="N241" s="194"/>
      <c r="O241" s="194"/>
      <c r="P241" s="194"/>
      <c r="Q241" s="194"/>
      <c r="R241" s="194"/>
      <c r="S241" s="194"/>
      <c r="T241" s="195"/>
      <c r="AT241" s="196" t="s">
        <v>164</v>
      </c>
      <c r="AU241" s="196" t="s">
        <v>103</v>
      </c>
      <c r="AV241" s="11" t="s">
        <v>83</v>
      </c>
      <c r="AW241" s="11" t="s">
        <v>36</v>
      </c>
      <c r="AX241" s="11" t="s">
        <v>21</v>
      </c>
      <c r="AY241" s="196" t="s">
        <v>156</v>
      </c>
    </row>
    <row r="242" spans="2:65" s="1" customFormat="1" ht="16.5" customHeight="1">
      <c r="B242" s="32"/>
      <c r="C242" s="173" t="s">
        <v>1029</v>
      </c>
      <c r="D242" s="173" t="s">
        <v>158</v>
      </c>
      <c r="E242" s="174" t="s">
        <v>1030</v>
      </c>
      <c r="F242" s="175" t="s">
        <v>1031</v>
      </c>
      <c r="G242" s="176" t="s">
        <v>167</v>
      </c>
      <c r="H242" s="177">
        <v>43</v>
      </c>
      <c r="I242" s="178"/>
      <c r="J242" s="179">
        <f>ROUND(I242*H242,2)</f>
        <v>0</v>
      </c>
      <c r="K242" s="175" t="s">
        <v>225</v>
      </c>
      <c r="L242" s="36"/>
      <c r="M242" s="180" t="s">
        <v>1</v>
      </c>
      <c r="N242" s="181" t="s">
        <v>45</v>
      </c>
      <c r="O242" s="58"/>
      <c r="P242" s="182">
        <f>O242*H242</f>
        <v>0</v>
      </c>
      <c r="Q242" s="182">
        <v>1E-05</v>
      </c>
      <c r="R242" s="182">
        <f>Q242*H242</f>
        <v>0.00043000000000000004</v>
      </c>
      <c r="S242" s="182">
        <v>0</v>
      </c>
      <c r="T242" s="183">
        <f>S242*H242</f>
        <v>0</v>
      </c>
      <c r="AR242" s="15" t="s">
        <v>162</v>
      </c>
      <c r="AT242" s="15" t="s">
        <v>158</v>
      </c>
      <c r="AU242" s="15" t="s">
        <v>103</v>
      </c>
      <c r="AY242" s="15" t="s">
        <v>156</v>
      </c>
      <c r="BE242" s="184">
        <f>IF(N242="základní",J242,0)</f>
        <v>0</v>
      </c>
      <c r="BF242" s="184">
        <f>IF(N242="snížená",J242,0)</f>
        <v>0</v>
      </c>
      <c r="BG242" s="184">
        <f>IF(N242="zákl. přenesená",J242,0)</f>
        <v>0</v>
      </c>
      <c r="BH242" s="184">
        <f>IF(N242="sníž. přenesená",J242,0)</f>
        <v>0</v>
      </c>
      <c r="BI242" s="184">
        <f>IF(N242="nulová",J242,0)</f>
        <v>0</v>
      </c>
      <c r="BJ242" s="15" t="s">
        <v>21</v>
      </c>
      <c r="BK242" s="184">
        <f>ROUND(I242*H242,2)</f>
        <v>0</v>
      </c>
      <c r="BL242" s="15" t="s">
        <v>162</v>
      </c>
      <c r="BM242" s="15" t="s">
        <v>1032</v>
      </c>
    </row>
    <row r="243" spans="2:51" s="11" customFormat="1" ht="12">
      <c r="B243" s="185"/>
      <c r="C243" s="186"/>
      <c r="D243" s="187" t="s">
        <v>164</v>
      </c>
      <c r="E243" s="188" t="s">
        <v>1</v>
      </c>
      <c r="F243" s="189" t="s">
        <v>746</v>
      </c>
      <c r="G243" s="186"/>
      <c r="H243" s="190">
        <v>43</v>
      </c>
      <c r="I243" s="191"/>
      <c r="J243" s="186"/>
      <c r="K243" s="186"/>
      <c r="L243" s="192"/>
      <c r="M243" s="193"/>
      <c r="N243" s="194"/>
      <c r="O243" s="194"/>
      <c r="P243" s="194"/>
      <c r="Q243" s="194"/>
      <c r="R243" s="194"/>
      <c r="S243" s="194"/>
      <c r="T243" s="195"/>
      <c r="AT243" s="196" t="s">
        <v>164</v>
      </c>
      <c r="AU243" s="196" t="s">
        <v>103</v>
      </c>
      <c r="AV243" s="11" t="s">
        <v>83</v>
      </c>
      <c r="AW243" s="11" t="s">
        <v>36</v>
      </c>
      <c r="AX243" s="11" t="s">
        <v>21</v>
      </c>
      <c r="AY243" s="196" t="s">
        <v>156</v>
      </c>
    </row>
    <row r="244" spans="2:65" s="1" customFormat="1" ht="16.5" customHeight="1">
      <c r="B244" s="32"/>
      <c r="C244" s="208" t="s">
        <v>1033</v>
      </c>
      <c r="D244" s="208" t="s">
        <v>221</v>
      </c>
      <c r="E244" s="209" t="s">
        <v>1034</v>
      </c>
      <c r="F244" s="210" t="s">
        <v>1035</v>
      </c>
      <c r="G244" s="211" t="s">
        <v>167</v>
      </c>
      <c r="H244" s="212">
        <v>129</v>
      </c>
      <c r="I244" s="213"/>
      <c r="J244" s="214">
        <f>ROUND(I244*H244,2)</f>
        <v>0</v>
      </c>
      <c r="K244" s="210" t="s">
        <v>225</v>
      </c>
      <c r="L244" s="215"/>
      <c r="M244" s="216" t="s">
        <v>1</v>
      </c>
      <c r="N244" s="217" t="s">
        <v>45</v>
      </c>
      <c r="O244" s="58"/>
      <c r="P244" s="182">
        <f>O244*H244</f>
        <v>0</v>
      </c>
      <c r="Q244" s="182">
        <v>0.00591</v>
      </c>
      <c r="R244" s="182">
        <f>Q244*H244</f>
        <v>0.76239</v>
      </c>
      <c r="S244" s="182">
        <v>0</v>
      </c>
      <c r="T244" s="183">
        <f>S244*H244</f>
        <v>0</v>
      </c>
      <c r="AR244" s="15" t="s">
        <v>83</v>
      </c>
      <c r="AT244" s="15" t="s">
        <v>221</v>
      </c>
      <c r="AU244" s="15" t="s">
        <v>103</v>
      </c>
      <c r="AY244" s="15" t="s">
        <v>156</v>
      </c>
      <c r="BE244" s="184">
        <f>IF(N244="základní",J244,0)</f>
        <v>0</v>
      </c>
      <c r="BF244" s="184">
        <f>IF(N244="snížená",J244,0)</f>
        <v>0</v>
      </c>
      <c r="BG244" s="184">
        <f>IF(N244="zákl. přenesená",J244,0)</f>
        <v>0</v>
      </c>
      <c r="BH244" s="184">
        <f>IF(N244="sníž. přenesená",J244,0)</f>
        <v>0</v>
      </c>
      <c r="BI244" s="184">
        <f>IF(N244="nulová",J244,0)</f>
        <v>0</v>
      </c>
      <c r="BJ244" s="15" t="s">
        <v>21</v>
      </c>
      <c r="BK244" s="184">
        <f>ROUND(I244*H244,2)</f>
        <v>0</v>
      </c>
      <c r="BL244" s="15" t="s">
        <v>21</v>
      </c>
      <c r="BM244" s="15" t="s">
        <v>1036</v>
      </c>
    </row>
    <row r="245" spans="2:51" s="11" customFormat="1" ht="12">
      <c r="B245" s="185"/>
      <c r="C245" s="186"/>
      <c r="D245" s="187" t="s">
        <v>164</v>
      </c>
      <c r="E245" s="188" t="s">
        <v>1</v>
      </c>
      <c r="F245" s="189" t="s">
        <v>1037</v>
      </c>
      <c r="G245" s="186"/>
      <c r="H245" s="190">
        <v>129</v>
      </c>
      <c r="I245" s="191"/>
      <c r="J245" s="186"/>
      <c r="K245" s="186"/>
      <c r="L245" s="192"/>
      <c r="M245" s="193"/>
      <c r="N245" s="194"/>
      <c r="O245" s="194"/>
      <c r="P245" s="194"/>
      <c r="Q245" s="194"/>
      <c r="R245" s="194"/>
      <c r="S245" s="194"/>
      <c r="T245" s="195"/>
      <c r="AT245" s="196" t="s">
        <v>164</v>
      </c>
      <c r="AU245" s="196" t="s">
        <v>103</v>
      </c>
      <c r="AV245" s="11" t="s">
        <v>83</v>
      </c>
      <c r="AW245" s="11" t="s">
        <v>36</v>
      </c>
      <c r="AX245" s="11" t="s">
        <v>21</v>
      </c>
      <c r="AY245" s="196" t="s">
        <v>156</v>
      </c>
    </row>
    <row r="246" spans="2:65" s="1" customFormat="1" ht="16.5" customHeight="1">
      <c r="B246" s="32"/>
      <c r="C246" s="208" t="s">
        <v>1038</v>
      </c>
      <c r="D246" s="208" t="s">
        <v>221</v>
      </c>
      <c r="E246" s="209" t="s">
        <v>1039</v>
      </c>
      <c r="F246" s="210" t="s">
        <v>1040</v>
      </c>
      <c r="G246" s="211" t="s">
        <v>167</v>
      </c>
      <c r="H246" s="212">
        <v>129</v>
      </c>
      <c r="I246" s="213"/>
      <c r="J246" s="214">
        <f>ROUND(I246*H246,2)</f>
        <v>0</v>
      </c>
      <c r="K246" s="210" t="s">
        <v>225</v>
      </c>
      <c r="L246" s="215"/>
      <c r="M246" s="216" t="s">
        <v>1</v>
      </c>
      <c r="N246" s="217" t="s">
        <v>45</v>
      </c>
      <c r="O246" s="58"/>
      <c r="P246" s="182">
        <f>O246*H246</f>
        <v>0</v>
      </c>
      <c r="Q246" s="182">
        <v>0.0003</v>
      </c>
      <c r="R246" s="182">
        <f>Q246*H246</f>
        <v>0.0387</v>
      </c>
      <c r="S246" s="182">
        <v>0</v>
      </c>
      <c r="T246" s="183">
        <f>S246*H246</f>
        <v>0</v>
      </c>
      <c r="AR246" s="15" t="s">
        <v>83</v>
      </c>
      <c r="AT246" s="15" t="s">
        <v>221</v>
      </c>
      <c r="AU246" s="15" t="s">
        <v>103</v>
      </c>
      <c r="AY246" s="15" t="s">
        <v>156</v>
      </c>
      <c r="BE246" s="184">
        <f>IF(N246="základní",J246,0)</f>
        <v>0</v>
      </c>
      <c r="BF246" s="184">
        <f>IF(N246="snížená",J246,0)</f>
        <v>0</v>
      </c>
      <c r="BG246" s="184">
        <f>IF(N246="zákl. přenesená",J246,0)</f>
        <v>0</v>
      </c>
      <c r="BH246" s="184">
        <f>IF(N246="sníž. přenesená",J246,0)</f>
        <v>0</v>
      </c>
      <c r="BI246" s="184">
        <f>IF(N246="nulová",J246,0)</f>
        <v>0</v>
      </c>
      <c r="BJ246" s="15" t="s">
        <v>21</v>
      </c>
      <c r="BK246" s="184">
        <f>ROUND(I246*H246,2)</f>
        <v>0</v>
      </c>
      <c r="BL246" s="15" t="s">
        <v>21</v>
      </c>
      <c r="BM246" s="15" t="s">
        <v>1041</v>
      </c>
    </row>
    <row r="247" spans="2:51" s="11" customFormat="1" ht="12">
      <c r="B247" s="185"/>
      <c r="C247" s="186"/>
      <c r="D247" s="187" t="s">
        <v>164</v>
      </c>
      <c r="E247" s="188" t="s">
        <v>1</v>
      </c>
      <c r="F247" s="189" t="s">
        <v>1042</v>
      </c>
      <c r="G247" s="186"/>
      <c r="H247" s="190">
        <v>129</v>
      </c>
      <c r="I247" s="191"/>
      <c r="J247" s="186"/>
      <c r="K247" s="186"/>
      <c r="L247" s="192"/>
      <c r="M247" s="193"/>
      <c r="N247" s="194"/>
      <c r="O247" s="194"/>
      <c r="P247" s="194"/>
      <c r="Q247" s="194"/>
      <c r="R247" s="194"/>
      <c r="S247" s="194"/>
      <c r="T247" s="195"/>
      <c r="AT247" s="196" t="s">
        <v>164</v>
      </c>
      <c r="AU247" s="196" t="s">
        <v>103</v>
      </c>
      <c r="AV247" s="11" t="s">
        <v>83</v>
      </c>
      <c r="AW247" s="11" t="s">
        <v>36</v>
      </c>
      <c r="AX247" s="11" t="s">
        <v>21</v>
      </c>
      <c r="AY247" s="196" t="s">
        <v>156</v>
      </c>
    </row>
    <row r="248" spans="2:65" s="1" customFormat="1" ht="16.5" customHeight="1">
      <c r="B248" s="32"/>
      <c r="C248" s="208" t="s">
        <v>1043</v>
      </c>
      <c r="D248" s="208" t="s">
        <v>221</v>
      </c>
      <c r="E248" s="209" t="s">
        <v>1044</v>
      </c>
      <c r="F248" s="210" t="s">
        <v>1045</v>
      </c>
      <c r="G248" s="211" t="s">
        <v>117</v>
      </c>
      <c r="H248" s="212">
        <v>64.5</v>
      </c>
      <c r="I248" s="213"/>
      <c r="J248" s="214">
        <f>ROUND(I248*H248,2)</f>
        <v>0</v>
      </c>
      <c r="K248" s="210" t="s">
        <v>225</v>
      </c>
      <c r="L248" s="215"/>
      <c r="M248" s="216" t="s">
        <v>1</v>
      </c>
      <c r="N248" s="217" t="s">
        <v>45</v>
      </c>
      <c r="O248" s="58"/>
      <c r="P248" s="182">
        <f>O248*H248</f>
        <v>0</v>
      </c>
      <c r="Q248" s="182">
        <v>0</v>
      </c>
      <c r="R248" s="182">
        <f>Q248*H248</f>
        <v>0</v>
      </c>
      <c r="S248" s="182">
        <v>0</v>
      </c>
      <c r="T248" s="183">
        <f>S248*H248</f>
        <v>0</v>
      </c>
      <c r="AR248" s="15" t="s">
        <v>83</v>
      </c>
      <c r="AT248" s="15" t="s">
        <v>221</v>
      </c>
      <c r="AU248" s="15" t="s">
        <v>103</v>
      </c>
      <c r="AY248" s="15" t="s">
        <v>156</v>
      </c>
      <c r="BE248" s="184">
        <f>IF(N248="základní",J248,0)</f>
        <v>0</v>
      </c>
      <c r="BF248" s="184">
        <f>IF(N248="snížená",J248,0)</f>
        <v>0</v>
      </c>
      <c r="BG248" s="184">
        <f>IF(N248="zákl. přenesená",J248,0)</f>
        <v>0</v>
      </c>
      <c r="BH248" s="184">
        <f>IF(N248="sníž. přenesená",J248,0)</f>
        <v>0</v>
      </c>
      <c r="BI248" s="184">
        <f>IF(N248="nulová",J248,0)</f>
        <v>0</v>
      </c>
      <c r="BJ248" s="15" t="s">
        <v>21</v>
      </c>
      <c r="BK248" s="184">
        <f>ROUND(I248*H248,2)</f>
        <v>0</v>
      </c>
      <c r="BL248" s="15" t="s">
        <v>21</v>
      </c>
      <c r="BM248" s="15" t="s">
        <v>1046</v>
      </c>
    </row>
    <row r="249" spans="2:51" s="11" customFormat="1" ht="12">
      <c r="B249" s="185"/>
      <c r="C249" s="186"/>
      <c r="D249" s="187" t="s">
        <v>164</v>
      </c>
      <c r="E249" s="188" t="s">
        <v>1</v>
      </c>
      <c r="F249" s="189" t="s">
        <v>1047</v>
      </c>
      <c r="G249" s="186"/>
      <c r="H249" s="190">
        <v>64.5</v>
      </c>
      <c r="I249" s="191"/>
      <c r="J249" s="186"/>
      <c r="K249" s="186"/>
      <c r="L249" s="192"/>
      <c r="M249" s="193"/>
      <c r="N249" s="194"/>
      <c r="O249" s="194"/>
      <c r="P249" s="194"/>
      <c r="Q249" s="194"/>
      <c r="R249" s="194"/>
      <c r="S249" s="194"/>
      <c r="T249" s="195"/>
      <c r="AT249" s="196" t="s">
        <v>164</v>
      </c>
      <c r="AU249" s="196" t="s">
        <v>103</v>
      </c>
      <c r="AV249" s="11" t="s">
        <v>83</v>
      </c>
      <c r="AW249" s="11" t="s">
        <v>36</v>
      </c>
      <c r="AX249" s="11" t="s">
        <v>21</v>
      </c>
      <c r="AY249" s="196" t="s">
        <v>156</v>
      </c>
    </row>
    <row r="250" spans="2:65" s="1" customFormat="1" ht="16.5" customHeight="1">
      <c r="B250" s="32"/>
      <c r="C250" s="173" t="s">
        <v>1048</v>
      </c>
      <c r="D250" s="173" t="s">
        <v>158</v>
      </c>
      <c r="E250" s="174" t="s">
        <v>1049</v>
      </c>
      <c r="F250" s="175" t="s">
        <v>1050</v>
      </c>
      <c r="G250" s="176" t="s">
        <v>106</v>
      </c>
      <c r="H250" s="177">
        <v>21.5</v>
      </c>
      <c r="I250" s="178"/>
      <c r="J250" s="179">
        <f>ROUND(I250*H250,2)</f>
        <v>0</v>
      </c>
      <c r="K250" s="175" t="s">
        <v>161</v>
      </c>
      <c r="L250" s="36"/>
      <c r="M250" s="180" t="s">
        <v>1</v>
      </c>
      <c r="N250" s="181" t="s">
        <v>45</v>
      </c>
      <c r="O250" s="58"/>
      <c r="P250" s="182">
        <f>O250*H250</f>
        <v>0</v>
      </c>
      <c r="Q250" s="182">
        <v>3E-05</v>
      </c>
      <c r="R250" s="182">
        <f>Q250*H250</f>
        <v>0.0006450000000000001</v>
      </c>
      <c r="S250" s="182">
        <v>0</v>
      </c>
      <c r="T250" s="183">
        <f>S250*H250</f>
        <v>0</v>
      </c>
      <c r="AR250" s="15" t="s">
        <v>21</v>
      </c>
      <c r="AT250" s="15" t="s">
        <v>158</v>
      </c>
      <c r="AU250" s="15" t="s">
        <v>103</v>
      </c>
      <c r="AY250" s="15" t="s">
        <v>156</v>
      </c>
      <c r="BE250" s="184">
        <f>IF(N250="základní",J250,0)</f>
        <v>0</v>
      </c>
      <c r="BF250" s="184">
        <f>IF(N250="snížená",J250,0)</f>
        <v>0</v>
      </c>
      <c r="BG250" s="184">
        <f>IF(N250="zákl. přenesená",J250,0)</f>
        <v>0</v>
      </c>
      <c r="BH250" s="184">
        <f>IF(N250="sníž. přenesená",J250,0)</f>
        <v>0</v>
      </c>
      <c r="BI250" s="184">
        <f>IF(N250="nulová",J250,0)</f>
        <v>0</v>
      </c>
      <c r="BJ250" s="15" t="s">
        <v>21</v>
      </c>
      <c r="BK250" s="184">
        <f>ROUND(I250*H250,2)</f>
        <v>0</v>
      </c>
      <c r="BL250" s="15" t="s">
        <v>21</v>
      </c>
      <c r="BM250" s="15" t="s">
        <v>1051</v>
      </c>
    </row>
    <row r="251" spans="2:51" s="11" customFormat="1" ht="12">
      <c r="B251" s="185"/>
      <c r="C251" s="186"/>
      <c r="D251" s="187" t="s">
        <v>164</v>
      </c>
      <c r="E251" s="188" t="s">
        <v>1</v>
      </c>
      <c r="F251" s="189" t="s">
        <v>1052</v>
      </c>
      <c r="G251" s="186"/>
      <c r="H251" s="190">
        <v>21.5</v>
      </c>
      <c r="I251" s="191"/>
      <c r="J251" s="186"/>
      <c r="K251" s="186"/>
      <c r="L251" s="192"/>
      <c r="M251" s="193"/>
      <c r="N251" s="194"/>
      <c r="O251" s="194"/>
      <c r="P251" s="194"/>
      <c r="Q251" s="194"/>
      <c r="R251" s="194"/>
      <c r="S251" s="194"/>
      <c r="T251" s="195"/>
      <c r="AT251" s="196" t="s">
        <v>164</v>
      </c>
      <c r="AU251" s="196" t="s">
        <v>103</v>
      </c>
      <c r="AV251" s="11" t="s">
        <v>83</v>
      </c>
      <c r="AW251" s="11" t="s">
        <v>36</v>
      </c>
      <c r="AX251" s="11" t="s">
        <v>21</v>
      </c>
      <c r="AY251" s="196" t="s">
        <v>156</v>
      </c>
    </row>
    <row r="252" spans="2:65" s="1" customFormat="1" ht="16.5" customHeight="1">
      <c r="B252" s="32"/>
      <c r="C252" s="208" t="s">
        <v>1053</v>
      </c>
      <c r="D252" s="208" t="s">
        <v>221</v>
      </c>
      <c r="E252" s="209" t="s">
        <v>1054</v>
      </c>
      <c r="F252" s="210" t="s">
        <v>1055</v>
      </c>
      <c r="G252" s="211" t="s">
        <v>117</v>
      </c>
      <c r="H252" s="212">
        <v>10.75</v>
      </c>
      <c r="I252" s="213"/>
      <c r="J252" s="214">
        <f>ROUND(I252*H252,2)</f>
        <v>0</v>
      </c>
      <c r="K252" s="210" t="s">
        <v>225</v>
      </c>
      <c r="L252" s="215"/>
      <c r="M252" s="216" t="s">
        <v>1</v>
      </c>
      <c r="N252" s="217" t="s">
        <v>45</v>
      </c>
      <c r="O252" s="58"/>
      <c r="P252" s="182">
        <f>O252*H252</f>
        <v>0</v>
      </c>
      <c r="Q252" s="182">
        <v>0</v>
      </c>
      <c r="R252" s="182">
        <f>Q252*H252</f>
        <v>0</v>
      </c>
      <c r="S252" s="182">
        <v>0</v>
      </c>
      <c r="T252" s="183">
        <f>S252*H252</f>
        <v>0</v>
      </c>
      <c r="AR252" s="15" t="s">
        <v>83</v>
      </c>
      <c r="AT252" s="15" t="s">
        <v>221</v>
      </c>
      <c r="AU252" s="15" t="s">
        <v>103</v>
      </c>
      <c r="AY252" s="15" t="s">
        <v>156</v>
      </c>
      <c r="BE252" s="184">
        <f>IF(N252="základní",J252,0)</f>
        <v>0</v>
      </c>
      <c r="BF252" s="184">
        <f>IF(N252="snížená",J252,0)</f>
        <v>0</v>
      </c>
      <c r="BG252" s="184">
        <f>IF(N252="zákl. přenesená",J252,0)</f>
        <v>0</v>
      </c>
      <c r="BH252" s="184">
        <f>IF(N252="sníž. přenesená",J252,0)</f>
        <v>0</v>
      </c>
      <c r="BI252" s="184">
        <f>IF(N252="nulová",J252,0)</f>
        <v>0</v>
      </c>
      <c r="BJ252" s="15" t="s">
        <v>21</v>
      </c>
      <c r="BK252" s="184">
        <f>ROUND(I252*H252,2)</f>
        <v>0</v>
      </c>
      <c r="BL252" s="15" t="s">
        <v>21</v>
      </c>
      <c r="BM252" s="15" t="s">
        <v>1056</v>
      </c>
    </row>
    <row r="253" spans="2:51" s="11" customFormat="1" ht="12">
      <c r="B253" s="185"/>
      <c r="C253" s="186"/>
      <c r="D253" s="187" t="s">
        <v>164</v>
      </c>
      <c r="E253" s="188" t="s">
        <v>1</v>
      </c>
      <c r="F253" s="189" t="s">
        <v>1057</v>
      </c>
      <c r="G253" s="186"/>
      <c r="H253" s="190">
        <v>10.75</v>
      </c>
      <c r="I253" s="191"/>
      <c r="J253" s="186"/>
      <c r="K253" s="186"/>
      <c r="L253" s="192"/>
      <c r="M253" s="193"/>
      <c r="N253" s="194"/>
      <c r="O253" s="194"/>
      <c r="P253" s="194"/>
      <c r="Q253" s="194"/>
      <c r="R253" s="194"/>
      <c r="S253" s="194"/>
      <c r="T253" s="195"/>
      <c r="AT253" s="196" t="s">
        <v>164</v>
      </c>
      <c r="AU253" s="196" t="s">
        <v>103</v>
      </c>
      <c r="AV253" s="11" t="s">
        <v>83</v>
      </c>
      <c r="AW253" s="11" t="s">
        <v>36</v>
      </c>
      <c r="AX253" s="11" t="s">
        <v>21</v>
      </c>
      <c r="AY253" s="196" t="s">
        <v>156</v>
      </c>
    </row>
    <row r="254" spans="2:65" s="1" customFormat="1" ht="16.5" customHeight="1">
      <c r="B254" s="32"/>
      <c r="C254" s="173" t="s">
        <v>1058</v>
      </c>
      <c r="D254" s="173" t="s">
        <v>158</v>
      </c>
      <c r="E254" s="174" t="s">
        <v>1059</v>
      </c>
      <c r="F254" s="175" t="s">
        <v>1060</v>
      </c>
      <c r="G254" s="176" t="s">
        <v>167</v>
      </c>
      <c r="H254" s="177">
        <v>43</v>
      </c>
      <c r="I254" s="178"/>
      <c r="J254" s="179">
        <f>ROUND(I254*H254,2)</f>
        <v>0</v>
      </c>
      <c r="K254" s="175" t="s">
        <v>161</v>
      </c>
      <c r="L254" s="36"/>
      <c r="M254" s="180" t="s">
        <v>1</v>
      </c>
      <c r="N254" s="181" t="s">
        <v>45</v>
      </c>
      <c r="O254" s="58"/>
      <c r="P254" s="182">
        <f>O254*H254</f>
        <v>0</v>
      </c>
      <c r="Q254" s="182">
        <v>0</v>
      </c>
      <c r="R254" s="182">
        <f>Q254*H254</f>
        <v>0</v>
      </c>
      <c r="S254" s="182">
        <v>0</v>
      </c>
      <c r="T254" s="183">
        <f>S254*H254</f>
        <v>0</v>
      </c>
      <c r="AR254" s="15" t="s">
        <v>21</v>
      </c>
      <c r="AT254" s="15" t="s">
        <v>158</v>
      </c>
      <c r="AU254" s="15" t="s">
        <v>103</v>
      </c>
      <c r="AY254" s="15" t="s">
        <v>156</v>
      </c>
      <c r="BE254" s="184">
        <f>IF(N254="základní",J254,0)</f>
        <v>0</v>
      </c>
      <c r="BF254" s="184">
        <f>IF(N254="snížená",J254,0)</f>
        <v>0</v>
      </c>
      <c r="BG254" s="184">
        <f>IF(N254="zákl. přenesená",J254,0)</f>
        <v>0</v>
      </c>
      <c r="BH254" s="184">
        <f>IF(N254="sníž. přenesená",J254,0)</f>
        <v>0</v>
      </c>
      <c r="BI254" s="184">
        <f>IF(N254="nulová",J254,0)</f>
        <v>0</v>
      </c>
      <c r="BJ254" s="15" t="s">
        <v>21</v>
      </c>
      <c r="BK254" s="184">
        <f>ROUND(I254*H254,2)</f>
        <v>0</v>
      </c>
      <c r="BL254" s="15" t="s">
        <v>21</v>
      </c>
      <c r="BM254" s="15" t="s">
        <v>1061</v>
      </c>
    </row>
    <row r="255" spans="2:51" s="11" customFormat="1" ht="12">
      <c r="B255" s="185"/>
      <c r="C255" s="186"/>
      <c r="D255" s="187" t="s">
        <v>164</v>
      </c>
      <c r="E255" s="188" t="s">
        <v>1</v>
      </c>
      <c r="F255" s="189" t="s">
        <v>746</v>
      </c>
      <c r="G255" s="186"/>
      <c r="H255" s="190">
        <v>43</v>
      </c>
      <c r="I255" s="191"/>
      <c r="J255" s="186"/>
      <c r="K255" s="186"/>
      <c r="L255" s="192"/>
      <c r="M255" s="193"/>
      <c r="N255" s="194"/>
      <c r="O255" s="194"/>
      <c r="P255" s="194"/>
      <c r="Q255" s="194"/>
      <c r="R255" s="194"/>
      <c r="S255" s="194"/>
      <c r="T255" s="195"/>
      <c r="AT255" s="196" t="s">
        <v>164</v>
      </c>
      <c r="AU255" s="196" t="s">
        <v>103</v>
      </c>
      <c r="AV255" s="11" t="s">
        <v>83</v>
      </c>
      <c r="AW255" s="11" t="s">
        <v>36</v>
      </c>
      <c r="AX255" s="11" t="s">
        <v>21</v>
      </c>
      <c r="AY255" s="196" t="s">
        <v>156</v>
      </c>
    </row>
    <row r="256" spans="2:65" s="1" customFormat="1" ht="16.5" customHeight="1">
      <c r="B256" s="32"/>
      <c r="C256" s="173" t="s">
        <v>1062</v>
      </c>
      <c r="D256" s="173" t="s">
        <v>158</v>
      </c>
      <c r="E256" s="174" t="s">
        <v>1063</v>
      </c>
      <c r="F256" s="175" t="s">
        <v>1064</v>
      </c>
      <c r="G256" s="176" t="s">
        <v>106</v>
      </c>
      <c r="H256" s="177">
        <v>425.88</v>
      </c>
      <c r="I256" s="178"/>
      <c r="J256" s="179">
        <f>ROUND(I256*H256,2)</f>
        <v>0</v>
      </c>
      <c r="K256" s="175" t="s">
        <v>161</v>
      </c>
      <c r="L256" s="36"/>
      <c r="M256" s="180" t="s">
        <v>1</v>
      </c>
      <c r="N256" s="181" t="s">
        <v>45</v>
      </c>
      <c r="O256" s="58"/>
      <c r="P256" s="182">
        <f>O256*H256</f>
        <v>0</v>
      </c>
      <c r="Q256" s="182">
        <v>0</v>
      </c>
      <c r="R256" s="182">
        <f>Q256*H256</f>
        <v>0</v>
      </c>
      <c r="S256" s="182">
        <v>0</v>
      </c>
      <c r="T256" s="183">
        <f>S256*H256</f>
        <v>0</v>
      </c>
      <c r="AR256" s="15" t="s">
        <v>21</v>
      </c>
      <c r="AT256" s="15" t="s">
        <v>158</v>
      </c>
      <c r="AU256" s="15" t="s">
        <v>103</v>
      </c>
      <c r="AY256" s="15" t="s">
        <v>156</v>
      </c>
      <c r="BE256" s="184">
        <f>IF(N256="základní",J256,0)</f>
        <v>0</v>
      </c>
      <c r="BF256" s="184">
        <f>IF(N256="snížená",J256,0)</f>
        <v>0</v>
      </c>
      <c r="BG256" s="184">
        <f>IF(N256="zákl. přenesená",J256,0)</f>
        <v>0</v>
      </c>
      <c r="BH256" s="184">
        <f>IF(N256="sníž. přenesená",J256,0)</f>
        <v>0</v>
      </c>
      <c r="BI256" s="184">
        <f>IF(N256="nulová",J256,0)</f>
        <v>0</v>
      </c>
      <c r="BJ256" s="15" t="s">
        <v>21</v>
      </c>
      <c r="BK256" s="184">
        <f>ROUND(I256*H256,2)</f>
        <v>0</v>
      </c>
      <c r="BL256" s="15" t="s">
        <v>21</v>
      </c>
      <c r="BM256" s="15" t="s">
        <v>1065</v>
      </c>
    </row>
    <row r="257" spans="2:51" s="11" customFormat="1" ht="12">
      <c r="B257" s="185"/>
      <c r="C257" s="186"/>
      <c r="D257" s="187" t="s">
        <v>164</v>
      </c>
      <c r="E257" s="188" t="s">
        <v>1</v>
      </c>
      <c r="F257" s="189" t="s">
        <v>1066</v>
      </c>
      <c r="G257" s="186"/>
      <c r="H257" s="190">
        <v>425.88</v>
      </c>
      <c r="I257" s="191"/>
      <c r="J257" s="186"/>
      <c r="K257" s="186"/>
      <c r="L257" s="192"/>
      <c r="M257" s="193"/>
      <c r="N257" s="194"/>
      <c r="O257" s="194"/>
      <c r="P257" s="194"/>
      <c r="Q257" s="194"/>
      <c r="R257" s="194"/>
      <c r="S257" s="194"/>
      <c r="T257" s="195"/>
      <c r="AT257" s="196" t="s">
        <v>164</v>
      </c>
      <c r="AU257" s="196" t="s">
        <v>103</v>
      </c>
      <c r="AV257" s="11" t="s">
        <v>83</v>
      </c>
      <c r="AW257" s="11" t="s">
        <v>36</v>
      </c>
      <c r="AX257" s="11" t="s">
        <v>21</v>
      </c>
      <c r="AY257" s="196" t="s">
        <v>156</v>
      </c>
    </row>
    <row r="258" spans="2:65" s="1" customFormat="1" ht="16.5" customHeight="1">
      <c r="B258" s="32"/>
      <c r="C258" s="208" t="s">
        <v>1067</v>
      </c>
      <c r="D258" s="208" t="s">
        <v>221</v>
      </c>
      <c r="E258" s="209" t="s">
        <v>1068</v>
      </c>
      <c r="F258" s="210" t="s">
        <v>1069</v>
      </c>
      <c r="G258" s="211" t="s">
        <v>101</v>
      </c>
      <c r="H258" s="212">
        <v>42.588</v>
      </c>
      <c r="I258" s="213"/>
      <c r="J258" s="214">
        <f>ROUND(I258*H258,2)</f>
        <v>0</v>
      </c>
      <c r="K258" s="210" t="s">
        <v>161</v>
      </c>
      <c r="L258" s="215"/>
      <c r="M258" s="216" t="s">
        <v>1</v>
      </c>
      <c r="N258" s="217" t="s">
        <v>45</v>
      </c>
      <c r="O258" s="58"/>
      <c r="P258" s="182">
        <f>O258*H258</f>
        <v>0</v>
      </c>
      <c r="Q258" s="182">
        <v>0.2</v>
      </c>
      <c r="R258" s="182">
        <f>Q258*H258</f>
        <v>8.5176</v>
      </c>
      <c r="S258" s="182">
        <v>0</v>
      </c>
      <c r="T258" s="183">
        <f>S258*H258</f>
        <v>0</v>
      </c>
      <c r="AR258" s="15" t="s">
        <v>83</v>
      </c>
      <c r="AT258" s="15" t="s">
        <v>221</v>
      </c>
      <c r="AU258" s="15" t="s">
        <v>103</v>
      </c>
      <c r="AY258" s="15" t="s">
        <v>156</v>
      </c>
      <c r="BE258" s="184">
        <f>IF(N258="základní",J258,0)</f>
        <v>0</v>
      </c>
      <c r="BF258" s="184">
        <f>IF(N258="snížená",J258,0)</f>
        <v>0</v>
      </c>
      <c r="BG258" s="184">
        <f>IF(N258="zákl. přenesená",J258,0)</f>
        <v>0</v>
      </c>
      <c r="BH258" s="184">
        <f>IF(N258="sníž. přenesená",J258,0)</f>
        <v>0</v>
      </c>
      <c r="BI258" s="184">
        <f>IF(N258="nulová",J258,0)</f>
        <v>0</v>
      </c>
      <c r="BJ258" s="15" t="s">
        <v>21</v>
      </c>
      <c r="BK258" s="184">
        <f>ROUND(I258*H258,2)</f>
        <v>0</v>
      </c>
      <c r="BL258" s="15" t="s">
        <v>21</v>
      </c>
      <c r="BM258" s="15" t="s">
        <v>1070</v>
      </c>
    </row>
    <row r="259" spans="2:51" s="11" customFormat="1" ht="12">
      <c r="B259" s="185"/>
      <c r="C259" s="186"/>
      <c r="D259" s="187" t="s">
        <v>164</v>
      </c>
      <c r="E259" s="186"/>
      <c r="F259" s="189" t="s">
        <v>1071</v>
      </c>
      <c r="G259" s="186"/>
      <c r="H259" s="190">
        <v>42.588</v>
      </c>
      <c r="I259" s="191"/>
      <c r="J259" s="186"/>
      <c r="K259" s="186"/>
      <c r="L259" s="192"/>
      <c r="M259" s="193"/>
      <c r="N259" s="194"/>
      <c r="O259" s="194"/>
      <c r="P259" s="194"/>
      <c r="Q259" s="194"/>
      <c r="R259" s="194"/>
      <c r="S259" s="194"/>
      <c r="T259" s="195"/>
      <c r="AT259" s="196" t="s">
        <v>164</v>
      </c>
      <c r="AU259" s="196" t="s">
        <v>103</v>
      </c>
      <c r="AV259" s="11" t="s">
        <v>83</v>
      </c>
      <c r="AW259" s="11" t="s">
        <v>4</v>
      </c>
      <c r="AX259" s="11" t="s">
        <v>21</v>
      </c>
      <c r="AY259" s="196" t="s">
        <v>156</v>
      </c>
    </row>
    <row r="260" spans="2:65" s="1" customFormat="1" ht="16.5" customHeight="1">
      <c r="B260" s="32"/>
      <c r="C260" s="173" t="s">
        <v>1072</v>
      </c>
      <c r="D260" s="173" t="s">
        <v>158</v>
      </c>
      <c r="E260" s="174" t="s">
        <v>1073</v>
      </c>
      <c r="F260" s="175" t="s">
        <v>1074</v>
      </c>
      <c r="G260" s="176" t="s">
        <v>106</v>
      </c>
      <c r="H260" s="177">
        <v>30</v>
      </c>
      <c r="I260" s="178"/>
      <c r="J260" s="179">
        <f>ROUND(I260*H260,2)</f>
        <v>0</v>
      </c>
      <c r="K260" s="175" t="s">
        <v>161</v>
      </c>
      <c r="L260" s="36"/>
      <c r="M260" s="180" t="s">
        <v>1</v>
      </c>
      <c r="N260" s="181" t="s">
        <v>45</v>
      </c>
      <c r="O260" s="58"/>
      <c r="P260" s="182">
        <f>O260*H260</f>
        <v>0</v>
      </c>
      <c r="Q260" s="182">
        <v>0</v>
      </c>
      <c r="R260" s="182">
        <f>Q260*H260</f>
        <v>0</v>
      </c>
      <c r="S260" s="182">
        <v>0</v>
      </c>
      <c r="T260" s="183">
        <f>S260*H260</f>
        <v>0</v>
      </c>
      <c r="AR260" s="15" t="s">
        <v>21</v>
      </c>
      <c r="AT260" s="15" t="s">
        <v>158</v>
      </c>
      <c r="AU260" s="15" t="s">
        <v>103</v>
      </c>
      <c r="AY260" s="15" t="s">
        <v>156</v>
      </c>
      <c r="BE260" s="184">
        <f>IF(N260="základní",J260,0)</f>
        <v>0</v>
      </c>
      <c r="BF260" s="184">
        <f>IF(N260="snížená",J260,0)</f>
        <v>0</v>
      </c>
      <c r="BG260" s="184">
        <f>IF(N260="zákl. přenesená",J260,0)</f>
        <v>0</v>
      </c>
      <c r="BH260" s="184">
        <f>IF(N260="sníž. přenesená",J260,0)</f>
        <v>0</v>
      </c>
      <c r="BI260" s="184">
        <f>IF(N260="nulová",J260,0)</f>
        <v>0</v>
      </c>
      <c r="BJ260" s="15" t="s">
        <v>21</v>
      </c>
      <c r="BK260" s="184">
        <f>ROUND(I260*H260,2)</f>
        <v>0</v>
      </c>
      <c r="BL260" s="15" t="s">
        <v>21</v>
      </c>
      <c r="BM260" s="15" t="s">
        <v>1075</v>
      </c>
    </row>
    <row r="261" spans="2:51" s="11" customFormat="1" ht="12">
      <c r="B261" s="185"/>
      <c r="C261" s="186"/>
      <c r="D261" s="187" t="s">
        <v>164</v>
      </c>
      <c r="E261" s="188" t="s">
        <v>1</v>
      </c>
      <c r="F261" s="189" t="s">
        <v>737</v>
      </c>
      <c r="G261" s="186"/>
      <c r="H261" s="190">
        <v>30</v>
      </c>
      <c r="I261" s="191"/>
      <c r="J261" s="186"/>
      <c r="K261" s="186"/>
      <c r="L261" s="192"/>
      <c r="M261" s="193"/>
      <c r="N261" s="194"/>
      <c r="O261" s="194"/>
      <c r="P261" s="194"/>
      <c r="Q261" s="194"/>
      <c r="R261" s="194"/>
      <c r="S261" s="194"/>
      <c r="T261" s="195"/>
      <c r="AT261" s="196" t="s">
        <v>164</v>
      </c>
      <c r="AU261" s="196" t="s">
        <v>103</v>
      </c>
      <c r="AV261" s="11" t="s">
        <v>83</v>
      </c>
      <c r="AW261" s="11" t="s">
        <v>36</v>
      </c>
      <c r="AX261" s="11" t="s">
        <v>21</v>
      </c>
      <c r="AY261" s="196" t="s">
        <v>156</v>
      </c>
    </row>
    <row r="262" spans="2:65" s="1" customFormat="1" ht="16.5" customHeight="1">
      <c r="B262" s="32"/>
      <c r="C262" s="208" t="s">
        <v>1076</v>
      </c>
      <c r="D262" s="208" t="s">
        <v>221</v>
      </c>
      <c r="E262" s="209" t="s">
        <v>1077</v>
      </c>
      <c r="F262" s="210" t="s">
        <v>1078</v>
      </c>
      <c r="G262" s="211" t="s">
        <v>224</v>
      </c>
      <c r="H262" s="212">
        <v>7.5</v>
      </c>
      <c r="I262" s="213"/>
      <c r="J262" s="214">
        <f>ROUND(I262*H262,2)</f>
        <v>0</v>
      </c>
      <c r="K262" s="210" t="s">
        <v>161</v>
      </c>
      <c r="L262" s="215"/>
      <c r="M262" s="216" t="s">
        <v>1</v>
      </c>
      <c r="N262" s="217" t="s">
        <v>45</v>
      </c>
      <c r="O262" s="58"/>
      <c r="P262" s="182">
        <f>O262*H262</f>
        <v>0</v>
      </c>
      <c r="Q262" s="182">
        <v>1</v>
      </c>
      <c r="R262" s="182">
        <f>Q262*H262</f>
        <v>7.5</v>
      </c>
      <c r="S262" s="182">
        <v>0</v>
      </c>
      <c r="T262" s="183">
        <f>S262*H262</f>
        <v>0</v>
      </c>
      <c r="AR262" s="15" t="s">
        <v>83</v>
      </c>
      <c r="AT262" s="15" t="s">
        <v>221</v>
      </c>
      <c r="AU262" s="15" t="s">
        <v>103</v>
      </c>
      <c r="AY262" s="15" t="s">
        <v>156</v>
      </c>
      <c r="BE262" s="184">
        <f>IF(N262="základní",J262,0)</f>
        <v>0</v>
      </c>
      <c r="BF262" s="184">
        <f>IF(N262="snížená",J262,0)</f>
        <v>0</v>
      </c>
      <c r="BG262" s="184">
        <f>IF(N262="zákl. přenesená",J262,0)</f>
        <v>0</v>
      </c>
      <c r="BH262" s="184">
        <f>IF(N262="sníž. přenesená",J262,0)</f>
        <v>0</v>
      </c>
      <c r="BI262" s="184">
        <f>IF(N262="nulová",J262,0)</f>
        <v>0</v>
      </c>
      <c r="BJ262" s="15" t="s">
        <v>21</v>
      </c>
      <c r="BK262" s="184">
        <f>ROUND(I262*H262,2)</f>
        <v>0</v>
      </c>
      <c r="BL262" s="15" t="s">
        <v>21</v>
      </c>
      <c r="BM262" s="15" t="s">
        <v>1079</v>
      </c>
    </row>
    <row r="263" spans="2:51" s="11" customFormat="1" ht="12">
      <c r="B263" s="185"/>
      <c r="C263" s="186"/>
      <c r="D263" s="187" t="s">
        <v>164</v>
      </c>
      <c r="E263" s="186"/>
      <c r="F263" s="189" t="s">
        <v>1080</v>
      </c>
      <c r="G263" s="186"/>
      <c r="H263" s="190">
        <v>7.5</v>
      </c>
      <c r="I263" s="191"/>
      <c r="J263" s="186"/>
      <c r="K263" s="186"/>
      <c r="L263" s="192"/>
      <c r="M263" s="193"/>
      <c r="N263" s="194"/>
      <c r="O263" s="194"/>
      <c r="P263" s="194"/>
      <c r="Q263" s="194"/>
      <c r="R263" s="194"/>
      <c r="S263" s="194"/>
      <c r="T263" s="195"/>
      <c r="AT263" s="196" t="s">
        <v>164</v>
      </c>
      <c r="AU263" s="196" t="s">
        <v>103</v>
      </c>
      <c r="AV263" s="11" t="s">
        <v>83</v>
      </c>
      <c r="AW263" s="11" t="s">
        <v>4</v>
      </c>
      <c r="AX263" s="11" t="s">
        <v>21</v>
      </c>
      <c r="AY263" s="196" t="s">
        <v>156</v>
      </c>
    </row>
    <row r="264" spans="2:65" s="1" customFormat="1" ht="16.5" customHeight="1">
      <c r="B264" s="32"/>
      <c r="C264" s="173" t="s">
        <v>1081</v>
      </c>
      <c r="D264" s="173" t="s">
        <v>158</v>
      </c>
      <c r="E264" s="174" t="s">
        <v>1082</v>
      </c>
      <c r="F264" s="175" t="s">
        <v>1083</v>
      </c>
      <c r="G264" s="176" t="s">
        <v>101</v>
      </c>
      <c r="H264" s="177">
        <v>7.182</v>
      </c>
      <c r="I264" s="178"/>
      <c r="J264" s="179">
        <f>ROUND(I264*H264,2)</f>
        <v>0</v>
      </c>
      <c r="K264" s="175" t="s">
        <v>161</v>
      </c>
      <c r="L264" s="36"/>
      <c r="M264" s="180" t="s">
        <v>1</v>
      </c>
      <c r="N264" s="181" t="s">
        <v>45</v>
      </c>
      <c r="O264" s="58"/>
      <c r="P264" s="182">
        <f>O264*H264</f>
        <v>0</v>
      </c>
      <c r="Q264" s="182">
        <v>0</v>
      </c>
      <c r="R264" s="182">
        <f>Q264*H264</f>
        <v>0</v>
      </c>
      <c r="S264" s="182">
        <v>0</v>
      </c>
      <c r="T264" s="183">
        <f>S264*H264</f>
        <v>0</v>
      </c>
      <c r="AR264" s="15" t="s">
        <v>162</v>
      </c>
      <c r="AT264" s="15" t="s">
        <v>158</v>
      </c>
      <c r="AU264" s="15" t="s">
        <v>103</v>
      </c>
      <c r="AY264" s="15" t="s">
        <v>156</v>
      </c>
      <c r="BE264" s="184">
        <f>IF(N264="základní",J264,0)</f>
        <v>0</v>
      </c>
      <c r="BF264" s="184">
        <f>IF(N264="snížená",J264,0)</f>
        <v>0</v>
      </c>
      <c r="BG264" s="184">
        <f>IF(N264="zákl. přenesená",J264,0)</f>
        <v>0</v>
      </c>
      <c r="BH264" s="184">
        <f>IF(N264="sníž. přenesená",J264,0)</f>
        <v>0</v>
      </c>
      <c r="BI264" s="184">
        <f>IF(N264="nulová",J264,0)</f>
        <v>0</v>
      </c>
      <c r="BJ264" s="15" t="s">
        <v>21</v>
      </c>
      <c r="BK264" s="184">
        <f>ROUND(I264*H264,2)</f>
        <v>0</v>
      </c>
      <c r="BL264" s="15" t="s">
        <v>162</v>
      </c>
      <c r="BM264" s="15" t="s">
        <v>1084</v>
      </c>
    </row>
    <row r="265" spans="2:51" s="11" customFormat="1" ht="12">
      <c r="B265" s="185"/>
      <c r="C265" s="186"/>
      <c r="D265" s="187" t="s">
        <v>164</v>
      </c>
      <c r="E265" s="188" t="s">
        <v>1</v>
      </c>
      <c r="F265" s="189" t="s">
        <v>1085</v>
      </c>
      <c r="G265" s="186"/>
      <c r="H265" s="190">
        <v>3.01</v>
      </c>
      <c r="I265" s="191"/>
      <c r="J265" s="186"/>
      <c r="K265" s="186"/>
      <c r="L265" s="192"/>
      <c r="M265" s="193"/>
      <c r="N265" s="194"/>
      <c r="O265" s="194"/>
      <c r="P265" s="194"/>
      <c r="Q265" s="194"/>
      <c r="R265" s="194"/>
      <c r="S265" s="194"/>
      <c r="T265" s="195"/>
      <c r="AT265" s="196" t="s">
        <v>164</v>
      </c>
      <c r="AU265" s="196" t="s">
        <v>103</v>
      </c>
      <c r="AV265" s="11" t="s">
        <v>83</v>
      </c>
      <c r="AW265" s="11" t="s">
        <v>36</v>
      </c>
      <c r="AX265" s="11" t="s">
        <v>74</v>
      </c>
      <c r="AY265" s="196" t="s">
        <v>156</v>
      </c>
    </row>
    <row r="266" spans="2:51" s="11" customFormat="1" ht="12">
      <c r="B266" s="185"/>
      <c r="C266" s="186"/>
      <c r="D266" s="187" t="s">
        <v>164</v>
      </c>
      <c r="E266" s="188" t="s">
        <v>1</v>
      </c>
      <c r="F266" s="189" t="s">
        <v>1086</v>
      </c>
      <c r="G266" s="186"/>
      <c r="H266" s="190">
        <v>2.9</v>
      </c>
      <c r="I266" s="191"/>
      <c r="J266" s="186"/>
      <c r="K266" s="186"/>
      <c r="L266" s="192"/>
      <c r="M266" s="193"/>
      <c r="N266" s="194"/>
      <c r="O266" s="194"/>
      <c r="P266" s="194"/>
      <c r="Q266" s="194"/>
      <c r="R266" s="194"/>
      <c r="S266" s="194"/>
      <c r="T266" s="195"/>
      <c r="AT266" s="196" t="s">
        <v>164</v>
      </c>
      <c r="AU266" s="196" t="s">
        <v>103</v>
      </c>
      <c r="AV266" s="11" t="s">
        <v>83</v>
      </c>
      <c r="AW266" s="11" t="s">
        <v>36</v>
      </c>
      <c r="AX266" s="11" t="s">
        <v>74</v>
      </c>
      <c r="AY266" s="196" t="s">
        <v>156</v>
      </c>
    </row>
    <row r="267" spans="2:51" s="11" customFormat="1" ht="12">
      <c r="B267" s="185"/>
      <c r="C267" s="186"/>
      <c r="D267" s="187" t="s">
        <v>164</v>
      </c>
      <c r="E267" s="188" t="s">
        <v>1</v>
      </c>
      <c r="F267" s="189" t="s">
        <v>1087</v>
      </c>
      <c r="G267" s="186"/>
      <c r="H267" s="190">
        <v>0.072</v>
      </c>
      <c r="I267" s="191"/>
      <c r="J267" s="186"/>
      <c r="K267" s="186"/>
      <c r="L267" s="192"/>
      <c r="M267" s="193"/>
      <c r="N267" s="194"/>
      <c r="O267" s="194"/>
      <c r="P267" s="194"/>
      <c r="Q267" s="194"/>
      <c r="R267" s="194"/>
      <c r="S267" s="194"/>
      <c r="T267" s="195"/>
      <c r="AT267" s="196" t="s">
        <v>164</v>
      </c>
      <c r="AU267" s="196" t="s">
        <v>103</v>
      </c>
      <c r="AV267" s="11" t="s">
        <v>83</v>
      </c>
      <c r="AW267" s="11" t="s">
        <v>36</v>
      </c>
      <c r="AX267" s="11" t="s">
        <v>74</v>
      </c>
      <c r="AY267" s="196" t="s">
        <v>156</v>
      </c>
    </row>
    <row r="268" spans="2:51" s="11" customFormat="1" ht="12">
      <c r="B268" s="185"/>
      <c r="C268" s="186"/>
      <c r="D268" s="187" t="s">
        <v>164</v>
      </c>
      <c r="E268" s="188" t="s">
        <v>1</v>
      </c>
      <c r="F268" s="189" t="s">
        <v>1088</v>
      </c>
      <c r="G268" s="186"/>
      <c r="H268" s="190">
        <v>1.2</v>
      </c>
      <c r="I268" s="191"/>
      <c r="J268" s="186"/>
      <c r="K268" s="186"/>
      <c r="L268" s="192"/>
      <c r="M268" s="193"/>
      <c r="N268" s="194"/>
      <c r="O268" s="194"/>
      <c r="P268" s="194"/>
      <c r="Q268" s="194"/>
      <c r="R268" s="194"/>
      <c r="S268" s="194"/>
      <c r="T268" s="195"/>
      <c r="AT268" s="196" t="s">
        <v>164</v>
      </c>
      <c r="AU268" s="196" t="s">
        <v>103</v>
      </c>
      <c r="AV268" s="11" t="s">
        <v>83</v>
      </c>
      <c r="AW268" s="11" t="s">
        <v>36</v>
      </c>
      <c r="AX268" s="11" t="s">
        <v>74</v>
      </c>
      <c r="AY268" s="196" t="s">
        <v>156</v>
      </c>
    </row>
    <row r="269" spans="2:51" s="12" customFormat="1" ht="12">
      <c r="B269" s="197"/>
      <c r="C269" s="198"/>
      <c r="D269" s="187" t="s">
        <v>164</v>
      </c>
      <c r="E269" s="199" t="s">
        <v>1</v>
      </c>
      <c r="F269" s="200" t="s">
        <v>171</v>
      </c>
      <c r="G269" s="198"/>
      <c r="H269" s="201">
        <v>7.182</v>
      </c>
      <c r="I269" s="202"/>
      <c r="J269" s="198"/>
      <c r="K269" s="198"/>
      <c r="L269" s="203"/>
      <c r="M269" s="204"/>
      <c r="N269" s="205"/>
      <c r="O269" s="205"/>
      <c r="P269" s="205"/>
      <c r="Q269" s="205"/>
      <c r="R269" s="205"/>
      <c r="S269" s="205"/>
      <c r="T269" s="206"/>
      <c r="AT269" s="207" t="s">
        <v>164</v>
      </c>
      <c r="AU269" s="207" t="s">
        <v>103</v>
      </c>
      <c r="AV269" s="12" t="s">
        <v>162</v>
      </c>
      <c r="AW269" s="12" t="s">
        <v>36</v>
      </c>
      <c r="AX269" s="12" t="s">
        <v>21</v>
      </c>
      <c r="AY269" s="207" t="s">
        <v>156</v>
      </c>
    </row>
    <row r="270" spans="2:65" s="1" customFormat="1" ht="16.5" customHeight="1">
      <c r="B270" s="32"/>
      <c r="C270" s="173" t="s">
        <v>1089</v>
      </c>
      <c r="D270" s="173" t="s">
        <v>158</v>
      </c>
      <c r="E270" s="174" t="s">
        <v>1090</v>
      </c>
      <c r="F270" s="175" t="s">
        <v>1091</v>
      </c>
      <c r="G270" s="176" t="s">
        <v>101</v>
      </c>
      <c r="H270" s="177">
        <v>7.182</v>
      </c>
      <c r="I270" s="178"/>
      <c r="J270" s="179">
        <f>ROUND(I270*H270,2)</f>
        <v>0</v>
      </c>
      <c r="K270" s="175" t="s">
        <v>161</v>
      </c>
      <c r="L270" s="36"/>
      <c r="M270" s="180" t="s">
        <v>1</v>
      </c>
      <c r="N270" s="181" t="s">
        <v>45</v>
      </c>
      <c r="O270" s="58"/>
      <c r="P270" s="182">
        <f>O270*H270</f>
        <v>0</v>
      </c>
      <c r="Q270" s="182">
        <v>0</v>
      </c>
      <c r="R270" s="182">
        <f>Q270*H270</f>
        <v>0</v>
      </c>
      <c r="S270" s="182">
        <v>0</v>
      </c>
      <c r="T270" s="183">
        <f>S270*H270</f>
        <v>0</v>
      </c>
      <c r="AR270" s="15" t="s">
        <v>162</v>
      </c>
      <c r="AT270" s="15" t="s">
        <v>158</v>
      </c>
      <c r="AU270" s="15" t="s">
        <v>103</v>
      </c>
      <c r="AY270" s="15" t="s">
        <v>156</v>
      </c>
      <c r="BE270" s="184">
        <f>IF(N270="základní",J270,0)</f>
        <v>0</v>
      </c>
      <c r="BF270" s="184">
        <f>IF(N270="snížená",J270,0)</f>
        <v>0</v>
      </c>
      <c r="BG270" s="184">
        <f>IF(N270="zákl. přenesená",J270,0)</f>
        <v>0</v>
      </c>
      <c r="BH270" s="184">
        <f>IF(N270="sníž. přenesená",J270,0)</f>
        <v>0</v>
      </c>
      <c r="BI270" s="184">
        <f>IF(N270="nulová",J270,0)</f>
        <v>0</v>
      </c>
      <c r="BJ270" s="15" t="s">
        <v>21</v>
      </c>
      <c r="BK270" s="184">
        <f>ROUND(I270*H270,2)</f>
        <v>0</v>
      </c>
      <c r="BL270" s="15" t="s">
        <v>162</v>
      </c>
      <c r="BM270" s="15" t="s">
        <v>1092</v>
      </c>
    </row>
    <row r="271" spans="2:65" s="1" customFormat="1" ht="16.5" customHeight="1">
      <c r="B271" s="32"/>
      <c r="C271" s="173" t="s">
        <v>1093</v>
      </c>
      <c r="D271" s="173" t="s">
        <v>158</v>
      </c>
      <c r="E271" s="174" t="s">
        <v>1094</v>
      </c>
      <c r="F271" s="175" t="s">
        <v>1095</v>
      </c>
      <c r="G271" s="176" t="s">
        <v>101</v>
      </c>
      <c r="H271" s="177">
        <v>7.182</v>
      </c>
      <c r="I271" s="178"/>
      <c r="J271" s="179">
        <f>ROUND(I271*H271,2)</f>
        <v>0</v>
      </c>
      <c r="K271" s="175" t="s">
        <v>161</v>
      </c>
      <c r="L271" s="36"/>
      <c r="M271" s="180" t="s">
        <v>1</v>
      </c>
      <c r="N271" s="181" t="s">
        <v>45</v>
      </c>
      <c r="O271" s="58"/>
      <c r="P271" s="182">
        <f>O271*H271</f>
        <v>0</v>
      </c>
      <c r="Q271" s="182">
        <v>0</v>
      </c>
      <c r="R271" s="182">
        <f>Q271*H271</f>
        <v>0</v>
      </c>
      <c r="S271" s="182">
        <v>0</v>
      </c>
      <c r="T271" s="183">
        <f>S271*H271</f>
        <v>0</v>
      </c>
      <c r="AR271" s="15" t="s">
        <v>162</v>
      </c>
      <c r="AT271" s="15" t="s">
        <v>158</v>
      </c>
      <c r="AU271" s="15" t="s">
        <v>103</v>
      </c>
      <c r="AY271" s="15" t="s">
        <v>156</v>
      </c>
      <c r="BE271" s="184">
        <f>IF(N271="základní",J271,0)</f>
        <v>0</v>
      </c>
      <c r="BF271" s="184">
        <f>IF(N271="snížená",J271,0)</f>
        <v>0</v>
      </c>
      <c r="BG271" s="184">
        <f>IF(N271="zákl. přenesená",J271,0)</f>
        <v>0</v>
      </c>
      <c r="BH271" s="184">
        <f>IF(N271="sníž. přenesená",J271,0)</f>
        <v>0</v>
      </c>
      <c r="BI271" s="184">
        <f>IF(N271="nulová",J271,0)</f>
        <v>0</v>
      </c>
      <c r="BJ271" s="15" t="s">
        <v>21</v>
      </c>
      <c r="BK271" s="184">
        <f>ROUND(I271*H271,2)</f>
        <v>0</v>
      </c>
      <c r="BL271" s="15" t="s">
        <v>162</v>
      </c>
      <c r="BM271" s="15" t="s">
        <v>1096</v>
      </c>
    </row>
    <row r="272" spans="2:65" s="1" customFormat="1" ht="16.5" customHeight="1">
      <c r="B272" s="32"/>
      <c r="C272" s="208" t="s">
        <v>727</v>
      </c>
      <c r="D272" s="208" t="s">
        <v>221</v>
      </c>
      <c r="E272" s="209" t="s">
        <v>1097</v>
      </c>
      <c r="F272" s="210" t="s">
        <v>1098</v>
      </c>
      <c r="G272" s="211" t="s">
        <v>101</v>
      </c>
      <c r="H272" s="212">
        <v>7.182</v>
      </c>
      <c r="I272" s="213"/>
      <c r="J272" s="214">
        <f>ROUND(I272*H272,2)</f>
        <v>0</v>
      </c>
      <c r="K272" s="210" t="s">
        <v>161</v>
      </c>
      <c r="L272" s="215"/>
      <c r="M272" s="216" t="s">
        <v>1</v>
      </c>
      <c r="N272" s="217" t="s">
        <v>45</v>
      </c>
      <c r="O272" s="58"/>
      <c r="P272" s="182">
        <f>O272*H272</f>
        <v>0</v>
      </c>
      <c r="Q272" s="182">
        <v>0</v>
      </c>
      <c r="R272" s="182">
        <f>Q272*H272</f>
        <v>0</v>
      </c>
      <c r="S272" s="182">
        <v>0</v>
      </c>
      <c r="T272" s="183">
        <f>S272*H272</f>
        <v>0</v>
      </c>
      <c r="AR272" s="15" t="s">
        <v>202</v>
      </c>
      <c r="AT272" s="15" t="s">
        <v>221</v>
      </c>
      <c r="AU272" s="15" t="s">
        <v>103</v>
      </c>
      <c r="AY272" s="15" t="s">
        <v>156</v>
      </c>
      <c r="BE272" s="184">
        <f>IF(N272="základní",J272,0)</f>
        <v>0</v>
      </c>
      <c r="BF272" s="184">
        <f>IF(N272="snížená",J272,0)</f>
        <v>0</v>
      </c>
      <c r="BG272" s="184">
        <f>IF(N272="zákl. přenesená",J272,0)</f>
        <v>0</v>
      </c>
      <c r="BH272" s="184">
        <f>IF(N272="sníž. přenesená",J272,0)</f>
        <v>0</v>
      </c>
      <c r="BI272" s="184">
        <f>IF(N272="nulová",J272,0)</f>
        <v>0</v>
      </c>
      <c r="BJ272" s="15" t="s">
        <v>21</v>
      </c>
      <c r="BK272" s="184">
        <f>ROUND(I272*H272,2)</f>
        <v>0</v>
      </c>
      <c r="BL272" s="15" t="s">
        <v>162</v>
      </c>
      <c r="BM272" s="15" t="s">
        <v>1099</v>
      </c>
    </row>
    <row r="273" spans="2:63" s="13" customFormat="1" ht="20.85" customHeight="1">
      <c r="B273" s="223"/>
      <c r="C273" s="224"/>
      <c r="D273" s="225" t="s">
        <v>73</v>
      </c>
      <c r="E273" s="225" t="s">
        <v>1100</v>
      </c>
      <c r="F273" s="225" t="s">
        <v>1101</v>
      </c>
      <c r="G273" s="224"/>
      <c r="H273" s="224"/>
      <c r="I273" s="226"/>
      <c r="J273" s="227">
        <f>BK273</f>
        <v>0</v>
      </c>
      <c r="K273" s="224"/>
      <c r="L273" s="228"/>
      <c r="M273" s="229"/>
      <c r="N273" s="230"/>
      <c r="O273" s="230"/>
      <c r="P273" s="231">
        <f>P274+P289+P305+P349</f>
        <v>0</v>
      </c>
      <c r="Q273" s="230"/>
      <c r="R273" s="231">
        <f>R274+R289+R305+R349</f>
        <v>3.8818000000000006</v>
      </c>
      <c r="S273" s="230"/>
      <c r="T273" s="232">
        <f>T274+T289+T305+T349</f>
        <v>0</v>
      </c>
      <c r="AR273" s="233" t="s">
        <v>162</v>
      </c>
      <c r="AT273" s="234" t="s">
        <v>73</v>
      </c>
      <c r="AU273" s="234" t="s">
        <v>103</v>
      </c>
      <c r="AY273" s="233" t="s">
        <v>156</v>
      </c>
      <c r="BK273" s="235">
        <f>BK274+BK289+BK305+BK349</f>
        <v>0</v>
      </c>
    </row>
    <row r="274" spans="2:63" s="13" customFormat="1" ht="20.85" customHeight="1">
      <c r="B274" s="223"/>
      <c r="C274" s="224"/>
      <c r="D274" s="225" t="s">
        <v>73</v>
      </c>
      <c r="E274" s="225" t="s">
        <v>1102</v>
      </c>
      <c r="F274" s="225" t="s">
        <v>1103</v>
      </c>
      <c r="G274" s="224"/>
      <c r="H274" s="224"/>
      <c r="I274" s="226"/>
      <c r="J274" s="227">
        <f>BK274</f>
        <v>0</v>
      </c>
      <c r="K274" s="224"/>
      <c r="L274" s="228"/>
      <c r="M274" s="229"/>
      <c r="N274" s="230"/>
      <c r="O274" s="230"/>
      <c r="P274" s="231">
        <f>SUM(P275:P288)</f>
        <v>0</v>
      </c>
      <c r="Q274" s="230"/>
      <c r="R274" s="231">
        <f>SUM(R275:R288)</f>
        <v>0.8750000000000002</v>
      </c>
      <c r="S274" s="230"/>
      <c r="T274" s="232">
        <f>SUM(T275:T288)</f>
        <v>0</v>
      </c>
      <c r="AR274" s="233" t="s">
        <v>162</v>
      </c>
      <c r="AT274" s="234" t="s">
        <v>73</v>
      </c>
      <c r="AU274" s="234" t="s">
        <v>162</v>
      </c>
      <c r="AY274" s="233" t="s">
        <v>156</v>
      </c>
      <c r="BK274" s="235">
        <f>SUM(BK275:BK288)</f>
        <v>0</v>
      </c>
    </row>
    <row r="275" spans="2:65" s="1" customFormat="1" ht="16.5" customHeight="1">
      <c r="B275" s="32"/>
      <c r="C275" s="208" t="s">
        <v>1104</v>
      </c>
      <c r="D275" s="208" t="s">
        <v>221</v>
      </c>
      <c r="E275" s="209" t="s">
        <v>1105</v>
      </c>
      <c r="F275" s="210" t="s">
        <v>1106</v>
      </c>
      <c r="G275" s="211" t="s">
        <v>167</v>
      </c>
      <c r="H275" s="212">
        <v>7</v>
      </c>
      <c r="I275" s="213"/>
      <c r="J275" s="214">
        <f aca="true" t="shared" si="0" ref="J275:J288">ROUND(I275*H275,2)</f>
        <v>0</v>
      </c>
      <c r="K275" s="210" t="s">
        <v>225</v>
      </c>
      <c r="L275" s="215"/>
      <c r="M275" s="216" t="s">
        <v>1</v>
      </c>
      <c r="N275" s="217" t="s">
        <v>45</v>
      </c>
      <c r="O275" s="58"/>
      <c r="P275" s="182">
        <f aca="true" t="shared" si="1" ref="P275:P288">O275*H275</f>
        <v>0</v>
      </c>
      <c r="Q275" s="182">
        <v>0.015</v>
      </c>
      <c r="R275" s="182">
        <f aca="true" t="shared" si="2" ref="R275:R288">Q275*H275</f>
        <v>0.105</v>
      </c>
      <c r="S275" s="182">
        <v>0</v>
      </c>
      <c r="T275" s="183">
        <f aca="true" t="shared" si="3" ref="T275:T288">S275*H275</f>
        <v>0</v>
      </c>
      <c r="AR275" s="15" t="s">
        <v>202</v>
      </c>
      <c r="AT275" s="15" t="s">
        <v>221</v>
      </c>
      <c r="AU275" s="15" t="s">
        <v>180</v>
      </c>
      <c r="AY275" s="15" t="s">
        <v>156</v>
      </c>
      <c r="BE275" s="184">
        <f aca="true" t="shared" si="4" ref="BE275:BE288">IF(N275="základní",J275,0)</f>
        <v>0</v>
      </c>
      <c r="BF275" s="184">
        <f aca="true" t="shared" si="5" ref="BF275:BF288">IF(N275="snížená",J275,0)</f>
        <v>0</v>
      </c>
      <c r="BG275" s="184">
        <f aca="true" t="shared" si="6" ref="BG275:BG288">IF(N275="zákl. přenesená",J275,0)</f>
        <v>0</v>
      </c>
      <c r="BH275" s="184">
        <f aca="true" t="shared" si="7" ref="BH275:BH288">IF(N275="sníž. přenesená",J275,0)</f>
        <v>0</v>
      </c>
      <c r="BI275" s="184">
        <f aca="true" t="shared" si="8" ref="BI275:BI288">IF(N275="nulová",J275,0)</f>
        <v>0</v>
      </c>
      <c r="BJ275" s="15" t="s">
        <v>21</v>
      </c>
      <c r="BK275" s="184">
        <f aca="true" t="shared" si="9" ref="BK275:BK288">ROUND(I275*H275,2)</f>
        <v>0</v>
      </c>
      <c r="BL275" s="15" t="s">
        <v>162</v>
      </c>
      <c r="BM275" s="15" t="s">
        <v>1107</v>
      </c>
    </row>
    <row r="276" spans="2:65" s="1" customFormat="1" ht="16.5" customHeight="1">
      <c r="B276" s="32"/>
      <c r="C276" s="208" t="s">
        <v>1108</v>
      </c>
      <c r="D276" s="208" t="s">
        <v>221</v>
      </c>
      <c r="E276" s="209" t="s">
        <v>1109</v>
      </c>
      <c r="F276" s="210" t="s">
        <v>1110</v>
      </c>
      <c r="G276" s="211" t="s">
        <v>167</v>
      </c>
      <c r="H276" s="212">
        <v>5</v>
      </c>
      <c r="I276" s="213"/>
      <c r="J276" s="214">
        <f t="shared" si="0"/>
        <v>0</v>
      </c>
      <c r="K276" s="210" t="s">
        <v>225</v>
      </c>
      <c r="L276" s="215"/>
      <c r="M276" s="216" t="s">
        <v>1</v>
      </c>
      <c r="N276" s="217" t="s">
        <v>45</v>
      </c>
      <c r="O276" s="58"/>
      <c r="P276" s="182">
        <f t="shared" si="1"/>
        <v>0</v>
      </c>
      <c r="Q276" s="182">
        <v>0.015</v>
      </c>
      <c r="R276" s="182">
        <f t="shared" si="2"/>
        <v>0.075</v>
      </c>
      <c r="S276" s="182">
        <v>0</v>
      </c>
      <c r="T276" s="183">
        <f t="shared" si="3"/>
        <v>0</v>
      </c>
      <c r="AR276" s="15" t="s">
        <v>202</v>
      </c>
      <c r="AT276" s="15" t="s">
        <v>221</v>
      </c>
      <c r="AU276" s="15" t="s">
        <v>180</v>
      </c>
      <c r="AY276" s="15" t="s">
        <v>156</v>
      </c>
      <c r="BE276" s="184">
        <f t="shared" si="4"/>
        <v>0</v>
      </c>
      <c r="BF276" s="184">
        <f t="shared" si="5"/>
        <v>0</v>
      </c>
      <c r="BG276" s="184">
        <f t="shared" si="6"/>
        <v>0</v>
      </c>
      <c r="BH276" s="184">
        <f t="shared" si="7"/>
        <v>0</v>
      </c>
      <c r="BI276" s="184">
        <f t="shared" si="8"/>
        <v>0</v>
      </c>
      <c r="BJ276" s="15" t="s">
        <v>21</v>
      </c>
      <c r="BK276" s="184">
        <f t="shared" si="9"/>
        <v>0</v>
      </c>
      <c r="BL276" s="15" t="s">
        <v>162</v>
      </c>
      <c r="BM276" s="15" t="s">
        <v>1111</v>
      </c>
    </row>
    <row r="277" spans="2:65" s="1" customFormat="1" ht="16.5" customHeight="1">
      <c r="B277" s="32"/>
      <c r="C277" s="208" t="s">
        <v>1112</v>
      </c>
      <c r="D277" s="208" t="s">
        <v>221</v>
      </c>
      <c r="E277" s="209" t="s">
        <v>1113</v>
      </c>
      <c r="F277" s="210" t="s">
        <v>1114</v>
      </c>
      <c r="G277" s="211" t="s">
        <v>167</v>
      </c>
      <c r="H277" s="212">
        <v>4</v>
      </c>
      <c r="I277" s="213"/>
      <c r="J277" s="214">
        <f t="shared" si="0"/>
        <v>0</v>
      </c>
      <c r="K277" s="210" t="s">
        <v>225</v>
      </c>
      <c r="L277" s="215"/>
      <c r="M277" s="216" t="s">
        <v>1</v>
      </c>
      <c r="N277" s="217" t="s">
        <v>45</v>
      </c>
      <c r="O277" s="58"/>
      <c r="P277" s="182">
        <f t="shared" si="1"/>
        <v>0</v>
      </c>
      <c r="Q277" s="182">
        <v>0.015</v>
      </c>
      <c r="R277" s="182">
        <f t="shared" si="2"/>
        <v>0.06</v>
      </c>
      <c r="S277" s="182">
        <v>0</v>
      </c>
      <c r="T277" s="183">
        <f t="shared" si="3"/>
        <v>0</v>
      </c>
      <c r="AR277" s="15" t="s">
        <v>202</v>
      </c>
      <c r="AT277" s="15" t="s">
        <v>221</v>
      </c>
      <c r="AU277" s="15" t="s">
        <v>180</v>
      </c>
      <c r="AY277" s="15" t="s">
        <v>156</v>
      </c>
      <c r="BE277" s="184">
        <f t="shared" si="4"/>
        <v>0</v>
      </c>
      <c r="BF277" s="184">
        <f t="shared" si="5"/>
        <v>0</v>
      </c>
      <c r="BG277" s="184">
        <f t="shared" si="6"/>
        <v>0</v>
      </c>
      <c r="BH277" s="184">
        <f t="shared" si="7"/>
        <v>0</v>
      </c>
      <c r="BI277" s="184">
        <f t="shared" si="8"/>
        <v>0</v>
      </c>
      <c r="BJ277" s="15" t="s">
        <v>21</v>
      </c>
      <c r="BK277" s="184">
        <f t="shared" si="9"/>
        <v>0</v>
      </c>
      <c r="BL277" s="15" t="s">
        <v>162</v>
      </c>
      <c r="BM277" s="15" t="s">
        <v>1115</v>
      </c>
    </row>
    <row r="278" spans="2:65" s="1" customFormat="1" ht="16.5" customHeight="1">
      <c r="B278" s="32"/>
      <c r="C278" s="208" t="s">
        <v>1116</v>
      </c>
      <c r="D278" s="208" t="s">
        <v>221</v>
      </c>
      <c r="E278" s="209" t="s">
        <v>1117</v>
      </c>
      <c r="F278" s="210" t="s">
        <v>1118</v>
      </c>
      <c r="G278" s="211" t="s">
        <v>167</v>
      </c>
      <c r="H278" s="212">
        <v>2</v>
      </c>
      <c r="I278" s="213"/>
      <c r="J278" s="214">
        <f t="shared" si="0"/>
        <v>0</v>
      </c>
      <c r="K278" s="210" t="s">
        <v>225</v>
      </c>
      <c r="L278" s="215"/>
      <c r="M278" s="216" t="s">
        <v>1</v>
      </c>
      <c r="N278" s="217" t="s">
        <v>45</v>
      </c>
      <c r="O278" s="58"/>
      <c r="P278" s="182">
        <f t="shared" si="1"/>
        <v>0</v>
      </c>
      <c r="Q278" s="182">
        <v>0.025</v>
      </c>
      <c r="R278" s="182">
        <f t="shared" si="2"/>
        <v>0.05</v>
      </c>
      <c r="S278" s="182">
        <v>0</v>
      </c>
      <c r="T278" s="183">
        <f t="shared" si="3"/>
        <v>0</v>
      </c>
      <c r="AR278" s="15" t="s">
        <v>202</v>
      </c>
      <c r="AT278" s="15" t="s">
        <v>221</v>
      </c>
      <c r="AU278" s="15" t="s">
        <v>180</v>
      </c>
      <c r="AY278" s="15" t="s">
        <v>156</v>
      </c>
      <c r="BE278" s="184">
        <f t="shared" si="4"/>
        <v>0</v>
      </c>
      <c r="BF278" s="184">
        <f t="shared" si="5"/>
        <v>0</v>
      </c>
      <c r="BG278" s="184">
        <f t="shared" si="6"/>
        <v>0</v>
      </c>
      <c r="BH278" s="184">
        <f t="shared" si="7"/>
        <v>0</v>
      </c>
      <c r="BI278" s="184">
        <f t="shared" si="8"/>
        <v>0</v>
      </c>
      <c r="BJ278" s="15" t="s">
        <v>21</v>
      </c>
      <c r="BK278" s="184">
        <f t="shared" si="9"/>
        <v>0</v>
      </c>
      <c r="BL278" s="15" t="s">
        <v>162</v>
      </c>
      <c r="BM278" s="15" t="s">
        <v>1119</v>
      </c>
    </row>
    <row r="279" spans="2:65" s="1" customFormat="1" ht="16.5" customHeight="1">
      <c r="B279" s="32"/>
      <c r="C279" s="208" t="s">
        <v>1120</v>
      </c>
      <c r="D279" s="208" t="s">
        <v>221</v>
      </c>
      <c r="E279" s="209" t="s">
        <v>1121</v>
      </c>
      <c r="F279" s="210" t="s">
        <v>1122</v>
      </c>
      <c r="G279" s="211" t="s">
        <v>167</v>
      </c>
      <c r="H279" s="212">
        <v>3</v>
      </c>
      <c r="I279" s="213"/>
      <c r="J279" s="214">
        <f t="shared" si="0"/>
        <v>0</v>
      </c>
      <c r="K279" s="210" t="s">
        <v>225</v>
      </c>
      <c r="L279" s="215"/>
      <c r="M279" s="216" t="s">
        <v>1</v>
      </c>
      <c r="N279" s="217" t="s">
        <v>45</v>
      </c>
      <c r="O279" s="58"/>
      <c r="P279" s="182">
        <f t="shared" si="1"/>
        <v>0</v>
      </c>
      <c r="Q279" s="182">
        <v>0.025</v>
      </c>
      <c r="R279" s="182">
        <f t="shared" si="2"/>
        <v>0.07500000000000001</v>
      </c>
      <c r="S279" s="182">
        <v>0</v>
      </c>
      <c r="T279" s="183">
        <f t="shared" si="3"/>
        <v>0</v>
      </c>
      <c r="AR279" s="15" t="s">
        <v>202</v>
      </c>
      <c r="AT279" s="15" t="s">
        <v>221</v>
      </c>
      <c r="AU279" s="15" t="s">
        <v>180</v>
      </c>
      <c r="AY279" s="15" t="s">
        <v>156</v>
      </c>
      <c r="BE279" s="184">
        <f t="shared" si="4"/>
        <v>0</v>
      </c>
      <c r="BF279" s="184">
        <f t="shared" si="5"/>
        <v>0</v>
      </c>
      <c r="BG279" s="184">
        <f t="shared" si="6"/>
        <v>0</v>
      </c>
      <c r="BH279" s="184">
        <f t="shared" si="7"/>
        <v>0</v>
      </c>
      <c r="BI279" s="184">
        <f t="shared" si="8"/>
        <v>0</v>
      </c>
      <c r="BJ279" s="15" t="s">
        <v>21</v>
      </c>
      <c r="BK279" s="184">
        <f t="shared" si="9"/>
        <v>0</v>
      </c>
      <c r="BL279" s="15" t="s">
        <v>162</v>
      </c>
      <c r="BM279" s="15" t="s">
        <v>1123</v>
      </c>
    </row>
    <row r="280" spans="2:65" s="1" customFormat="1" ht="16.5" customHeight="1">
      <c r="B280" s="32"/>
      <c r="C280" s="208" t="s">
        <v>745</v>
      </c>
      <c r="D280" s="208" t="s">
        <v>221</v>
      </c>
      <c r="E280" s="209" t="s">
        <v>1124</v>
      </c>
      <c r="F280" s="210" t="s">
        <v>1125</v>
      </c>
      <c r="G280" s="211" t="s">
        <v>167</v>
      </c>
      <c r="H280" s="212">
        <v>2</v>
      </c>
      <c r="I280" s="213"/>
      <c r="J280" s="214">
        <f t="shared" si="0"/>
        <v>0</v>
      </c>
      <c r="K280" s="210" t="s">
        <v>225</v>
      </c>
      <c r="L280" s="215"/>
      <c r="M280" s="216" t="s">
        <v>1</v>
      </c>
      <c r="N280" s="217" t="s">
        <v>45</v>
      </c>
      <c r="O280" s="58"/>
      <c r="P280" s="182">
        <f t="shared" si="1"/>
        <v>0</v>
      </c>
      <c r="Q280" s="182">
        <v>0.025</v>
      </c>
      <c r="R280" s="182">
        <f t="shared" si="2"/>
        <v>0.05</v>
      </c>
      <c r="S280" s="182">
        <v>0</v>
      </c>
      <c r="T280" s="183">
        <f t="shared" si="3"/>
        <v>0</v>
      </c>
      <c r="AR280" s="15" t="s">
        <v>202</v>
      </c>
      <c r="AT280" s="15" t="s">
        <v>221</v>
      </c>
      <c r="AU280" s="15" t="s">
        <v>180</v>
      </c>
      <c r="AY280" s="15" t="s">
        <v>156</v>
      </c>
      <c r="BE280" s="184">
        <f t="shared" si="4"/>
        <v>0</v>
      </c>
      <c r="BF280" s="184">
        <f t="shared" si="5"/>
        <v>0</v>
      </c>
      <c r="BG280" s="184">
        <f t="shared" si="6"/>
        <v>0</v>
      </c>
      <c r="BH280" s="184">
        <f t="shared" si="7"/>
        <v>0</v>
      </c>
      <c r="BI280" s="184">
        <f t="shared" si="8"/>
        <v>0</v>
      </c>
      <c r="BJ280" s="15" t="s">
        <v>21</v>
      </c>
      <c r="BK280" s="184">
        <f t="shared" si="9"/>
        <v>0</v>
      </c>
      <c r="BL280" s="15" t="s">
        <v>162</v>
      </c>
      <c r="BM280" s="15" t="s">
        <v>1126</v>
      </c>
    </row>
    <row r="281" spans="2:65" s="1" customFormat="1" ht="16.5" customHeight="1">
      <c r="B281" s="32"/>
      <c r="C281" s="208" t="s">
        <v>1127</v>
      </c>
      <c r="D281" s="208" t="s">
        <v>221</v>
      </c>
      <c r="E281" s="209" t="s">
        <v>1128</v>
      </c>
      <c r="F281" s="210" t="s">
        <v>1129</v>
      </c>
      <c r="G281" s="211" t="s">
        <v>167</v>
      </c>
      <c r="H281" s="212">
        <v>4</v>
      </c>
      <c r="I281" s="213"/>
      <c r="J281" s="214">
        <f t="shared" si="0"/>
        <v>0</v>
      </c>
      <c r="K281" s="210" t="s">
        <v>225</v>
      </c>
      <c r="L281" s="215"/>
      <c r="M281" s="216" t="s">
        <v>1</v>
      </c>
      <c r="N281" s="217" t="s">
        <v>45</v>
      </c>
      <c r="O281" s="58"/>
      <c r="P281" s="182">
        <f t="shared" si="1"/>
        <v>0</v>
      </c>
      <c r="Q281" s="182">
        <v>0.025</v>
      </c>
      <c r="R281" s="182">
        <f t="shared" si="2"/>
        <v>0.1</v>
      </c>
      <c r="S281" s="182">
        <v>0</v>
      </c>
      <c r="T281" s="183">
        <f t="shared" si="3"/>
        <v>0</v>
      </c>
      <c r="AR281" s="15" t="s">
        <v>202</v>
      </c>
      <c r="AT281" s="15" t="s">
        <v>221</v>
      </c>
      <c r="AU281" s="15" t="s">
        <v>180</v>
      </c>
      <c r="AY281" s="15" t="s">
        <v>156</v>
      </c>
      <c r="BE281" s="184">
        <f t="shared" si="4"/>
        <v>0</v>
      </c>
      <c r="BF281" s="184">
        <f t="shared" si="5"/>
        <v>0</v>
      </c>
      <c r="BG281" s="184">
        <f t="shared" si="6"/>
        <v>0</v>
      </c>
      <c r="BH281" s="184">
        <f t="shared" si="7"/>
        <v>0</v>
      </c>
      <c r="BI281" s="184">
        <f t="shared" si="8"/>
        <v>0</v>
      </c>
      <c r="BJ281" s="15" t="s">
        <v>21</v>
      </c>
      <c r="BK281" s="184">
        <f t="shared" si="9"/>
        <v>0</v>
      </c>
      <c r="BL281" s="15" t="s">
        <v>162</v>
      </c>
      <c r="BM281" s="15" t="s">
        <v>1130</v>
      </c>
    </row>
    <row r="282" spans="2:65" s="1" customFormat="1" ht="16.5" customHeight="1">
      <c r="B282" s="32"/>
      <c r="C282" s="208" t="s">
        <v>1131</v>
      </c>
      <c r="D282" s="208" t="s">
        <v>221</v>
      </c>
      <c r="E282" s="209" t="s">
        <v>1132</v>
      </c>
      <c r="F282" s="210" t="s">
        <v>1133</v>
      </c>
      <c r="G282" s="211" t="s">
        <v>167</v>
      </c>
      <c r="H282" s="212">
        <v>3</v>
      </c>
      <c r="I282" s="213"/>
      <c r="J282" s="214">
        <f t="shared" si="0"/>
        <v>0</v>
      </c>
      <c r="K282" s="210" t="s">
        <v>225</v>
      </c>
      <c r="L282" s="215"/>
      <c r="M282" s="216" t="s">
        <v>1</v>
      </c>
      <c r="N282" s="217" t="s">
        <v>45</v>
      </c>
      <c r="O282" s="58"/>
      <c r="P282" s="182">
        <f t="shared" si="1"/>
        <v>0</v>
      </c>
      <c r="Q282" s="182">
        <v>0.025</v>
      </c>
      <c r="R282" s="182">
        <f t="shared" si="2"/>
        <v>0.07500000000000001</v>
      </c>
      <c r="S282" s="182">
        <v>0</v>
      </c>
      <c r="T282" s="183">
        <f t="shared" si="3"/>
        <v>0</v>
      </c>
      <c r="AR282" s="15" t="s">
        <v>202</v>
      </c>
      <c r="AT282" s="15" t="s">
        <v>221</v>
      </c>
      <c r="AU282" s="15" t="s">
        <v>180</v>
      </c>
      <c r="AY282" s="15" t="s">
        <v>156</v>
      </c>
      <c r="BE282" s="184">
        <f t="shared" si="4"/>
        <v>0</v>
      </c>
      <c r="BF282" s="184">
        <f t="shared" si="5"/>
        <v>0</v>
      </c>
      <c r="BG282" s="184">
        <f t="shared" si="6"/>
        <v>0</v>
      </c>
      <c r="BH282" s="184">
        <f t="shared" si="7"/>
        <v>0</v>
      </c>
      <c r="BI282" s="184">
        <f t="shared" si="8"/>
        <v>0</v>
      </c>
      <c r="BJ282" s="15" t="s">
        <v>21</v>
      </c>
      <c r="BK282" s="184">
        <f t="shared" si="9"/>
        <v>0</v>
      </c>
      <c r="BL282" s="15" t="s">
        <v>162</v>
      </c>
      <c r="BM282" s="15" t="s">
        <v>1134</v>
      </c>
    </row>
    <row r="283" spans="2:65" s="1" customFormat="1" ht="16.5" customHeight="1">
      <c r="B283" s="32"/>
      <c r="C283" s="208" t="s">
        <v>1135</v>
      </c>
      <c r="D283" s="208" t="s">
        <v>221</v>
      </c>
      <c r="E283" s="209" t="s">
        <v>1136</v>
      </c>
      <c r="F283" s="210" t="s">
        <v>1137</v>
      </c>
      <c r="G283" s="211" t="s">
        <v>167</v>
      </c>
      <c r="H283" s="212">
        <v>1</v>
      </c>
      <c r="I283" s="213"/>
      <c r="J283" s="214">
        <f t="shared" si="0"/>
        <v>0</v>
      </c>
      <c r="K283" s="210" t="s">
        <v>225</v>
      </c>
      <c r="L283" s="215"/>
      <c r="M283" s="216" t="s">
        <v>1</v>
      </c>
      <c r="N283" s="217" t="s">
        <v>45</v>
      </c>
      <c r="O283" s="58"/>
      <c r="P283" s="182">
        <f t="shared" si="1"/>
        <v>0</v>
      </c>
      <c r="Q283" s="182">
        <v>0.025</v>
      </c>
      <c r="R283" s="182">
        <f t="shared" si="2"/>
        <v>0.025</v>
      </c>
      <c r="S283" s="182">
        <v>0</v>
      </c>
      <c r="T283" s="183">
        <f t="shared" si="3"/>
        <v>0</v>
      </c>
      <c r="AR283" s="15" t="s">
        <v>202</v>
      </c>
      <c r="AT283" s="15" t="s">
        <v>221</v>
      </c>
      <c r="AU283" s="15" t="s">
        <v>180</v>
      </c>
      <c r="AY283" s="15" t="s">
        <v>156</v>
      </c>
      <c r="BE283" s="184">
        <f t="shared" si="4"/>
        <v>0</v>
      </c>
      <c r="BF283" s="184">
        <f t="shared" si="5"/>
        <v>0</v>
      </c>
      <c r="BG283" s="184">
        <f t="shared" si="6"/>
        <v>0</v>
      </c>
      <c r="BH283" s="184">
        <f t="shared" si="7"/>
        <v>0</v>
      </c>
      <c r="BI283" s="184">
        <f t="shared" si="8"/>
        <v>0</v>
      </c>
      <c r="BJ283" s="15" t="s">
        <v>21</v>
      </c>
      <c r="BK283" s="184">
        <f t="shared" si="9"/>
        <v>0</v>
      </c>
      <c r="BL283" s="15" t="s">
        <v>162</v>
      </c>
      <c r="BM283" s="15" t="s">
        <v>1138</v>
      </c>
    </row>
    <row r="284" spans="2:65" s="1" customFormat="1" ht="16.5" customHeight="1">
      <c r="B284" s="32"/>
      <c r="C284" s="208" t="s">
        <v>1139</v>
      </c>
      <c r="D284" s="208" t="s">
        <v>221</v>
      </c>
      <c r="E284" s="209" t="s">
        <v>1140</v>
      </c>
      <c r="F284" s="210" t="s">
        <v>1141</v>
      </c>
      <c r="G284" s="211" t="s">
        <v>167</v>
      </c>
      <c r="H284" s="212">
        <v>3</v>
      </c>
      <c r="I284" s="213"/>
      <c r="J284" s="214">
        <f t="shared" si="0"/>
        <v>0</v>
      </c>
      <c r="K284" s="210" t="s">
        <v>225</v>
      </c>
      <c r="L284" s="215"/>
      <c r="M284" s="216" t="s">
        <v>1</v>
      </c>
      <c r="N284" s="217" t="s">
        <v>45</v>
      </c>
      <c r="O284" s="58"/>
      <c r="P284" s="182">
        <f t="shared" si="1"/>
        <v>0</v>
      </c>
      <c r="Q284" s="182">
        <v>0.025</v>
      </c>
      <c r="R284" s="182">
        <f t="shared" si="2"/>
        <v>0.07500000000000001</v>
      </c>
      <c r="S284" s="182">
        <v>0</v>
      </c>
      <c r="T284" s="183">
        <f t="shared" si="3"/>
        <v>0</v>
      </c>
      <c r="AR284" s="15" t="s">
        <v>202</v>
      </c>
      <c r="AT284" s="15" t="s">
        <v>221</v>
      </c>
      <c r="AU284" s="15" t="s">
        <v>180</v>
      </c>
      <c r="AY284" s="15" t="s">
        <v>156</v>
      </c>
      <c r="BE284" s="184">
        <f t="shared" si="4"/>
        <v>0</v>
      </c>
      <c r="BF284" s="184">
        <f t="shared" si="5"/>
        <v>0</v>
      </c>
      <c r="BG284" s="184">
        <f t="shared" si="6"/>
        <v>0</v>
      </c>
      <c r="BH284" s="184">
        <f t="shared" si="7"/>
        <v>0</v>
      </c>
      <c r="BI284" s="184">
        <f t="shared" si="8"/>
        <v>0</v>
      </c>
      <c r="BJ284" s="15" t="s">
        <v>21</v>
      </c>
      <c r="BK284" s="184">
        <f t="shared" si="9"/>
        <v>0</v>
      </c>
      <c r="BL284" s="15" t="s">
        <v>162</v>
      </c>
      <c r="BM284" s="15" t="s">
        <v>1142</v>
      </c>
    </row>
    <row r="285" spans="2:65" s="1" customFormat="1" ht="16.5" customHeight="1">
      <c r="B285" s="32"/>
      <c r="C285" s="208" t="s">
        <v>1143</v>
      </c>
      <c r="D285" s="208" t="s">
        <v>221</v>
      </c>
      <c r="E285" s="209" t="s">
        <v>1144</v>
      </c>
      <c r="F285" s="210" t="s">
        <v>1145</v>
      </c>
      <c r="G285" s="211" t="s">
        <v>167</v>
      </c>
      <c r="H285" s="212">
        <v>3</v>
      </c>
      <c r="I285" s="213"/>
      <c r="J285" s="214">
        <f t="shared" si="0"/>
        <v>0</v>
      </c>
      <c r="K285" s="210" t="s">
        <v>225</v>
      </c>
      <c r="L285" s="215"/>
      <c r="M285" s="216" t="s">
        <v>1</v>
      </c>
      <c r="N285" s="217" t="s">
        <v>45</v>
      </c>
      <c r="O285" s="58"/>
      <c r="P285" s="182">
        <f t="shared" si="1"/>
        <v>0</v>
      </c>
      <c r="Q285" s="182">
        <v>0.025</v>
      </c>
      <c r="R285" s="182">
        <f t="shared" si="2"/>
        <v>0.07500000000000001</v>
      </c>
      <c r="S285" s="182">
        <v>0</v>
      </c>
      <c r="T285" s="183">
        <f t="shared" si="3"/>
        <v>0</v>
      </c>
      <c r="AR285" s="15" t="s">
        <v>202</v>
      </c>
      <c r="AT285" s="15" t="s">
        <v>221</v>
      </c>
      <c r="AU285" s="15" t="s">
        <v>180</v>
      </c>
      <c r="AY285" s="15" t="s">
        <v>156</v>
      </c>
      <c r="BE285" s="184">
        <f t="shared" si="4"/>
        <v>0</v>
      </c>
      <c r="BF285" s="184">
        <f t="shared" si="5"/>
        <v>0</v>
      </c>
      <c r="BG285" s="184">
        <f t="shared" si="6"/>
        <v>0</v>
      </c>
      <c r="BH285" s="184">
        <f t="shared" si="7"/>
        <v>0</v>
      </c>
      <c r="BI285" s="184">
        <f t="shared" si="8"/>
        <v>0</v>
      </c>
      <c r="BJ285" s="15" t="s">
        <v>21</v>
      </c>
      <c r="BK285" s="184">
        <f t="shared" si="9"/>
        <v>0</v>
      </c>
      <c r="BL285" s="15" t="s">
        <v>162</v>
      </c>
      <c r="BM285" s="15" t="s">
        <v>1146</v>
      </c>
    </row>
    <row r="286" spans="2:65" s="1" customFormat="1" ht="16.5" customHeight="1">
      <c r="B286" s="32"/>
      <c r="C286" s="208" t="s">
        <v>1147</v>
      </c>
      <c r="D286" s="208" t="s">
        <v>221</v>
      </c>
      <c r="E286" s="209" t="s">
        <v>1148</v>
      </c>
      <c r="F286" s="210" t="s">
        <v>1149</v>
      </c>
      <c r="G286" s="211" t="s">
        <v>167</v>
      </c>
      <c r="H286" s="212">
        <v>1</v>
      </c>
      <c r="I286" s="213"/>
      <c r="J286" s="214">
        <f t="shared" si="0"/>
        <v>0</v>
      </c>
      <c r="K286" s="210" t="s">
        <v>225</v>
      </c>
      <c r="L286" s="215"/>
      <c r="M286" s="216" t="s">
        <v>1</v>
      </c>
      <c r="N286" s="217" t="s">
        <v>45</v>
      </c>
      <c r="O286" s="58"/>
      <c r="P286" s="182">
        <f t="shared" si="1"/>
        <v>0</v>
      </c>
      <c r="Q286" s="182">
        <v>0.025</v>
      </c>
      <c r="R286" s="182">
        <f t="shared" si="2"/>
        <v>0.025</v>
      </c>
      <c r="S286" s="182">
        <v>0</v>
      </c>
      <c r="T286" s="183">
        <f t="shared" si="3"/>
        <v>0</v>
      </c>
      <c r="AR286" s="15" t="s">
        <v>202</v>
      </c>
      <c r="AT286" s="15" t="s">
        <v>221</v>
      </c>
      <c r="AU286" s="15" t="s">
        <v>180</v>
      </c>
      <c r="AY286" s="15" t="s">
        <v>156</v>
      </c>
      <c r="BE286" s="184">
        <f t="shared" si="4"/>
        <v>0</v>
      </c>
      <c r="BF286" s="184">
        <f t="shared" si="5"/>
        <v>0</v>
      </c>
      <c r="BG286" s="184">
        <f t="shared" si="6"/>
        <v>0</v>
      </c>
      <c r="BH286" s="184">
        <f t="shared" si="7"/>
        <v>0</v>
      </c>
      <c r="BI286" s="184">
        <f t="shared" si="8"/>
        <v>0</v>
      </c>
      <c r="BJ286" s="15" t="s">
        <v>21</v>
      </c>
      <c r="BK286" s="184">
        <f t="shared" si="9"/>
        <v>0</v>
      </c>
      <c r="BL286" s="15" t="s">
        <v>162</v>
      </c>
      <c r="BM286" s="15" t="s">
        <v>1150</v>
      </c>
    </row>
    <row r="287" spans="2:65" s="1" customFormat="1" ht="16.5" customHeight="1">
      <c r="B287" s="32"/>
      <c r="C287" s="208" t="s">
        <v>1151</v>
      </c>
      <c r="D287" s="208" t="s">
        <v>221</v>
      </c>
      <c r="E287" s="209" t="s">
        <v>1152</v>
      </c>
      <c r="F287" s="210" t="s">
        <v>1153</v>
      </c>
      <c r="G287" s="211" t="s">
        <v>167</v>
      </c>
      <c r="H287" s="212">
        <v>3</v>
      </c>
      <c r="I287" s="213"/>
      <c r="J287" s="214">
        <f t="shared" si="0"/>
        <v>0</v>
      </c>
      <c r="K287" s="210" t="s">
        <v>225</v>
      </c>
      <c r="L287" s="215"/>
      <c r="M287" s="216" t="s">
        <v>1</v>
      </c>
      <c r="N287" s="217" t="s">
        <v>45</v>
      </c>
      <c r="O287" s="58"/>
      <c r="P287" s="182">
        <f t="shared" si="1"/>
        <v>0</v>
      </c>
      <c r="Q287" s="182">
        <v>0.015</v>
      </c>
      <c r="R287" s="182">
        <f t="shared" si="2"/>
        <v>0.045</v>
      </c>
      <c r="S287" s="182">
        <v>0</v>
      </c>
      <c r="T287" s="183">
        <f t="shared" si="3"/>
        <v>0</v>
      </c>
      <c r="AR287" s="15" t="s">
        <v>202</v>
      </c>
      <c r="AT287" s="15" t="s">
        <v>221</v>
      </c>
      <c r="AU287" s="15" t="s">
        <v>180</v>
      </c>
      <c r="AY287" s="15" t="s">
        <v>156</v>
      </c>
      <c r="BE287" s="184">
        <f t="shared" si="4"/>
        <v>0</v>
      </c>
      <c r="BF287" s="184">
        <f t="shared" si="5"/>
        <v>0</v>
      </c>
      <c r="BG287" s="184">
        <f t="shared" si="6"/>
        <v>0</v>
      </c>
      <c r="BH287" s="184">
        <f t="shared" si="7"/>
        <v>0</v>
      </c>
      <c r="BI287" s="184">
        <f t="shared" si="8"/>
        <v>0</v>
      </c>
      <c r="BJ287" s="15" t="s">
        <v>21</v>
      </c>
      <c r="BK287" s="184">
        <f t="shared" si="9"/>
        <v>0</v>
      </c>
      <c r="BL287" s="15" t="s">
        <v>162</v>
      </c>
      <c r="BM287" s="15" t="s">
        <v>1154</v>
      </c>
    </row>
    <row r="288" spans="2:65" s="1" customFormat="1" ht="16.5" customHeight="1">
      <c r="B288" s="32"/>
      <c r="C288" s="208" t="s">
        <v>1155</v>
      </c>
      <c r="D288" s="208" t="s">
        <v>221</v>
      </c>
      <c r="E288" s="209" t="s">
        <v>1156</v>
      </c>
      <c r="F288" s="210" t="s">
        <v>1157</v>
      </c>
      <c r="G288" s="211" t="s">
        <v>167</v>
      </c>
      <c r="H288" s="212">
        <v>2</v>
      </c>
      <c r="I288" s="213"/>
      <c r="J288" s="214">
        <f t="shared" si="0"/>
        <v>0</v>
      </c>
      <c r="K288" s="210" t="s">
        <v>225</v>
      </c>
      <c r="L288" s="215"/>
      <c r="M288" s="216" t="s">
        <v>1</v>
      </c>
      <c r="N288" s="217" t="s">
        <v>45</v>
      </c>
      <c r="O288" s="58"/>
      <c r="P288" s="182">
        <f t="shared" si="1"/>
        <v>0</v>
      </c>
      <c r="Q288" s="182">
        <v>0.02</v>
      </c>
      <c r="R288" s="182">
        <f t="shared" si="2"/>
        <v>0.04</v>
      </c>
      <c r="S288" s="182">
        <v>0</v>
      </c>
      <c r="T288" s="183">
        <f t="shared" si="3"/>
        <v>0</v>
      </c>
      <c r="AR288" s="15" t="s">
        <v>202</v>
      </c>
      <c r="AT288" s="15" t="s">
        <v>221</v>
      </c>
      <c r="AU288" s="15" t="s">
        <v>180</v>
      </c>
      <c r="AY288" s="15" t="s">
        <v>156</v>
      </c>
      <c r="BE288" s="184">
        <f t="shared" si="4"/>
        <v>0</v>
      </c>
      <c r="BF288" s="184">
        <f t="shared" si="5"/>
        <v>0</v>
      </c>
      <c r="BG288" s="184">
        <f t="shared" si="6"/>
        <v>0</v>
      </c>
      <c r="BH288" s="184">
        <f t="shared" si="7"/>
        <v>0</v>
      </c>
      <c r="BI288" s="184">
        <f t="shared" si="8"/>
        <v>0</v>
      </c>
      <c r="BJ288" s="15" t="s">
        <v>21</v>
      </c>
      <c r="BK288" s="184">
        <f t="shared" si="9"/>
        <v>0</v>
      </c>
      <c r="BL288" s="15" t="s">
        <v>162</v>
      </c>
      <c r="BM288" s="15" t="s">
        <v>1158</v>
      </c>
    </row>
    <row r="289" spans="2:63" s="13" customFormat="1" ht="20.85" customHeight="1">
      <c r="B289" s="223"/>
      <c r="C289" s="224"/>
      <c r="D289" s="225" t="s">
        <v>73</v>
      </c>
      <c r="E289" s="225" t="s">
        <v>1159</v>
      </c>
      <c r="F289" s="225" t="s">
        <v>1160</v>
      </c>
      <c r="G289" s="224"/>
      <c r="H289" s="224"/>
      <c r="I289" s="226"/>
      <c r="J289" s="227">
        <f>BK289</f>
        <v>0</v>
      </c>
      <c r="K289" s="224"/>
      <c r="L289" s="228"/>
      <c r="M289" s="229"/>
      <c r="N289" s="230"/>
      <c r="O289" s="230"/>
      <c r="P289" s="231">
        <f>SUM(P290:P304)</f>
        <v>0</v>
      </c>
      <c r="Q289" s="230"/>
      <c r="R289" s="231">
        <f>SUM(R290:R304)</f>
        <v>1.8490000000000002</v>
      </c>
      <c r="S289" s="230"/>
      <c r="T289" s="232">
        <f>SUM(T290:T304)</f>
        <v>0</v>
      </c>
      <c r="AR289" s="233" t="s">
        <v>162</v>
      </c>
      <c r="AT289" s="234" t="s">
        <v>73</v>
      </c>
      <c r="AU289" s="234" t="s">
        <v>162</v>
      </c>
      <c r="AY289" s="233" t="s">
        <v>156</v>
      </c>
      <c r="BK289" s="235">
        <f>SUM(BK290:BK304)</f>
        <v>0</v>
      </c>
    </row>
    <row r="290" spans="2:65" s="1" customFormat="1" ht="16.5" customHeight="1">
      <c r="B290" s="32"/>
      <c r="C290" s="208" t="s">
        <v>1161</v>
      </c>
      <c r="D290" s="208" t="s">
        <v>221</v>
      </c>
      <c r="E290" s="209" t="s">
        <v>1162</v>
      </c>
      <c r="F290" s="210" t="s">
        <v>1163</v>
      </c>
      <c r="G290" s="211" t="s">
        <v>167</v>
      </c>
      <c r="H290" s="212">
        <v>21</v>
      </c>
      <c r="I290" s="213"/>
      <c r="J290" s="214">
        <f aca="true" t="shared" si="10" ref="J290:J304">ROUND(I290*H290,2)</f>
        <v>0</v>
      </c>
      <c r="K290" s="210" t="s">
        <v>225</v>
      </c>
      <c r="L290" s="215"/>
      <c r="M290" s="216" t="s">
        <v>1</v>
      </c>
      <c r="N290" s="217" t="s">
        <v>45</v>
      </c>
      <c r="O290" s="58"/>
      <c r="P290" s="182">
        <f aca="true" t="shared" si="11" ref="P290:P304">O290*H290</f>
        <v>0</v>
      </c>
      <c r="Q290" s="182">
        <v>0.00425</v>
      </c>
      <c r="R290" s="182">
        <f aca="true" t="shared" si="12" ref="R290:R304">Q290*H290</f>
        <v>0.08925000000000001</v>
      </c>
      <c r="S290" s="182">
        <v>0</v>
      </c>
      <c r="T290" s="183">
        <f aca="true" t="shared" si="13" ref="T290:T304">S290*H290</f>
        <v>0</v>
      </c>
      <c r="AR290" s="15" t="s">
        <v>202</v>
      </c>
      <c r="AT290" s="15" t="s">
        <v>221</v>
      </c>
      <c r="AU290" s="15" t="s">
        <v>180</v>
      </c>
      <c r="AY290" s="15" t="s">
        <v>156</v>
      </c>
      <c r="BE290" s="184">
        <f aca="true" t="shared" si="14" ref="BE290:BE304">IF(N290="základní",J290,0)</f>
        <v>0</v>
      </c>
      <c r="BF290" s="184">
        <f aca="true" t="shared" si="15" ref="BF290:BF304">IF(N290="snížená",J290,0)</f>
        <v>0</v>
      </c>
      <c r="BG290" s="184">
        <f aca="true" t="shared" si="16" ref="BG290:BG304">IF(N290="zákl. přenesená",J290,0)</f>
        <v>0</v>
      </c>
      <c r="BH290" s="184">
        <f aca="true" t="shared" si="17" ref="BH290:BH304">IF(N290="sníž. přenesená",J290,0)</f>
        <v>0</v>
      </c>
      <c r="BI290" s="184">
        <f aca="true" t="shared" si="18" ref="BI290:BI304">IF(N290="nulová",J290,0)</f>
        <v>0</v>
      </c>
      <c r="BJ290" s="15" t="s">
        <v>21</v>
      </c>
      <c r="BK290" s="184">
        <f aca="true" t="shared" si="19" ref="BK290:BK304">ROUND(I290*H290,2)</f>
        <v>0</v>
      </c>
      <c r="BL290" s="15" t="s">
        <v>162</v>
      </c>
      <c r="BM290" s="15" t="s">
        <v>1164</v>
      </c>
    </row>
    <row r="291" spans="2:65" s="1" customFormat="1" ht="16.5" customHeight="1">
      <c r="B291" s="32"/>
      <c r="C291" s="208" t="s">
        <v>27</v>
      </c>
      <c r="D291" s="208" t="s">
        <v>221</v>
      </c>
      <c r="E291" s="209" t="s">
        <v>1165</v>
      </c>
      <c r="F291" s="210" t="s">
        <v>1166</v>
      </c>
      <c r="G291" s="211" t="s">
        <v>167</v>
      </c>
      <c r="H291" s="212">
        <v>31</v>
      </c>
      <c r="I291" s="213"/>
      <c r="J291" s="214">
        <f t="shared" si="10"/>
        <v>0</v>
      </c>
      <c r="K291" s="210" t="s">
        <v>225</v>
      </c>
      <c r="L291" s="215"/>
      <c r="M291" s="216" t="s">
        <v>1</v>
      </c>
      <c r="N291" s="217" t="s">
        <v>45</v>
      </c>
      <c r="O291" s="58"/>
      <c r="P291" s="182">
        <f t="shared" si="11"/>
        <v>0</v>
      </c>
      <c r="Q291" s="182">
        <v>0.003</v>
      </c>
      <c r="R291" s="182">
        <f t="shared" si="12"/>
        <v>0.093</v>
      </c>
      <c r="S291" s="182">
        <v>0</v>
      </c>
      <c r="T291" s="183">
        <f t="shared" si="13"/>
        <v>0</v>
      </c>
      <c r="AR291" s="15" t="s">
        <v>202</v>
      </c>
      <c r="AT291" s="15" t="s">
        <v>221</v>
      </c>
      <c r="AU291" s="15" t="s">
        <v>180</v>
      </c>
      <c r="AY291" s="15" t="s">
        <v>156</v>
      </c>
      <c r="BE291" s="184">
        <f t="shared" si="14"/>
        <v>0</v>
      </c>
      <c r="BF291" s="184">
        <f t="shared" si="15"/>
        <v>0</v>
      </c>
      <c r="BG291" s="184">
        <f t="shared" si="16"/>
        <v>0</v>
      </c>
      <c r="BH291" s="184">
        <f t="shared" si="17"/>
        <v>0</v>
      </c>
      <c r="BI291" s="184">
        <f t="shared" si="18"/>
        <v>0</v>
      </c>
      <c r="BJ291" s="15" t="s">
        <v>21</v>
      </c>
      <c r="BK291" s="184">
        <f t="shared" si="19"/>
        <v>0</v>
      </c>
      <c r="BL291" s="15" t="s">
        <v>162</v>
      </c>
      <c r="BM291" s="15" t="s">
        <v>1167</v>
      </c>
    </row>
    <row r="292" spans="2:65" s="1" customFormat="1" ht="16.5" customHeight="1">
      <c r="B292" s="32"/>
      <c r="C292" s="208" t="s">
        <v>1168</v>
      </c>
      <c r="D292" s="208" t="s">
        <v>221</v>
      </c>
      <c r="E292" s="209" t="s">
        <v>1169</v>
      </c>
      <c r="F292" s="210" t="s">
        <v>1170</v>
      </c>
      <c r="G292" s="211" t="s">
        <v>167</v>
      </c>
      <c r="H292" s="212">
        <v>86</v>
      </c>
      <c r="I292" s="213"/>
      <c r="J292" s="214">
        <f t="shared" si="10"/>
        <v>0</v>
      </c>
      <c r="K292" s="210" t="s">
        <v>225</v>
      </c>
      <c r="L292" s="215"/>
      <c r="M292" s="216" t="s">
        <v>1</v>
      </c>
      <c r="N292" s="217" t="s">
        <v>45</v>
      </c>
      <c r="O292" s="58"/>
      <c r="P292" s="182">
        <f t="shared" si="11"/>
        <v>0</v>
      </c>
      <c r="Q292" s="182">
        <v>0.00425</v>
      </c>
      <c r="R292" s="182">
        <f t="shared" si="12"/>
        <v>0.36550000000000005</v>
      </c>
      <c r="S292" s="182">
        <v>0</v>
      </c>
      <c r="T292" s="183">
        <f t="shared" si="13"/>
        <v>0</v>
      </c>
      <c r="AR292" s="15" t="s">
        <v>202</v>
      </c>
      <c r="AT292" s="15" t="s">
        <v>221</v>
      </c>
      <c r="AU292" s="15" t="s">
        <v>180</v>
      </c>
      <c r="AY292" s="15" t="s">
        <v>156</v>
      </c>
      <c r="BE292" s="184">
        <f t="shared" si="14"/>
        <v>0</v>
      </c>
      <c r="BF292" s="184">
        <f t="shared" si="15"/>
        <v>0</v>
      </c>
      <c r="BG292" s="184">
        <f t="shared" si="16"/>
        <v>0</v>
      </c>
      <c r="BH292" s="184">
        <f t="shared" si="17"/>
        <v>0</v>
      </c>
      <c r="BI292" s="184">
        <f t="shared" si="18"/>
        <v>0</v>
      </c>
      <c r="BJ292" s="15" t="s">
        <v>21</v>
      </c>
      <c r="BK292" s="184">
        <f t="shared" si="19"/>
        <v>0</v>
      </c>
      <c r="BL292" s="15" t="s">
        <v>162</v>
      </c>
      <c r="BM292" s="15" t="s">
        <v>1171</v>
      </c>
    </row>
    <row r="293" spans="2:65" s="1" customFormat="1" ht="16.5" customHeight="1">
      <c r="B293" s="32"/>
      <c r="C293" s="208" t="s">
        <v>1172</v>
      </c>
      <c r="D293" s="208" t="s">
        <v>221</v>
      </c>
      <c r="E293" s="209" t="s">
        <v>1173</v>
      </c>
      <c r="F293" s="210" t="s">
        <v>1174</v>
      </c>
      <c r="G293" s="211" t="s">
        <v>167</v>
      </c>
      <c r="H293" s="212">
        <v>50</v>
      </c>
      <c r="I293" s="213"/>
      <c r="J293" s="214">
        <f t="shared" si="10"/>
        <v>0</v>
      </c>
      <c r="K293" s="210" t="s">
        <v>225</v>
      </c>
      <c r="L293" s="215"/>
      <c r="M293" s="216" t="s">
        <v>1</v>
      </c>
      <c r="N293" s="217" t="s">
        <v>45</v>
      </c>
      <c r="O293" s="58"/>
      <c r="P293" s="182">
        <f t="shared" si="11"/>
        <v>0</v>
      </c>
      <c r="Q293" s="182">
        <v>0.00425</v>
      </c>
      <c r="R293" s="182">
        <f t="shared" si="12"/>
        <v>0.21250000000000002</v>
      </c>
      <c r="S293" s="182">
        <v>0</v>
      </c>
      <c r="T293" s="183">
        <f t="shared" si="13"/>
        <v>0</v>
      </c>
      <c r="AR293" s="15" t="s">
        <v>202</v>
      </c>
      <c r="AT293" s="15" t="s">
        <v>221</v>
      </c>
      <c r="AU293" s="15" t="s">
        <v>180</v>
      </c>
      <c r="AY293" s="15" t="s">
        <v>156</v>
      </c>
      <c r="BE293" s="184">
        <f t="shared" si="14"/>
        <v>0</v>
      </c>
      <c r="BF293" s="184">
        <f t="shared" si="15"/>
        <v>0</v>
      </c>
      <c r="BG293" s="184">
        <f t="shared" si="16"/>
        <v>0</v>
      </c>
      <c r="BH293" s="184">
        <f t="shared" si="17"/>
        <v>0</v>
      </c>
      <c r="BI293" s="184">
        <f t="shared" si="18"/>
        <v>0</v>
      </c>
      <c r="BJ293" s="15" t="s">
        <v>21</v>
      </c>
      <c r="BK293" s="184">
        <f t="shared" si="19"/>
        <v>0</v>
      </c>
      <c r="BL293" s="15" t="s">
        <v>162</v>
      </c>
      <c r="BM293" s="15" t="s">
        <v>1175</v>
      </c>
    </row>
    <row r="294" spans="2:65" s="1" customFormat="1" ht="16.5" customHeight="1">
      <c r="B294" s="32"/>
      <c r="C294" s="208" t="s">
        <v>1176</v>
      </c>
      <c r="D294" s="208" t="s">
        <v>221</v>
      </c>
      <c r="E294" s="209" t="s">
        <v>1177</v>
      </c>
      <c r="F294" s="210" t="s">
        <v>1178</v>
      </c>
      <c r="G294" s="211" t="s">
        <v>167</v>
      </c>
      <c r="H294" s="212">
        <v>1</v>
      </c>
      <c r="I294" s="213"/>
      <c r="J294" s="214">
        <f t="shared" si="10"/>
        <v>0</v>
      </c>
      <c r="K294" s="210" t="s">
        <v>225</v>
      </c>
      <c r="L294" s="215"/>
      <c r="M294" s="216" t="s">
        <v>1</v>
      </c>
      <c r="N294" s="217" t="s">
        <v>45</v>
      </c>
      <c r="O294" s="58"/>
      <c r="P294" s="182">
        <f t="shared" si="11"/>
        <v>0</v>
      </c>
      <c r="Q294" s="182">
        <v>0.003</v>
      </c>
      <c r="R294" s="182">
        <f t="shared" si="12"/>
        <v>0.003</v>
      </c>
      <c r="S294" s="182">
        <v>0</v>
      </c>
      <c r="T294" s="183">
        <f t="shared" si="13"/>
        <v>0</v>
      </c>
      <c r="AR294" s="15" t="s">
        <v>202</v>
      </c>
      <c r="AT294" s="15" t="s">
        <v>221</v>
      </c>
      <c r="AU294" s="15" t="s">
        <v>180</v>
      </c>
      <c r="AY294" s="15" t="s">
        <v>156</v>
      </c>
      <c r="BE294" s="184">
        <f t="shared" si="14"/>
        <v>0</v>
      </c>
      <c r="BF294" s="184">
        <f t="shared" si="15"/>
        <v>0</v>
      </c>
      <c r="BG294" s="184">
        <f t="shared" si="16"/>
        <v>0</v>
      </c>
      <c r="BH294" s="184">
        <f t="shared" si="17"/>
        <v>0</v>
      </c>
      <c r="BI294" s="184">
        <f t="shared" si="18"/>
        <v>0</v>
      </c>
      <c r="BJ294" s="15" t="s">
        <v>21</v>
      </c>
      <c r="BK294" s="184">
        <f t="shared" si="19"/>
        <v>0</v>
      </c>
      <c r="BL294" s="15" t="s">
        <v>162</v>
      </c>
      <c r="BM294" s="15" t="s">
        <v>1179</v>
      </c>
    </row>
    <row r="295" spans="2:65" s="1" customFormat="1" ht="16.5" customHeight="1">
      <c r="B295" s="32"/>
      <c r="C295" s="208" t="s">
        <v>1180</v>
      </c>
      <c r="D295" s="208" t="s">
        <v>221</v>
      </c>
      <c r="E295" s="209" t="s">
        <v>1181</v>
      </c>
      <c r="F295" s="210" t="s">
        <v>1182</v>
      </c>
      <c r="G295" s="211" t="s">
        <v>167</v>
      </c>
      <c r="H295" s="212">
        <v>17</v>
      </c>
      <c r="I295" s="213"/>
      <c r="J295" s="214">
        <f t="shared" si="10"/>
        <v>0</v>
      </c>
      <c r="K295" s="210" t="s">
        <v>225</v>
      </c>
      <c r="L295" s="215"/>
      <c r="M295" s="216" t="s">
        <v>1</v>
      </c>
      <c r="N295" s="217" t="s">
        <v>45</v>
      </c>
      <c r="O295" s="58"/>
      <c r="P295" s="182">
        <f t="shared" si="11"/>
        <v>0</v>
      </c>
      <c r="Q295" s="182">
        <v>0.00425</v>
      </c>
      <c r="R295" s="182">
        <f t="shared" si="12"/>
        <v>0.07225000000000001</v>
      </c>
      <c r="S295" s="182">
        <v>0</v>
      </c>
      <c r="T295" s="183">
        <f t="shared" si="13"/>
        <v>0</v>
      </c>
      <c r="AR295" s="15" t="s">
        <v>202</v>
      </c>
      <c r="AT295" s="15" t="s">
        <v>221</v>
      </c>
      <c r="AU295" s="15" t="s">
        <v>180</v>
      </c>
      <c r="AY295" s="15" t="s">
        <v>156</v>
      </c>
      <c r="BE295" s="184">
        <f t="shared" si="14"/>
        <v>0</v>
      </c>
      <c r="BF295" s="184">
        <f t="shared" si="15"/>
        <v>0</v>
      </c>
      <c r="BG295" s="184">
        <f t="shared" si="16"/>
        <v>0</v>
      </c>
      <c r="BH295" s="184">
        <f t="shared" si="17"/>
        <v>0</v>
      </c>
      <c r="BI295" s="184">
        <f t="shared" si="18"/>
        <v>0</v>
      </c>
      <c r="BJ295" s="15" t="s">
        <v>21</v>
      </c>
      <c r="BK295" s="184">
        <f t="shared" si="19"/>
        <v>0</v>
      </c>
      <c r="BL295" s="15" t="s">
        <v>162</v>
      </c>
      <c r="BM295" s="15" t="s">
        <v>1183</v>
      </c>
    </row>
    <row r="296" spans="2:65" s="1" customFormat="1" ht="16.5" customHeight="1">
      <c r="B296" s="32"/>
      <c r="C296" s="208" t="s">
        <v>1184</v>
      </c>
      <c r="D296" s="208" t="s">
        <v>221</v>
      </c>
      <c r="E296" s="209" t="s">
        <v>1185</v>
      </c>
      <c r="F296" s="210" t="s">
        <v>1186</v>
      </c>
      <c r="G296" s="211" t="s">
        <v>167</v>
      </c>
      <c r="H296" s="212">
        <v>8</v>
      </c>
      <c r="I296" s="213"/>
      <c r="J296" s="214">
        <f t="shared" si="10"/>
        <v>0</v>
      </c>
      <c r="K296" s="210" t="s">
        <v>225</v>
      </c>
      <c r="L296" s="215"/>
      <c r="M296" s="216" t="s">
        <v>1</v>
      </c>
      <c r="N296" s="217" t="s">
        <v>45</v>
      </c>
      <c r="O296" s="58"/>
      <c r="P296" s="182">
        <f t="shared" si="11"/>
        <v>0</v>
      </c>
      <c r="Q296" s="182">
        <v>0.003</v>
      </c>
      <c r="R296" s="182">
        <f t="shared" si="12"/>
        <v>0.024</v>
      </c>
      <c r="S296" s="182">
        <v>0</v>
      </c>
      <c r="T296" s="183">
        <f t="shared" si="13"/>
        <v>0</v>
      </c>
      <c r="AR296" s="15" t="s">
        <v>202</v>
      </c>
      <c r="AT296" s="15" t="s">
        <v>221</v>
      </c>
      <c r="AU296" s="15" t="s">
        <v>180</v>
      </c>
      <c r="AY296" s="15" t="s">
        <v>156</v>
      </c>
      <c r="BE296" s="184">
        <f t="shared" si="14"/>
        <v>0</v>
      </c>
      <c r="BF296" s="184">
        <f t="shared" si="15"/>
        <v>0</v>
      </c>
      <c r="BG296" s="184">
        <f t="shared" si="16"/>
        <v>0</v>
      </c>
      <c r="BH296" s="184">
        <f t="shared" si="17"/>
        <v>0</v>
      </c>
      <c r="BI296" s="184">
        <f t="shared" si="18"/>
        <v>0</v>
      </c>
      <c r="BJ296" s="15" t="s">
        <v>21</v>
      </c>
      <c r="BK296" s="184">
        <f t="shared" si="19"/>
        <v>0</v>
      </c>
      <c r="BL296" s="15" t="s">
        <v>162</v>
      </c>
      <c r="BM296" s="15" t="s">
        <v>1187</v>
      </c>
    </row>
    <row r="297" spans="2:65" s="1" customFormat="1" ht="16.5" customHeight="1">
      <c r="B297" s="32"/>
      <c r="C297" s="208" t="s">
        <v>1188</v>
      </c>
      <c r="D297" s="208" t="s">
        <v>221</v>
      </c>
      <c r="E297" s="209" t="s">
        <v>1189</v>
      </c>
      <c r="F297" s="210" t="s">
        <v>1190</v>
      </c>
      <c r="G297" s="211" t="s">
        <v>167</v>
      </c>
      <c r="H297" s="212">
        <v>18</v>
      </c>
      <c r="I297" s="213"/>
      <c r="J297" s="214">
        <f t="shared" si="10"/>
        <v>0</v>
      </c>
      <c r="K297" s="210" t="s">
        <v>225</v>
      </c>
      <c r="L297" s="215"/>
      <c r="M297" s="216" t="s">
        <v>1</v>
      </c>
      <c r="N297" s="217" t="s">
        <v>45</v>
      </c>
      <c r="O297" s="58"/>
      <c r="P297" s="182">
        <f t="shared" si="11"/>
        <v>0</v>
      </c>
      <c r="Q297" s="182">
        <v>0.00425</v>
      </c>
      <c r="R297" s="182">
        <f t="shared" si="12"/>
        <v>0.07650000000000001</v>
      </c>
      <c r="S297" s="182">
        <v>0</v>
      </c>
      <c r="T297" s="183">
        <f t="shared" si="13"/>
        <v>0</v>
      </c>
      <c r="AR297" s="15" t="s">
        <v>202</v>
      </c>
      <c r="AT297" s="15" t="s">
        <v>221</v>
      </c>
      <c r="AU297" s="15" t="s">
        <v>180</v>
      </c>
      <c r="AY297" s="15" t="s">
        <v>156</v>
      </c>
      <c r="BE297" s="184">
        <f t="shared" si="14"/>
        <v>0</v>
      </c>
      <c r="BF297" s="184">
        <f t="shared" si="15"/>
        <v>0</v>
      </c>
      <c r="BG297" s="184">
        <f t="shared" si="16"/>
        <v>0</v>
      </c>
      <c r="BH297" s="184">
        <f t="shared" si="17"/>
        <v>0</v>
      </c>
      <c r="BI297" s="184">
        <f t="shared" si="18"/>
        <v>0</v>
      </c>
      <c r="BJ297" s="15" t="s">
        <v>21</v>
      </c>
      <c r="BK297" s="184">
        <f t="shared" si="19"/>
        <v>0</v>
      </c>
      <c r="BL297" s="15" t="s">
        <v>162</v>
      </c>
      <c r="BM297" s="15" t="s">
        <v>1191</v>
      </c>
    </row>
    <row r="298" spans="2:65" s="1" customFormat="1" ht="16.5" customHeight="1">
      <c r="B298" s="32"/>
      <c r="C298" s="208" t="s">
        <v>1192</v>
      </c>
      <c r="D298" s="208" t="s">
        <v>221</v>
      </c>
      <c r="E298" s="209" t="s">
        <v>1193</v>
      </c>
      <c r="F298" s="210" t="s">
        <v>1194</v>
      </c>
      <c r="G298" s="211" t="s">
        <v>167</v>
      </c>
      <c r="H298" s="212">
        <v>2</v>
      </c>
      <c r="I298" s="213"/>
      <c r="J298" s="214">
        <f t="shared" si="10"/>
        <v>0</v>
      </c>
      <c r="K298" s="210" t="s">
        <v>225</v>
      </c>
      <c r="L298" s="215"/>
      <c r="M298" s="216" t="s">
        <v>1</v>
      </c>
      <c r="N298" s="217" t="s">
        <v>45</v>
      </c>
      <c r="O298" s="58"/>
      <c r="P298" s="182">
        <f t="shared" si="11"/>
        <v>0</v>
      </c>
      <c r="Q298" s="182">
        <v>0.003</v>
      </c>
      <c r="R298" s="182">
        <f t="shared" si="12"/>
        <v>0.006</v>
      </c>
      <c r="S298" s="182">
        <v>0</v>
      </c>
      <c r="T298" s="183">
        <f t="shared" si="13"/>
        <v>0</v>
      </c>
      <c r="AR298" s="15" t="s">
        <v>202</v>
      </c>
      <c r="AT298" s="15" t="s">
        <v>221</v>
      </c>
      <c r="AU298" s="15" t="s">
        <v>180</v>
      </c>
      <c r="AY298" s="15" t="s">
        <v>156</v>
      </c>
      <c r="BE298" s="184">
        <f t="shared" si="14"/>
        <v>0</v>
      </c>
      <c r="BF298" s="184">
        <f t="shared" si="15"/>
        <v>0</v>
      </c>
      <c r="BG298" s="184">
        <f t="shared" si="16"/>
        <v>0</v>
      </c>
      <c r="BH298" s="184">
        <f t="shared" si="17"/>
        <v>0</v>
      </c>
      <c r="BI298" s="184">
        <f t="shared" si="18"/>
        <v>0</v>
      </c>
      <c r="BJ298" s="15" t="s">
        <v>21</v>
      </c>
      <c r="BK298" s="184">
        <f t="shared" si="19"/>
        <v>0</v>
      </c>
      <c r="BL298" s="15" t="s">
        <v>162</v>
      </c>
      <c r="BM298" s="15" t="s">
        <v>1195</v>
      </c>
    </row>
    <row r="299" spans="2:65" s="1" customFormat="1" ht="16.5" customHeight="1">
      <c r="B299" s="32"/>
      <c r="C299" s="208" t="s">
        <v>1196</v>
      </c>
      <c r="D299" s="208" t="s">
        <v>221</v>
      </c>
      <c r="E299" s="209" t="s">
        <v>1197</v>
      </c>
      <c r="F299" s="210" t="s">
        <v>1198</v>
      </c>
      <c r="G299" s="211" t="s">
        <v>167</v>
      </c>
      <c r="H299" s="212">
        <v>55</v>
      </c>
      <c r="I299" s="213"/>
      <c r="J299" s="214">
        <f t="shared" si="10"/>
        <v>0</v>
      </c>
      <c r="K299" s="210" t="s">
        <v>225</v>
      </c>
      <c r="L299" s="215"/>
      <c r="M299" s="216" t="s">
        <v>1</v>
      </c>
      <c r="N299" s="217" t="s">
        <v>45</v>
      </c>
      <c r="O299" s="58"/>
      <c r="P299" s="182">
        <f t="shared" si="11"/>
        <v>0</v>
      </c>
      <c r="Q299" s="182">
        <v>0.003</v>
      </c>
      <c r="R299" s="182">
        <f t="shared" si="12"/>
        <v>0.165</v>
      </c>
      <c r="S299" s="182">
        <v>0</v>
      </c>
      <c r="T299" s="183">
        <f t="shared" si="13"/>
        <v>0</v>
      </c>
      <c r="AR299" s="15" t="s">
        <v>202</v>
      </c>
      <c r="AT299" s="15" t="s">
        <v>221</v>
      </c>
      <c r="AU299" s="15" t="s">
        <v>180</v>
      </c>
      <c r="AY299" s="15" t="s">
        <v>156</v>
      </c>
      <c r="BE299" s="184">
        <f t="shared" si="14"/>
        <v>0</v>
      </c>
      <c r="BF299" s="184">
        <f t="shared" si="15"/>
        <v>0</v>
      </c>
      <c r="BG299" s="184">
        <f t="shared" si="16"/>
        <v>0</v>
      </c>
      <c r="BH299" s="184">
        <f t="shared" si="17"/>
        <v>0</v>
      </c>
      <c r="BI299" s="184">
        <f t="shared" si="18"/>
        <v>0</v>
      </c>
      <c r="BJ299" s="15" t="s">
        <v>21</v>
      </c>
      <c r="BK299" s="184">
        <f t="shared" si="19"/>
        <v>0</v>
      </c>
      <c r="BL299" s="15" t="s">
        <v>162</v>
      </c>
      <c r="BM299" s="15" t="s">
        <v>1199</v>
      </c>
    </row>
    <row r="300" spans="2:65" s="1" customFormat="1" ht="16.5" customHeight="1">
      <c r="B300" s="32"/>
      <c r="C300" s="208" t="s">
        <v>1200</v>
      </c>
      <c r="D300" s="208" t="s">
        <v>221</v>
      </c>
      <c r="E300" s="209" t="s">
        <v>1201</v>
      </c>
      <c r="F300" s="210" t="s">
        <v>1202</v>
      </c>
      <c r="G300" s="211" t="s">
        <v>167</v>
      </c>
      <c r="H300" s="212">
        <v>30</v>
      </c>
      <c r="I300" s="213"/>
      <c r="J300" s="214">
        <f t="shared" si="10"/>
        <v>0</v>
      </c>
      <c r="K300" s="210" t="s">
        <v>225</v>
      </c>
      <c r="L300" s="215"/>
      <c r="M300" s="216" t="s">
        <v>1</v>
      </c>
      <c r="N300" s="217" t="s">
        <v>45</v>
      </c>
      <c r="O300" s="58"/>
      <c r="P300" s="182">
        <f t="shared" si="11"/>
        <v>0</v>
      </c>
      <c r="Q300" s="182">
        <v>0.003</v>
      </c>
      <c r="R300" s="182">
        <f t="shared" si="12"/>
        <v>0.09</v>
      </c>
      <c r="S300" s="182">
        <v>0</v>
      </c>
      <c r="T300" s="183">
        <f t="shared" si="13"/>
        <v>0</v>
      </c>
      <c r="AR300" s="15" t="s">
        <v>202</v>
      </c>
      <c r="AT300" s="15" t="s">
        <v>221</v>
      </c>
      <c r="AU300" s="15" t="s">
        <v>180</v>
      </c>
      <c r="AY300" s="15" t="s">
        <v>156</v>
      </c>
      <c r="BE300" s="184">
        <f t="shared" si="14"/>
        <v>0</v>
      </c>
      <c r="BF300" s="184">
        <f t="shared" si="15"/>
        <v>0</v>
      </c>
      <c r="BG300" s="184">
        <f t="shared" si="16"/>
        <v>0</v>
      </c>
      <c r="BH300" s="184">
        <f t="shared" si="17"/>
        <v>0</v>
      </c>
      <c r="BI300" s="184">
        <f t="shared" si="18"/>
        <v>0</v>
      </c>
      <c r="BJ300" s="15" t="s">
        <v>21</v>
      </c>
      <c r="BK300" s="184">
        <f t="shared" si="19"/>
        <v>0</v>
      </c>
      <c r="BL300" s="15" t="s">
        <v>162</v>
      </c>
      <c r="BM300" s="15" t="s">
        <v>1203</v>
      </c>
    </row>
    <row r="301" spans="2:65" s="1" customFormat="1" ht="16.5" customHeight="1">
      <c r="B301" s="32"/>
      <c r="C301" s="208" t="s">
        <v>1204</v>
      </c>
      <c r="D301" s="208" t="s">
        <v>221</v>
      </c>
      <c r="E301" s="209" t="s">
        <v>1205</v>
      </c>
      <c r="F301" s="210" t="s">
        <v>1206</v>
      </c>
      <c r="G301" s="211" t="s">
        <v>167</v>
      </c>
      <c r="H301" s="212">
        <v>40</v>
      </c>
      <c r="I301" s="213"/>
      <c r="J301" s="214">
        <f t="shared" si="10"/>
        <v>0</v>
      </c>
      <c r="K301" s="210" t="s">
        <v>225</v>
      </c>
      <c r="L301" s="215"/>
      <c r="M301" s="216" t="s">
        <v>1</v>
      </c>
      <c r="N301" s="217" t="s">
        <v>45</v>
      </c>
      <c r="O301" s="58"/>
      <c r="P301" s="182">
        <f t="shared" si="11"/>
        <v>0</v>
      </c>
      <c r="Q301" s="182">
        <v>0.003</v>
      </c>
      <c r="R301" s="182">
        <f t="shared" si="12"/>
        <v>0.12</v>
      </c>
      <c r="S301" s="182">
        <v>0</v>
      </c>
      <c r="T301" s="183">
        <f t="shared" si="13"/>
        <v>0</v>
      </c>
      <c r="AR301" s="15" t="s">
        <v>202</v>
      </c>
      <c r="AT301" s="15" t="s">
        <v>221</v>
      </c>
      <c r="AU301" s="15" t="s">
        <v>180</v>
      </c>
      <c r="AY301" s="15" t="s">
        <v>156</v>
      </c>
      <c r="BE301" s="184">
        <f t="shared" si="14"/>
        <v>0</v>
      </c>
      <c r="BF301" s="184">
        <f t="shared" si="15"/>
        <v>0</v>
      </c>
      <c r="BG301" s="184">
        <f t="shared" si="16"/>
        <v>0</v>
      </c>
      <c r="BH301" s="184">
        <f t="shared" si="17"/>
        <v>0</v>
      </c>
      <c r="BI301" s="184">
        <f t="shared" si="18"/>
        <v>0</v>
      </c>
      <c r="BJ301" s="15" t="s">
        <v>21</v>
      </c>
      <c r="BK301" s="184">
        <f t="shared" si="19"/>
        <v>0</v>
      </c>
      <c r="BL301" s="15" t="s">
        <v>162</v>
      </c>
      <c r="BM301" s="15" t="s">
        <v>1207</v>
      </c>
    </row>
    <row r="302" spans="2:65" s="1" customFormat="1" ht="16.5" customHeight="1">
      <c r="B302" s="32"/>
      <c r="C302" s="208" t="s">
        <v>1208</v>
      </c>
      <c r="D302" s="208" t="s">
        <v>221</v>
      </c>
      <c r="E302" s="209" t="s">
        <v>1209</v>
      </c>
      <c r="F302" s="210" t="s">
        <v>1210</v>
      </c>
      <c r="G302" s="211" t="s">
        <v>167</v>
      </c>
      <c r="H302" s="212">
        <v>100</v>
      </c>
      <c r="I302" s="213"/>
      <c r="J302" s="214">
        <f t="shared" si="10"/>
        <v>0</v>
      </c>
      <c r="K302" s="210" t="s">
        <v>225</v>
      </c>
      <c r="L302" s="215"/>
      <c r="M302" s="216" t="s">
        <v>1</v>
      </c>
      <c r="N302" s="217" t="s">
        <v>45</v>
      </c>
      <c r="O302" s="58"/>
      <c r="P302" s="182">
        <f t="shared" si="11"/>
        <v>0</v>
      </c>
      <c r="Q302" s="182">
        <v>0.003</v>
      </c>
      <c r="R302" s="182">
        <f t="shared" si="12"/>
        <v>0.3</v>
      </c>
      <c r="S302" s="182">
        <v>0</v>
      </c>
      <c r="T302" s="183">
        <f t="shared" si="13"/>
        <v>0</v>
      </c>
      <c r="AR302" s="15" t="s">
        <v>202</v>
      </c>
      <c r="AT302" s="15" t="s">
        <v>221</v>
      </c>
      <c r="AU302" s="15" t="s">
        <v>180</v>
      </c>
      <c r="AY302" s="15" t="s">
        <v>156</v>
      </c>
      <c r="BE302" s="184">
        <f t="shared" si="14"/>
        <v>0</v>
      </c>
      <c r="BF302" s="184">
        <f t="shared" si="15"/>
        <v>0</v>
      </c>
      <c r="BG302" s="184">
        <f t="shared" si="16"/>
        <v>0</v>
      </c>
      <c r="BH302" s="184">
        <f t="shared" si="17"/>
        <v>0</v>
      </c>
      <c r="BI302" s="184">
        <f t="shared" si="18"/>
        <v>0</v>
      </c>
      <c r="BJ302" s="15" t="s">
        <v>21</v>
      </c>
      <c r="BK302" s="184">
        <f t="shared" si="19"/>
        <v>0</v>
      </c>
      <c r="BL302" s="15" t="s">
        <v>162</v>
      </c>
      <c r="BM302" s="15" t="s">
        <v>1211</v>
      </c>
    </row>
    <row r="303" spans="2:65" s="1" customFormat="1" ht="16.5" customHeight="1">
      <c r="B303" s="32"/>
      <c r="C303" s="208" t="s">
        <v>1212</v>
      </c>
      <c r="D303" s="208" t="s">
        <v>221</v>
      </c>
      <c r="E303" s="209" t="s">
        <v>1213</v>
      </c>
      <c r="F303" s="210" t="s">
        <v>1214</v>
      </c>
      <c r="G303" s="211" t="s">
        <v>167</v>
      </c>
      <c r="H303" s="212">
        <v>56</v>
      </c>
      <c r="I303" s="213"/>
      <c r="J303" s="214">
        <f t="shared" si="10"/>
        <v>0</v>
      </c>
      <c r="K303" s="210" t="s">
        <v>225</v>
      </c>
      <c r="L303" s="215"/>
      <c r="M303" s="216" t="s">
        <v>1</v>
      </c>
      <c r="N303" s="217" t="s">
        <v>45</v>
      </c>
      <c r="O303" s="58"/>
      <c r="P303" s="182">
        <f t="shared" si="11"/>
        <v>0</v>
      </c>
      <c r="Q303" s="182">
        <v>0.00325</v>
      </c>
      <c r="R303" s="182">
        <f t="shared" si="12"/>
        <v>0.182</v>
      </c>
      <c r="S303" s="182">
        <v>0</v>
      </c>
      <c r="T303" s="183">
        <f t="shared" si="13"/>
        <v>0</v>
      </c>
      <c r="AR303" s="15" t="s">
        <v>202</v>
      </c>
      <c r="AT303" s="15" t="s">
        <v>221</v>
      </c>
      <c r="AU303" s="15" t="s">
        <v>180</v>
      </c>
      <c r="AY303" s="15" t="s">
        <v>156</v>
      </c>
      <c r="BE303" s="184">
        <f t="shared" si="14"/>
        <v>0</v>
      </c>
      <c r="BF303" s="184">
        <f t="shared" si="15"/>
        <v>0</v>
      </c>
      <c r="BG303" s="184">
        <f t="shared" si="16"/>
        <v>0</v>
      </c>
      <c r="BH303" s="184">
        <f t="shared" si="17"/>
        <v>0</v>
      </c>
      <c r="BI303" s="184">
        <f t="shared" si="18"/>
        <v>0</v>
      </c>
      <c r="BJ303" s="15" t="s">
        <v>21</v>
      </c>
      <c r="BK303" s="184">
        <f t="shared" si="19"/>
        <v>0</v>
      </c>
      <c r="BL303" s="15" t="s">
        <v>162</v>
      </c>
      <c r="BM303" s="15" t="s">
        <v>1215</v>
      </c>
    </row>
    <row r="304" spans="2:65" s="1" customFormat="1" ht="16.5" customHeight="1">
      <c r="B304" s="32"/>
      <c r="C304" s="208" t="s">
        <v>1216</v>
      </c>
      <c r="D304" s="208" t="s">
        <v>221</v>
      </c>
      <c r="E304" s="209" t="s">
        <v>1217</v>
      </c>
      <c r="F304" s="210" t="s">
        <v>1218</v>
      </c>
      <c r="G304" s="211" t="s">
        <v>167</v>
      </c>
      <c r="H304" s="212">
        <v>2</v>
      </c>
      <c r="I304" s="213"/>
      <c r="J304" s="214">
        <f t="shared" si="10"/>
        <v>0</v>
      </c>
      <c r="K304" s="210" t="s">
        <v>225</v>
      </c>
      <c r="L304" s="215"/>
      <c r="M304" s="216" t="s">
        <v>1</v>
      </c>
      <c r="N304" s="217" t="s">
        <v>45</v>
      </c>
      <c r="O304" s="58"/>
      <c r="P304" s="182">
        <f t="shared" si="11"/>
        <v>0</v>
      </c>
      <c r="Q304" s="182">
        <v>0.025</v>
      </c>
      <c r="R304" s="182">
        <f t="shared" si="12"/>
        <v>0.05</v>
      </c>
      <c r="S304" s="182">
        <v>0</v>
      </c>
      <c r="T304" s="183">
        <f t="shared" si="13"/>
        <v>0</v>
      </c>
      <c r="AR304" s="15" t="s">
        <v>202</v>
      </c>
      <c r="AT304" s="15" t="s">
        <v>221</v>
      </c>
      <c r="AU304" s="15" t="s">
        <v>180</v>
      </c>
      <c r="AY304" s="15" t="s">
        <v>156</v>
      </c>
      <c r="BE304" s="184">
        <f t="shared" si="14"/>
        <v>0</v>
      </c>
      <c r="BF304" s="184">
        <f t="shared" si="15"/>
        <v>0</v>
      </c>
      <c r="BG304" s="184">
        <f t="shared" si="16"/>
        <v>0</v>
      </c>
      <c r="BH304" s="184">
        <f t="shared" si="17"/>
        <v>0</v>
      </c>
      <c r="BI304" s="184">
        <f t="shared" si="18"/>
        <v>0</v>
      </c>
      <c r="BJ304" s="15" t="s">
        <v>21</v>
      </c>
      <c r="BK304" s="184">
        <f t="shared" si="19"/>
        <v>0</v>
      </c>
      <c r="BL304" s="15" t="s">
        <v>162</v>
      </c>
      <c r="BM304" s="15" t="s">
        <v>1219</v>
      </c>
    </row>
    <row r="305" spans="2:63" s="13" customFormat="1" ht="20.85" customHeight="1">
      <c r="B305" s="223"/>
      <c r="C305" s="224"/>
      <c r="D305" s="225" t="s">
        <v>73</v>
      </c>
      <c r="E305" s="225" t="s">
        <v>1220</v>
      </c>
      <c r="F305" s="225" t="s">
        <v>1221</v>
      </c>
      <c r="G305" s="224"/>
      <c r="H305" s="224"/>
      <c r="I305" s="226"/>
      <c r="J305" s="227">
        <f>BK305</f>
        <v>0</v>
      </c>
      <c r="K305" s="224"/>
      <c r="L305" s="228"/>
      <c r="M305" s="229"/>
      <c r="N305" s="230"/>
      <c r="O305" s="230"/>
      <c r="P305" s="231">
        <f>SUM(P306:P348)</f>
        <v>0</v>
      </c>
      <c r="Q305" s="230"/>
      <c r="R305" s="231">
        <f>SUM(R306:R348)</f>
        <v>0.8578000000000005</v>
      </c>
      <c r="S305" s="230"/>
      <c r="T305" s="232">
        <f>SUM(T306:T348)</f>
        <v>0</v>
      </c>
      <c r="AR305" s="233" t="s">
        <v>162</v>
      </c>
      <c r="AT305" s="234" t="s">
        <v>73</v>
      </c>
      <c r="AU305" s="234" t="s">
        <v>162</v>
      </c>
      <c r="AY305" s="233" t="s">
        <v>156</v>
      </c>
      <c r="BK305" s="235">
        <f>SUM(BK306:BK348)</f>
        <v>0</v>
      </c>
    </row>
    <row r="306" spans="2:65" s="1" customFormat="1" ht="16.5" customHeight="1">
      <c r="B306" s="32"/>
      <c r="C306" s="208" t="s">
        <v>1222</v>
      </c>
      <c r="D306" s="208" t="s">
        <v>221</v>
      </c>
      <c r="E306" s="209" t="s">
        <v>1223</v>
      </c>
      <c r="F306" s="210" t="s">
        <v>1224</v>
      </c>
      <c r="G306" s="211" t="s">
        <v>167</v>
      </c>
      <c r="H306" s="212">
        <v>10</v>
      </c>
      <c r="I306" s="213"/>
      <c r="J306" s="214">
        <f>ROUND(I306*H306,2)</f>
        <v>0</v>
      </c>
      <c r="K306" s="210" t="s">
        <v>225</v>
      </c>
      <c r="L306" s="215"/>
      <c r="M306" s="216" t="s">
        <v>1</v>
      </c>
      <c r="N306" s="217" t="s">
        <v>45</v>
      </c>
      <c r="O306" s="58"/>
      <c r="P306" s="182">
        <f>O306*H306</f>
        <v>0</v>
      </c>
      <c r="Q306" s="182">
        <v>0.001</v>
      </c>
      <c r="R306" s="182">
        <f>Q306*H306</f>
        <v>0.01</v>
      </c>
      <c r="S306" s="182">
        <v>0</v>
      </c>
      <c r="T306" s="183">
        <f>S306*H306</f>
        <v>0</v>
      </c>
      <c r="AR306" s="15" t="s">
        <v>202</v>
      </c>
      <c r="AT306" s="15" t="s">
        <v>221</v>
      </c>
      <c r="AU306" s="15" t="s">
        <v>180</v>
      </c>
      <c r="AY306" s="15" t="s">
        <v>156</v>
      </c>
      <c r="BE306" s="184">
        <f>IF(N306="základní",J306,0)</f>
        <v>0</v>
      </c>
      <c r="BF306" s="184">
        <f>IF(N306="snížená",J306,0)</f>
        <v>0</v>
      </c>
      <c r="BG306" s="184">
        <f>IF(N306="zákl. přenesená",J306,0)</f>
        <v>0</v>
      </c>
      <c r="BH306" s="184">
        <f>IF(N306="sníž. přenesená",J306,0)</f>
        <v>0</v>
      </c>
      <c r="BI306" s="184">
        <f>IF(N306="nulová",J306,0)</f>
        <v>0</v>
      </c>
      <c r="BJ306" s="15" t="s">
        <v>21</v>
      </c>
      <c r="BK306" s="184">
        <f>ROUND(I306*H306,2)</f>
        <v>0</v>
      </c>
      <c r="BL306" s="15" t="s">
        <v>162</v>
      </c>
      <c r="BM306" s="15" t="s">
        <v>1225</v>
      </c>
    </row>
    <row r="307" spans="2:65" s="1" customFormat="1" ht="16.5" customHeight="1">
      <c r="B307" s="32"/>
      <c r="C307" s="208" t="s">
        <v>1226</v>
      </c>
      <c r="D307" s="208" t="s">
        <v>221</v>
      </c>
      <c r="E307" s="209" t="s">
        <v>1227</v>
      </c>
      <c r="F307" s="210" t="s">
        <v>1228</v>
      </c>
      <c r="G307" s="211" t="s">
        <v>167</v>
      </c>
      <c r="H307" s="212">
        <v>20</v>
      </c>
      <c r="I307" s="213"/>
      <c r="J307" s="214">
        <f>ROUND(I307*H307,2)</f>
        <v>0</v>
      </c>
      <c r="K307" s="210" t="s">
        <v>225</v>
      </c>
      <c r="L307" s="215"/>
      <c r="M307" s="216" t="s">
        <v>1</v>
      </c>
      <c r="N307" s="217" t="s">
        <v>45</v>
      </c>
      <c r="O307" s="58"/>
      <c r="P307" s="182">
        <f>O307*H307</f>
        <v>0</v>
      </c>
      <c r="Q307" s="182">
        <v>0.001</v>
      </c>
      <c r="R307" s="182">
        <f>Q307*H307</f>
        <v>0.02</v>
      </c>
      <c r="S307" s="182">
        <v>0</v>
      </c>
      <c r="T307" s="183">
        <f>S307*H307</f>
        <v>0</v>
      </c>
      <c r="AR307" s="15" t="s">
        <v>202</v>
      </c>
      <c r="AT307" s="15" t="s">
        <v>221</v>
      </c>
      <c r="AU307" s="15" t="s">
        <v>180</v>
      </c>
      <c r="AY307" s="15" t="s">
        <v>156</v>
      </c>
      <c r="BE307" s="184">
        <f>IF(N307="základní",J307,0)</f>
        <v>0</v>
      </c>
      <c r="BF307" s="184">
        <f>IF(N307="snížená",J307,0)</f>
        <v>0</v>
      </c>
      <c r="BG307" s="184">
        <f>IF(N307="zákl. přenesená",J307,0)</f>
        <v>0</v>
      </c>
      <c r="BH307" s="184">
        <f>IF(N307="sníž. přenesená",J307,0)</f>
        <v>0</v>
      </c>
      <c r="BI307" s="184">
        <f>IF(N307="nulová",J307,0)</f>
        <v>0</v>
      </c>
      <c r="BJ307" s="15" t="s">
        <v>21</v>
      </c>
      <c r="BK307" s="184">
        <f>ROUND(I307*H307,2)</f>
        <v>0</v>
      </c>
      <c r="BL307" s="15" t="s">
        <v>162</v>
      </c>
      <c r="BM307" s="15" t="s">
        <v>1229</v>
      </c>
    </row>
    <row r="308" spans="2:65" s="1" customFormat="1" ht="16.5" customHeight="1">
      <c r="B308" s="32"/>
      <c r="C308" s="208" t="s">
        <v>1230</v>
      </c>
      <c r="D308" s="208" t="s">
        <v>221</v>
      </c>
      <c r="E308" s="209" t="s">
        <v>1231</v>
      </c>
      <c r="F308" s="210" t="s">
        <v>1232</v>
      </c>
      <c r="G308" s="211" t="s">
        <v>167</v>
      </c>
      <c r="H308" s="212">
        <v>27</v>
      </c>
      <c r="I308" s="213"/>
      <c r="J308" s="214">
        <f>ROUND(I308*H308,2)</f>
        <v>0</v>
      </c>
      <c r="K308" s="210" t="s">
        <v>225</v>
      </c>
      <c r="L308" s="215"/>
      <c r="M308" s="216" t="s">
        <v>1</v>
      </c>
      <c r="N308" s="217" t="s">
        <v>45</v>
      </c>
      <c r="O308" s="58"/>
      <c r="P308" s="182">
        <f>O308*H308</f>
        <v>0</v>
      </c>
      <c r="Q308" s="182">
        <v>0.001</v>
      </c>
      <c r="R308" s="182">
        <f>Q308*H308</f>
        <v>0.027</v>
      </c>
      <c r="S308" s="182">
        <v>0</v>
      </c>
      <c r="T308" s="183">
        <f>S308*H308</f>
        <v>0</v>
      </c>
      <c r="AR308" s="15" t="s">
        <v>202</v>
      </c>
      <c r="AT308" s="15" t="s">
        <v>221</v>
      </c>
      <c r="AU308" s="15" t="s">
        <v>180</v>
      </c>
      <c r="AY308" s="15" t="s">
        <v>156</v>
      </c>
      <c r="BE308" s="184">
        <f>IF(N308="základní",J308,0)</f>
        <v>0</v>
      </c>
      <c r="BF308" s="184">
        <f>IF(N308="snížená",J308,0)</f>
        <v>0</v>
      </c>
      <c r="BG308" s="184">
        <f>IF(N308="zákl. přenesená",J308,0)</f>
        <v>0</v>
      </c>
      <c r="BH308" s="184">
        <f>IF(N308="sníž. přenesená",J308,0)</f>
        <v>0</v>
      </c>
      <c r="BI308" s="184">
        <f>IF(N308="nulová",J308,0)</f>
        <v>0</v>
      </c>
      <c r="BJ308" s="15" t="s">
        <v>21</v>
      </c>
      <c r="BK308" s="184">
        <f>ROUND(I308*H308,2)</f>
        <v>0</v>
      </c>
      <c r="BL308" s="15" t="s">
        <v>162</v>
      </c>
      <c r="BM308" s="15" t="s">
        <v>1233</v>
      </c>
    </row>
    <row r="309" spans="2:51" s="11" customFormat="1" ht="12">
      <c r="B309" s="185"/>
      <c r="C309" s="186"/>
      <c r="D309" s="187" t="s">
        <v>164</v>
      </c>
      <c r="E309" s="188" t="s">
        <v>1</v>
      </c>
      <c r="F309" s="189" t="s">
        <v>1234</v>
      </c>
      <c r="G309" s="186"/>
      <c r="H309" s="190">
        <v>27</v>
      </c>
      <c r="I309" s="191"/>
      <c r="J309" s="186"/>
      <c r="K309" s="186"/>
      <c r="L309" s="192"/>
      <c r="M309" s="193"/>
      <c r="N309" s="194"/>
      <c r="O309" s="194"/>
      <c r="P309" s="194"/>
      <c r="Q309" s="194"/>
      <c r="R309" s="194"/>
      <c r="S309" s="194"/>
      <c r="T309" s="195"/>
      <c r="AT309" s="196" t="s">
        <v>164</v>
      </c>
      <c r="AU309" s="196" t="s">
        <v>180</v>
      </c>
      <c r="AV309" s="11" t="s">
        <v>83</v>
      </c>
      <c r="AW309" s="11" t="s">
        <v>36</v>
      </c>
      <c r="AX309" s="11" t="s">
        <v>21</v>
      </c>
      <c r="AY309" s="196" t="s">
        <v>156</v>
      </c>
    </row>
    <row r="310" spans="2:65" s="1" customFormat="1" ht="16.5" customHeight="1">
      <c r="B310" s="32"/>
      <c r="C310" s="208" t="s">
        <v>1235</v>
      </c>
      <c r="D310" s="208" t="s">
        <v>221</v>
      </c>
      <c r="E310" s="209" t="s">
        <v>1236</v>
      </c>
      <c r="F310" s="210" t="s">
        <v>1237</v>
      </c>
      <c r="G310" s="211" t="s">
        <v>167</v>
      </c>
      <c r="H310" s="212">
        <v>20</v>
      </c>
      <c r="I310" s="213"/>
      <c r="J310" s="214">
        <f aca="true" t="shared" si="20" ref="J310:J348">ROUND(I310*H310,2)</f>
        <v>0</v>
      </c>
      <c r="K310" s="210" t="s">
        <v>225</v>
      </c>
      <c r="L310" s="215"/>
      <c r="M310" s="216" t="s">
        <v>1</v>
      </c>
      <c r="N310" s="217" t="s">
        <v>45</v>
      </c>
      <c r="O310" s="58"/>
      <c r="P310" s="182">
        <f aca="true" t="shared" si="21" ref="P310:P348">O310*H310</f>
        <v>0</v>
      </c>
      <c r="Q310" s="182">
        <v>0.001</v>
      </c>
      <c r="R310" s="182">
        <f aca="true" t="shared" si="22" ref="R310:R348">Q310*H310</f>
        <v>0.02</v>
      </c>
      <c r="S310" s="182">
        <v>0</v>
      </c>
      <c r="T310" s="183">
        <f aca="true" t="shared" si="23" ref="T310:T348">S310*H310</f>
        <v>0</v>
      </c>
      <c r="AR310" s="15" t="s">
        <v>202</v>
      </c>
      <c r="AT310" s="15" t="s">
        <v>221</v>
      </c>
      <c r="AU310" s="15" t="s">
        <v>180</v>
      </c>
      <c r="AY310" s="15" t="s">
        <v>156</v>
      </c>
      <c r="BE310" s="184">
        <f aca="true" t="shared" si="24" ref="BE310:BE348">IF(N310="základní",J310,0)</f>
        <v>0</v>
      </c>
      <c r="BF310" s="184">
        <f aca="true" t="shared" si="25" ref="BF310:BF348">IF(N310="snížená",J310,0)</f>
        <v>0</v>
      </c>
      <c r="BG310" s="184">
        <f aca="true" t="shared" si="26" ref="BG310:BG348">IF(N310="zákl. přenesená",J310,0)</f>
        <v>0</v>
      </c>
      <c r="BH310" s="184">
        <f aca="true" t="shared" si="27" ref="BH310:BH348">IF(N310="sníž. přenesená",J310,0)</f>
        <v>0</v>
      </c>
      <c r="BI310" s="184">
        <f aca="true" t="shared" si="28" ref="BI310:BI348">IF(N310="nulová",J310,0)</f>
        <v>0</v>
      </c>
      <c r="BJ310" s="15" t="s">
        <v>21</v>
      </c>
      <c r="BK310" s="184">
        <f aca="true" t="shared" si="29" ref="BK310:BK348">ROUND(I310*H310,2)</f>
        <v>0</v>
      </c>
      <c r="BL310" s="15" t="s">
        <v>162</v>
      </c>
      <c r="BM310" s="15" t="s">
        <v>1238</v>
      </c>
    </row>
    <row r="311" spans="2:65" s="1" customFormat="1" ht="16.5" customHeight="1">
      <c r="B311" s="32"/>
      <c r="C311" s="208" t="s">
        <v>1239</v>
      </c>
      <c r="D311" s="208" t="s">
        <v>221</v>
      </c>
      <c r="E311" s="209" t="s">
        <v>1240</v>
      </c>
      <c r="F311" s="210" t="s">
        <v>1241</v>
      </c>
      <c r="G311" s="211" t="s">
        <v>167</v>
      </c>
      <c r="H311" s="212">
        <v>25</v>
      </c>
      <c r="I311" s="213"/>
      <c r="J311" s="214">
        <f t="shared" si="20"/>
        <v>0</v>
      </c>
      <c r="K311" s="210" t="s">
        <v>225</v>
      </c>
      <c r="L311" s="215"/>
      <c r="M311" s="216" t="s">
        <v>1</v>
      </c>
      <c r="N311" s="217" t="s">
        <v>45</v>
      </c>
      <c r="O311" s="58"/>
      <c r="P311" s="182">
        <f t="shared" si="21"/>
        <v>0</v>
      </c>
      <c r="Q311" s="182">
        <v>0.001</v>
      </c>
      <c r="R311" s="182">
        <f t="shared" si="22"/>
        <v>0.025</v>
      </c>
      <c r="S311" s="182">
        <v>0</v>
      </c>
      <c r="T311" s="183">
        <f t="shared" si="23"/>
        <v>0</v>
      </c>
      <c r="AR311" s="15" t="s">
        <v>202</v>
      </c>
      <c r="AT311" s="15" t="s">
        <v>221</v>
      </c>
      <c r="AU311" s="15" t="s">
        <v>180</v>
      </c>
      <c r="AY311" s="15" t="s">
        <v>156</v>
      </c>
      <c r="BE311" s="184">
        <f t="shared" si="24"/>
        <v>0</v>
      </c>
      <c r="BF311" s="184">
        <f t="shared" si="25"/>
        <v>0</v>
      </c>
      <c r="BG311" s="184">
        <f t="shared" si="26"/>
        <v>0</v>
      </c>
      <c r="BH311" s="184">
        <f t="shared" si="27"/>
        <v>0</v>
      </c>
      <c r="BI311" s="184">
        <f t="shared" si="28"/>
        <v>0</v>
      </c>
      <c r="BJ311" s="15" t="s">
        <v>21</v>
      </c>
      <c r="BK311" s="184">
        <f t="shared" si="29"/>
        <v>0</v>
      </c>
      <c r="BL311" s="15" t="s">
        <v>162</v>
      </c>
      <c r="BM311" s="15" t="s">
        <v>1242</v>
      </c>
    </row>
    <row r="312" spans="2:65" s="1" customFormat="1" ht="16.5" customHeight="1">
      <c r="B312" s="32"/>
      <c r="C312" s="208" t="s">
        <v>1243</v>
      </c>
      <c r="D312" s="208" t="s">
        <v>221</v>
      </c>
      <c r="E312" s="209" t="s">
        <v>1244</v>
      </c>
      <c r="F312" s="210" t="s">
        <v>1245</v>
      </c>
      <c r="G312" s="211" t="s">
        <v>167</v>
      </c>
      <c r="H312" s="212">
        <v>20</v>
      </c>
      <c r="I312" s="213"/>
      <c r="J312" s="214">
        <f t="shared" si="20"/>
        <v>0</v>
      </c>
      <c r="K312" s="210" t="s">
        <v>225</v>
      </c>
      <c r="L312" s="215"/>
      <c r="M312" s="216" t="s">
        <v>1</v>
      </c>
      <c r="N312" s="217" t="s">
        <v>45</v>
      </c>
      <c r="O312" s="58"/>
      <c r="P312" s="182">
        <f t="shared" si="21"/>
        <v>0</v>
      </c>
      <c r="Q312" s="182">
        <v>0.001</v>
      </c>
      <c r="R312" s="182">
        <f t="shared" si="22"/>
        <v>0.02</v>
      </c>
      <c r="S312" s="182">
        <v>0</v>
      </c>
      <c r="T312" s="183">
        <f t="shared" si="23"/>
        <v>0</v>
      </c>
      <c r="AR312" s="15" t="s">
        <v>202</v>
      </c>
      <c r="AT312" s="15" t="s">
        <v>221</v>
      </c>
      <c r="AU312" s="15" t="s">
        <v>180</v>
      </c>
      <c r="AY312" s="15" t="s">
        <v>156</v>
      </c>
      <c r="BE312" s="184">
        <f t="shared" si="24"/>
        <v>0</v>
      </c>
      <c r="BF312" s="184">
        <f t="shared" si="25"/>
        <v>0</v>
      </c>
      <c r="BG312" s="184">
        <f t="shared" si="26"/>
        <v>0</v>
      </c>
      <c r="BH312" s="184">
        <f t="shared" si="27"/>
        <v>0</v>
      </c>
      <c r="BI312" s="184">
        <f t="shared" si="28"/>
        <v>0</v>
      </c>
      <c r="BJ312" s="15" t="s">
        <v>21</v>
      </c>
      <c r="BK312" s="184">
        <f t="shared" si="29"/>
        <v>0</v>
      </c>
      <c r="BL312" s="15" t="s">
        <v>162</v>
      </c>
      <c r="BM312" s="15" t="s">
        <v>1246</v>
      </c>
    </row>
    <row r="313" spans="2:65" s="1" customFormat="1" ht="16.5" customHeight="1">
      <c r="B313" s="32"/>
      <c r="C313" s="208" t="s">
        <v>1247</v>
      </c>
      <c r="D313" s="208" t="s">
        <v>221</v>
      </c>
      <c r="E313" s="209" t="s">
        <v>1248</v>
      </c>
      <c r="F313" s="210" t="s">
        <v>1249</v>
      </c>
      <c r="G313" s="211" t="s">
        <v>167</v>
      </c>
      <c r="H313" s="212">
        <v>20</v>
      </c>
      <c r="I313" s="213"/>
      <c r="J313" s="214">
        <f t="shared" si="20"/>
        <v>0</v>
      </c>
      <c r="K313" s="210" t="s">
        <v>225</v>
      </c>
      <c r="L313" s="215"/>
      <c r="M313" s="216" t="s">
        <v>1</v>
      </c>
      <c r="N313" s="217" t="s">
        <v>45</v>
      </c>
      <c r="O313" s="58"/>
      <c r="P313" s="182">
        <f t="shared" si="21"/>
        <v>0</v>
      </c>
      <c r="Q313" s="182">
        <v>0.001</v>
      </c>
      <c r="R313" s="182">
        <f t="shared" si="22"/>
        <v>0.02</v>
      </c>
      <c r="S313" s="182">
        <v>0</v>
      </c>
      <c r="T313" s="183">
        <f t="shared" si="23"/>
        <v>0</v>
      </c>
      <c r="AR313" s="15" t="s">
        <v>202</v>
      </c>
      <c r="AT313" s="15" t="s">
        <v>221</v>
      </c>
      <c r="AU313" s="15" t="s">
        <v>180</v>
      </c>
      <c r="AY313" s="15" t="s">
        <v>156</v>
      </c>
      <c r="BE313" s="184">
        <f t="shared" si="24"/>
        <v>0</v>
      </c>
      <c r="BF313" s="184">
        <f t="shared" si="25"/>
        <v>0</v>
      </c>
      <c r="BG313" s="184">
        <f t="shared" si="26"/>
        <v>0</v>
      </c>
      <c r="BH313" s="184">
        <f t="shared" si="27"/>
        <v>0</v>
      </c>
      <c r="BI313" s="184">
        <f t="shared" si="28"/>
        <v>0</v>
      </c>
      <c r="BJ313" s="15" t="s">
        <v>21</v>
      </c>
      <c r="BK313" s="184">
        <f t="shared" si="29"/>
        <v>0</v>
      </c>
      <c r="BL313" s="15" t="s">
        <v>162</v>
      </c>
      <c r="BM313" s="15" t="s">
        <v>1250</v>
      </c>
    </row>
    <row r="314" spans="2:65" s="1" customFormat="1" ht="16.5" customHeight="1">
      <c r="B314" s="32"/>
      <c r="C314" s="208" t="s">
        <v>1251</v>
      </c>
      <c r="D314" s="208" t="s">
        <v>221</v>
      </c>
      <c r="E314" s="209" t="s">
        <v>1252</v>
      </c>
      <c r="F314" s="210" t="s">
        <v>1253</v>
      </c>
      <c r="G314" s="211" t="s">
        <v>167</v>
      </c>
      <c r="H314" s="212">
        <v>10</v>
      </c>
      <c r="I314" s="213"/>
      <c r="J314" s="214">
        <f t="shared" si="20"/>
        <v>0</v>
      </c>
      <c r="K314" s="210" t="s">
        <v>225</v>
      </c>
      <c r="L314" s="215"/>
      <c r="M314" s="216" t="s">
        <v>1</v>
      </c>
      <c r="N314" s="217" t="s">
        <v>45</v>
      </c>
      <c r="O314" s="58"/>
      <c r="P314" s="182">
        <f t="shared" si="21"/>
        <v>0</v>
      </c>
      <c r="Q314" s="182">
        <v>0.001</v>
      </c>
      <c r="R314" s="182">
        <f t="shared" si="22"/>
        <v>0.01</v>
      </c>
      <c r="S314" s="182">
        <v>0</v>
      </c>
      <c r="T314" s="183">
        <f t="shared" si="23"/>
        <v>0</v>
      </c>
      <c r="AR314" s="15" t="s">
        <v>202</v>
      </c>
      <c r="AT314" s="15" t="s">
        <v>221</v>
      </c>
      <c r="AU314" s="15" t="s">
        <v>180</v>
      </c>
      <c r="AY314" s="15" t="s">
        <v>156</v>
      </c>
      <c r="BE314" s="184">
        <f t="shared" si="24"/>
        <v>0</v>
      </c>
      <c r="BF314" s="184">
        <f t="shared" si="25"/>
        <v>0</v>
      </c>
      <c r="BG314" s="184">
        <f t="shared" si="26"/>
        <v>0</v>
      </c>
      <c r="BH314" s="184">
        <f t="shared" si="27"/>
        <v>0</v>
      </c>
      <c r="BI314" s="184">
        <f t="shared" si="28"/>
        <v>0</v>
      </c>
      <c r="BJ314" s="15" t="s">
        <v>21</v>
      </c>
      <c r="BK314" s="184">
        <f t="shared" si="29"/>
        <v>0</v>
      </c>
      <c r="BL314" s="15" t="s">
        <v>162</v>
      </c>
      <c r="BM314" s="15" t="s">
        <v>1254</v>
      </c>
    </row>
    <row r="315" spans="2:65" s="1" customFormat="1" ht="16.5" customHeight="1">
      <c r="B315" s="32"/>
      <c r="C315" s="208" t="s">
        <v>1255</v>
      </c>
      <c r="D315" s="208" t="s">
        <v>221</v>
      </c>
      <c r="E315" s="209" t="s">
        <v>1256</v>
      </c>
      <c r="F315" s="210" t="s">
        <v>1257</v>
      </c>
      <c r="G315" s="211" t="s">
        <v>167</v>
      </c>
      <c r="H315" s="212">
        <v>25</v>
      </c>
      <c r="I315" s="213"/>
      <c r="J315" s="214">
        <f t="shared" si="20"/>
        <v>0</v>
      </c>
      <c r="K315" s="210" t="s">
        <v>225</v>
      </c>
      <c r="L315" s="215"/>
      <c r="M315" s="216" t="s">
        <v>1</v>
      </c>
      <c r="N315" s="217" t="s">
        <v>45</v>
      </c>
      <c r="O315" s="58"/>
      <c r="P315" s="182">
        <f t="shared" si="21"/>
        <v>0</v>
      </c>
      <c r="Q315" s="182">
        <v>0.001</v>
      </c>
      <c r="R315" s="182">
        <f t="shared" si="22"/>
        <v>0.025</v>
      </c>
      <c r="S315" s="182">
        <v>0</v>
      </c>
      <c r="T315" s="183">
        <f t="shared" si="23"/>
        <v>0</v>
      </c>
      <c r="AR315" s="15" t="s">
        <v>202</v>
      </c>
      <c r="AT315" s="15" t="s">
        <v>221</v>
      </c>
      <c r="AU315" s="15" t="s">
        <v>180</v>
      </c>
      <c r="AY315" s="15" t="s">
        <v>156</v>
      </c>
      <c r="BE315" s="184">
        <f t="shared" si="24"/>
        <v>0</v>
      </c>
      <c r="BF315" s="184">
        <f t="shared" si="25"/>
        <v>0</v>
      </c>
      <c r="BG315" s="184">
        <f t="shared" si="26"/>
        <v>0</v>
      </c>
      <c r="BH315" s="184">
        <f t="shared" si="27"/>
        <v>0</v>
      </c>
      <c r="BI315" s="184">
        <f t="shared" si="28"/>
        <v>0</v>
      </c>
      <c r="BJ315" s="15" t="s">
        <v>21</v>
      </c>
      <c r="BK315" s="184">
        <f t="shared" si="29"/>
        <v>0</v>
      </c>
      <c r="BL315" s="15" t="s">
        <v>162</v>
      </c>
      <c r="BM315" s="15" t="s">
        <v>1258</v>
      </c>
    </row>
    <row r="316" spans="2:65" s="1" customFormat="1" ht="16.5" customHeight="1">
      <c r="B316" s="32"/>
      <c r="C316" s="208" t="s">
        <v>1259</v>
      </c>
      <c r="D316" s="208" t="s">
        <v>221</v>
      </c>
      <c r="E316" s="209" t="s">
        <v>1260</v>
      </c>
      <c r="F316" s="210" t="s">
        <v>1261</v>
      </c>
      <c r="G316" s="211" t="s">
        <v>167</v>
      </c>
      <c r="H316" s="212">
        <v>35</v>
      </c>
      <c r="I316" s="213"/>
      <c r="J316" s="214">
        <f t="shared" si="20"/>
        <v>0</v>
      </c>
      <c r="K316" s="210" t="s">
        <v>225</v>
      </c>
      <c r="L316" s="215"/>
      <c r="M316" s="216" t="s">
        <v>1</v>
      </c>
      <c r="N316" s="217" t="s">
        <v>45</v>
      </c>
      <c r="O316" s="58"/>
      <c r="P316" s="182">
        <f t="shared" si="21"/>
        <v>0</v>
      </c>
      <c r="Q316" s="182">
        <v>0.00101</v>
      </c>
      <c r="R316" s="182">
        <f t="shared" si="22"/>
        <v>0.03535</v>
      </c>
      <c r="S316" s="182">
        <v>0</v>
      </c>
      <c r="T316" s="183">
        <f t="shared" si="23"/>
        <v>0</v>
      </c>
      <c r="AR316" s="15" t="s">
        <v>202</v>
      </c>
      <c r="AT316" s="15" t="s">
        <v>221</v>
      </c>
      <c r="AU316" s="15" t="s">
        <v>180</v>
      </c>
      <c r="AY316" s="15" t="s">
        <v>156</v>
      </c>
      <c r="BE316" s="184">
        <f t="shared" si="24"/>
        <v>0</v>
      </c>
      <c r="BF316" s="184">
        <f t="shared" si="25"/>
        <v>0</v>
      </c>
      <c r="BG316" s="184">
        <f t="shared" si="26"/>
        <v>0</v>
      </c>
      <c r="BH316" s="184">
        <f t="shared" si="27"/>
        <v>0</v>
      </c>
      <c r="BI316" s="184">
        <f t="shared" si="28"/>
        <v>0</v>
      </c>
      <c r="BJ316" s="15" t="s">
        <v>21</v>
      </c>
      <c r="BK316" s="184">
        <f t="shared" si="29"/>
        <v>0</v>
      </c>
      <c r="BL316" s="15" t="s">
        <v>162</v>
      </c>
      <c r="BM316" s="15" t="s">
        <v>1262</v>
      </c>
    </row>
    <row r="317" spans="2:65" s="1" customFormat="1" ht="16.5" customHeight="1">
      <c r="B317" s="32"/>
      <c r="C317" s="208" t="s">
        <v>1263</v>
      </c>
      <c r="D317" s="208" t="s">
        <v>221</v>
      </c>
      <c r="E317" s="209" t="s">
        <v>1264</v>
      </c>
      <c r="F317" s="210" t="s">
        <v>1265</v>
      </c>
      <c r="G317" s="211" t="s">
        <v>167</v>
      </c>
      <c r="H317" s="212">
        <v>45</v>
      </c>
      <c r="I317" s="213"/>
      <c r="J317" s="214">
        <f t="shared" si="20"/>
        <v>0</v>
      </c>
      <c r="K317" s="210" t="s">
        <v>225</v>
      </c>
      <c r="L317" s="215"/>
      <c r="M317" s="216" t="s">
        <v>1</v>
      </c>
      <c r="N317" s="217" t="s">
        <v>45</v>
      </c>
      <c r="O317" s="58"/>
      <c r="P317" s="182">
        <f t="shared" si="21"/>
        <v>0</v>
      </c>
      <c r="Q317" s="182">
        <v>0.00101</v>
      </c>
      <c r="R317" s="182">
        <f t="shared" si="22"/>
        <v>0.045450000000000004</v>
      </c>
      <c r="S317" s="182">
        <v>0</v>
      </c>
      <c r="T317" s="183">
        <f t="shared" si="23"/>
        <v>0</v>
      </c>
      <c r="AR317" s="15" t="s">
        <v>202</v>
      </c>
      <c r="AT317" s="15" t="s">
        <v>221</v>
      </c>
      <c r="AU317" s="15" t="s">
        <v>180</v>
      </c>
      <c r="AY317" s="15" t="s">
        <v>156</v>
      </c>
      <c r="BE317" s="184">
        <f t="shared" si="24"/>
        <v>0</v>
      </c>
      <c r="BF317" s="184">
        <f t="shared" si="25"/>
        <v>0</v>
      </c>
      <c r="BG317" s="184">
        <f t="shared" si="26"/>
        <v>0</v>
      </c>
      <c r="BH317" s="184">
        <f t="shared" si="27"/>
        <v>0</v>
      </c>
      <c r="BI317" s="184">
        <f t="shared" si="28"/>
        <v>0</v>
      </c>
      <c r="BJ317" s="15" t="s">
        <v>21</v>
      </c>
      <c r="BK317" s="184">
        <f t="shared" si="29"/>
        <v>0</v>
      </c>
      <c r="BL317" s="15" t="s">
        <v>162</v>
      </c>
      <c r="BM317" s="15" t="s">
        <v>1266</v>
      </c>
    </row>
    <row r="318" spans="2:65" s="1" customFormat="1" ht="16.5" customHeight="1">
      <c r="B318" s="32"/>
      <c r="C318" s="208" t="s">
        <v>1267</v>
      </c>
      <c r="D318" s="208" t="s">
        <v>221</v>
      </c>
      <c r="E318" s="209" t="s">
        <v>1268</v>
      </c>
      <c r="F318" s="210" t="s">
        <v>1269</v>
      </c>
      <c r="G318" s="211" t="s">
        <v>167</v>
      </c>
      <c r="H318" s="212">
        <v>7</v>
      </c>
      <c r="I318" s="213"/>
      <c r="J318" s="214">
        <f t="shared" si="20"/>
        <v>0</v>
      </c>
      <c r="K318" s="210" t="s">
        <v>225</v>
      </c>
      <c r="L318" s="215"/>
      <c r="M318" s="216" t="s">
        <v>1</v>
      </c>
      <c r="N318" s="217" t="s">
        <v>45</v>
      </c>
      <c r="O318" s="58"/>
      <c r="P318" s="182">
        <f t="shared" si="21"/>
        <v>0</v>
      </c>
      <c r="Q318" s="182">
        <v>0.001</v>
      </c>
      <c r="R318" s="182">
        <f t="shared" si="22"/>
        <v>0.007</v>
      </c>
      <c r="S318" s="182">
        <v>0</v>
      </c>
      <c r="T318" s="183">
        <f t="shared" si="23"/>
        <v>0</v>
      </c>
      <c r="AR318" s="15" t="s">
        <v>202</v>
      </c>
      <c r="AT318" s="15" t="s">
        <v>221</v>
      </c>
      <c r="AU318" s="15" t="s">
        <v>180</v>
      </c>
      <c r="AY318" s="15" t="s">
        <v>156</v>
      </c>
      <c r="BE318" s="184">
        <f t="shared" si="24"/>
        <v>0</v>
      </c>
      <c r="BF318" s="184">
        <f t="shared" si="25"/>
        <v>0</v>
      </c>
      <c r="BG318" s="184">
        <f t="shared" si="26"/>
        <v>0</v>
      </c>
      <c r="BH318" s="184">
        <f t="shared" si="27"/>
        <v>0</v>
      </c>
      <c r="BI318" s="184">
        <f t="shared" si="28"/>
        <v>0</v>
      </c>
      <c r="BJ318" s="15" t="s">
        <v>21</v>
      </c>
      <c r="BK318" s="184">
        <f t="shared" si="29"/>
        <v>0</v>
      </c>
      <c r="BL318" s="15" t="s">
        <v>162</v>
      </c>
      <c r="BM318" s="15" t="s">
        <v>1270</v>
      </c>
    </row>
    <row r="319" spans="2:65" s="1" customFormat="1" ht="16.5" customHeight="1">
      <c r="B319" s="32"/>
      <c r="C319" s="208" t="s">
        <v>1271</v>
      </c>
      <c r="D319" s="208" t="s">
        <v>221</v>
      </c>
      <c r="E319" s="209" t="s">
        <v>1272</v>
      </c>
      <c r="F319" s="210" t="s">
        <v>1273</v>
      </c>
      <c r="G319" s="211" t="s">
        <v>167</v>
      </c>
      <c r="H319" s="212">
        <v>60</v>
      </c>
      <c r="I319" s="213"/>
      <c r="J319" s="214">
        <f t="shared" si="20"/>
        <v>0</v>
      </c>
      <c r="K319" s="210" t="s">
        <v>225</v>
      </c>
      <c r="L319" s="215"/>
      <c r="M319" s="216" t="s">
        <v>1</v>
      </c>
      <c r="N319" s="217" t="s">
        <v>45</v>
      </c>
      <c r="O319" s="58"/>
      <c r="P319" s="182">
        <f t="shared" si="21"/>
        <v>0</v>
      </c>
      <c r="Q319" s="182">
        <v>0.0025</v>
      </c>
      <c r="R319" s="182">
        <f t="shared" si="22"/>
        <v>0.15</v>
      </c>
      <c r="S319" s="182">
        <v>0</v>
      </c>
      <c r="T319" s="183">
        <f t="shared" si="23"/>
        <v>0</v>
      </c>
      <c r="AR319" s="15" t="s">
        <v>202</v>
      </c>
      <c r="AT319" s="15" t="s">
        <v>221</v>
      </c>
      <c r="AU319" s="15" t="s">
        <v>180</v>
      </c>
      <c r="AY319" s="15" t="s">
        <v>156</v>
      </c>
      <c r="BE319" s="184">
        <f t="shared" si="24"/>
        <v>0</v>
      </c>
      <c r="BF319" s="184">
        <f t="shared" si="25"/>
        <v>0</v>
      </c>
      <c r="BG319" s="184">
        <f t="shared" si="26"/>
        <v>0</v>
      </c>
      <c r="BH319" s="184">
        <f t="shared" si="27"/>
        <v>0</v>
      </c>
      <c r="BI319" s="184">
        <f t="shared" si="28"/>
        <v>0</v>
      </c>
      <c r="BJ319" s="15" t="s">
        <v>21</v>
      </c>
      <c r="BK319" s="184">
        <f t="shared" si="29"/>
        <v>0</v>
      </c>
      <c r="BL319" s="15" t="s">
        <v>162</v>
      </c>
      <c r="BM319" s="15" t="s">
        <v>1274</v>
      </c>
    </row>
    <row r="320" spans="2:65" s="1" customFormat="1" ht="16.5" customHeight="1">
      <c r="B320" s="32"/>
      <c r="C320" s="208" t="s">
        <v>1275</v>
      </c>
      <c r="D320" s="208" t="s">
        <v>221</v>
      </c>
      <c r="E320" s="209" t="s">
        <v>1276</v>
      </c>
      <c r="F320" s="210" t="s">
        <v>1277</v>
      </c>
      <c r="G320" s="211" t="s">
        <v>167</v>
      </c>
      <c r="H320" s="212">
        <v>10</v>
      </c>
      <c r="I320" s="213"/>
      <c r="J320" s="214">
        <f t="shared" si="20"/>
        <v>0</v>
      </c>
      <c r="K320" s="210" t="s">
        <v>225</v>
      </c>
      <c r="L320" s="215"/>
      <c r="M320" s="216" t="s">
        <v>1</v>
      </c>
      <c r="N320" s="217" t="s">
        <v>45</v>
      </c>
      <c r="O320" s="58"/>
      <c r="P320" s="182">
        <f t="shared" si="21"/>
        <v>0</v>
      </c>
      <c r="Q320" s="182">
        <v>0.001</v>
      </c>
      <c r="R320" s="182">
        <f t="shared" si="22"/>
        <v>0.01</v>
      </c>
      <c r="S320" s="182">
        <v>0</v>
      </c>
      <c r="T320" s="183">
        <f t="shared" si="23"/>
        <v>0</v>
      </c>
      <c r="AR320" s="15" t="s">
        <v>202</v>
      </c>
      <c r="AT320" s="15" t="s">
        <v>221</v>
      </c>
      <c r="AU320" s="15" t="s">
        <v>180</v>
      </c>
      <c r="AY320" s="15" t="s">
        <v>156</v>
      </c>
      <c r="BE320" s="184">
        <f t="shared" si="24"/>
        <v>0</v>
      </c>
      <c r="BF320" s="184">
        <f t="shared" si="25"/>
        <v>0</v>
      </c>
      <c r="BG320" s="184">
        <f t="shared" si="26"/>
        <v>0</v>
      </c>
      <c r="BH320" s="184">
        <f t="shared" si="27"/>
        <v>0</v>
      </c>
      <c r="BI320" s="184">
        <f t="shared" si="28"/>
        <v>0</v>
      </c>
      <c r="BJ320" s="15" t="s">
        <v>21</v>
      </c>
      <c r="BK320" s="184">
        <f t="shared" si="29"/>
        <v>0</v>
      </c>
      <c r="BL320" s="15" t="s">
        <v>162</v>
      </c>
      <c r="BM320" s="15" t="s">
        <v>1278</v>
      </c>
    </row>
    <row r="321" spans="2:65" s="1" customFormat="1" ht="16.5" customHeight="1">
      <c r="B321" s="32"/>
      <c r="C321" s="208" t="s">
        <v>1279</v>
      </c>
      <c r="D321" s="208" t="s">
        <v>221</v>
      </c>
      <c r="E321" s="209" t="s">
        <v>1280</v>
      </c>
      <c r="F321" s="210" t="s">
        <v>1281</v>
      </c>
      <c r="G321" s="211" t="s">
        <v>167</v>
      </c>
      <c r="H321" s="212">
        <v>25</v>
      </c>
      <c r="I321" s="213"/>
      <c r="J321" s="214">
        <f t="shared" si="20"/>
        <v>0</v>
      </c>
      <c r="K321" s="210" t="s">
        <v>225</v>
      </c>
      <c r="L321" s="215"/>
      <c r="M321" s="216" t="s">
        <v>1</v>
      </c>
      <c r="N321" s="217" t="s">
        <v>45</v>
      </c>
      <c r="O321" s="58"/>
      <c r="P321" s="182">
        <f t="shared" si="21"/>
        <v>0</v>
      </c>
      <c r="Q321" s="182">
        <v>0.001</v>
      </c>
      <c r="R321" s="182">
        <f t="shared" si="22"/>
        <v>0.025</v>
      </c>
      <c r="S321" s="182">
        <v>0</v>
      </c>
      <c r="T321" s="183">
        <f t="shared" si="23"/>
        <v>0</v>
      </c>
      <c r="AR321" s="15" t="s">
        <v>202</v>
      </c>
      <c r="AT321" s="15" t="s">
        <v>221</v>
      </c>
      <c r="AU321" s="15" t="s">
        <v>180</v>
      </c>
      <c r="AY321" s="15" t="s">
        <v>156</v>
      </c>
      <c r="BE321" s="184">
        <f t="shared" si="24"/>
        <v>0</v>
      </c>
      <c r="BF321" s="184">
        <f t="shared" si="25"/>
        <v>0</v>
      </c>
      <c r="BG321" s="184">
        <f t="shared" si="26"/>
        <v>0</v>
      </c>
      <c r="BH321" s="184">
        <f t="shared" si="27"/>
        <v>0</v>
      </c>
      <c r="BI321" s="184">
        <f t="shared" si="28"/>
        <v>0</v>
      </c>
      <c r="BJ321" s="15" t="s">
        <v>21</v>
      </c>
      <c r="BK321" s="184">
        <f t="shared" si="29"/>
        <v>0</v>
      </c>
      <c r="BL321" s="15" t="s">
        <v>162</v>
      </c>
      <c r="BM321" s="15" t="s">
        <v>1282</v>
      </c>
    </row>
    <row r="322" spans="2:65" s="1" customFormat="1" ht="16.5" customHeight="1">
      <c r="B322" s="32"/>
      <c r="C322" s="208" t="s">
        <v>1283</v>
      </c>
      <c r="D322" s="208" t="s">
        <v>221</v>
      </c>
      <c r="E322" s="209" t="s">
        <v>1284</v>
      </c>
      <c r="F322" s="210" t="s">
        <v>1285</v>
      </c>
      <c r="G322" s="211" t="s">
        <v>167</v>
      </c>
      <c r="H322" s="212">
        <v>25</v>
      </c>
      <c r="I322" s="213"/>
      <c r="J322" s="214">
        <f t="shared" si="20"/>
        <v>0</v>
      </c>
      <c r="K322" s="210" t="s">
        <v>225</v>
      </c>
      <c r="L322" s="215"/>
      <c r="M322" s="216" t="s">
        <v>1</v>
      </c>
      <c r="N322" s="217" t="s">
        <v>45</v>
      </c>
      <c r="O322" s="58"/>
      <c r="P322" s="182">
        <f t="shared" si="21"/>
        <v>0</v>
      </c>
      <c r="Q322" s="182">
        <v>0.001</v>
      </c>
      <c r="R322" s="182">
        <f t="shared" si="22"/>
        <v>0.025</v>
      </c>
      <c r="S322" s="182">
        <v>0</v>
      </c>
      <c r="T322" s="183">
        <f t="shared" si="23"/>
        <v>0</v>
      </c>
      <c r="AR322" s="15" t="s">
        <v>202</v>
      </c>
      <c r="AT322" s="15" t="s">
        <v>221</v>
      </c>
      <c r="AU322" s="15" t="s">
        <v>180</v>
      </c>
      <c r="AY322" s="15" t="s">
        <v>156</v>
      </c>
      <c r="BE322" s="184">
        <f t="shared" si="24"/>
        <v>0</v>
      </c>
      <c r="BF322" s="184">
        <f t="shared" si="25"/>
        <v>0</v>
      </c>
      <c r="BG322" s="184">
        <f t="shared" si="26"/>
        <v>0</v>
      </c>
      <c r="BH322" s="184">
        <f t="shared" si="27"/>
        <v>0</v>
      </c>
      <c r="BI322" s="184">
        <f t="shared" si="28"/>
        <v>0</v>
      </c>
      <c r="BJ322" s="15" t="s">
        <v>21</v>
      </c>
      <c r="BK322" s="184">
        <f t="shared" si="29"/>
        <v>0</v>
      </c>
      <c r="BL322" s="15" t="s">
        <v>162</v>
      </c>
      <c r="BM322" s="15" t="s">
        <v>1286</v>
      </c>
    </row>
    <row r="323" spans="2:65" s="1" customFormat="1" ht="16.5" customHeight="1">
      <c r="B323" s="32"/>
      <c r="C323" s="208" t="s">
        <v>1287</v>
      </c>
      <c r="D323" s="208" t="s">
        <v>221</v>
      </c>
      <c r="E323" s="209" t="s">
        <v>1288</v>
      </c>
      <c r="F323" s="210" t="s">
        <v>1289</v>
      </c>
      <c r="G323" s="211" t="s">
        <v>167</v>
      </c>
      <c r="H323" s="212">
        <v>15</v>
      </c>
      <c r="I323" s="213"/>
      <c r="J323" s="214">
        <f t="shared" si="20"/>
        <v>0</v>
      </c>
      <c r="K323" s="210" t="s">
        <v>225</v>
      </c>
      <c r="L323" s="215"/>
      <c r="M323" s="216" t="s">
        <v>1</v>
      </c>
      <c r="N323" s="217" t="s">
        <v>45</v>
      </c>
      <c r="O323" s="58"/>
      <c r="P323" s="182">
        <f t="shared" si="21"/>
        <v>0</v>
      </c>
      <c r="Q323" s="182">
        <v>0.001</v>
      </c>
      <c r="R323" s="182">
        <f t="shared" si="22"/>
        <v>0.015</v>
      </c>
      <c r="S323" s="182">
        <v>0</v>
      </c>
      <c r="T323" s="183">
        <f t="shared" si="23"/>
        <v>0</v>
      </c>
      <c r="AR323" s="15" t="s">
        <v>202</v>
      </c>
      <c r="AT323" s="15" t="s">
        <v>221</v>
      </c>
      <c r="AU323" s="15" t="s">
        <v>180</v>
      </c>
      <c r="AY323" s="15" t="s">
        <v>156</v>
      </c>
      <c r="BE323" s="184">
        <f t="shared" si="24"/>
        <v>0</v>
      </c>
      <c r="BF323" s="184">
        <f t="shared" si="25"/>
        <v>0</v>
      </c>
      <c r="BG323" s="184">
        <f t="shared" si="26"/>
        <v>0</v>
      </c>
      <c r="BH323" s="184">
        <f t="shared" si="27"/>
        <v>0</v>
      </c>
      <c r="BI323" s="184">
        <f t="shared" si="28"/>
        <v>0</v>
      </c>
      <c r="BJ323" s="15" t="s">
        <v>21</v>
      </c>
      <c r="BK323" s="184">
        <f t="shared" si="29"/>
        <v>0</v>
      </c>
      <c r="BL323" s="15" t="s">
        <v>162</v>
      </c>
      <c r="BM323" s="15" t="s">
        <v>1290</v>
      </c>
    </row>
    <row r="324" spans="2:65" s="1" customFormat="1" ht="16.5" customHeight="1">
      <c r="B324" s="32"/>
      <c r="C324" s="208" t="s">
        <v>1291</v>
      </c>
      <c r="D324" s="208" t="s">
        <v>221</v>
      </c>
      <c r="E324" s="209" t="s">
        <v>1292</v>
      </c>
      <c r="F324" s="210" t="s">
        <v>1293</v>
      </c>
      <c r="G324" s="211" t="s">
        <v>167</v>
      </c>
      <c r="H324" s="212">
        <v>10</v>
      </c>
      <c r="I324" s="213"/>
      <c r="J324" s="214">
        <f t="shared" si="20"/>
        <v>0</v>
      </c>
      <c r="K324" s="210" t="s">
        <v>225</v>
      </c>
      <c r="L324" s="215"/>
      <c r="M324" s="216" t="s">
        <v>1</v>
      </c>
      <c r="N324" s="217" t="s">
        <v>45</v>
      </c>
      <c r="O324" s="58"/>
      <c r="P324" s="182">
        <f t="shared" si="21"/>
        <v>0</v>
      </c>
      <c r="Q324" s="182">
        <v>0.001</v>
      </c>
      <c r="R324" s="182">
        <f t="shared" si="22"/>
        <v>0.01</v>
      </c>
      <c r="S324" s="182">
        <v>0</v>
      </c>
      <c r="T324" s="183">
        <f t="shared" si="23"/>
        <v>0</v>
      </c>
      <c r="AR324" s="15" t="s">
        <v>202</v>
      </c>
      <c r="AT324" s="15" t="s">
        <v>221</v>
      </c>
      <c r="AU324" s="15" t="s">
        <v>180</v>
      </c>
      <c r="AY324" s="15" t="s">
        <v>156</v>
      </c>
      <c r="BE324" s="184">
        <f t="shared" si="24"/>
        <v>0</v>
      </c>
      <c r="BF324" s="184">
        <f t="shared" si="25"/>
        <v>0</v>
      </c>
      <c r="BG324" s="184">
        <f t="shared" si="26"/>
        <v>0</v>
      </c>
      <c r="BH324" s="184">
        <f t="shared" si="27"/>
        <v>0</v>
      </c>
      <c r="BI324" s="184">
        <f t="shared" si="28"/>
        <v>0</v>
      </c>
      <c r="BJ324" s="15" t="s">
        <v>21</v>
      </c>
      <c r="BK324" s="184">
        <f t="shared" si="29"/>
        <v>0</v>
      </c>
      <c r="BL324" s="15" t="s">
        <v>162</v>
      </c>
      <c r="BM324" s="15" t="s">
        <v>1294</v>
      </c>
    </row>
    <row r="325" spans="2:65" s="1" customFormat="1" ht="16.5" customHeight="1">
      <c r="B325" s="32"/>
      <c r="C325" s="208" t="s">
        <v>1295</v>
      </c>
      <c r="D325" s="208" t="s">
        <v>221</v>
      </c>
      <c r="E325" s="209" t="s">
        <v>1296</v>
      </c>
      <c r="F325" s="210" t="s">
        <v>1297</v>
      </c>
      <c r="G325" s="211" t="s">
        <v>167</v>
      </c>
      <c r="H325" s="212">
        <v>15</v>
      </c>
      <c r="I325" s="213"/>
      <c r="J325" s="214">
        <f t="shared" si="20"/>
        <v>0</v>
      </c>
      <c r="K325" s="210" t="s">
        <v>225</v>
      </c>
      <c r="L325" s="215"/>
      <c r="M325" s="216" t="s">
        <v>1</v>
      </c>
      <c r="N325" s="217" t="s">
        <v>45</v>
      </c>
      <c r="O325" s="58"/>
      <c r="P325" s="182">
        <f t="shared" si="21"/>
        <v>0</v>
      </c>
      <c r="Q325" s="182">
        <v>0.001</v>
      </c>
      <c r="R325" s="182">
        <f t="shared" si="22"/>
        <v>0.015</v>
      </c>
      <c r="S325" s="182">
        <v>0</v>
      </c>
      <c r="T325" s="183">
        <f t="shared" si="23"/>
        <v>0</v>
      </c>
      <c r="AR325" s="15" t="s">
        <v>202</v>
      </c>
      <c r="AT325" s="15" t="s">
        <v>221</v>
      </c>
      <c r="AU325" s="15" t="s">
        <v>180</v>
      </c>
      <c r="AY325" s="15" t="s">
        <v>156</v>
      </c>
      <c r="BE325" s="184">
        <f t="shared" si="24"/>
        <v>0</v>
      </c>
      <c r="BF325" s="184">
        <f t="shared" si="25"/>
        <v>0</v>
      </c>
      <c r="BG325" s="184">
        <f t="shared" si="26"/>
        <v>0</v>
      </c>
      <c r="BH325" s="184">
        <f t="shared" si="27"/>
        <v>0</v>
      </c>
      <c r="BI325" s="184">
        <f t="shared" si="28"/>
        <v>0</v>
      </c>
      <c r="BJ325" s="15" t="s">
        <v>21</v>
      </c>
      <c r="BK325" s="184">
        <f t="shared" si="29"/>
        <v>0</v>
      </c>
      <c r="BL325" s="15" t="s">
        <v>162</v>
      </c>
      <c r="BM325" s="15" t="s">
        <v>1298</v>
      </c>
    </row>
    <row r="326" spans="2:65" s="1" customFormat="1" ht="16.5" customHeight="1">
      <c r="B326" s="32"/>
      <c r="C326" s="208" t="s">
        <v>1299</v>
      </c>
      <c r="D326" s="208" t="s">
        <v>221</v>
      </c>
      <c r="E326" s="209" t="s">
        <v>1300</v>
      </c>
      <c r="F326" s="210" t="s">
        <v>1301</v>
      </c>
      <c r="G326" s="211" t="s">
        <v>167</v>
      </c>
      <c r="H326" s="212">
        <v>20</v>
      </c>
      <c r="I326" s="213"/>
      <c r="J326" s="214">
        <f t="shared" si="20"/>
        <v>0</v>
      </c>
      <c r="K326" s="210" t="s">
        <v>225</v>
      </c>
      <c r="L326" s="215"/>
      <c r="M326" s="216" t="s">
        <v>1</v>
      </c>
      <c r="N326" s="217" t="s">
        <v>45</v>
      </c>
      <c r="O326" s="58"/>
      <c r="P326" s="182">
        <f t="shared" si="21"/>
        <v>0</v>
      </c>
      <c r="Q326" s="182">
        <v>0.001</v>
      </c>
      <c r="R326" s="182">
        <f t="shared" si="22"/>
        <v>0.02</v>
      </c>
      <c r="S326" s="182">
        <v>0</v>
      </c>
      <c r="T326" s="183">
        <f t="shared" si="23"/>
        <v>0</v>
      </c>
      <c r="AR326" s="15" t="s">
        <v>202</v>
      </c>
      <c r="AT326" s="15" t="s">
        <v>221</v>
      </c>
      <c r="AU326" s="15" t="s">
        <v>180</v>
      </c>
      <c r="AY326" s="15" t="s">
        <v>156</v>
      </c>
      <c r="BE326" s="184">
        <f t="shared" si="24"/>
        <v>0</v>
      </c>
      <c r="BF326" s="184">
        <f t="shared" si="25"/>
        <v>0</v>
      </c>
      <c r="BG326" s="184">
        <f t="shared" si="26"/>
        <v>0</v>
      </c>
      <c r="BH326" s="184">
        <f t="shared" si="27"/>
        <v>0</v>
      </c>
      <c r="BI326" s="184">
        <f t="shared" si="28"/>
        <v>0</v>
      </c>
      <c r="BJ326" s="15" t="s">
        <v>21</v>
      </c>
      <c r="BK326" s="184">
        <f t="shared" si="29"/>
        <v>0</v>
      </c>
      <c r="BL326" s="15" t="s">
        <v>162</v>
      </c>
      <c r="BM326" s="15" t="s">
        <v>1302</v>
      </c>
    </row>
    <row r="327" spans="2:65" s="1" customFormat="1" ht="16.5" customHeight="1">
      <c r="B327" s="32"/>
      <c r="C327" s="208" t="s">
        <v>1303</v>
      </c>
      <c r="D327" s="208" t="s">
        <v>221</v>
      </c>
      <c r="E327" s="209" t="s">
        <v>1304</v>
      </c>
      <c r="F327" s="210" t="s">
        <v>1305</v>
      </c>
      <c r="G327" s="211" t="s">
        <v>167</v>
      </c>
      <c r="H327" s="212">
        <v>20</v>
      </c>
      <c r="I327" s="213"/>
      <c r="J327" s="214">
        <f t="shared" si="20"/>
        <v>0</v>
      </c>
      <c r="K327" s="210" t="s">
        <v>225</v>
      </c>
      <c r="L327" s="215"/>
      <c r="M327" s="216" t="s">
        <v>1</v>
      </c>
      <c r="N327" s="217" t="s">
        <v>45</v>
      </c>
      <c r="O327" s="58"/>
      <c r="P327" s="182">
        <f t="shared" si="21"/>
        <v>0</v>
      </c>
      <c r="Q327" s="182">
        <v>0.001</v>
      </c>
      <c r="R327" s="182">
        <f t="shared" si="22"/>
        <v>0.02</v>
      </c>
      <c r="S327" s="182">
        <v>0</v>
      </c>
      <c r="T327" s="183">
        <f t="shared" si="23"/>
        <v>0</v>
      </c>
      <c r="AR327" s="15" t="s">
        <v>202</v>
      </c>
      <c r="AT327" s="15" t="s">
        <v>221</v>
      </c>
      <c r="AU327" s="15" t="s">
        <v>180</v>
      </c>
      <c r="AY327" s="15" t="s">
        <v>156</v>
      </c>
      <c r="BE327" s="184">
        <f t="shared" si="24"/>
        <v>0</v>
      </c>
      <c r="BF327" s="184">
        <f t="shared" si="25"/>
        <v>0</v>
      </c>
      <c r="BG327" s="184">
        <f t="shared" si="26"/>
        <v>0</v>
      </c>
      <c r="BH327" s="184">
        <f t="shared" si="27"/>
        <v>0</v>
      </c>
      <c r="BI327" s="184">
        <f t="shared" si="28"/>
        <v>0</v>
      </c>
      <c r="BJ327" s="15" t="s">
        <v>21</v>
      </c>
      <c r="BK327" s="184">
        <f t="shared" si="29"/>
        <v>0</v>
      </c>
      <c r="BL327" s="15" t="s">
        <v>162</v>
      </c>
      <c r="BM327" s="15" t="s">
        <v>1306</v>
      </c>
    </row>
    <row r="328" spans="2:65" s="1" customFormat="1" ht="16.5" customHeight="1">
      <c r="B328" s="32"/>
      <c r="C328" s="208" t="s">
        <v>1307</v>
      </c>
      <c r="D328" s="208" t="s">
        <v>221</v>
      </c>
      <c r="E328" s="209" t="s">
        <v>1308</v>
      </c>
      <c r="F328" s="210" t="s">
        <v>1309</v>
      </c>
      <c r="G328" s="211" t="s">
        <v>167</v>
      </c>
      <c r="H328" s="212">
        <v>15</v>
      </c>
      <c r="I328" s="213"/>
      <c r="J328" s="214">
        <f t="shared" si="20"/>
        <v>0</v>
      </c>
      <c r="K328" s="210" t="s">
        <v>225</v>
      </c>
      <c r="L328" s="215"/>
      <c r="M328" s="216" t="s">
        <v>1</v>
      </c>
      <c r="N328" s="217" t="s">
        <v>45</v>
      </c>
      <c r="O328" s="58"/>
      <c r="P328" s="182">
        <f t="shared" si="21"/>
        <v>0</v>
      </c>
      <c r="Q328" s="182">
        <v>0.001</v>
      </c>
      <c r="R328" s="182">
        <f t="shared" si="22"/>
        <v>0.015</v>
      </c>
      <c r="S328" s="182">
        <v>0</v>
      </c>
      <c r="T328" s="183">
        <f t="shared" si="23"/>
        <v>0</v>
      </c>
      <c r="AR328" s="15" t="s">
        <v>202</v>
      </c>
      <c r="AT328" s="15" t="s">
        <v>221</v>
      </c>
      <c r="AU328" s="15" t="s">
        <v>180</v>
      </c>
      <c r="AY328" s="15" t="s">
        <v>156</v>
      </c>
      <c r="BE328" s="184">
        <f t="shared" si="24"/>
        <v>0</v>
      </c>
      <c r="BF328" s="184">
        <f t="shared" si="25"/>
        <v>0</v>
      </c>
      <c r="BG328" s="184">
        <f t="shared" si="26"/>
        <v>0</v>
      </c>
      <c r="BH328" s="184">
        <f t="shared" si="27"/>
        <v>0</v>
      </c>
      <c r="BI328" s="184">
        <f t="shared" si="28"/>
        <v>0</v>
      </c>
      <c r="BJ328" s="15" t="s">
        <v>21</v>
      </c>
      <c r="BK328" s="184">
        <f t="shared" si="29"/>
        <v>0</v>
      </c>
      <c r="BL328" s="15" t="s">
        <v>162</v>
      </c>
      <c r="BM328" s="15" t="s">
        <v>1310</v>
      </c>
    </row>
    <row r="329" spans="2:65" s="1" customFormat="1" ht="16.5" customHeight="1">
      <c r="B329" s="32"/>
      <c r="C329" s="208" t="s">
        <v>1311</v>
      </c>
      <c r="D329" s="208" t="s">
        <v>221</v>
      </c>
      <c r="E329" s="209" t="s">
        <v>1312</v>
      </c>
      <c r="F329" s="210" t="s">
        <v>1313</v>
      </c>
      <c r="G329" s="211" t="s">
        <v>167</v>
      </c>
      <c r="H329" s="212">
        <v>25</v>
      </c>
      <c r="I329" s="213"/>
      <c r="J329" s="214">
        <f t="shared" si="20"/>
        <v>0</v>
      </c>
      <c r="K329" s="210" t="s">
        <v>225</v>
      </c>
      <c r="L329" s="215"/>
      <c r="M329" s="216" t="s">
        <v>1</v>
      </c>
      <c r="N329" s="217" t="s">
        <v>45</v>
      </c>
      <c r="O329" s="58"/>
      <c r="P329" s="182">
        <f t="shared" si="21"/>
        <v>0</v>
      </c>
      <c r="Q329" s="182">
        <v>0.001</v>
      </c>
      <c r="R329" s="182">
        <f t="shared" si="22"/>
        <v>0.025</v>
      </c>
      <c r="S329" s="182">
        <v>0</v>
      </c>
      <c r="T329" s="183">
        <f t="shared" si="23"/>
        <v>0</v>
      </c>
      <c r="AR329" s="15" t="s">
        <v>202</v>
      </c>
      <c r="AT329" s="15" t="s">
        <v>221</v>
      </c>
      <c r="AU329" s="15" t="s">
        <v>180</v>
      </c>
      <c r="AY329" s="15" t="s">
        <v>156</v>
      </c>
      <c r="BE329" s="184">
        <f t="shared" si="24"/>
        <v>0</v>
      </c>
      <c r="BF329" s="184">
        <f t="shared" si="25"/>
        <v>0</v>
      </c>
      <c r="BG329" s="184">
        <f t="shared" si="26"/>
        <v>0</v>
      </c>
      <c r="BH329" s="184">
        <f t="shared" si="27"/>
        <v>0</v>
      </c>
      <c r="BI329" s="184">
        <f t="shared" si="28"/>
        <v>0</v>
      </c>
      <c r="BJ329" s="15" t="s">
        <v>21</v>
      </c>
      <c r="BK329" s="184">
        <f t="shared" si="29"/>
        <v>0</v>
      </c>
      <c r="BL329" s="15" t="s">
        <v>162</v>
      </c>
      <c r="BM329" s="15" t="s">
        <v>1314</v>
      </c>
    </row>
    <row r="330" spans="2:65" s="1" customFormat="1" ht="16.5" customHeight="1">
      <c r="B330" s="32"/>
      <c r="C330" s="208" t="s">
        <v>1315</v>
      </c>
      <c r="D330" s="208" t="s">
        <v>221</v>
      </c>
      <c r="E330" s="209" t="s">
        <v>1316</v>
      </c>
      <c r="F330" s="210" t="s">
        <v>1317</v>
      </c>
      <c r="G330" s="211" t="s">
        <v>167</v>
      </c>
      <c r="H330" s="212">
        <v>10</v>
      </c>
      <c r="I330" s="213"/>
      <c r="J330" s="214">
        <f t="shared" si="20"/>
        <v>0</v>
      </c>
      <c r="K330" s="210" t="s">
        <v>225</v>
      </c>
      <c r="L330" s="215"/>
      <c r="M330" s="216" t="s">
        <v>1</v>
      </c>
      <c r="N330" s="217" t="s">
        <v>45</v>
      </c>
      <c r="O330" s="58"/>
      <c r="P330" s="182">
        <f t="shared" si="21"/>
        <v>0</v>
      </c>
      <c r="Q330" s="182">
        <v>0.001</v>
      </c>
      <c r="R330" s="182">
        <f t="shared" si="22"/>
        <v>0.01</v>
      </c>
      <c r="S330" s="182">
        <v>0</v>
      </c>
      <c r="T330" s="183">
        <f t="shared" si="23"/>
        <v>0</v>
      </c>
      <c r="AR330" s="15" t="s">
        <v>202</v>
      </c>
      <c r="AT330" s="15" t="s">
        <v>221</v>
      </c>
      <c r="AU330" s="15" t="s">
        <v>180</v>
      </c>
      <c r="AY330" s="15" t="s">
        <v>156</v>
      </c>
      <c r="BE330" s="184">
        <f t="shared" si="24"/>
        <v>0</v>
      </c>
      <c r="BF330" s="184">
        <f t="shared" si="25"/>
        <v>0</v>
      </c>
      <c r="BG330" s="184">
        <f t="shared" si="26"/>
        <v>0</v>
      </c>
      <c r="BH330" s="184">
        <f t="shared" si="27"/>
        <v>0</v>
      </c>
      <c r="BI330" s="184">
        <f t="shared" si="28"/>
        <v>0</v>
      </c>
      <c r="BJ330" s="15" t="s">
        <v>21</v>
      </c>
      <c r="BK330" s="184">
        <f t="shared" si="29"/>
        <v>0</v>
      </c>
      <c r="BL330" s="15" t="s">
        <v>162</v>
      </c>
      <c r="BM330" s="15" t="s">
        <v>1318</v>
      </c>
    </row>
    <row r="331" spans="2:65" s="1" customFormat="1" ht="16.5" customHeight="1">
      <c r="B331" s="32"/>
      <c r="C331" s="208" t="s">
        <v>1319</v>
      </c>
      <c r="D331" s="208" t="s">
        <v>221</v>
      </c>
      <c r="E331" s="209" t="s">
        <v>1320</v>
      </c>
      <c r="F331" s="210" t="s">
        <v>1321</v>
      </c>
      <c r="G331" s="211" t="s">
        <v>167</v>
      </c>
      <c r="H331" s="212">
        <v>7</v>
      </c>
      <c r="I331" s="213"/>
      <c r="J331" s="214">
        <f t="shared" si="20"/>
        <v>0</v>
      </c>
      <c r="K331" s="210" t="s">
        <v>225</v>
      </c>
      <c r="L331" s="215"/>
      <c r="M331" s="216" t="s">
        <v>1</v>
      </c>
      <c r="N331" s="217" t="s">
        <v>45</v>
      </c>
      <c r="O331" s="58"/>
      <c r="P331" s="182">
        <f t="shared" si="21"/>
        <v>0</v>
      </c>
      <c r="Q331" s="182">
        <v>0.001</v>
      </c>
      <c r="R331" s="182">
        <f t="shared" si="22"/>
        <v>0.007</v>
      </c>
      <c r="S331" s="182">
        <v>0</v>
      </c>
      <c r="T331" s="183">
        <f t="shared" si="23"/>
        <v>0</v>
      </c>
      <c r="AR331" s="15" t="s">
        <v>202</v>
      </c>
      <c r="AT331" s="15" t="s">
        <v>221</v>
      </c>
      <c r="AU331" s="15" t="s">
        <v>180</v>
      </c>
      <c r="AY331" s="15" t="s">
        <v>156</v>
      </c>
      <c r="BE331" s="184">
        <f t="shared" si="24"/>
        <v>0</v>
      </c>
      <c r="BF331" s="184">
        <f t="shared" si="25"/>
        <v>0</v>
      </c>
      <c r="BG331" s="184">
        <f t="shared" si="26"/>
        <v>0</v>
      </c>
      <c r="BH331" s="184">
        <f t="shared" si="27"/>
        <v>0</v>
      </c>
      <c r="BI331" s="184">
        <f t="shared" si="28"/>
        <v>0</v>
      </c>
      <c r="BJ331" s="15" t="s">
        <v>21</v>
      </c>
      <c r="BK331" s="184">
        <f t="shared" si="29"/>
        <v>0</v>
      </c>
      <c r="BL331" s="15" t="s">
        <v>162</v>
      </c>
      <c r="BM331" s="15" t="s">
        <v>1322</v>
      </c>
    </row>
    <row r="332" spans="2:65" s="1" customFormat="1" ht="16.5" customHeight="1">
      <c r="B332" s="32"/>
      <c r="C332" s="208" t="s">
        <v>1323</v>
      </c>
      <c r="D332" s="208" t="s">
        <v>221</v>
      </c>
      <c r="E332" s="209" t="s">
        <v>1324</v>
      </c>
      <c r="F332" s="210" t="s">
        <v>1325</v>
      </c>
      <c r="G332" s="211" t="s">
        <v>167</v>
      </c>
      <c r="H332" s="212">
        <v>5</v>
      </c>
      <c r="I332" s="213"/>
      <c r="J332" s="214">
        <f t="shared" si="20"/>
        <v>0</v>
      </c>
      <c r="K332" s="210" t="s">
        <v>225</v>
      </c>
      <c r="L332" s="215"/>
      <c r="M332" s="216" t="s">
        <v>1</v>
      </c>
      <c r="N332" s="217" t="s">
        <v>45</v>
      </c>
      <c r="O332" s="58"/>
      <c r="P332" s="182">
        <f t="shared" si="21"/>
        <v>0</v>
      </c>
      <c r="Q332" s="182">
        <v>0.001</v>
      </c>
      <c r="R332" s="182">
        <f t="shared" si="22"/>
        <v>0.005</v>
      </c>
      <c r="S332" s="182">
        <v>0</v>
      </c>
      <c r="T332" s="183">
        <f t="shared" si="23"/>
        <v>0</v>
      </c>
      <c r="AR332" s="15" t="s">
        <v>202</v>
      </c>
      <c r="AT332" s="15" t="s">
        <v>221</v>
      </c>
      <c r="AU332" s="15" t="s">
        <v>180</v>
      </c>
      <c r="AY332" s="15" t="s">
        <v>156</v>
      </c>
      <c r="BE332" s="184">
        <f t="shared" si="24"/>
        <v>0</v>
      </c>
      <c r="BF332" s="184">
        <f t="shared" si="25"/>
        <v>0</v>
      </c>
      <c r="BG332" s="184">
        <f t="shared" si="26"/>
        <v>0</v>
      </c>
      <c r="BH332" s="184">
        <f t="shared" si="27"/>
        <v>0</v>
      </c>
      <c r="BI332" s="184">
        <f t="shared" si="28"/>
        <v>0</v>
      </c>
      <c r="BJ332" s="15" t="s">
        <v>21</v>
      </c>
      <c r="BK332" s="184">
        <f t="shared" si="29"/>
        <v>0</v>
      </c>
      <c r="BL332" s="15" t="s">
        <v>162</v>
      </c>
      <c r="BM332" s="15" t="s">
        <v>1326</v>
      </c>
    </row>
    <row r="333" spans="2:65" s="1" customFormat="1" ht="16.5" customHeight="1">
      <c r="B333" s="32"/>
      <c r="C333" s="208" t="s">
        <v>410</v>
      </c>
      <c r="D333" s="208" t="s">
        <v>221</v>
      </c>
      <c r="E333" s="209" t="s">
        <v>1327</v>
      </c>
      <c r="F333" s="210" t="s">
        <v>1328</v>
      </c>
      <c r="G333" s="211" t="s">
        <v>167</v>
      </c>
      <c r="H333" s="212">
        <v>18</v>
      </c>
      <c r="I333" s="213"/>
      <c r="J333" s="214">
        <f t="shared" si="20"/>
        <v>0</v>
      </c>
      <c r="K333" s="210" t="s">
        <v>225</v>
      </c>
      <c r="L333" s="215"/>
      <c r="M333" s="216" t="s">
        <v>1</v>
      </c>
      <c r="N333" s="217" t="s">
        <v>45</v>
      </c>
      <c r="O333" s="58"/>
      <c r="P333" s="182">
        <f t="shared" si="21"/>
        <v>0</v>
      </c>
      <c r="Q333" s="182">
        <v>0.001</v>
      </c>
      <c r="R333" s="182">
        <f t="shared" si="22"/>
        <v>0.018000000000000002</v>
      </c>
      <c r="S333" s="182">
        <v>0</v>
      </c>
      <c r="T333" s="183">
        <f t="shared" si="23"/>
        <v>0</v>
      </c>
      <c r="AR333" s="15" t="s">
        <v>202</v>
      </c>
      <c r="AT333" s="15" t="s">
        <v>221</v>
      </c>
      <c r="AU333" s="15" t="s">
        <v>180</v>
      </c>
      <c r="AY333" s="15" t="s">
        <v>156</v>
      </c>
      <c r="BE333" s="184">
        <f t="shared" si="24"/>
        <v>0</v>
      </c>
      <c r="BF333" s="184">
        <f t="shared" si="25"/>
        <v>0</v>
      </c>
      <c r="BG333" s="184">
        <f t="shared" si="26"/>
        <v>0</v>
      </c>
      <c r="BH333" s="184">
        <f t="shared" si="27"/>
        <v>0</v>
      </c>
      <c r="BI333" s="184">
        <f t="shared" si="28"/>
        <v>0</v>
      </c>
      <c r="BJ333" s="15" t="s">
        <v>21</v>
      </c>
      <c r="BK333" s="184">
        <f t="shared" si="29"/>
        <v>0</v>
      </c>
      <c r="BL333" s="15" t="s">
        <v>162</v>
      </c>
      <c r="BM333" s="15" t="s">
        <v>1329</v>
      </c>
    </row>
    <row r="334" spans="2:65" s="1" customFormat="1" ht="16.5" customHeight="1">
      <c r="B334" s="32"/>
      <c r="C334" s="208" t="s">
        <v>1330</v>
      </c>
      <c r="D334" s="208" t="s">
        <v>221</v>
      </c>
      <c r="E334" s="209" t="s">
        <v>1331</v>
      </c>
      <c r="F334" s="210" t="s">
        <v>1332</v>
      </c>
      <c r="G334" s="211" t="s">
        <v>167</v>
      </c>
      <c r="H334" s="212">
        <v>12</v>
      </c>
      <c r="I334" s="213"/>
      <c r="J334" s="214">
        <f t="shared" si="20"/>
        <v>0</v>
      </c>
      <c r="K334" s="210" t="s">
        <v>225</v>
      </c>
      <c r="L334" s="215"/>
      <c r="M334" s="216" t="s">
        <v>1</v>
      </c>
      <c r="N334" s="217" t="s">
        <v>45</v>
      </c>
      <c r="O334" s="58"/>
      <c r="P334" s="182">
        <f t="shared" si="21"/>
        <v>0</v>
      </c>
      <c r="Q334" s="182">
        <v>0.001</v>
      </c>
      <c r="R334" s="182">
        <f t="shared" si="22"/>
        <v>0.012</v>
      </c>
      <c r="S334" s="182">
        <v>0</v>
      </c>
      <c r="T334" s="183">
        <f t="shared" si="23"/>
        <v>0</v>
      </c>
      <c r="AR334" s="15" t="s">
        <v>202</v>
      </c>
      <c r="AT334" s="15" t="s">
        <v>221</v>
      </c>
      <c r="AU334" s="15" t="s">
        <v>180</v>
      </c>
      <c r="AY334" s="15" t="s">
        <v>156</v>
      </c>
      <c r="BE334" s="184">
        <f t="shared" si="24"/>
        <v>0</v>
      </c>
      <c r="BF334" s="184">
        <f t="shared" si="25"/>
        <v>0</v>
      </c>
      <c r="BG334" s="184">
        <f t="shared" si="26"/>
        <v>0</v>
      </c>
      <c r="BH334" s="184">
        <f t="shared" si="27"/>
        <v>0</v>
      </c>
      <c r="BI334" s="184">
        <f t="shared" si="28"/>
        <v>0</v>
      </c>
      <c r="BJ334" s="15" t="s">
        <v>21</v>
      </c>
      <c r="BK334" s="184">
        <f t="shared" si="29"/>
        <v>0</v>
      </c>
      <c r="BL334" s="15" t="s">
        <v>162</v>
      </c>
      <c r="BM334" s="15" t="s">
        <v>1333</v>
      </c>
    </row>
    <row r="335" spans="2:65" s="1" customFormat="1" ht="16.5" customHeight="1">
      <c r="B335" s="32"/>
      <c r="C335" s="208" t="s">
        <v>1334</v>
      </c>
      <c r="D335" s="208" t="s">
        <v>221</v>
      </c>
      <c r="E335" s="209" t="s">
        <v>1335</v>
      </c>
      <c r="F335" s="210" t="s">
        <v>1336</v>
      </c>
      <c r="G335" s="211" t="s">
        <v>167</v>
      </c>
      <c r="H335" s="212">
        <v>15</v>
      </c>
      <c r="I335" s="213"/>
      <c r="J335" s="214">
        <f t="shared" si="20"/>
        <v>0</v>
      </c>
      <c r="K335" s="210" t="s">
        <v>225</v>
      </c>
      <c r="L335" s="215"/>
      <c r="M335" s="216" t="s">
        <v>1</v>
      </c>
      <c r="N335" s="217" t="s">
        <v>45</v>
      </c>
      <c r="O335" s="58"/>
      <c r="P335" s="182">
        <f t="shared" si="21"/>
        <v>0</v>
      </c>
      <c r="Q335" s="182">
        <v>0.001</v>
      </c>
      <c r="R335" s="182">
        <f t="shared" si="22"/>
        <v>0.015</v>
      </c>
      <c r="S335" s="182">
        <v>0</v>
      </c>
      <c r="T335" s="183">
        <f t="shared" si="23"/>
        <v>0</v>
      </c>
      <c r="AR335" s="15" t="s">
        <v>202</v>
      </c>
      <c r="AT335" s="15" t="s">
        <v>221</v>
      </c>
      <c r="AU335" s="15" t="s">
        <v>180</v>
      </c>
      <c r="AY335" s="15" t="s">
        <v>156</v>
      </c>
      <c r="BE335" s="184">
        <f t="shared" si="24"/>
        <v>0</v>
      </c>
      <c r="BF335" s="184">
        <f t="shared" si="25"/>
        <v>0</v>
      </c>
      <c r="BG335" s="184">
        <f t="shared" si="26"/>
        <v>0</v>
      </c>
      <c r="BH335" s="184">
        <f t="shared" si="27"/>
        <v>0</v>
      </c>
      <c r="BI335" s="184">
        <f t="shared" si="28"/>
        <v>0</v>
      </c>
      <c r="BJ335" s="15" t="s">
        <v>21</v>
      </c>
      <c r="BK335" s="184">
        <f t="shared" si="29"/>
        <v>0</v>
      </c>
      <c r="BL335" s="15" t="s">
        <v>162</v>
      </c>
      <c r="BM335" s="15" t="s">
        <v>1337</v>
      </c>
    </row>
    <row r="336" spans="2:65" s="1" customFormat="1" ht="16.5" customHeight="1">
      <c r="B336" s="32"/>
      <c r="C336" s="208" t="s">
        <v>1338</v>
      </c>
      <c r="D336" s="208" t="s">
        <v>221</v>
      </c>
      <c r="E336" s="209" t="s">
        <v>1339</v>
      </c>
      <c r="F336" s="210" t="s">
        <v>1340</v>
      </c>
      <c r="G336" s="211" t="s">
        <v>167</v>
      </c>
      <c r="H336" s="212">
        <v>16</v>
      </c>
      <c r="I336" s="213"/>
      <c r="J336" s="214">
        <f t="shared" si="20"/>
        <v>0</v>
      </c>
      <c r="K336" s="210" t="s">
        <v>225</v>
      </c>
      <c r="L336" s="215"/>
      <c r="M336" s="216" t="s">
        <v>1</v>
      </c>
      <c r="N336" s="217" t="s">
        <v>45</v>
      </c>
      <c r="O336" s="58"/>
      <c r="P336" s="182">
        <f t="shared" si="21"/>
        <v>0</v>
      </c>
      <c r="Q336" s="182">
        <v>0.001</v>
      </c>
      <c r="R336" s="182">
        <f t="shared" si="22"/>
        <v>0.016</v>
      </c>
      <c r="S336" s="182">
        <v>0</v>
      </c>
      <c r="T336" s="183">
        <f t="shared" si="23"/>
        <v>0</v>
      </c>
      <c r="AR336" s="15" t="s">
        <v>202</v>
      </c>
      <c r="AT336" s="15" t="s">
        <v>221</v>
      </c>
      <c r="AU336" s="15" t="s">
        <v>180</v>
      </c>
      <c r="AY336" s="15" t="s">
        <v>156</v>
      </c>
      <c r="BE336" s="184">
        <f t="shared" si="24"/>
        <v>0</v>
      </c>
      <c r="BF336" s="184">
        <f t="shared" si="25"/>
        <v>0</v>
      </c>
      <c r="BG336" s="184">
        <f t="shared" si="26"/>
        <v>0</v>
      </c>
      <c r="BH336" s="184">
        <f t="shared" si="27"/>
        <v>0</v>
      </c>
      <c r="BI336" s="184">
        <f t="shared" si="28"/>
        <v>0</v>
      </c>
      <c r="BJ336" s="15" t="s">
        <v>21</v>
      </c>
      <c r="BK336" s="184">
        <f t="shared" si="29"/>
        <v>0</v>
      </c>
      <c r="BL336" s="15" t="s">
        <v>162</v>
      </c>
      <c r="BM336" s="15" t="s">
        <v>1341</v>
      </c>
    </row>
    <row r="337" spans="2:65" s="1" customFormat="1" ht="16.5" customHeight="1">
      <c r="B337" s="32"/>
      <c r="C337" s="208" t="s">
        <v>1342</v>
      </c>
      <c r="D337" s="208" t="s">
        <v>221</v>
      </c>
      <c r="E337" s="209" t="s">
        <v>1343</v>
      </c>
      <c r="F337" s="210" t="s">
        <v>1344</v>
      </c>
      <c r="G337" s="211" t="s">
        <v>167</v>
      </c>
      <c r="H337" s="212">
        <v>15</v>
      </c>
      <c r="I337" s="213"/>
      <c r="J337" s="214">
        <f t="shared" si="20"/>
        <v>0</v>
      </c>
      <c r="K337" s="210" t="s">
        <v>225</v>
      </c>
      <c r="L337" s="215"/>
      <c r="M337" s="216" t="s">
        <v>1</v>
      </c>
      <c r="N337" s="217" t="s">
        <v>45</v>
      </c>
      <c r="O337" s="58"/>
      <c r="P337" s="182">
        <f t="shared" si="21"/>
        <v>0</v>
      </c>
      <c r="Q337" s="182">
        <v>0.001</v>
      </c>
      <c r="R337" s="182">
        <f t="shared" si="22"/>
        <v>0.015</v>
      </c>
      <c r="S337" s="182">
        <v>0</v>
      </c>
      <c r="T337" s="183">
        <f t="shared" si="23"/>
        <v>0</v>
      </c>
      <c r="AR337" s="15" t="s">
        <v>202</v>
      </c>
      <c r="AT337" s="15" t="s">
        <v>221</v>
      </c>
      <c r="AU337" s="15" t="s">
        <v>180</v>
      </c>
      <c r="AY337" s="15" t="s">
        <v>156</v>
      </c>
      <c r="BE337" s="184">
        <f t="shared" si="24"/>
        <v>0</v>
      </c>
      <c r="BF337" s="184">
        <f t="shared" si="25"/>
        <v>0</v>
      </c>
      <c r="BG337" s="184">
        <f t="shared" si="26"/>
        <v>0</v>
      </c>
      <c r="BH337" s="184">
        <f t="shared" si="27"/>
        <v>0</v>
      </c>
      <c r="BI337" s="184">
        <f t="shared" si="28"/>
        <v>0</v>
      </c>
      <c r="BJ337" s="15" t="s">
        <v>21</v>
      </c>
      <c r="BK337" s="184">
        <f t="shared" si="29"/>
        <v>0</v>
      </c>
      <c r="BL337" s="15" t="s">
        <v>162</v>
      </c>
      <c r="BM337" s="15" t="s">
        <v>1345</v>
      </c>
    </row>
    <row r="338" spans="2:65" s="1" customFormat="1" ht="16.5" customHeight="1">
      <c r="B338" s="32"/>
      <c r="C338" s="208" t="s">
        <v>1346</v>
      </c>
      <c r="D338" s="208" t="s">
        <v>221</v>
      </c>
      <c r="E338" s="209" t="s">
        <v>1347</v>
      </c>
      <c r="F338" s="210" t="s">
        <v>1348</v>
      </c>
      <c r="G338" s="211" t="s">
        <v>167</v>
      </c>
      <c r="H338" s="212">
        <v>10</v>
      </c>
      <c r="I338" s="213"/>
      <c r="J338" s="214">
        <f t="shared" si="20"/>
        <v>0</v>
      </c>
      <c r="K338" s="210" t="s">
        <v>225</v>
      </c>
      <c r="L338" s="215"/>
      <c r="M338" s="216" t="s">
        <v>1</v>
      </c>
      <c r="N338" s="217" t="s">
        <v>45</v>
      </c>
      <c r="O338" s="58"/>
      <c r="P338" s="182">
        <f t="shared" si="21"/>
        <v>0</v>
      </c>
      <c r="Q338" s="182">
        <v>0.001</v>
      </c>
      <c r="R338" s="182">
        <f t="shared" si="22"/>
        <v>0.01</v>
      </c>
      <c r="S338" s="182">
        <v>0</v>
      </c>
      <c r="T338" s="183">
        <f t="shared" si="23"/>
        <v>0</v>
      </c>
      <c r="AR338" s="15" t="s">
        <v>202</v>
      </c>
      <c r="AT338" s="15" t="s">
        <v>221</v>
      </c>
      <c r="AU338" s="15" t="s">
        <v>180</v>
      </c>
      <c r="AY338" s="15" t="s">
        <v>156</v>
      </c>
      <c r="BE338" s="184">
        <f t="shared" si="24"/>
        <v>0</v>
      </c>
      <c r="BF338" s="184">
        <f t="shared" si="25"/>
        <v>0</v>
      </c>
      <c r="BG338" s="184">
        <f t="shared" si="26"/>
        <v>0</v>
      </c>
      <c r="BH338" s="184">
        <f t="shared" si="27"/>
        <v>0</v>
      </c>
      <c r="BI338" s="184">
        <f t="shared" si="28"/>
        <v>0</v>
      </c>
      <c r="BJ338" s="15" t="s">
        <v>21</v>
      </c>
      <c r="BK338" s="184">
        <f t="shared" si="29"/>
        <v>0</v>
      </c>
      <c r="BL338" s="15" t="s">
        <v>162</v>
      </c>
      <c r="BM338" s="15" t="s">
        <v>1349</v>
      </c>
    </row>
    <row r="339" spans="2:65" s="1" customFormat="1" ht="16.5" customHeight="1">
      <c r="B339" s="32"/>
      <c r="C339" s="208" t="s">
        <v>1350</v>
      </c>
      <c r="D339" s="208" t="s">
        <v>221</v>
      </c>
      <c r="E339" s="209" t="s">
        <v>1351</v>
      </c>
      <c r="F339" s="210" t="s">
        <v>1352</v>
      </c>
      <c r="G339" s="211" t="s">
        <v>167</v>
      </c>
      <c r="H339" s="212">
        <v>10</v>
      </c>
      <c r="I339" s="213"/>
      <c r="J339" s="214">
        <f t="shared" si="20"/>
        <v>0</v>
      </c>
      <c r="K339" s="210" t="s">
        <v>225</v>
      </c>
      <c r="L339" s="215"/>
      <c r="M339" s="216" t="s">
        <v>1</v>
      </c>
      <c r="N339" s="217" t="s">
        <v>45</v>
      </c>
      <c r="O339" s="58"/>
      <c r="P339" s="182">
        <f t="shared" si="21"/>
        <v>0</v>
      </c>
      <c r="Q339" s="182">
        <v>0.001</v>
      </c>
      <c r="R339" s="182">
        <f t="shared" si="22"/>
        <v>0.01</v>
      </c>
      <c r="S339" s="182">
        <v>0</v>
      </c>
      <c r="T339" s="183">
        <f t="shared" si="23"/>
        <v>0</v>
      </c>
      <c r="AR339" s="15" t="s">
        <v>202</v>
      </c>
      <c r="AT339" s="15" t="s">
        <v>221</v>
      </c>
      <c r="AU339" s="15" t="s">
        <v>180</v>
      </c>
      <c r="AY339" s="15" t="s">
        <v>156</v>
      </c>
      <c r="BE339" s="184">
        <f t="shared" si="24"/>
        <v>0</v>
      </c>
      <c r="BF339" s="184">
        <f t="shared" si="25"/>
        <v>0</v>
      </c>
      <c r="BG339" s="184">
        <f t="shared" si="26"/>
        <v>0</v>
      </c>
      <c r="BH339" s="184">
        <f t="shared" si="27"/>
        <v>0</v>
      </c>
      <c r="BI339" s="184">
        <f t="shared" si="28"/>
        <v>0</v>
      </c>
      <c r="BJ339" s="15" t="s">
        <v>21</v>
      </c>
      <c r="BK339" s="184">
        <f t="shared" si="29"/>
        <v>0</v>
      </c>
      <c r="BL339" s="15" t="s">
        <v>162</v>
      </c>
      <c r="BM339" s="15" t="s">
        <v>1353</v>
      </c>
    </row>
    <row r="340" spans="2:65" s="1" customFormat="1" ht="16.5" customHeight="1">
      <c r="B340" s="32"/>
      <c r="C340" s="208" t="s">
        <v>1354</v>
      </c>
      <c r="D340" s="208" t="s">
        <v>221</v>
      </c>
      <c r="E340" s="209" t="s">
        <v>1355</v>
      </c>
      <c r="F340" s="210" t="s">
        <v>1356</v>
      </c>
      <c r="G340" s="211" t="s">
        <v>167</v>
      </c>
      <c r="H340" s="212">
        <v>20</v>
      </c>
      <c r="I340" s="213"/>
      <c r="J340" s="214">
        <f t="shared" si="20"/>
        <v>0</v>
      </c>
      <c r="K340" s="210" t="s">
        <v>225</v>
      </c>
      <c r="L340" s="215"/>
      <c r="M340" s="216" t="s">
        <v>1</v>
      </c>
      <c r="N340" s="217" t="s">
        <v>45</v>
      </c>
      <c r="O340" s="58"/>
      <c r="P340" s="182">
        <f t="shared" si="21"/>
        <v>0</v>
      </c>
      <c r="Q340" s="182">
        <v>0.001</v>
      </c>
      <c r="R340" s="182">
        <f t="shared" si="22"/>
        <v>0.02</v>
      </c>
      <c r="S340" s="182">
        <v>0</v>
      </c>
      <c r="T340" s="183">
        <f t="shared" si="23"/>
        <v>0</v>
      </c>
      <c r="AR340" s="15" t="s">
        <v>202</v>
      </c>
      <c r="AT340" s="15" t="s">
        <v>221</v>
      </c>
      <c r="AU340" s="15" t="s">
        <v>180</v>
      </c>
      <c r="AY340" s="15" t="s">
        <v>156</v>
      </c>
      <c r="BE340" s="184">
        <f t="shared" si="24"/>
        <v>0</v>
      </c>
      <c r="BF340" s="184">
        <f t="shared" si="25"/>
        <v>0</v>
      </c>
      <c r="BG340" s="184">
        <f t="shared" si="26"/>
        <v>0</v>
      </c>
      <c r="BH340" s="184">
        <f t="shared" si="27"/>
        <v>0</v>
      </c>
      <c r="BI340" s="184">
        <f t="shared" si="28"/>
        <v>0</v>
      </c>
      <c r="BJ340" s="15" t="s">
        <v>21</v>
      </c>
      <c r="BK340" s="184">
        <f t="shared" si="29"/>
        <v>0</v>
      </c>
      <c r="BL340" s="15" t="s">
        <v>162</v>
      </c>
      <c r="BM340" s="15" t="s">
        <v>1357</v>
      </c>
    </row>
    <row r="341" spans="2:65" s="1" customFormat="1" ht="16.5" customHeight="1">
      <c r="B341" s="32"/>
      <c r="C341" s="208" t="s">
        <v>1358</v>
      </c>
      <c r="D341" s="208" t="s">
        <v>221</v>
      </c>
      <c r="E341" s="209" t="s">
        <v>1359</v>
      </c>
      <c r="F341" s="210" t="s">
        <v>1360</v>
      </c>
      <c r="G341" s="211" t="s">
        <v>167</v>
      </c>
      <c r="H341" s="212">
        <v>20</v>
      </c>
      <c r="I341" s="213"/>
      <c r="J341" s="214">
        <f t="shared" si="20"/>
        <v>0</v>
      </c>
      <c r="K341" s="210" t="s">
        <v>225</v>
      </c>
      <c r="L341" s="215"/>
      <c r="M341" s="216" t="s">
        <v>1</v>
      </c>
      <c r="N341" s="217" t="s">
        <v>45</v>
      </c>
      <c r="O341" s="58"/>
      <c r="P341" s="182">
        <f t="shared" si="21"/>
        <v>0</v>
      </c>
      <c r="Q341" s="182">
        <v>0.001</v>
      </c>
      <c r="R341" s="182">
        <f t="shared" si="22"/>
        <v>0.02</v>
      </c>
      <c r="S341" s="182">
        <v>0</v>
      </c>
      <c r="T341" s="183">
        <f t="shared" si="23"/>
        <v>0</v>
      </c>
      <c r="AR341" s="15" t="s">
        <v>202</v>
      </c>
      <c r="AT341" s="15" t="s">
        <v>221</v>
      </c>
      <c r="AU341" s="15" t="s">
        <v>180</v>
      </c>
      <c r="AY341" s="15" t="s">
        <v>156</v>
      </c>
      <c r="BE341" s="184">
        <f t="shared" si="24"/>
        <v>0</v>
      </c>
      <c r="BF341" s="184">
        <f t="shared" si="25"/>
        <v>0</v>
      </c>
      <c r="BG341" s="184">
        <f t="shared" si="26"/>
        <v>0</v>
      </c>
      <c r="BH341" s="184">
        <f t="shared" si="27"/>
        <v>0</v>
      </c>
      <c r="BI341" s="184">
        <f t="shared" si="28"/>
        <v>0</v>
      </c>
      <c r="BJ341" s="15" t="s">
        <v>21</v>
      </c>
      <c r="BK341" s="184">
        <f t="shared" si="29"/>
        <v>0</v>
      </c>
      <c r="BL341" s="15" t="s">
        <v>162</v>
      </c>
      <c r="BM341" s="15" t="s">
        <v>1361</v>
      </c>
    </row>
    <row r="342" spans="2:65" s="1" customFormat="1" ht="16.5" customHeight="1">
      <c r="B342" s="32"/>
      <c r="C342" s="208" t="s">
        <v>1362</v>
      </c>
      <c r="D342" s="208" t="s">
        <v>221</v>
      </c>
      <c r="E342" s="209" t="s">
        <v>1363</v>
      </c>
      <c r="F342" s="210" t="s">
        <v>1364</v>
      </c>
      <c r="G342" s="211" t="s">
        <v>167</v>
      </c>
      <c r="H342" s="212">
        <v>20</v>
      </c>
      <c r="I342" s="213"/>
      <c r="J342" s="214">
        <f t="shared" si="20"/>
        <v>0</v>
      </c>
      <c r="K342" s="210" t="s">
        <v>225</v>
      </c>
      <c r="L342" s="215"/>
      <c r="M342" s="216" t="s">
        <v>1</v>
      </c>
      <c r="N342" s="217" t="s">
        <v>45</v>
      </c>
      <c r="O342" s="58"/>
      <c r="P342" s="182">
        <f t="shared" si="21"/>
        <v>0</v>
      </c>
      <c r="Q342" s="182">
        <v>0.001</v>
      </c>
      <c r="R342" s="182">
        <f t="shared" si="22"/>
        <v>0.02</v>
      </c>
      <c r="S342" s="182">
        <v>0</v>
      </c>
      <c r="T342" s="183">
        <f t="shared" si="23"/>
        <v>0</v>
      </c>
      <c r="AR342" s="15" t="s">
        <v>202</v>
      </c>
      <c r="AT342" s="15" t="s">
        <v>221</v>
      </c>
      <c r="AU342" s="15" t="s">
        <v>180</v>
      </c>
      <c r="AY342" s="15" t="s">
        <v>156</v>
      </c>
      <c r="BE342" s="184">
        <f t="shared" si="24"/>
        <v>0</v>
      </c>
      <c r="BF342" s="184">
        <f t="shared" si="25"/>
        <v>0</v>
      </c>
      <c r="BG342" s="184">
        <f t="shared" si="26"/>
        <v>0</v>
      </c>
      <c r="BH342" s="184">
        <f t="shared" si="27"/>
        <v>0</v>
      </c>
      <c r="BI342" s="184">
        <f t="shared" si="28"/>
        <v>0</v>
      </c>
      <c r="BJ342" s="15" t="s">
        <v>21</v>
      </c>
      <c r="BK342" s="184">
        <f t="shared" si="29"/>
        <v>0</v>
      </c>
      <c r="BL342" s="15" t="s">
        <v>162</v>
      </c>
      <c r="BM342" s="15" t="s">
        <v>1365</v>
      </c>
    </row>
    <row r="343" spans="2:65" s="1" customFormat="1" ht="16.5" customHeight="1">
      <c r="B343" s="32"/>
      <c r="C343" s="208" t="s">
        <v>1366</v>
      </c>
      <c r="D343" s="208" t="s">
        <v>221</v>
      </c>
      <c r="E343" s="209" t="s">
        <v>1367</v>
      </c>
      <c r="F343" s="210" t="s">
        <v>1368</v>
      </c>
      <c r="G343" s="211" t="s">
        <v>167</v>
      </c>
      <c r="H343" s="212">
        <v>15</v>
      </c>
      <c r="I343" s="213"/>
      <c r="J343" s="214">
        <f t="shared" si="20"/>
        <v>0</v>
      </c>
      <c r="K343" s="210" t="s">
        <v>225</v>
      </c>
      <c r="L343" s="215"/>
      <c r="M343" s="216" t="s">
        <v>1</v>
      </c>
      <c r="N343" s="217" t="s">
        <v>45</v>
      </c>
      <c r="O343" s="58"/>
      <c r="P343" s="182">
        <f t="shared" si="21"/>
        <v>0</v>
      </c>
      <c r="Q343" s="182">
        <v>0.001</v>
      </c>
      <c r="R343" s="182">
        <f t="shared" si="22"/>
        <v>0.015</v>
      </c>
      <c r="S343" s="182">
        <v>0</v>
      </c>
      <c r="T343" s="183">
        <f t="shared" si="23"/>
        <v>0</v>
      </c>
      <c r="AR343" s="15" t="s">
        <v>202</v>
      </c>
      <c r="AT343" s="15" t="s">
        <v>221</v>
      </c>
      <c r="AU343" s="15" t="s">
        <v>180</v>
      </c>
      <c r="AY343" s="15" t="s">
        <v>156</v>
      </c>
      <c r="BE343" s="184">
        <f t="shared" si="24"/>
        <v>0</v>
      </c>
      <c r="BF343" s="184">
        <f t="shared" si="25"/>
        <v>0</v>
      </c>
      <c r="BG343" s="184">
        <f t="shared" si="26"/>
        <v>0</v>
      </c>
      <c r="BH343" s="184">
        <f t="shared" si="27"/>
        <v>0</v>
      </c>
      <c r="BI343" s="184">
        <f t="shared" si="28"/>
        <v>0</v>
      </c>
      <c r="BJ343" s="15" t="s">
        <v>21</v>
      </c>
      <c r="BK343" s="184">
        <f t="shared" si="29"/>
        <v>0</v>
      </c>
      <c r="BL343" s="15" t="s">
        <v>162</v>
      </c>
      <c r="BM343" s="15" t="s">
        <v>1369</v>
      </c>
    </row>
    <row r="344" spans="2:65" s="1" customFormat="1" ht="16.5" customHeight="1">
      <c r="B344" s="32"/>
      <c r="C344" s="208" t="s">
        <v>1370</v>
      </c>
      <c r="D344" s="208" t="s">
        <v>221</v>
      </c>
      <c r="E344" s="209" t="s">
        <v>1371</v>
      </c>
      <c r="F344" s="210" t="s">
        <v>1372</v>
      </c>
      <c r="G344" s="211" t="s">
        <v>167</v>
      </c>
      <c r="H344" s="212">
        <v>23</v>
      </c>
      <c r="I344" s="213"/>
      <c r="J344" s="214">
        <f t="shared" si="20"/>
        <v>0</v>
      </c>
      <c r="K344" s="210" t="s">
        <v>225</v>
      </c>
      <c r="L344" s="215"/>
      <c r="M344" s="216" t="s">
        <v>1</v>
      </c>
      <c r="N344" s="217" t="s">
        <v>45</v>
      </c>
      <c r="O344" s="58"/>
      <c r="P344" s="182">
        <f t="shared" si="21"/>
        <v>0</v>
      </c>
      <c r="Q344" s="182">
        <v>0.001</v>
      </c>
      <c r="R344" s="182">
        <f t="shared" si="22"/>
        <v>0.023</v>
      </c>
      <c r="S344" s="182">
        <v>0</v>
      </c>
      <c r="T344" s="183">
        <f t="shared" si="23"/>
        <v>0</v>
      </c>
      <c r="AR344" s="15" t="s">
        <v>202</v>
      </c>
      <c r="AT344" s="15" t="s">
        <v>221</v>
      </c>
      <c r="AU344" s="15" t="s">
        <v>180</v>
      </c>
      <c r="AY344" s="15" t="s">
        <v>156</v>
      </c>
      <c r="BE344" s="184">
        <f t="shared" si="24"/>
        <v>0</v>
      </c>
      <c r="BF344" s="184">
        <f t="shared" si="25"/>
        <v>0</v>
      </c>
      <c r="BG344" s="184">
        <f t="shared" si="26"/>
        <v>0</v>
      </c>
      <c r="BH344" s="184">
        <f t="shared" si="27"/>
        <v>0</v>
      </c>
      <c r="BI344" s="184">
        <f t="shared" si="28"/>
        <v>0</v>
      </c>
      <c r="BJ344" s="15" t="s">
        <v>21</v>
      </c>
      <c r="BK344" s="184">
        <f t="shared" si="29"/>
        <v>0</v>
      </c>
      <c r="BL344" s="15" t="s">
        <v>162</v>
      </c>
      <c r="BM344" s="15" t="s">
        <v>1373</v>
      </c>
    </row>
    <row r="345" spans="2:65" s="1" customFormat="1" ht="16.5" customHeight="1">
      <c r="B345" s="32"/>
      <c r="C345" s="208" t="s">
        <v>1374</v>
      </c>
      <c r="D345" s="208" t="s">
        <v>221</v>
      </c>
      <c r="E345" s="209" t="s">
        <v>1375</v>
      </c>
      <c r="F345" s="210" t="s">
        <v>1376</v>
      </c>
      <c r="G345" s="211" t="s">
        <v>167</v>
      </c>
      <c r="H345" s="212">
        <v>20</v>
      </c>
      <c r="I345" s="213"/>
      <c r="J345" s="214">
        <f t="shared" si="20"/>
        <v>0</v>
      </c>
      <c r="K345" s="210" t="s">
        <v>225</v>
      </c>
      <c r="L345" s="215"/>
      <c r="M345" s="216" t="s">
        <v>1</v>
      </c>
      <c r="N345" s="217" t="s">
        <v>45</v>
      </c>
      <c r="O345" s="58"/>
      <c r="P345" s="182">
        <f t="shared" si="21"/>
        <v>0</v>
      </c>
      <c r="Q345" s="182">
        <v>0.001</v>
      </c>
      <c r="R345" s="182">
        <f t="shared" si="22"/>
        <v>0.02</v>
      </c>
      <c r="S345" s="182">
        <v>0</v>
      </c>
      <c r="T345" s="183">
        <f t="shared" si="23"/>
        <v>0</v>
      </c>
      <c r="AR345" s="15" t="s">
        <v>202</v>
      </c>
      <c r="AT345" s="15" t="s">
        <v>221</v>
      </c>
      <c r="AU345" s="15" t="s">
        <v>180</v>
      </c>
      <c r="AY345" s="15" t="s">
        <v>156</v>
      </c>
      <c r="BE345" s="184">
        <f t="shared" si="24"/>
        <v>0</v>
      </c>
      <c r="BF345" s="184">
        <f t="shared" si="25"/>
        <v>0</v>
      </c>
      <c r="BG345" s="184">
        <f t="shared" si="26"/>
        <v>0</v>
      </c>
      <c r="BH345" s="184">
        <f t="shared" si="27"/>
        <v>0</v>
      </c>
      <c r="BI345" s="184">
        <f t="shared" si="28"/>
        <v>0</v>
      </c>
      <c r="BJ345" s="15" t="s">
        <v>21</v>
      </c>
      <c r="BK345" s="184">
        <f t="shared" si="29"/>
        <v>0</v>
      </c>
      <c r="BL345" s="15" t="s">
        <v>162</v>
      </c>
      <c r="BM345" s="15" t="s">
        <v>1377</v>
      </c>
    </row>
    <row r="346" spans="2:65" s="1" customFormat="1" ht="16.5" customHeight="1">
      <c r="B346" s="32"/>
      <c r="C346" s="208" t="s">
        <v>1378</v>
      </c>
      <c r="D346" s="208" t="s">
        <v>221</v>
      </c>
      <c r="E346" s="209" t="s">
        <v>1379</v>
      </c>
      <c r="F346" s="210" t="s">
        <v>1380</v>
      </c>
      <c r="G346" s="211" t="s">
        <v>167</v>
      </c>
      <c r="H346" s="212">
        <v>15</v>
      </c>
      <c r="I346" s="213"/>
      <c r="J346" s="214">
        <f t="shared" si="20"/>
        <v>0</v>
      </c>
      <c r="K346" s="210" t="s">
        <v>225</v>
      </c>
      <c r="L346" s="215"/>
      <c r="M346" s="216" t="s">
        <v>1</v>
      </c>
      <c r="N346" s="217" t="s">
        <v>45</v>
      </c>
      <c r="O346" s="58"/>
      <c r="P346" s="182">
        <f t="shared" si="21"/>
        <v>0</v>
      </c>
      <c r="Q346" s="182">
        <v>0.001</v>
      </c>
      <c r="R346" s="182">
        <f t="shared" si="22"/>
        <v>0.015</v>
      </c>
      <c r="S346" s="182">
        <v>0</v>
      </c>
      <c r="T346" s="183">
        <f t="shared" si="23"/>
        <v>0</v>
      </c>
      <c r="AR346" s="15" t="s">
        <v>202</v>
      </c>
      <c r="AT346" s="15" t="s">
        <v>221</v>
      </c>
      <c r="AU346" s="15" t="s">
        <v>180</v>
      </c>
      <c r="AY346" s="15" t="s">
        <v>156</v>
      </c>
      <c r="BE346" s="184">
        <f t="shared" si="24"/>
        <v>0</v>
      </c>
      <c r="BF346" s="184">
        <f t="shared" si="25"/>
        <v>0</v>
      </c>
      <c r="BG346" s="184">
        <f t="shared" si="26"/>
        <v>0</v>
      </c>
      <c r="BH346" s="184">
        <f t="shared" si="27"/>
        <v>0</v>
      </c>
      <c r="BI346" s="184">
        <f t="shared" si="28"/>
        <v>0</v>
      </c>
      <c r="BJ346" s="15" t="s">
        <v>21</v>
      </c>
      <c r="BK346" s="184">
        <f t="shared" si="29"/>
        <v>0</v>
      </c>
      <c r="BL346" s="15" t="s">
        <v>162</v>
      </c>
      <c r="BM346" s="15" t="s">
        <v>1381</v>
      </c>
    </row>
    <row r="347" spans="2:65" s="1" customFormat="1" ht="16.5" customHeight="1">
      <c r="B347" s="32"/>
      <c r="C347" s="208" t="s">
        <v>1382</v>
      </c>
      <c r="D347" s="208" t="s">
        <v>221</v>
      </c>
      <c r="E347" s="209" t="s">
        <v>1383</v>
      </c>
      <c r="F347" s="210" t="s">
        <v>1384</v>
      </c>
      <c r="G347" s="211" t="s">
        <v>167</v>
      </c>
      <c r="H347" s="212">
        <v>6</v>
      </c>
      <c r="I347" s="213"/>
      <c r="J347" s="214">
        <f t="shared" si="20"/>
        <v>0</v>
      </c>
      <c r="K347" s="210" t="s">
        <v>225</v>
      </c>
      <c r="L347" s="215"/>
      <c r="M347" s="216" t="s">
        <v>1</v>
      </c>
      <c r="N347" s="217" t="s">
        <v>45</v>
      </c>
      <c r="O347" s="58"/>
      <c r="P347" s="182">
        <f t="shared" si="21"/>
        <v>0</v>
      </c>
      <c r="Q347" s="182">
        <v>0.001</v>
      </c>
      <c r="R347" s="182">
        <f t="shared" si="22"/>
        <v>0.006</v>
      </c>
      <c r="S347" s="182">
        <v>0</v>
      </c>
      <c r="T347" s="183">
        <f t="shared" si="23"/>
        <v>0</v>
      </c>
      <c r="AR347" s="15" t="s">
        <v>202</v>
      </c>
      <c r="AT347" s="15" t="s">
        <v>221</v>
      </c>
      <c r="AU347" s="15" t="s">
        <v>180</v>
      </c>
      <c r="AY347" s="15" t="s">
        <v>156</v>
      </c>
      <c r="BE347" s="184">
        <f t="shared" si="24"/>
        <v>0</v>
      </c>
      <c r="BF347" s="184">
        <f t="shared" si="25"/>
        <v>0</v>
      </c>
      <c r="BG347" s="184">
        <f t="shared" si="26"/>
        <v>0</v>
      </c>
      <c r="BH347" s="184">
        <f t="shared" si="27"/>
        <v>0</v>
      </c>
      <c r="BI347" s="184">
        <f t="shared" si="28"/>
        <v>0</v>
      </c>
      <c r="BJ347" s="15" t="s">
        <v>21</v>
      </c>
      <c r="BK347" s="184">
        <f t="shared" si="29"/>
        <v>0</v>
      </c>
      <c r="BL347" s="15" t="s">
        <v>162</v>
      </c>
      <c r="BM347" s="15" t="s">
        <v>1385</v>
      </c>
    </row>
    <row r="348" spans="2:65" s="1" customFormat="1" ht="16.5" customHeight="1">
      <c r="B348" s="32"/>
      <c r="C348" s="208" t="s">
        <v>1386</v>
      </c>
      <c r="D348" s="208" t="s">
        <v>221</v>
      </c>
      <c r="E348" s="209" t="s">
        <v>1387</v>
      </c>
      <c r="F348" s="210" t="s">
        <v>1388</v>
      </c>
      <c r="G348" s="211" t="s">
        <v>167</v>
      </c>
      <c r="H348" s="212">
        <v>6</v>
      </c>
      <c r="I348" s="213"/>
      <c r="J348" s="214">
        <f t="shared" si="20"/>
        <v>0</v>
      </c>
      <c r="K348" s="210" t="s">
        <v>225</v>
      </c>
      <c r="L348" s="215"/>
      <c r="M348" s="216" t="s">
        <v>1</v>
      </c>
      <c r="N348" s="217" t="s">
        <v>45</v>
      </c>
      <c r="O348" s="58"/>
      <c r="P348" s="182">
        <f t="shared" si="21"/>
        <v>0</v>
      </c>
      <c r="Q348" s="182">
        <v>0.001</v>
      </c>
      <c r="R348" s="182">
        <f t="shared" si="22"/>
        <v>0.006</v>
      </c>
      <c r="S348" s="182">
        <v>0</v>
      </c>
      <c r="T348" s="183">
        <f t="shared" si="23"/>
        <v>0</v>
      </c>
      <c r="AR348" s="15" t="s">
        <v>202</v>
      </c>
      <c r="AT348" s="15" t="s">
        <v>221</v>
      </c>
      <c r="AU348" s="15" t="s">
        <v>180</v>
      </c>
      <c r="AY348" s="15" t="s">
        <v>156</v>
      </c>
      <c r="BE348" s="184">
        <f t="shared" si="24"/>
        <v>0</v>
      </c>
      <c r="BF348" s="184">
        <f t="shared" si="25"/>
        <v>0</v>
      </c>
      <c r="BG348" s="184">
        <f t="shared" si="26"/>
        <v>0</v>
      </c>
      <c r="BH348" s="184">
        <f t="shared" si="27"/>
        <v>0</v>
      </c>
      <c r="BI348" s="184">
        <f t="shared" si="28"/>
        <v>0</v>
      </c>
      <c r="BJ348" s="15" t="s">
        <v>21</v>
      </c>
      <c r="BK348" s="184">
        <f t="shared" si="29"/>
        <v>0</v>
      </c>
      <c r="BL348" s="15" t="s">
        <v>162</v>
      </c>
      <c r="BM348" s="15" t="s">
        <v>1389</v>
      </c>
    </row>
    <row r="349" spans="2:63" s="13" customFormat="1" ht="20.85" customHeight="1">
      <c r="B349" s="223"/>
      <c r="C349" s="224"/>
      <c r="D349" s="225" t="s">
        <v>73</v>
      </c>
      <c r="E349" s="225" t="s">
        <v>1390</v>
      </c>
      <c r="F349" s="225" t="s">
        <v>1391</v>
      </c>
      <c r="G349" s="224"/>
      <c r="H349" s="224"/>
      <c r="I349" s="226"/>
      <c r="J349" s="227">
        <f>BK349</f>
        <v>0</v>
      </c>
      <c r="K349" s="224"/>
      <c r="L349" s="228"/>
      <c r="M349" s="229"/>
      <c r="N349" s="230"/>
      <c r="O349" s="230"/>
      <c r="P349" s="231">
        <f>SUM(P350:P354)</f>
        <v>0</v>
      </c>
      <c r="Q349" s="230"/>
      <c r="R349" s="231">
        <f>SUM(R350:R354)</f>
        <v>0.3</v>
      </c>
      <c r="S349" s="230"/>
      <c r="T349" s="232">
        <f>SUM(T350:T354)</f>
        <v>0</v>
      </c>
      <c r="AR349" s="233" t="s">
        <v>162</v>
      </c>
      <c r="AT349" s="234" t="s">
        <v>73</v>
      </c>
      <c r="AU349" s="234" t="s">
        <v>162</v>
      </c>
      <c r="AY349" s="233" t="s">
        <v>156</v>
      </c>
      <c r="BK349" s="235">
        <f>SUM(BK350:BK354)</f>
        <v>0</v>
      </c>
    </row>
    <row r="350" spans="2:65" s="1" customFormat="1" ht="16.5" customHeight="1">
      <c r="B350" s="32"/>
      <c r="C350" s="208" t="s">
        <v>1392</v>
      </c>
      <c r="D350" s="208" t="s">
        <v>221</v>
      </c>
      <c r="E350" s="209" t="s">
        <v>1393</v>
      </c>
      <c r="F350" s="210" t="s">
        <v>1394</v>
      </c>
      <c r="G350" s="211" t="s">
        <v>167</v>
      </c>
      <c r="H350" s="212">
        <v>80</v>
      </c>
      <c r="I350" s="213"/>
      <c r="J350" s="214">
        <f>ROUND(I350*H350,2)</f>
        <v>0</v>
      </c>
      <c r="K350" s="210" t="s">
        <v>225</v>
      </c>
      <c r="L350" s="215"/>
      <c r="M350" s="216" t="s">
        <v>1</v>
      </c>
      <c r="N350" s="217" t="s">
        <v>45</v>
      </c>
      <c r="O350" s="58"/>
      <c r="P350" s="182">
        <f>O350*H350</f>
        <v>0</v>
      </c>
      <c r="Q350" s="182">
        <v>0.001</v>
      </c>
      <c r="R350" s="182">
        <f>Q350*H350</f>
        <v>0.08</v>
      </c>
      <c r="S350" s="182">
        <v>0</v>
      </c>
      <c r="T350" s="183">
        <f>S350*H350</f>
        <v>0</v>
      </c>
      <c r="AR350" s="15" t="s">
        <v>202</v>
      </c>
      <c r="AT350" s="15" t="s">
        <v>221</v>
      </c>
      <c r="AU350" s="15" t="s">
        <v>180</v>
      </c>
      <c r="AY350" s="15" t="s">
        <v>156</v>
      </c>
      <c r="BE350" s="184">
        <f>IF(N350="základní",J350,0)</f>
        <v>0</v>
      </c>
      <c r="BF350" s="184">
        <f>IF(N350="snížená",J350,0)</f>
        <v>0</v>
      </c>
      <c r="BG350" s="184">
        <f>IF(N350="zákl. přenesená",J350,0)</f>
        <v>0</v>
      </c>
      <c r="BH350" s="184">
        <f>IF(N350="sníž. přenesená",J350,0)</f>
        <v>0</v>
      </c>
      <c r="BI350" s="184">
        <f>IF(N350="nulová",J350,0)</f>
        <v>0</v>
      </c>
      <c r="BJ350" s="15" t="s">
        <v>21</v>
      </c>
      <c r="BK350" s="184">
        <f>ROUND(I350*H350,2)</f>
        <v>0</v>
      </c>
      <c r="BL350" s="15" t="s">
        <v>162</v>
      </c>
      <c r="BM350" s="15" t="s">
        <v>1395</v>
      </c>
    </row>
    <row r="351" spans="2:65" s="1" customFormat="1" ht="16.5" customHeight="1">
      <c r="B351" s="32"/>
      <c r="C351" s="208" t="s">
        <v>1396</v>
      </c>
      <c r="D351" s="208" t="s">
        <v>221</v>
      </c>
      <c r="E351" s="209" t="s">
        <v>1397</v>
      </c>
      <c r="F351" s="210" t="s">
        <v>1398</v>
      </c>
      <c r="G351" s="211" t="s">
        <v>167</v>
      </c>
      <c r="H351" s="212">
        <v>50</v>
      </c>
      <c r="I351" s="213"/>
      <c r="J351" s="214">
        <f>ROUND(I351*H351,2)</f>
        <v>0</v>
      </c>
      <c r="K351" s="210" t="s">
        <v>225</v>
      </c>
      <c r="L351" s="215"/>
      <c r="M351" s="216" t="s">
        <v>1</v>
      </c>
      <c r="N351" s="217" t="s">
        <v>45</v>
      </c>
      <c r="O351" s="58"/>
      <c r="P351" s="182">
        <f>O351*H351</f>
        <v>0</v>
      </c>
      <c r="Q351" s="182">
        <v>0.001</v>
      </c>
      <c r="R351" s="182">
        <f>Q351*H351</f>
        <v>0.05</v>
      </c>
      <c r="S351" s="182">
        <v>0</v>
      </c>
      <c r="T351" s="183">
        <f>S351*H351</f>
        <v>0</v>
      </c>
      <c r="AR351" s="15" t="s">
        <v>202</v>
      </c>
      <c r="AT351" s="15" t="s">
        <v>221</v>
      </c>
      <c r="AU351" s="15" t="s">
        <v>180</v>
      </c>
      <c r="AY351" s="15" t="s">
        <v>156</v>
      </c>
      <c r="BE351" s="184">
        <f>IF(N351="základní",J351,0)</f>
        <v>0</v>
      </c>
      <c r="BF351" s="184">
        <f>IF(N351="snížená",J351,0)</f>
        <v>0</v>
      </c>
      <c r="BG351" s="184">
        <f>IF(N351="zákl. přenesená",J351,0)</f>
        <v>0</v>
      </c>
      <c r="BH351" s="184">
        <f>IF(N351="sníž. přenesená",J351,0)</f>
        <v>0</v>
      </c>
      <c r="BI351" s="184">
        <f>IF(N351="nulová",J351,0)</f>
        <v>0</v>
      </c>
      <c r="BJ351" s="15" t="s">
        <v>21</v>
      </c>
      <c r="BK351" s="184">
        <f>ROUND(I351*H351,2)</f>
        <v>0</v>
      </c>
      <c r="BL351" s="15" t="s">
        <v>162</v>
      </c>
      <c r="BM351" s="15" t="s">
        <v>1399</v>
      </c>
    </row>
    <row r="352" spans="2:65" s="1" customFormat="1" ht="16.5" customHeight="1">
      <c r="B352" s="32"/>
      <c r="C352" s="208" t="s">
        <v>1400</v>
      </c>
      <c r="D352" s="208" t="s">
        <v>221</v>
      </c>
      <c r="E352" s="209" t="s">
        <v>1401</v>
      </c>
      <c r="F352" s="210" t="s">
        <v>1402</v>
      </c>
      <c r="G352" s="211" t="s">
        <v>167</v>
      </c>
      <c r="H352" s="212">
        <v>50</v>
      </c>
      <c r="I352" s="213"/>
      <c r="J352" s="214">
        <f>ROUND(I352*H352,2)</f>
        <v>0</v>
      </c>
      <c r="K352" s="210" t="s">
        <v>225</v>
      </c>
      <c r="L352" s="215"/>
      <c r="M352" s="216" t="s">
        <v>1</v>
      </c>
      <c r="N352" s="217" t="s">
        <v>45</v>
      </c>
      <c r="O352" s="58"/>
      <c r="P352" s="182">
        <f>O352*H352</f>
        <v>0</v>
      </c>
      <c r="Q352" s="182">
        <v>0.001</v>
      </c>
      <c r="R352" s="182">
        <f>Q352*H352</f>
        <v>0.05</v>
      </c>
      <c r="S352" s="182">
        <v>0</v>
      </c>
      <c r="T352" s="183">
        <f>S352*H352</f>
        <v>0</v>
      </c>
      <c r="AR352" s="15" t="s">
        <v>202</v>
      </c>
      <c r="AT352" s="15" t="s">
        <v>221</v>
      </c>
      <c r="AU352" s="15" t="s">
        <v>180</v>
      </c>
      <c r="AY352" s="15" t="s">
        <v>156</v>
      </c>
      <c r="BE352" s="184">
        <f>IF(N352="základní",J352,0)</f>
        <v>0</v>
      </c>
      <c r="BF352" s="184">
        <f>IF(N352="snížená",J352,0)</f>
        <v>0</v>
      </c>
      <c r="BG352" s="184">
        <f>IF(N352="zákl. přenesená",J352,0)</f>
        <v>0</v>
      </c>
      <c r="BH352" s="184">
        <f>IF(N352="sníž. přenesená",J352,0)</f>
        <v>0</v>
      </c>
      <c r="BI352" s="184">
        <f>IF(N352="nulová",J352,0)</f>
        <v>0</v>
      </c>
      <c r="BJ352" s="15" t="s">
        <v>21</v>
      </c>
      <c r="BK352" s="184">
        <f>ROUND(I352*H352,2)</f>
        <v>0</v>
      </c>
      <c r="BL352" s="15" t="s">
        <v>162</v>
      </c>
      <c r="BM352" s="15" t="s">
        <v>1403</v>
      </c>
    </row>
    <row r="353" spans="2:65" s="1" customFormat="1" ht="16.5" customHeight="1">
      <c r="B353" s="32"/>
      <c r="C353" s="208" t="s">
        <v>1404</v>
      </c>
      <c r="D353" s="208" t="s">
        <v>221</v>
      </c>
      <c r="E353" s="209" t="s">
        <v>1405</v>
      </c>
      <c r="F353" s="210" t="s">
        <v>1406</v>
      </c>
      <c r="G353" s="211" t="s">
        <v>167</v>
      </c>
      <c r="H353" s="212">
        <v>60</v>
      </c>
      <c r="I353" s="213"/>
      <c r="J353" s="214">
        <f>ROUND(I353*H353,2)</f>
        <v>0</v>
      </c>
      <c r="K353" s="210" t="s">
        <v>225</v>
      </c>
      <c r="L353" s="215"/>
      <c r="M353" s="216" t="s">
        <v>1</v>
      </c>
      <c r="N353" s="217" t="s">
        <v>45</v>
      </c>
      <c r="O353" s="58"/>
      <c r="P353" s="182">
        <f>O353*H353</f>
        <v>0</v>
      </c>
      <c r="Q353" s="182">
        <v>0.001</v>
      </c>
      <c r="R353" s="182">
        <f>Q353*H353</f>
        <v>0.06</v>
      </c>
      <c r="S353" s="182">
        <v>0</v>
      </c>
      <c r="T353" s="183">
        <f>S353*H353</f>
        <v>0</v>
      </c>
      <c r="AR353" s="15" t="s">
        <v>202</v>
      </c>
      <c r="AT353" s="15" t="s">
        <v>221</v>
      </c>
      <c r="AU353" s="15" t="s">
        <v>180</v>
      </c>
      <c r="AY353" s="15" t="s">
        <v>156</v>
      </c>
      <c r="BE353" s="184">
        <f>IF(N353="základní",J353,0)</f>
        <v>0</v>
      </c>
      <c r="BF353" s="184">
        <f>IF(N353="snížená",J353,0)</f>
        <v>0</v>
      </c>
      <c r="BG353" s="184">
        <f>IF(N353="zákl. přenesená",J353,0)</f>
        <v>0</v>
      </c>
      <c r="BH353" s="184">
        <f>IF(N353="sníž. přenesená",J353,0)</f>
        <v>0</v>
      </c>
      <c r="BI353" s="184">
        <f>IF(N353="nulová",J353,0)</f>
        <v>0</v>
      </c>
      <c r="BJ353" s="15" t="s">
        <v>21</v>
      </c>
      <c r="BK353" s="184">
        <f>ROUND(I353*H353,2)</f>
        <v>0</v>
      </c>
      <c r="BL353" s="15" t="s">
        <v>162</v>
      </c>
      <c r="BM353" s="15" t="s">
        <v>1407</v>
      </c>
    </row>
    <row r="354" spans="2:65" s="1" customFormat="1" ht="16.5" customHeight="1">
      <c r="B354" s="32"/>
      <c r="C354" s="208" t="s">
        <v>1408</v>
      </c>
      <c r="D354" s="208" t="s">
        <v>221</v>
      </c>
      <c r="E354" s="209" t="s">
        <v>1409</v>
      </c>
      <c r="F354" s="210" t="s">
        <v>1410</v>
      </c>
      <c r="G354" s="211" t="s">
        <v>167</v>
      </c>
      <c r="H354" s="212">
        <v>60</v>
      </c>
      <c r="I354" s="213"/>
      <c r="J354" s="214">
        <f>ROUND(I354*H354,2)</f>
        <v>0</v>
      </c>
      <c r="K354" s="210" t="s">
        <v>225</v>
      </c>
      <c r="L354" s="215"/>
      <c r="M354" s="216" t="s">
        <v>1</v>
      </c>
      <c r="N354" s="217" t="s">
        <v>45</v>
      </c>
      <c r="O354" s="58"/>
      <c r="P354" s="182">
        <f>O354*H354</f>
        <v>0</v>
      </c>
      <c r="Q354" s="182">
        <v>0.001</v>
      </c>
      <c r="R354" s="182">
        <f>Q354*H354</f>
        <v>0.06</v>
      </c>
      <c r="S354" s="182">
        <v>0</v>
      </c>
      <c r="T354" s="183">
        <f>S354*H354</f>
        <v>0</v>
      </c>
      <c r="AR354" s="15" t="s">
        <v>202</v>
      </c>
      <c r="AT354" s="15" t="s">
        <v>221</v>
      </c>
      <c r="AU354" s="15" t="s">
        <v>180</v>
      </c>
      <c r="AY354" s="15" t="s">
        <v>156</v>
      </c>
      <c r="BE354" s="184">
        <f>IF(N354="základní",J354,0)</f>
        <v>0</v>
      </c>
      <c r="BF354" s="184">
        <f>IF(N354="snížená",J354,0)</f>
        <v>0</v>
      </c>
      <c r="BG354" s="184">
        <f>IF(N354="zákl. přenesená",J354,0)</f>
        <v>0</v>
      </c>
      <c r="BH354" s="184">
        <f>IF(N354="sníž. přenesená",J354,0)</f>
        <v>0</v>
      </c>
      <c r="BI354" s="184">
        <f>IF(N354="nulová",J354,0)</f>
        <v>0</v>
      </c>
      <c r="BJ354" s="15" t="s">
        <v>21</v>
      </c>
      <c r="BK354" s="184">
        <f>ROUND(I354*H354,2)</f>
        <v>0</v>
      </c>
      <c r="BL354" s="15" t="s">
        <v>162</v>
      </c>
      <c r="BM354" s="15" t="s">
        <v>1411</v>
      </c>
    </row>
    <row r="355" spans="2:63" s="10" customFormat="1" ht="20.85" customHeight="1">
      <c r="B355" s="157"/>
      <c r="C355" s="158"/>
      <c r="D355" s="159" t="s">
        <v>73</v>
      </c>
      <c r="E355" s="171" t="s">
        <v>1412</v>
      </c>
      <c r="F355" s="171" t="s">
        <v>1413</v>
      </c>
      <c r="G355" s="158"/>
      <c r="H355" s="158"/>
      <c r="I355" s="161"/>
      <c r="J355" s="172">
        <f>BK355</f>
        <v>0</v>
      </c>
      <c r="K355" s="158"/>
      <c r="L355" s="163"/>
      <c r="M355" s="164"/>
      <c r="N355" s="165"/>
      <c r="O355" s="165"/>
      <c r="P355" s="166">
        <f>SUM(P356:P366)</f>
        <v>0</v>
      </c>
      <c r="Q355" s="165"/>
      <c r="R355" s="166">
        <f>SUM(R356:R366)</f>
        <v>0.062200000000000005</v>
      </c>
      <c r="S355" s="165"/>
      <c r="T355" s="167">
        <f>SUM(T356:T366)</f>
        <v>0</v>
      </c>
      <c r="AR355" s="168" t="s">
        <v>162</v>
      </c>
      <c r="AT355" s="169" t="s">
        <v>73</v>
      </c>
      <c r="AU355" s="169" t="s">
        <v>83</v>
      </c>
      <c r="AY355" s="168" t="s">
        <v>156</v>
      </c>
      <c r="BK355" s="170">
        <f>SUM(BK356:BK366)</f>
        <v>0</v>
      </c>
    </row>
    <row r="356" spans="2:65" s="1" customFormat="1" ht="22.5" customHeight="1">
      <c r="B356" s="32"/>
      <c r="C356" s="173" t="s">
        <v>1414</v>
      </c>
      <c r="D356" s="173" t="s">
        <v>158</v>
      </c>
      <c r="E356" s="174" t="s">
        <v>1415</v>
      </c>
      <c r="F356" s="175" t="s">
        <v>1416</v>
      </c>
      <c r="G356" s="176" t="s">
        <v>106</v>
      </c>
      <c r="H356" s="177">
        <v>3110</v>
      </c>
      <c r="I356" s="178"/>
      <c r="J356" s="179">
        <f>ROUND(I356*H356,2)</f>
        <v>0</v>
      </c>
      <c r="K356" s="175" t="s">
        <v>161</v>
      </c>
      <c r="L356" s="36"/>
      <c r="M356" s="180" t="s">
        <v>1</v>
      </c>
      <c r="N356" s="181" t="s">
        <v>45</v>
      </c>
      <c r="O356" s="58"/>
      <c r="P356" s="182">
        <f>O356*H356</f>
        <v>0</v>
      </c>
      <c r="Q356" s="182">
        <v>0</v>
      </c>
      <c r="R356" s="182">
        <f>Q356*H356</f>
        <v>0</v>
      </c>
      <c r="S356" s="182">
        <v>0</v>
      </c>
      <c r="T356" s="183">
        <f>S356*H356</f>
        <v>0</v>
      </c>
      <c r="AR356" s="15" t="s">
        <v>21</v>
      </c>
      <c r="AT356" s="15" t="s">
        <v>158</v>
      </c>
      <c r="AU356" s="15" t="s">
        <v>103</v>
      </c>
      <c r="AY356" s="15" t="s">
        <v>156</v>
      </c>
      <c r="BE356" s="184">
        <f>IF(N356="základní",J356,0)</f>
        <v>0</v>
      </c>
      <c r="BF356" s="184">
        <f>IF(N356="snížená",J356,0)</f>
        <v>0</v>
      </c>
      <c r="BG356" s="184">
        <f>IF(N356="zákl. přenesená",J356,0)</f>
        <v>0</v>
      </c>
      <c r="BH356" s="184">
        <f>IF(N356="sníž. přenesená",J356,0)</f>
        <v>0</v>
      </c>
      <c r="BI356" s="184">
        <f>IF(N356="nulová",J356,0)</f>
        <v>0</v>
      </c>
      <c r="BJ356" s="15" t="s">
        <v>21</v>
      </c>
      <c r="BK356" s="184">
        <f>ROUND(I356*H356,2)</f>
        <v>0</v>
      </c>
      <c r="BL356" s="15" t="s">
        <v>21</v>
      </c>
      <c r="BM356" s="15" t="s">
        <v>1417</v>
      </c>
    </row>
    <row r="357" spans="2:51" s="11" customFormat="1" ht="12">
      <c r="B357" s="185"/>
      <c r="C357" s="186"/>
      <c r="D357" s="187" t="s">
        <v>164</v>
      </c>
      <c r="E357" s="188" t="s">
        <v>1</v>
      </c>
      <c r="F357" s="189" t="s">
        <v>739</v>
      </c>
      <c r="G357" s="186"/>
      <c r="H357" s="190">
        <v>3110</v>
      </c>
      <c r="I357" s="191"/>
      <c r="J357" s="186"/>
      <c r="K357" s="186"/>
      <c r="L357" s="192"/>
      <c r="M357" s="193"/>
      <c r="N357" s="194"/>
      <c r="O357" s="194"/>
      <c r="P357" s="194"/>
      <c r="Q357" s="194"/>
      <c r="R357" s="194"/>
      <c r="S357" s="194"/>
      <c r="T357" s="195"/>
      <c r="AT357" s="196" t="s">
        <v>164</v>
      </c>
      <c r="AU357" s="196" t="s">
        <v>103</v>
      </c>
      <c r="AV357" s="11" t="s">
        <v>83</v>
      </c>
      <c r="AW357" s="11" t="s">
        <v>36</v>
      </c>
      <c r="AX357" s="11" t="s">
        <v>21</v>
      </c>
      <c r="AY357" s="196" t="s">
        <v>156</v>
      </c>
    </row>
    <row r="358" spans="2:65" s="1" customFormat="1" ht="16.5" customHeight="1">
      <c r="B358" s="32"/>
      <c r="C358" s="208" t="s">
        <v>1418</v>
      </c>
      <c r="D358" s="208" t="s">
        <v>221</v>
      </c>
      <c r="E358" s="209" t="s">
        <v>1419</v>
      </c>
      <c r="F358" s="210" t="s">
        <v>1420</v>
      </c>
      <c r="G358" s="211" t="s">
        <v>587</v>
      </c>
      <c r="H358" s="212">
        <v>62.2</v>
      </c>
      <c r="I358" s="213"/>
      <c r="J358" s="214">
        <f>ROUND(I358*H358,2)</f>
        <v>0</v>
      </c>
      <c r="K358" s="210" t="s">
        <v>161</v>
      </c>
      <c r="L358" s="215"/>
      <c r="M358" s="216" t="s">
        <v>1</v>
      </c>
      <c r="N358" s="217" t="s">
        <v>45</v>
      </c>
      <c r="O358" s="58"/>
      <c r="P358" s="182">
        <f>O358*H358</f>
        <v>0</v>
      </c>
      <c r="Q358" s="182">
        <v>0.001</v>
      </c>
      <c r="R358" s="182">
        <f>Q358*H358</f>
        <v>0.062200000000000005</v>
      </c>
      <c r="S358" s="182">
        <v>0</v>
      </c>
      <c r="T358" s="183">
        <f>S358*H358</f>
        <v>0</v>
      </c>
      <c r="AR358" s="15" t="s">
        <v>83</v>
      </c>
      <c r="AT358" s="15" t="s">
        <v>221</v>
      </c>
      <c r="AU358" s="15" t="s">
        <v>103</v>
      </c>
      <c r="AY358" s="15" t="s">
        <v>156</v>
      </c>
      <c r="BE358" s="184">
        <f>IF(N358="základní",J358,0)</f>
        <v>0</v>
      </c>
      <c r="BF358" s="184">
        <f>IF(N358="snížená",J358,0)</f>
        <v>0</v>
      </c>
      <c r="BG358" s="184">
        <f>IF(N358="zákl. přenesená",J358,0)</f>
        <v>0</v>
      </c>
      <c r="BH358" s="184">
        <f>IF(N358="sníž. přenesená",J358,0)</f>
        <v>0</v>
      </c>
      <c r="BI358" s="184">
        <f>IF(N358="nulová",J358,0)</f>
        <v>0</v>
      </c>
      <c r="BJ358" s="15" t="s">
        <v>21</v>
      </c>
      <c r="BK358" s="184">
        <f>ROUND(I358*H358,2)</f>
        <v>0</v>
      </c>
      <c r="BL358" s="15" t="s">
        <v>21</v>
      </c>
      <c r="BM358" s="15" t="s">
        <v>1421</v>
      </c>
    </row>
    <row r="359" spans="2:51" s="11" customFormat="1" ht="12">
      <c r="B359" s="185"/>
      <c r="C359" s="186"/>
      <c r="D359" s="187" t="s">
        <v>164</v>
      </c>
      <c r="E359" s="186"/>
      <c r="F359" s="189" t="s">
        <v>1422</v>
      </c>
      <c r="G359" s="186"/>
      <c r="H359" s="190">
        <v>62.2</v>
      </c>
      <c r="I359" s="191"/>
      <c r="J359" s="186"/>
      <c r="K359" s="186"/>
      <c r="L359" s="192"/>
      <c r="M359" s="193"/>
      <c r="N359" s="194"/>
      <c r="O359" s="194"/>
      <c r="P359" s="194"/>
      <c r="Q359" s="194"/>
      <c r="R359" s="194"/>
      <c r="S359" s="194"/>
      <c r="T359" s="195"/>
      <c r="AT359" s="196" t="s">
        <v>164</v>
      </c>
      <c r="AU359" s="196" t="s">
        <v>103</v>
      </c>
      <c r="AV359" s="11" t="s">
        <v>83</v>
      </c>
      <c r="AW359" s="11" t="s">
        <v>4</v>
      </c>
      <c r="AX359" s="11" t="s">
        <v>21</v>
      </c>
      <c r="AY359" s="196" t="s">
        <v>156</v>
      </c>
    </row>
    <row r="360" spans="2:65" s="1" customFormat="1" ht="16.5" customHeight="1">
      <c r="B360" s="32"/>
      <c r="C360" s="173" t="s">
        <v>1423</v>
      </c>
      <c r="D360" s="173" t="s">
        <v>158</v>
      </c>
      <c r="E360" s="174" t="s">
        <v>1424</v>
      </c>
      <c r="F360" s="175" t="s">
        <v>1425</v>
      </c>
      <c r="G360" s="176" t="s">
        <v>106</v>
      </c>
      <c r="H360" s="177">
        <v>3110</v>
      </c>
      <c r="I360" s="178"/>
      <c r="J360" s="179">
        <f>ROUND(I360*H360,2)</f>
        <v>0</v>
      </c>
      <c r="K360" s="175" t="s">
        <v>161</v>
      </c>
      <c r="L360" s="36"/>
      <c r="M360" s="180" t="s">
        <v>1</v>
      </c>
      <c r="N360" s="181" t="s">
        <v>45</v>
      </c>
      <c r="O360" s="58"/>
      <c r="P360" s="182">
        <f>O360*H360</f>
        <v>0</v>
      </c>
      <c r="Q360" s="182">
        <v>0</v>
      </c>
      <c r="R360" s="182">
        <f>Q360*H360</f>
        <v>0</v>
      </c>
      <c r="S360" s="182">
        <v>0</v>
      </c>
      <c r="T360" s="183">
        <f>S360*H360</f>
        <v>0</v>
      </c>
      <c r="AR360" s="15" t="s">
        <v>21</v>
      </c>
      <c r="AT360" s="15" t="s">
        <v>158</v>
      </c>
      <c r="AU360" s="15" t="s">
        <v>103</v>
      </c>
      <c r="AY360" s="15" t="s">
        <v>156</v>
      </c>
      <c r="BE360" s="184">
        <f>IF(N360="základní",J360,0)</f>
        <v>0</v>
      </c>
      <c r="BF360" s="184">
        <f>IF(N360="snížená",J360,0)</f>
        <v>0</v>
      </c>
      <c r="BG360" s="184">
        <f>IF(N360="zákl. přenesená",J360,0)</f>
        <v>0</v>
      </c>
      <c r="BH360" s="184">
        <f>IF(N360="sníž. přenesená",J360,0)</f>
        <v>0</v>
      </c>
      <c r="BI360" s="184">
        <f>IF(N360="nulová",J360,0)</f>
        <v>0</v>
      </c>
      <c r="BJ360" s="15" t="s">
        <v>21</v>
      </c>
      <c r="BK360" s="184">
        <f>ROUND(I360*H360,2)</f>
        <v>0</v>
      </c>
      <c r="BL360" s="15" t="s">
        <v>21</v>
      </c>
      <c r="BM360" s="15" t="s">
        <v>1426</v>
      </c>
    </row>
    <row r="361" spans="2:51" s="11" customFormat="1" ht="12">
      <c r="B361" s="185"/>
      <c r="C361" s="186"/>
      <c r="D361" s="187" t="s">
        <v>164</v>
      </c>
      <c r="E361" s="188" t="s">
        <v>1</v>
      </c>
      <c r="F361" s="189" t="s">
        <v>739</v>
      </c>
      <c r="G361" s="186"/>
      <c r="H361" s="190">
        <v>3110</v>
      </c>
      <c r="I361" s="191"/>
      <c r="J361" s="186"/>
      <c r="K361" s="186"/>
      <c r="L361" s="192"/>
      <c r="M361" s="193"/>
      <c r="N361" s="194"/>
      <c r="O361" s="194"/>
      <c r="P361" s="194"/>
      <c r="Q361" s="194"/>
      <c r="R361" s="194"/>
      <c r="S361" s="194"/>
      <c r="T361" s="195"/>
      <c r="AT361" s="196" t="s">
        <v>164</v>
      </c>
      <c r="AU361" s="196" t="s">
        <v>103</v>
      </c>
      <c r="AV361" s="11" t="s">
        <v>83</v>
      </c>
      <c r="AW361" s="11" t="s">
        <v>36</v>
      </c>
      <c r="AX361" s="11" t="s">
        <v>21</v>
      </c>
      <c r="AY361" s="196" t="s">
        <v>156</v>
      </c>
    </row>
    <row r="362" spans="2:65" s="1" customFormat="1" ht="16.5" customHeight="1">
      <c r="B362" s="32"/>
      <c r="C362" s="173" t="s">
        <v>1427</v>
      </c>
      <c r="D362" s="173" t="s">
        <v>158</v>
      </c>
      <c r="E362" s="174" t="s">
        <v>1082</v>
      </c>
      <c r="F362" s="175" t="s">
        <v>1083</v>
      </c>
      <c r="G362" s="176" t="s">
        <v>101</v>
      </c>
      <c r="H362" s="177">
        <v>31.1</v>
      </c>
      <c r="I362" s="178"/>
      <c r="J362" s="179">
        <f>ROUND(I362*H362,2)</f>
        <v>0</v>
      </c>
      <c r="K362" s="175" t="s">
        <v>161</v>
      </c>
      <c r="L362" s="36"/>
      <c r="M362" s="180" t="s">
        <v>1</v>
      </c>
      <c r="N362" s="181" t="s">
        <v>45</v>
      </c>
      <c r="O362" s="58"/>
      <c r="P362" s="182">
        <f>O362*H362</f>
        <v>0</v>
      </c>
      <c r="Q362" s="182">
        <v>0</v>
      </c>
      <c r="R362" s="182">
        <f>Q362*H362</f>
        <v>0</v>
      </c>
      <c r="S362" s="182">
        <v>0</v>
      </c>
      <c r="T362" s="183">
        <f>S362*H362</f>
        <v>0</v>
      </c>
      <c r="AR362" s="15" t="s">
        <v>21</v>
      </c>
      <c r="AT362" s="15" t="s">
        <v>158</v>
      </c>
      <c r="AU362" s="15" t="s">
        <v>103</v>
      </c>
      <c r="AY362" s="15" t="s">
        <v>156</v>
      </c>
      <c r="BE362" s="184">
        <f>IF(N362="základní",J362,0)</f>
        <v>0</v>
      </c>
      <c r="BF362" s="184">
        <f>IF(N362="snížená",J362,0)</f>
        <v>0</v>
      </c>
      <c r="BG362" s="184">
        <f>IF(N362="zákl. přenesená",J362,0)</f>
        <v>0</v>
      </c>
      <c r="BH362" s="184">
        <f>IF(N362="sníž. přenesená",J362,0)</f>
        <v>0</v>
      </c>
      <c r="BI362" s="184">
        <f>IF(N362="nulová",J362,0)</f>
        <v>0</v>
      </c>
      <c r="BJ362" s="15" t="s">
        <v>21</v>
      </c>
      <c r="BK362" s="184">
        <f>ROUND(I362*H362,2)</f>
        <v>0</v>
      </c>
      <c r="BL362" s="15" t="s">
        <v>21</v>
      </c>
      <c r="BM362" s="15" t="s">
        <v>1428</v>
      </c>
    </row>
    <row r="363" spans="2:51" s="11" customFormat="1" ht="12">
      <c r="B363" s="185"/>
      <c r="C363" s="186"/>
      <c r="D363" s="187" t="s">
        <v>164</v>
      </c>
      <c r="E363" s="188" t="s">
        <v>1</v>
      </c>
      <c r="F363" s="189" t="s">
        <v>1429</v>
      </c>
      <c r="G363" s="186"/>
      <c r="H363" s="190">
        <v>31.1</v>
      </c>
      <c r="I363" s="191"/>
      <c r="J363" s="186"/>
      <c r="K363" s="186"/>
      <c r="L363" s="192"/>
      <c r="M363" s="193"/>
      <c r="N363" s="194"/>
      <c r="O363" s="194"/>
      <c r="P363" s="194"/>
      <c r="Q363" s="194"/>
      <c r="R363" s="194"/>
      <c r="S363" s="194"/>
      <c r="T363" s="195"/>
      <c r="AT363" s="196" t="s">
        <v>164</v>
      </c>
      <c r="AU363" s="196" t="s">
        <v>103</v>
      </c>
      <c r="AV363" s="11" t="s">
        <v>83</v>
      </c>
      <c r="AW363" s="11" t="s">
        <v>36</v>
      </c>
      <c r="AX363" s="11" t="s">
        <v>21</v>
      </c>
      <c r="AY363" s="196" t="s">
        <v>156</v>
      </c>
    </row>
    <row r="364" spans="2:65" s="1" customFormat="1" ht="16.5" customHeight="1">
      <c r="B364" s="32"/>
      <c r="C364" s="173" t="s">
        <v>1430</v>
      </c>
      <c r="D364" s="173" t="s">
        <v>158</v>
      </c>
      <c r="E364" s="174" t="s">
        <v>1090</v>
      </c>
      <c r="F364" s="175" t="s">
        <v>1091</v>
      </c>
      <c r="G364" s="176" t="s">
        <v>101</v>
      </c>
      <c r="H364" s="177">
        <v>31.1</v>
      </c>
      <c r="I364" s="178"/>
      <c r="J364" s="179">
        <f>ROUND(I364*H364,2)</f>
        <v>0</v>
      </c>
      <c r="K364" s="175" t="s">
        <v>161</v>
      </c>
      <c r="L364" s="36"/>
      <c r="M364" s="180" t="s">
        <v>1</v>
      </c>
      <c r="N364" s="181" t="s">
        <v>45</v>
      </c>
      <c r="O364" s="58"/>
      <c r="P364" s="182">
        <f>O364*H364</f>
        <v>0</v>
      </c>
      <c r="Q364" s="182">
        <v>0</v>
      </c>
      <c r="R364" s="182">
        <f>Q364*H364</f>
        <v>0</v>
      </c>
      <c r="S364" s="182">
        <v>0</v>
      </c>
      <c r="T364" s="183">
        <f>S364*H364</f>
        <v>0</v>
      </c>
      <c r="AR364" s="15" t="s">
        <v>21</v>
      </c>
      <c r="AT364" s="15" t="s">
        <v>158</v>
      </c>
      <c r="AU364" s="15" t="s">
        <v>103</v>
      </c>
      <c r="AY364" s="15" t="s">
        <v>156</v>
      </c>
      <c r="BE364" s="184">
        <f>IF(N364="základní",J364,0)</f>
        <v>0</v>
      </c>
      <c r="BF364" s="184">
        <f>IF(N364="snížená",J364,0)</f>
        <v>0</v>
      </c>
      <c r="BG364" s="184">
        <f>IF(N364="zákl. přenesená",J364,0)</f>
        <v>0</v>
      </c>
      <c r="BH364" s="184">
        <f>IF(N364="sníž. přenesená",J364,0)</f>
        <v>0</v>
      </c>
      <c r="BI364" s="184">
        <f>IF(N364="nulová",J364,0)</f>
        <v>0</v>
      </c>
      <c r="BJ364" s="15" t="s">
        <v>21</v>
      </c>
      <c r="BK364" s="184">
        <f>ROUND(I364*H364,2)</f>
        <v>0</v>
      </c>
      <c r="BL364" s="15" t="s">
        <v>21</v>
      </c>
      <c r="BM364" s="15" t="s">
        <v>1431</v>
      </c>
    </row>
    <row r="365" spans="2:65" s="1" customFormat="1" ht="16.5" customHeight="1">
      <c r="B365" s="32"/>
      <c r="C365" s="173" t="s">
        <v>1432</v>
      </c>
      <c r="D365" s="173" t="s">
        <v>158</v>
      </c>
      <c r="E365" s="174" t="s">
        <v>1094</v>
      </c>
      <c r="F365" s="175" t="s">
        <v>1095</v>
      </c>
      <c r="G365" s="176" t="s">
        <v>101</v>
      </c>
      <c r="H365" s="177">
        <v>31.1</v>
      </c>
      <c r="I365" s="178"/>
      <c r="J365" s="179">
        <f>ROUND(I365*H365,2)</f>
        <v>0</v>
      </c>
      <c r="K365" s="175" t="s">
        <v>161</v>
      </c>
      <c r="L365" s="36"/>
      <c r="M365" s="180" t="s">
        <v>1</v>
      </c>
      <c r="N365" s="181" t="s">
        <v>45</v>
      </c>
      <c r="O365" s="58"/>
      <c r="P365" s="182">
        <f>O365*H365</f>
        <v>0</v>
      </c>
      <c r="Q365" s="182">
        <v>0</v>
      </c>
      <c r="R365" s="182">
        <f>Q365*H365</f>
        <v>0</v>
      </c>
      <c r="S365" s="182">
        <v>0</v>
      </c>
      <c r="T365" s="183">
        <f>S365*H365</f>
        <v>0</v>
      </c>
      <c r="AR365" s="15" t="s">
        <v>21</v>
      </c>
      <c r="AT365" s="15" t="s">
        <v>158</v>
      </c>
      <c r="AU365" s="15" t="s">
        <v>103</v>
      </c>
      <c r="AY365" s="15" t="s">
        <v>156</v>
      </c>
      <c r="BE365" s="184">
        <f>IF(N365="základní",J365,0)</f>
        <v>0</v>
      </c>
      <c r="BF365" s="184">
        <f>IF(N365="snížená",J365,0)</f>
        <v>0</v>
      </c>
      <c r="BG365" s="184">
        <f>IF(N365="zákl. přenesená",J365,0)</f>
        <v>0</v>
      </c>
      <c r="BH365" s="184">
        <f>IF(N365="sníž. přenesená",J365,0)</f>
        <v>0</v>
      </c>
      <c r="BI365" s="184">
        <f>IF(N365="nulová",J365,0)</f>
        <v>0</v>
      </c>
      <c r="BJ365" s="15" t="s">
        <v>21</v>
      </c>
      <c r="BK365" s="184">
        <f>ROUND(I365*H365,2)</f>
        <v>0</v>
      </c>
      <c r="BL365" s="15" t="s">
        <v>21</v>
      </c>
      <c r="BM365" s="15" t="s">
        <v>1433</v>
      </c>
    </row>
    <row r="366" spans="2:65" s="1" customFormat="1" ht="16.5" customHeight="1">
      <c r="B366" s="32"/>
      <c r="C366" s="208" t="s">
        <v>1434</v>
      </c>
      <c r="D366" s="208" t="s">
        <v>221</v>
      </c>
      <c r="E366" s="209" t="s">
        <v>1097</v>
      </c>
      <c r="F366" s="210" t="s">
        <v>1098</v>
      </c>
      <c r="G366" s="211" t="s">
        <v>101</v>
      </c>
      <c r="H366" s="212">
        <v>31.1</v>
      </c>
      <c r="I366" s="213"/>
      <c r="J366" s="214">
        <f>ROUND(I366*H366,2)</f>
        <v>0</v>
      </c>
      <c r="K366" s="210" t="s">
        <v>161</v>
      </c>
      <c r="L366" s="215"/>
      <c r="M366" s="216" t="s">
        <v>1</v>
      </c>
      <c r="N366" s="217" t="s">
        <v>45</v>
      </c>
      <c r="O366" s="58"/>
      <c r="P366" s="182">
        <f>O366*H366</f>
        <v>0</v>
      </c>
      <c r="Q366" s="182">
        <v>0</v>
      </c>
      <c r="R366" s="182">
        <f>Q366*H366</f>
        <v>0</v>
      </c>
      <c r="S366" s="182">
        <v>0</v>
      </c>
      <c r="T366" s="183">
        <f>S366*H366</f>
        <v>0</v>
      </c>
      <c r="AR366" s="15" t="s">
        <v>83</v>
      </c>
      <c r="AT366" s="15" t="s">
        <v>221</v>
      </c>
      <c r="AU366" s="15" t="s">
        <v>103</v>
      </c>
      <c r="AY366" s="15" t="s">
        <v>156</v>
      </c>
      <c r="BE366" s="184">
        <f>IF(N366="základní",J366,0)</f>
        <v>0</v>
      </c>
      <c r="BF366" s="184">
        <f>IF(N366="snížená",J366,0)</f>
        <v>0</v>
      </c>
      <c r="BG366" s="184">
        <f>IF(N366="zákl. přenesená",J366,0)</f>
        <v>0</v>
      </c>
      <c r="BH366" s="184">
        <f>IF(N366="sníž. přenesená",J366,0)</f>
        <v>0</v>
      </c>
      <c r="BI366" s="184">
        <f>IF(N366="nulová",J366,0)</f>
        <v>0</v>
      </c>
      <c r="BJ366" s="15" t="s">
        <v>21</v>
      </c>
      <c r="BK366" s="184">
        <f>ROUND(I366*H366,2)</f>
        <v>0</v>
      </c>
      <c r="BL366" s="15" t="s">
        <v>21</v>
      </c>
      <c r="BM366" s="15" t="s">
        <v>1435</v>
      </c>
    </row>
    <row r="367" spans="2:63" s="10" customFormat="1" ht="20.85" customHeight="1">
      <c r="B367" s="157"/>
      <c r="C367" s="158"/>
      <c r="D367" s="159" t="s">
        <v>73</v>
      </c>
      <c r="E367" s="171" t="s">
        <v>639</v>
      </c>
      <c r="F367" s="171" t="s">
        <v>640</v>
      </c>
      <c r="G367" s="158"/>
      <c r="H367" s="158"/>
      <c r="I367" s="161"/>
      <c r="J367" s="172">
        <f>BK367</f>
        <v>0</v>
      </c>
      <c r="K367" s="158"/>
      <c r="L367" s="163"/>
      <c r="M367" s="164"/>
      <c r="N367" s="165"/>
      <c r="O367" s="165"/>
      <c r="P367" s="166">
        <f>SUM(P368:P369)</f>
        <v>0</v>
      </c>
      <c r="Q367" s="165"/>
      <c r="R367" s="166">
        <f>SUM(R368:R369)</f>
        <v>0</v>
      </c>
      <c r="S367" s="165"/>
      <c r="T367" s="167">
        <f>SUM(T368:T369)</f>
        <v>0</v>
      </c>
      <c r="AR367" s="168" t="s">
        <v>21</v>
      </c>
      <c r="AT367" s="169" t="s">
        <v>73</v>
      </c>
      <c r="AU367" s="169" t="s">
        <v>83</v>
      </c>
      <c r="AY367" s="168" t="s">
        <v>156</v>
      </c>
      <c r="BK367" s="170">
        <f>SUM(BK368:BK369)</f>
        <v>0</v>
      </c>
    </row>
    <row r="368" spans="2:65" s="1" customFormat="1" ht="16.5" customHeight="1">
      <c r="B368" s="32"/>
      <c r="C368" s="173" t="s">
        <v>1436</v>
      </c>
      <c r="D368" s="173" t="s">
        <v>158</v>
      </c>
      <c r="E368" s="174" t="s">
        <v>713</v>
      </c>
      <c r="F368" s="175" t="s">
        <v>714</v>
      </c>
      <c r="G368" s="176" t="s">
        <v>224</v>
      </c>
      <c r="H368" s="177">
        <v>20.786</v>
      </c>
      <c r="I368" s="178"/>
      <c r="J368" s="179">
        <f>ROUND(I368*H368,2)</f>
        <v>0</v>
      </c>
      <c r="K368" s="175" t="s">
        <v>161</v>
      </c>
      <c r="L368" s="36"/>
      <c r="M368" s="180" t="s">
        <v>1</v>
      </c>
      <c r="N368" s="181" t="s">
        <v>45</v>
      </c>
      <c r="O368" s="58"/>
      <c r="P368" s="182">
        <f>O368*H368</f>
        <v>0</v>
      </c>
      <c r="Q368" s="182">
        <v>0</v>
      </c>
      <c r="R368" s="182">
        <f>Q368*H368</f>
        <v>0</v>
      </c>
      <c r="S368" s="182">
        <v>0</v>
      </c>
      <c r="T368" s="183">
        <f>S368*H368</f>
        <v>0</v>
      </c>
      <c r="AR368" s="15" t="s">
        <v>162</v>
      </c>
      <c r="AT368" s="15" t="s">
        <v>158</v>
      </c>
      <c r="AU368" s="15" t="s">
        <v>103</v>
      </c>
      <c r="AY368" s="15" t="s">
        <v>156</v>
      </c>
      <c r="BE368" s="184">
        <f>IF(N368="základní",J368,0)</f>
        <v>0</v>
      </c>
      <c r="BF368" s="184">
        <f>IF(N368="snížená",J368,0)</f>
        <v>0</v>
      </c>
      <c r="BG368" s="184">
        <f>IF(N368="zákl. přenesená",J368,0)</f>
        <v>0</v>
      </c>
      <c r="BH368" s="184">
        <f>IF(N368="sníž. přenesená",J368,0)</f>
        <v>0</v>
      </c>
      <c r="BI368" s="184">
        <f>IF(N368="nulová",J368,0)</f>
        <v>0</v>
      </c>
      <c r="BJ368" s="15" t="s">
        <v>21</v>
      </c>
      <c r="BK368" s="184">
        <f>ROUND(I368*H368,2)</f>
        <v>0</v>
      </c>
      <c r="BL368" s="15" t="s">
        <v>162</v>
      </c>
      <c r="BM368" s="15" t="s">
        <v>1437</v>
      </c>
    </row>
    <row r="369" spans="2:65" s="1" customFormat="1" ht="16.5" customHeight="1">
      <c r="B369" s="32"/>
      <c r="C369" s="173" t="s">
        <v>1438</v>
      </c>
      <c r="D369" s="173" t="s">
        <v>158</v>
      </c>
      <c r="E369" s="174" t="s">
        <v>717</v>
      </c>
      <c r="F369" s="175" t="s">
        <v>718</v>
      </c>
      <c r="G369" s="176" t="s">
        <v>224</v>
      </c>
      <c r="H369" s="177">
        <v>20.786</v>
      </c>
      <c r="I369" s="178"/>
      <c r="J369" s="179">
        <f>ROUND(I369*H369,2)</f>
        <v>0</v>
      </c>
      <c r="K369" s="175" t="s">
        <v>161</v>
      </c>
      <c r="L369" s="36"/>
      <c r="M369" s="180" t="s">
        <v>1</v>
      </c>
      <c r="N369" s="181" t="s">
        <v>45</v>
      </c>
      <c r="O369" s="58"/>
      <c r="P369" s="182">
        <f>O369*H369</f>
        <v>0</v>
      </c>
      <c r="Q369" s="182">
        <v>0</v>
      </c>
      <c r="R369" s="182">
        <f>Q369*H369</f>
        <v>0</v>
      </c>
      <c r="S369" s="182">
        <v>0</v>
      </c>
      <c r="T369" s="183">
        <f>S369*H369</f>
        <v>0</v>
      </c>
      <c r="AR369" s="15" t="s">
        <v>162</v>
      </c>
      <c r="AT369" s="15" t="s">
        <v>158</v>
      </c>
      <c r="AU369" s="15" t="s">
        <v>103</v>
      </c>
      <c r="AY369" s="15" t="s">
        <v>156</v>
      </c>
      <c r="BE369" s="184">
        <f>IF(N369="základní",J369,0)</f>
        <v>0</v>
      </c>
      <c r="BF369" s="184">
        <f>IF(N369="snížená",J369,0)</f>
        <v>0</v>
      </c>
      <c r="BG369" s="184">
        <f>IF(N369="zákl. přenesená",J369,0)</f>
        <v>0</v>
      </c>
      <c r="BH369" s="184">
        <f>IF(N369="sníž. přenesená",J369,0)</f>
        <v>0</v>
      </c>
      <c r="BI369" s="184">
        <f>IF(N369="nulová",J369,0)</f>
        <v>0</v>
      </c>
      <c r="BJ369" s="15" t="s">
        <v>21</v>
      </c>
      <c r="BK369" s="184">
        <f>ROUND(I369*H369,2)</f>
        <v>0</v>
      </c>
      <c r="BL369" s="15" t="s">
        <v>162</v>
      </c>
      <c r="BM369" s="15" t="s">
        <v>1439</v>
      </c>
    </row>
    <row r="370" spans="2:63" s="10" customFormat="1" ht="22.9" customHeight="1">
      <c r="B370" s="157"/>
      <c r="C370" s="158"/>
      <c r="D370" s="159" t="s">
        <v>73</v>
      </c>
      <c r="E370" s="171" t="s">
        <v>1440</v>
      </c>
      <c r="F370" s="171" t="s">
        <v>1441</v>
      </c>
      <c r="G370" s="158"/>
      <c r="H370" s="158"/>
      <c r="I370" s="161"/>
      <c r="J370" s="172">
        <f>BK370</f>
        <v>0</v>
      </c>
      <c r="K370" s="158"/>
      <c r="L370" s="163"/>
      <c r="M370" s="164"/>
      <c r="N370" s="165"/>
      <c r="O370" s="165"/>
      <c r="P370" s="166">
        <f>SUM(P371:P407)</f>
        <v>0</v>
      </c>
      <c r="Q370" s="165"/>
      <c r="R370" s="166">
        <f>SUM(R371:R407)</f>
        <v>3.75</v>
      </c>
      <c r="S370" s="165"/>
      <c r="T370" s="167">
        <f>SUM(T371:T407)</f>
        <v>0</v>
      </c>
      <c r="AR370" s="168" t="s">
        <v>162</v>
      </c>
      <c r="AT370" s="169" t="s">
        <v>73</v>
      </c>
      <c r="AU370" s="169" t="s">
        <v>21</v>
      </c>
      <c r="AY370" s="168" t="s">
        <v>156</v>
      </c>
      <c r="BK370" s="170">
        <f>SUM(BK371:BK407)</f>
        <v>0</v>
      </c>
    </row>
    <row r="371" spans="2:65" s="1" customFormat="1" ht="16.5" customHeight="1">
      <c r="B371" s="32"/>
      <c r="C371" s="173" t="s">
        <v>1442</v>
      </c>
      <c r="D371" s="173" t="s">
        <v>158</v>
      </c>
      <c r="E371" s="174" t="s">
        <v>1443</v>
      </c>
      <c r="F371" s="175" t="s">
        <v>1444</v>
      </c>
      <c r="G371" s="176" t="s">
        <v>106</v>
      </c>
      <c r="H371" s="177">
        <v>270</v>
      </c>
      <c r="I371" s="178"/>
      <c r="J371" s="179">
        <f>ROUND(I371*H371,2)</f>
        <v>0</v>
      </c>
      <c r="K371" s="175" t="s">
        <v>161</v>
      </c>
      <c r="L371" s="36"/>
      <c r="M371" s="180" t="s">
        <v>1</v>
      </c>
      <c r="N371" s="181" t="s">
        <v>45</v>
      </c>
      <c r="O371" s="58"/>
      <c r="P371" s="182">
        <f>O371*H371</f>
        <v>0</v>
      </c>
      <c r="Q371" s="182">
        <v>0</v>
      </c>
      <c r="R371" s="182">
        <f>Q371*H371</f>
        <v>0</v>
      </c>
      <c r="S371" s="182">
        <v>0</v>
      </c>
      <c r="T371" s="183">
        <f>S371*H371</f>
        <v>0</v>
      </c>
      <c r="AR371" s="15" t="s">
        <v>900</v>
      </c>
      <c r="AT371" s="15" t="s">
        <v>158</v>
      </c>
      <c r="AU371" s="15" t="s">
        <v>83</v>
      </c>
      <c r="AY371" s="15" t="s">
        <v>156</v>
      </c>
      <c r="BE371" s="184">
        <f>IF(N371="základní",J371,0)</f>
        <v>0</v>
      </c>
      <c r="BF371" s="184">
        <f>IF(N371="snížená",J371,0)</f>
        <v>0</v>
      </c>
      <c r="BG371" s="184">
        <f>IF(N371="zákl. přenesená",J371,0)</f>
        <v>0</v>
      </c>
      <c r="BH371" s="184">
        <f>IF(N371="sníž. přenesená",J371,0)</f>
        <v>0</v>
      </c>
      <c r="BI371" s="184">
        <f>IF(N371="nulová",J371,0)</f>
        <v>0</v>
      </c>
      <c r="BJ371" s="15" t="s">
        <v>21</v>
      </c>
      <c r="BK371" s="184">
        <f>ROUND(I371*H371,2)</f>
        <v>0</v>
      </c>
      <c r="BL371" s="15" t="s">
        <v>900</v>
      </c>
      <c r="BM371" s="15" t="s">
        <v>1445</v>
      </c>
    </row>
    <row r="372" spans="2:51" s="11" customFormat="1" ht="12">
      <c r="B372" s="185"/>
      <c r="C372" s="186"/>
      <c r="D372" s="187" t="s">
        <v>164</v>
      </c>
      <c r="E372" s="188" t="s">
        <v>1</v>
      </c>
      <c r="F372" s="189" t="s">
        <v>1446</v>
      </c>
      <c r="G372" s="186"/>
      <c r="H372" s="190">
        <v>270</v>
      </c>
      <c r="I372" s="191"/>
      <c r="J372" s="186"/>
      <c r="K372" s="186"/>
      <c r="L372" s="192"/>
      <c r="M372" s="193"/>
      <c r="N372" s="194"/>
      <c r="O372" s="194"/>
      <c r="P372" s="194"/>
      <c r="Q372" s="194"/>
      <c r="R372" s="194"/>
      <c r="S372" s="194"/>
      <c r="T372" s="195"/>
      <c r="AT372" s="196" t="s">
        <v>164</v>
      </c>
      <c r="AU372" s="196" t="s">
        <v>83</v>
      </c>
      <c r="AV372" s="11" t="s">
        <v>83</v>
      </c>
      <c r="AW372" s="11" t="s">
        <v>36</v>
      </c>
      <c r="AX372" s="11" t="s">
        <v>21</v>
      </c>
      <c r="AY372" s="196" t="s">
        <v>156</v>
      </c>
    </row>
    <row r="373" spans="2:65" s="1" customFormat="1" ht="22.5" customHeight="1">
      <c r="B373" s="32"/>
      <c r="C373" s="173" t="s">
        <v>1447</v>
      </c>
      <c r="D373" s="173" t="s">
        <v>158</v>
      </c>
      <c r="E373" s="174" t="s">
        <v>1448</v>
      </c>
      <c r="F373" s="175" t="s">
        <v>1449</v>
      </c>
      <c r="G373" s="176" t="s">
        <v>106</v>
      </c>
      <c r="H373" s="177">
        <v>90</v>
      </c>
      <c r="I373" s="178"/>
      <c r="J373" s="179">
        <f>ROUND(I373*H373,2)</f>
        <v>0</v>
      </c>
      <c r="K373" s="175" t="s">
        <v>225</v>
      </c>
      <c r="L373" s="36"/>
      <c r="M373" s="180" t="s">
        <v>1</v>
      </c>
      <c r="N373" s="181" t="s">
        <v>45</v>
      </c>
      <c r="O373" s="58"/>
      <c r="P373" s="182">
        <f>O373*H373</f>
        <v>0</v>
      </c>
      <c r="Q373" s="182">
        <v>0</v>
      </c>
      <c r="R373" s="182">
        <f>Q373*H373</f>
        <v>0</v>
      </c>
      <c r="S373" s="182">
        <v>0</v>
      </c>
      <c r="T373" s="183">
        <f>S373*H373</f>
        <v>0</v>
      </c>
      <c r="AR373" s="15" t="s">
        <v>900</v>
      </c>
      <c r="AT373" s="15" t="s">
        <v>158</v>
      </c>
      <c r="AU373" s="15" t="s">
        <v>83</v>
      </c>
      <c r="AY373" s="15" t="s">
        <v>156</v>
      </c>
      <c r="BE373" s="184">
        <f>IF(N373="základní",J373,0)</f>
        <v>0</v>
      </c>
      <c r="BF373" s="184">
        <f>IF(N373="snížená",J373,0)</f>
        <v>0</v>
      </c>
      <c r="BG373" s="184">
        <f>IF(N373="zákl. přenesená",J373,0)</f>
        <v>0</v>
      </c>
      <c r="BH373" s="184">
        <f>IF(N373="sníž. přenesená",J373,0)</f>
        <v>0</v>
      </c>
      <c r="BI373" s="184">
        <f>IF(N373="nulová",J373,0)</f>
        <v>0</v>
      </c>
      <c r="BJ373" s="15" t="s">
        <v>21</v>
      </c>
      <c r="BK373" s="184">
        <f>ROUND(I373*H373,2)</f>
        <v>0</v>
      </c>
      <c r="BL373" s="15" t="s">
        <v>900</v>
      </c>
      <c r="BM373" s="15" t="s">
        <v>1450</v>
      </c>
    </row>
    <row r="374" spans="2:51" s="11" customFormat="1" ht="12">
      <c r="B374" s="185"/>
      <c r="C374" s="186"/>
      <c r="D374" s="187" t="s">
        <v>164</v>
      </c>
      <c r="E374" s="188" t="s">
        <v>1</v>
      </c>
      <c r="F374" s="189" t="s">
        <v>1451</v>
      </c>
      <c r="G374" s="186"/>
      <c r="H374" s="190">
        <v>90</v>
      </c>
      <c r="I374" s="191"/>
      <c r="J374" s="186"/>
      <c r="K374" s="186"/>
      <c r="L374" s="192"/>
      <c r="M374" s="193"/>
      <c r="N374" s="194"/>
      <c r="O374" s="194"/>
      <c r="P374" s="194"/>
      <c r="Q374" s="194"/>
      <c r="R374" s="194"/>
      <c r="S374" s="194"/>
      <c r="T374" s="195"/>
      <c r="AT374" s="196" t="s">
        <v>164</v>
      </c>
      <c r="AU374" s="196" t="s">
        <v>83</v>
      </c>
      <c r="AV374" s="11" t="s">
        <v>83</v>
      </c>
      <c r="AW374" s="11" t="s">
        <v>36</v>
      </c>
      <c r="AX374" s="11" t="s">
        <v>21</v>
      </c>
      <c r="AY374" s="196" t="s">
        <v>156</v>
      </c>
    </row>
    <row r="375" spans="2:65" s="1" customFormat="1" ht="16.5" customHeight="1">
      <c r="B375" s="32"/>
      <c r="C375" s="173" t="s">
        <v>1452</v>
      </c>
      <c r="D375" s="173" t="s">
        <v>158</v>
      </c>
      <c r="E375" s="174" t="s">
        <v>1453</v>
      </c>
      <c r="F375" s="175" t="s">
        <v>1454</v>
      </c>
      <c r="G375" s="176" t="s">
        <v>106</v>
      </c>
      <c r="H375" s="177">
        <v>30</v>
      </c>
      <c r="I375" s="178"/>
      <c r="J375" s="179">
        <f>ROUND(I375*H375,2)</f>
        <v>0</v>
      </c>
      <c r="K375" s="175" t="s">
        <v>161</v>
      </c>
      <c r="L375" s="36"/>
      <c r="M375" s="180" t="s">
        <v>1</v>
      </c>
      <c r="N375" s="181" t="s">
        <v>45</v>
      </c>
      <c r="O375" s="58"/>
      <c r="P375" s="182">
        <f>O375*H375</f>
        <v>0</v>
      </c>
      <c r="Q375" s="182">
        <v>0</v>
      </c>
      <c r="R375" s="182">
        <f>Q375*H375</f>
        <v>0</v>
      </c>
      <c r="S375" s="182">
        <v>0</v>
      </c>
      <c r="T375" s="183">
        <f>S375*H375</f>
        <v>0</v>
      </c>
      <c r="AR375" s="15" t="s">
        <v>900</v>
      </c>
      <c r="AT375" s="15" t="s">
        <v>158</v>
      </c>
      <c r="AU375" s="15" t="s">
        <v>83</v>
      </c>
      <c r="AY375" s="15" t="s">
        <v>156</v>
      </c>
      <c r="BE375" s="184">
        <f>IF(N375="základní",J375,0)</f>
        <v>0</v>
      </c>
      <c r="BF375" s="184">
        <f>IF(N375="snížená",J375,0)</f>
        <v>0</v>
      </c>
      <c r="BG375" s="184">
        <f>IF(N375="zákl. přenesená",J375,0)</f>
        <v>0</v>
      </c>
      <c r="BH375" s="184">
        <f>IF(N375="sníž. přenesená",J375,0)</f>
        <v>0</v>
      </c>
      <c r="BI375" s="184">
        <f>IF(N375="nulová",J375,0)</f>
        <v>0</v>
      </c>
      <c r="BJ375" s="15" t="s">
        <v>21</v>
      </c>
      <c r="BK375" s="184">
        <f>ROUND(I375*H375,2)</f>
        <v>0</v>
      </c>
      <c r="BL375" s="15" t="s">
        <v>900</v>
      </c>
      <c r="BM375" s="15" t="s">
        <v>1455</v>
      </c>
    </row>
    <row r="376" spans="2:51" s="11" customFormat="1" ht="12">
      <c r="B376" s="185"/>
      <c r="C376" s="186"/>
      <c r="D376" s="187" t="s">
        <v>164</v>
      </c>
      <c r="E376" s="188" t="s">
        <v>1</v>
      </c>
      <c r="F376" s="189" t="s">
        <v>737</v>
      </c>
      <c r="G376" s="186"/>
      <c r="H376" s="190">
        <v>30</v>
      </c>
      <c r="I376" s="191"/>
      <c r="J376" s="186"/>
      <c r="K376" s="186"/>
      <c r="L376" s="192"/>
      <c r="M376" s="193"/>
      <c r="N376" s="194"/>
      <c r="O376" s="194"/>
      <c r="P376" s="194"/>
      <c r="Q376" s="194"/>
      <c r="R376" s="194"/>
      <c r="S376" s="194"/>
      <c r="T376" s="195"/>
      <c r="AT376" s="196" t="s">
        <v>164</v>
      </c>
      <c r="AU376" s="196" t="s">
        <v>83</v>
      </c>
      <c r="AV376" s="11" t="s">
        <v>83</v>
      </c>
      <c r="AW376" s="11" t="s">
        <v>36</v>
      </c>
      <c r="AX376" s="11" t="s">
        <v>21</v>
      </c>
      <c r="AY376" s="196" t="s">
        <v>156</v>
      </c>
    </row>
    <row r="377" spans="2:65" s="1" customFormat="1" ht="16.5" customHeight="1">
      <c r="B377" s="32"/>
      <c r="C377" s="208" t="s">
        <v>1456</v>
      </c>
      <c r="D377" s="208" t="s">
        <v>221</v>
      </c>
      <c r="E377" s="209" t="s">
        <v>1077</v>
      </c>
      <c r="F377" s="210" t="s">
        <v>1078</v>
      </c>
      <c r="G377" s="211" t="s">
        <v>224</v>
      </c>
      <c r="H377" s="212">
        <v>3.75</v>
      </c>
      <c r="I377" s="213"/>
      <c r="J377" s="214">
        <f>ROUND(I377*H377,2)</f>
        <v>0</v>
      </c>
      <c r="K377" s="210" t="s">
        <v>161</v>
      </c>
      <c r="L377" s="215"/>
      <c r="M377" s="216" t="s">
        <v>1</v>
      </c>
      <c r="N377" s="217" t="s">
        <v>45</v>
      </c>
      <c r="O377" s="58"/>
      <c r="P377" s="182">
        <f>O377*H377</f>
        <v>0</v>
      </c>
      <c r="Q377" s="182">
        <v>1</v>
      </c>
      <c r="R377" s="182">
        <f>Q377*H377</f>
        <v>3.75</v>
      </c>
      <c r="S377" s="182">
        <v>0</v>
      </c>
      <c r="T377" s="183">
        <f>S377*H377</f>
        <v>0</v>
      </c>
      <c r="AR377" s="15" t="s">
        <v>900</v>
      </c>
      <c r="AT377" s="15" t="s">
        <v>221</v>
      </c>
      <c r="AU377" s="15" t="s">
        <v>83</v>
      </c>
      <c r="AY377" s="15" t="s">
        <v>156</v>
      </c>
      <c r="BE377" s="184">
        <f>IF(N377="základní",J377,0)</f>
        <v>0</v>
      </c>
      <c r="BF377" s="184">
        <f>IF(N377="snížená",J377,0)</f>
        <v>0</v>
      </c>
      <c r="BG377" s="184">
        <f>IF(N377="zákl. přenesená",J377,0)</f>
        <v>0</v>
      </c>
      <c r="BH377" s="184">
        <f>IF(N377="sníž. přenesená",J377,0)</f>
        <v>0</v>
      </c>
      <c r="BI377" s="184">
        <f>IF(N377="nulová",J377,0)</f>
        <v>0</v>
      </c>
      <c r="BJ377" s="15" t="s">
        <v>21</v>
      </c>
      <c r="BK377" s="184">
        <f>ROUND(I377*H377,2)</f>
        <v>0</v>
      </c>
      <c r="BL377" s="15" t="s">
        <v>900</v>
      </c>
      <c r="BM377" s="15" t="s">
        <v>1457</v>
      </c>
    </row>
    <row r="378" spans="2:51" s="11" customFormat="1" ht="12">
      <c r="B378" s="185"/>
      <c r="C378" s="186"/>
      <c r="D378" s="187" t="s">
        <v>164</v>
      </c>
      <c r="E378" s="186"/>
      <c r="F378" s="189" t="s">
        <v>1458</v>
      </c>
      <c r="G378" s="186"/>
      <c r="H378" s="190">
        <v>3.75</v>
      </c>
      <c r="I378" s="191"/>
      <c r="J378" s="186"/>
      <c r="K378" s="186"/>
      <c r="L378" s="192"/>
      <c r="M378" s="193"/>
      <c r="N378" s="194"/>
      <c r="O378" s="194"/>
      <c r="P378" s="194"/>
      <c r="Q378" s="194"/>
      <c r="R378" s="194"/>
      <c r="S378" s="194"/>
      <c r="T378" s="195"/>
      <c r="AT378" s="196" t="s">
        <v>164</v>
      </c>
      <c r="AU378" s="196" t="s">
        <v>83</v>
      </c>
      <c r="AV378" s="11" t="s">
        <v>83</v>
      </c>
      <c r="AW378" s="11" t="s">
        <v>4</v>
      </c>
      <c r="AX378" s="11" t="s">
        <v>21</v>
      </c>
      <c r="AY378" s="196" t="s">
        <v>156</v>
      </c>
    </row>
    <row r="379" spans="2:65" s="1" customFormat="1" ht="16.5" customHeight="1">
      <c r="B379" s="32"/>
      <c r="C379" s="173" t="s">
        <v>1459</v>
      </c>
      <c r="D379" s="173" t="s">
        <v>158</v>
      </c>
      <c r="E379" s="174" t="s">
        <v>1460</v>
      </c>
      <c r="F379" s="175" t="s">
        <v>1461</v>
      </c>
      <c r="G379" s="176" t="s">
        <v>106</v>
      </c>
      <c r="H379" s="177">
        <v>367.04</v>
      </c>
      <c r="I379" s="178"/>
      <c r="J379" s="179">
        <f>ROUND(I379*H379,2)</f>
        <v>0</v>
      </c>
      <c r="K379" s="175" t="s">
        <v>161</v>
      </c>
      <c r="L379" s="36"/>
      <c r="M379" s="180" t="s">
        <v>1</v>
      </c>
      <c r="N379" s="181" t="s">
        <v>45</v>
      </c>
      <c r="O379" s="58"/>
      <c r="P379" s="182">
        <f>O379*H379</f>
        <v>0</v>
      </c>
      <c r="Q379" s="182">
        <v>0</v>
      </c>
      <c r="R379" s="182">
        <f>Q379*H379</f>
        <v>0</v>
      </c>
      <c r="S379" s="182">
        <v>0</v>
      </c>
      <c r="T379" s="183">
        <f>S379*H379</f>
        <v>0</v>
      </c>
      <c r="AR379" s="15" t="s">
        <v>900</v>
      </c>
      <c r="AT379" s="15" t="s">
        <v>158</v>
      </c>
      <c r="AU379" s="15" t="s">
        <v>83</v>
      </c>
      <c r="AY379" s="15" t="s">
        <v>156</v>
      </c>
      <c r="BE379" s="184">
        <f>IF(N379="základní",J379,0)</f>
        <v>0</v>
      </c>
      <c r="BF379" s="184">
        <f>IF(N379="snížená",J379,0)</f>
        <v>0</v>
      </c>
      <c r="BG379" s="184">
        <f>IF(N379="zákl. přenesená",J379,0)</f>
        <v>0</v>
      </c>
      <c r="BH379" s="184">
        <f>IF(N379="sníž. přenesená",J379,0)</f>
        <v>0</v>
      </c>
      <c r="BI379" s="184">
        <f>IF(N379="nulová",J379,0)</f>
        <v>0</v>
      </c>
      <c r="BJ379" s="15" t="s">
        <v>21</v>
      </c>
      <c r="BK379" s="184">
        <f>ROUND(I379*H379,2)</f>
        <v>0</v>
      </c>
      <c r="BL379" s="15" t="s">
        <v>900</v>
      </c>
      <c r="BM379" s="15" t="s">
        <v>1462</v>
      </c>
    </row>
    <row r="380" spans="2:51" s="11" customFormat="1" ht="12">
      <c r="B380" s="185"/>
      <c r="C380" s="186"/>
      <c r="D380" s="187" t="s">
        <v>164</v>
      </c>
      <c r="E380" s="188" t="s">
        <v>1</v>
      </c>
      <c r="F380" s="189" t="s">
        <v>1463</v>
      </c>
      <c r="G380" s="186"/>
      <c r="H380" s="190">
        <v>275.28</v>
      </c>
      <c r="I380" s="191"/>
      <c r="J380" s="186"/>
      <c r="K380" s="186"/>
      <c r="L380" s="192"/>
      <c r="M380" s="193"/>
      <c r="N380" s="194"/>
      <c r="O380" s="194"/>
      <c r="P380" s="194"/>
      <c r="Q380" s="194"/>
      <c r="R380" s="194"/>
      <c r="S380" s="194"/>
      <c r="T380" s="195"/>
      <c r="AT380" s="196" t="s">
        <v>164</v>
      </c>
      <c r="AU380" s="196" t="s">
        <v>83</v>
      </c>
      <c r="AV380" s="11" t="s">
        <v>83</v>
      </c>
      <c r="AW380" s="11" t="s">
        <v>36</v>
      </c>
      <c r="AX380" s="11" t="s">
        <v>74</v>
      </c>
      <c r="AY380" s="196" t="s">
        <v>156</v>
      </c>
    </row>
    <row r="381" spans="2:51" s="11" customFormat="1" ht="12">
      <c r="B381" s="185"/>
      <c r="C381" s="186"/>
      <c r="D381" s="187" t="s">
        <v>164</v>
      </c>
      <c r="E381" s="188" t="s">
        <v>1</v>
      </c>
      <c r="F381" s="189" t="s">
        <v>1464</v>
      </c>
      <c r="G381" s="186"/>
      <c r="H381" s="190">
        <v>91.76</v>
      </c>
      <c r="I381" s="191"/>
      <c r="J381" s="186"/>
      <c r="K381" s="186"/>
      <c r="L381" s="192"/>
      <c r="M381" s="193"/>
      <c r="N381" s="194"/>
      <c r="O381" s="194"/>
      <c r="P381" s="194"/>
      <c r="Q381" s="194"/>
      <c r="R381" s="194"/>
      <c r="S381" s="194"/>
      <c r="T381" s="195"/>
      <c r="AT381" s="196" t="s">
        <v>164</v>
      </c>
      <c r="AU381" s="196" t="s">
        <v>83</v>
      </c>
      <c r="AV381" s="11" t="s">
        <v>83</v>
      </c>
      <c r="AW381" s="11" t="s">
        <v>36</v>
      </c>
      <c r="AX381" s="11" t="s">
        <v>74</v>
      </c>
      <c r="AY381" s="196" t="s">
        <v>156</v>
      </c>
    </row>
    <row r="382" spans="2:51" s="12" customFormat="1" ht="12">
      <c r="B382" s="197"/>
      <c r="C382" s="198"/>
      <c r="D382" s="187" t="s">
        <v>164</v>
      </c>
      <c r="E382" s="199" t="s">
        <v>1</v>
      </c>
      <c r="F382" s="200" t="s">
        <v>171</v>
      </c>
      <c r="G382" s="198"/>
      <c r="H382" s="201">
        <v>367.04</v>
      </c>
      <c r="I382" s="202"/>
      <c r="J382" s="198"/>
      <c r="K382" s="198"/>
      <c r="L382" s="203"/>
      <c r="M382" s="204"/>
      <c r="N382" s="205"/>
      <c r="O382" s="205"/>
      <c r="P382" s="205"/>
      <c r="Q382" s="205"/>
      <c r="R382" s="205"/>
      <c r="S382" s="205"/>
      <c r="T382" s="206"/>
      <c r="AT382" s="207" t="s">
        <v>164</v>
      </c>
      <c r="AU382" s="207" t="s">
        <v>83</v>
      </c>
      <c r="AV382" s="12" t="s">
        <v>162</v>
      </c>
      <c r="AW382" s="12" t="s">
        <v>36</v>
      </c>
      <c r="AX382" s="12" t="s">
        <v>21</v>
      </c>
      <c r="AY382" s="207" t="s">
        <v>156</v>
      </c>
    </row>
    <row r="383" spans="2:65" s="1" customFormat="1" ht="16.5" customHeight="1">
      <c r="B383" s="32"/>
      <c r="C383" s="173" t="s">
        <v>1465</v>
      </c>
      <c r="D383" s="173" t="s">
        <v>158</v>
      </c>
      <c r="E383" s="174" t="s">
        <v>1466</v>
      </c>
      <c r="F383" s="175" t="s">
        <v>1467</v>
      </c>
      <c r="G383" s="176" t="s">
        <v>106</v>
      </c>
      <c r="H383" s="177">
        <v>2320</v>
      </c>
      <c r="I383" s="178"/>
      <c r="J383" s="179">
        <f>ROUND(I383*H383,2)</f>
        <v>0</v>
      </c>
      <c r="K383" s="175" t="s">
        <v>161</v>
      </c>
      <c r="L383" s="36"/>
      <c r="M383" s="180" t="s">
        <v>1</v>
      </c>
      <c r="N383" s="181" t="s">
        <v>45</v>
      </c>
      <c r="O383" s="58"/>
      <c r="P383" s="182">
        <f>O383*H383</f>
        <v>0</v>
      </c>
      <c r="Q383" s="182">
        <v>0</v>
      </c>
      <c r="R383" s="182">
        <f>Q383*H383</f>
        <v>0</v>
      </c>
      <c r="S383" s="182">
        <v>0</v>
      </c>
      <c r="T383" s="183">
        <f>S383*H383</f>
        <v>0</v>
      </c>
      <c r="AR383" s="15" t="s">
        <v>900</v>
      </c>
      <c r="AT383" s="15" t="s">
        <v>158</v>
      </c>
      <c r="AU383" s="15" t="s">
        <v>83</v>
      </c>
      <c r="AY383" s="15" t="s">
        <v>156</v>
      </c>
      <c r="BE383" s="184">
        <f>IF(N383="základní",J383,0)</f>
        <v>0</v>
      </c>
      <c r="BF383" s="184">
        <f>IF(N383="snížená",J383,0)</f>
        <v>0</v>
      </c>
      <c r="BG383" s="184">
        <f>IF(N383="zákl. přenesená",J383,0)</f>
        <v>0</v>
      </c>
      <c r="BH383" s="184">
        <f>IF(N383="sníž. přenesená",J383,0)</f>
        <v>0</v>
      </c>
      <c r="BI383" s="184">
        <f>IF(N383="nulová",J383,0)</f>
        <v>0</v>
      </c>
      <c r="BJ383" s="15" t="s">
        <v>21</v>
      </c>
      <c r="BK383" s="184">
        <f>ROUND(I383*H383,2)</f>
        <v>0</v>
      </c>
      <c r="BL383" s="15" t="s">
        <v>900</v>
      </c>
      <c r="BM383" s="15" t="s">
        <v>1468</v>
      </c>
    </row>
    <row r="384" spans="2:51" s="11" customFormat="1" ht="12">
      <c r="B384" s="185"/>
      <c r="C384" s="186"/>
      <c r="D384" s="187" t="s">
        <v>164</v>
      </c>
      <c r="E384" s="188" t="s">
        <v>1</v>
      </c>
      <c r="F384" s="189" t="s">
        <v>1469</v>
      </c>
      <c r="G384" s="186"/>
      <c r="H384" s="190">
        <v>1740</v>
      </c>
      <c r="I384" s="191"/>
      <c r="J384" s="186"/>
      <c r="K384" s="186"/>
      <c r="L384" s="192"/>
      <c r="M384" s="193"/>
      <c r="N384" s="194"/>
      <c r="O384" s="194"/>
      <c r="P384" s="194"/>
      <c r="Q384" s="194"/>
      <c r="R384" s="194"/>
      <c r="S384" s="194"/>
      <c r="T384" s="195"/>
      <c r="AT384" s="196" t="s">
        <v>164</v>
      </c>
      <c r="AU384" s="196" t="s">
        <v>83</v>
      </c>
      <c r="AV384" s="11" t="s">
        <v>83</v>
      </c>
      <c r="AW384" s="11" t="s">
        <v>36</v>
      </c>
      <c r="AX384" s="11" t="s">
        <v>74</v>
      </c>
      <c r="AY384" s="196" t="s">
        <v>156</v>
      </c>
    </row>
    <row r="385" spans="2:51" s="11" customFormat="1" ht="12">
      <c r="B385" s="185"/>
      <c r="C385" s="186"/>
      <c r="D385" s="187" t="s">
        <v>164</v>
      </c>
      <c r="E385" s="188" t="s">
        <v>1</v>
      </c>
      <c r="F385" s="189" t="s">
        <v>1470</v>
      </c>
      <c r="G385" s="186"/>
      <c r="H385" s="190">
        <v>580</v>
      </c>
      <c r="I385" s="191"/>
      <c r="J385" s="186"/>
      <c r="K385" s="186"/>
      <c r="L385" s="192"/>
      <c r="M385" s="193"/>
      <c r="N385" s="194"/>
      <c r="O385" s="194"/>
      <c r="P385" s="194"/>
      <c r="Q385" s="194"/>
      <c r="R385" s="194"/>
      <c r="S385" s="194"/>
      <c r="T385" s="195"/>
      <c r="AT385" s="196" t="s">
        <v>164</v>
      </c>
      <c r="AU385" s="196" t="s">
        <v>83</v>
      </c>
      <c r="AV385" s="11" t="s">
        <v>83</v>
      </c>
      <c r="AW385" s="11" t="s">
        <v>36</v>
      </c>
      <c r="AX385" s="11" t="s">
        <v>74</v>
      </c>
      <c r="AY385" s="196" t="s">
        <v>156</v>
      </c>
    </row>
    <row r="386" spans="2:51" s="12" customFormat="1" ht="12">
      <c r="B386" s="197"/>
      <c r="C386" s="198"/>
      <c r="D386" s="187" t="s">
        <v>164</v>
      </c>
      <c r="E386" s="199" t="s">
        <v>1</v>
      </c>
      <c r="F386" s="200" t="s">
        <v>171</v>
      </c>
      <c r="G386" s="198"/>
      <c r="H386" s="201">
        <v>2320</v>
      </c>
      <c r="I386" s="202"/>
      <c r="J386" s="198"/>
      <c r="K386" s="198"/>
      <c r="L386" s="203"/>
      <c r="M386" s="204"/>
      <c r="N386" s="205"/>
      <c r="O386" s="205"/>
      <c r="P386" s="205"/>
      <c r="Q386" s="205"/>
      <c r="R386" s="205"/>
      <c r="S386" s="205"/>
      <c r="T386" s="206"/>
      <c r="AT386" s="207" t="s">
        <v>164</v>
      </c>
      <c r="AU386" s="207" t="s">
        <v>83</v>
      </c>
      <c r="AV386" s="12" t="s">
        <v>162</v>
      </c>
      <c r="AW386" s="12" t="s">
        <v>36</v>
      </c>
      <c r="AX386" s="12" t="s">
        <v>21</v>
      </c>
      <c r="AY386" s="207" t="s">
        <v>156</v>
      </c>
    </row>
    <row r="387" spans="2:65" s="1" customFormat="1" ht="16.5" customHeight="1">
      <c r="B387" s="32"/>
      <c r="C387" s="173" t="s">
        <v>1471</v>
      </c>
      <c r="D387" s="173" t="s">
        <v>158</v>
      </c>
      <c r="E387" s="174" t="s">
        <v>1472</v>
      </c>
      <c r="F387" s="175" t="s">
        <v>1473</v>
      </c>
      <c r="G387" s="176" t="s">
        <v>106</v>
      </c>
      <c r="H387" s="177">
        <v>960</v>
      </c>
      <c r="I387" s="178"/>
      <c r="J387" s="179">
        <f>ROUND(I387*H387,2)</f>
        <v>0</v>
      </c>
      <c r="K387" s="175" t="s">
        <v>161</v>
      </c>
      <c r="L387" s="36"/>
      <c r="M387" s="180" t="s">
        <v>1</v>
      </c>
      <c r="N387" s="181" t="s">
        <v>45</v>
      </c>
      <c r="O387" s="58"/>
      <c r="P387" s="182">
        <f>O387*H387</f>
        <v>0</v>
      </c>
      <c r="Q387" s="182">
        <v>0</v>
      </c>
      <c r="R387" s="182">
        <f>Q387*H387</f>
        <v>0</v>
      </c>
      <c r="S387" s="182">
        <v>0</v>
      </c>
      <c r="T387" s="183">
        <f>S387*H387</f>
        <v>0</v>
      </c>
      <c r="AR387" s="15" t="s">
        <v>900</v>
      </c>
      <c r="AT387" s="15" t="s">
        <v>158</v>
      </c>
      <c r="AU387" s="15" t="s">
        <v>83</v>
      </c>
      <c r="AY387" s="15" t="s">
        <v>156</v>
      </c>
      <c r="BE387" s="184">
        <f>IF(N387="základní",J387,0)</f>
        <v>0</v>
      </c>
      <c r="BF387" s="184">
        <f>IF(N387="snížená",J387,0)</f>
        <v>0</v>
      </c>
      <c r="BG387" s="184">
        <f>IF(N387="zákl. přenesená",J387,0)</f>
        <v>0</v>
      </c>
      <c r="BH387" s="184">
        <f>IF(N387="sníž. přenesená",J387,0)</f>
        <v>0</v>
      </c>
      <c r="BI387" s="184">
        <f>IF(N387="nulová",J387,0)</f>
        <v>0</v>
      </c>
      <c r="BJ387" s="15" t="s">
        <v>21</v>
      </c>
      <c r="BK387" s="184">
        <f>ROUND(I387*H387,2)</f>
        <v>0</v>
      </c>
      <c r="BL387" s="15" t="s">
        <v>900</v>
      </c>
      <c r="BM387" s="15" t="s">
        <v>1474</v>
      </c>
    </row>
    <row r="388" spans="2:51" s="11" customFormat="1" ht="12">
      <c r="B388" s="185"/>
      <c r="C388" s="186"/>
      <c r="D388" s="187" t="s">
        <v>164</v>
      </c>
      <c r="E388" s="188" t="s">
        <v>1</v>
      </c>
      <c r="F388" s="189" t="s">
        <v>1475</v>
      </c>
      <c r="G388" s="186"/>
      <c r="H388" s="190">
        <v>720</v>
      </c>
      <c r="I388" s="191"/>
      <c r="J388" s="186"/>
      <c r="K388" s="186"/>
      <c r="L388" s="192"/>
      <c r="M388" s="193"/>
      <c r="N388" s="194"/>
      <c r="O388" s="194"/>
      <c r="P388" s="194"/>
      <c r="Q388" s="194"/>
      <c r="R388" s="194"/>
      <c r="S388" s="194"/>
      <c r="T388" s="195"/>
      <c r="AT388" s="196" t="s">
        <v>164</v>
      </c>
      <c r="AU388" s="196" t="s">
        <v>83</v>
      </c>
      <c r="AV388" s="11" t="s">
        <v>83</v>
      </c>
      <c r="AW388" s="11" t="s">
        <v>36</v>
      </c>
      <c r="AX388" s="11" t="s">
        <v>74</v>
      </c>
      <c r="AY388" s="196" t="s">
        <v>156</v>
      </c>
    </row>
    <row r="389" spans="2:51" s="11" customFormat="1" ht="12">
      <c r="B389" s="185"/>
      <c r="C389" s="186"/>
      <c r="D389" s="187" t="s">
        <v>164</v>
      </c>
      <c r="E389" s="188" t="s">
        <v>1</v>
      </c>
      <c r="F389" s="189" t="s">
        <v>1476</v>
      </c>
      <c r="G389" s="186"/>
      <c r="H389" s="190">
        <v>240</v>
      </c>
      <c r="I389" s="191"/>
      <c r="J389" s="186"/>
      <c r="K389" s="186"/>
      <c r="L389" s="192"/>
      <c r="M389" s="193"/>
      <c r="N389" s="194"/>
      <c r="O389" s="194"/>
      <c r="P389" s="194"/>
      <c r="Q389" s="194"/>
      <c r="R389" s="194"/>
      <c r="S389" s="194"/>
      <c r="T389" s="195"/>
      <c r="AT389" s="196" t="s">
        <v>164</v>
      </c>
      <c r="AU389" s="196" t="s">
        <v>83</v>
      </c>
      <c r="AV389" s="11" t="s">
        <v>83</v>
      </c>
      <c r="AW389" s="11" t="s">
        <v>36</v>
      </c>
      <c r="AX389" s="11" t="s">
        <v>74</v>
      </c>
      <c r="AY389" s="196" t="s">
        <v>156</v>
      </c>
    </row>
    <row r="390" spans="2:51" s="12" customFormat="1" ht="12">
      <c r="B390" s="197"/>
      <c r="C390" s="198"/>
      <c r="D390" s="187" t="s">
        <v>164</v>
      </c>
      <c r="E390" s="199" t="s">
        <v>1</v>
      </c>
      <c r="F390" s="200" t="s">
        <v>171</v>
      </c>
      <c r="G390" s="198"/>
      <c r="H390" s="201">
        <v>960</v>
      </c>
      <c r="I390" s="202"/>
      <c r="J390" s="198"/>
      <c r="K390" s="198"/>
      <c r="L390" s="203"/>
      <c r="M390" s="204"/>
      <c r="N390" s="205"/>
      <c r="O390" s="205"/>
      <c r="P390" s="205"/>
      <c r="Q390" s="205"/>
      <c r="R390" s="205"/>
      <c r="S390" s="205"/>
      <c r="T390" s="206"/>
      <c r="AT390" s="207" t="s">
        <v>164</v>
      </c>
      <c r="AU390" s="207" t="s">
        <v>83</v>
      </c>
      <c r="AV390" s="12" t="s">
        <v>162</v>
      </c>
      <c r="AW390" s="12" t="s">
        <v>36</v>
      </c>
      <c r="AX390" s="12" t="s">
        <v>21</v>
      </c>
      <c r="AY390" s="207" t="s">
        <v>156</v>
      </c>
    </row>
    <row r="391" spans="2:65" s="1" customFormat="1" ht="16.5" customHeight="1">
      <c r="B391" s="32"/>
      <c r="C391" s="173" t="s">
        <v>1477</v>
      </c>
      <c r="D391" s="173" t="s">
        <v>158</v>
      </c>
      <c r="E391" s="174" t="s">
        <v>1478</v>
      </c>
      <c r="F391" s="175" t="s">
        <v>1479</v>
      </c>
      <c r="G391" s="176" t="s">
        <v>106</v>
      </c>
      <c r="H391" s="177">
        <v>83970</v>
      </c>
      <c r="I391" s="178"/>
      <c r="J391" s="179">
        <f>ROUND(I391*H391,2)</f>
        <v>0</v>
      </c>
      <c r="K391" s="175" t="s">
        <v>161</v>
      </c>
      <c r="L391" s="36"/>
      <c r="M391" s="180" t="s">
        <v>1</v>
      </c>
      <c r="N391" s="181" t="s">
        <v>45</v>
      </c>
      <c r="O391" s="58"/>
      <c r="P391" s="182">
        <f>O391*H391</f>
        <v>0</v>
      </c>
      <c r="Q391" s="182">
        <v>0</v>
      </c>
      <c r="R391" s="182">
        <f>Q391*H391</f>
        <v>0</v>
      </c>
      <c r="S391" s="182">
        <v>0</v>
      </c>
      <c r="T391" s="183">
        <f>S391*H391</f>
        <v>0</v>
      </c>
      <c r="AR391" s="15" t="s">
        <v>900</v>
      </c>
      <c r="AT391" s="15" t="s">
        <v>158</v>
      </c>
      <c r="AU391" s="15" t="s">
        <v>83</v>
      </c>
      <c r="AY391" s="15" t="s">
        <v>156</v>
      </c>
      <c r="BE391" s="184">
        <f>IF(N391="základní",J391,0)</f>
        <v>0</v>
      </c>
      <c r="BF391" s="184">
        <f>IF(N391="snížená",J391,0)</f>
        <v>0</v>
      </c>
      <c r="BG391" s="184">
        <f>IF(N391="zákl. přenesená",J391,0)</f>
        <v>0</v>
      </c>
      <c r="BH391" s="184">
        <f>IF(N391="sníž. přenesená",J391,0)</f>
        <v>0</v>
      </c>
      <c r="BI391" s="184">
        <f>IF(N391="nulová",J391,0)</f>
        <v>0</v>
      </c>
      <c r="BJ391" s="15" t="s">
        <v>21</v>
      </c>
      <c r="BK391" s="184">
        <f>ROUND(I391*H391,2)</f>
        <v>0</v>
      </c>
      <c r="BL391" s="15" t="s">
        <v>900</v>
      </c>
      <c r="BM391" s="15" t="s">
        <v>1480</v>
      </c>
    </row>
    <row r="392" spans="2:51" s="11" customFormat="1" ht="12">
      <c r="B392" s="185"/>
      <c r="C392" s="186"/>
      <c r="D392" s="187" t="s">
        <v>164</v>
      </c>
      <c r="E392" s="188" t="s">
        <v>1</v>
      </c>
      <c r="F392" s="189" t="s">
        <v>1481</v>
      </c>
      <c r="G392" s="186"/>
      <c r="H392" s="190">
        <v>83970</v>
      </c>
      <c r="I392" s="191"/>
      <c r="J392" s="186"/>
      <c r="K392" s="186"/>
      <c r="L392" s="192"/>
      <c r="M392" s="193"/>
      <c r="N392" s="194"/>
      <c r="O392" s="194"/>
      <c r="P392" s="194"/>
      <c r="Q392" s="194"/>
      <c r="R392" s="194"/>
      <c r="S392" s="194"/>
      <c r="T392" s="195"/>
      <c r="AT392" s="196" t="s">
        <v>164</v>
      </c>
      <c r="AU392" s="196" t="s">
        <v>83</v>
      </c>
      <c r="AV392" s="11" t="s">
        <v>83</v>
      </c>
      <c r="AW392" s="11" t="s">
        <v>36</v>
      </c>
      <c r="AX392" s="11" t="s">
        <v>21</v>
      </c>
      <c r="AY392" s="196" t="s">
        <v>156</v>
      </c>
    </row>
    <row r="393" spans="2:65" s="1" customFormat="1" ht="16.5" customHeight="1">
      <c r="B393" s="32"/>
      <c r="C393" s="173" t="s">
        <v>1482</v>
      </c>
      <c r="D393" s="173" t="s">
        <v>158</v>
      </c>
      <c r="E393" s="174" t="s">
        <v>1483</v>
      </c>
      <c r="F393" s="175" t="s">
        <v>1484</v>
      </c>
      <c r="G393" s="176" t="s">
        <v>167</v>
      </c>
      <c r="H393" s="177">
        <v>258</v>
      </c>
      <c r="I393" s="178"/>
      <c r="J393" s="179">
        <f>ROUND(I393*H393,2)</f>
        <v>0</v>
      </c>
      <c r="K393" s="175" t="s">
        <v>225</v>
      </c>
      <c r="L393" s="36"/>
      <c r="M393" s="180" t="s">
        <v>1</v>
      </c>
      <c r="N393" s="181" t="s">
        <v>45</v>
      </c>
      <c r="O393" s="58"/>
      <c r="P393" s="182">
        <f>O393*H393</f>
        <v>0</v>
      </c>
      <c r="Q393" s="182">
        <v>0</v>
      </c>
      <c r="R393" s="182">
        <f>Q393*H393</f>
        <v>0</v>
      </c>
      <c r="S393" s="182">
        <v>0</v>
      </c>
      <c r="T393" s="183">
        <f>S393*H393</f>
        <v>0</v>
      </c>
      <c r="AR393" s="15" t="s">
        <v>162</v>
      </c>
      <c r="AT393" s="15" t="s">
        <v>158</v>
      </c>
      <c r="AU393" s="15" t="s">
        <v>83</v>
      </c>
      <c r="AY393" s="15" t="s">
        <v>156</v>
      </c>
      <c r="BE393" s="184">
        <f>IF(N393="základní",J393,0)</f>
        <v>0</v>
      </c>
      <c r="BF393" s="184">
        <f>IF(N393="snížená",J393,0)</f>
        <v>0</v>
      </c>
      <c r="BG393" s="184">
        <f>IF(N393="zákl. přenesená",J393,0)</f>
        <v>0</v>
      </c>
      <c r="BH393" s="184">
        <f>IF(N393="sníž. přenesená",J393,0)</f>
        <v>0</v>
      </c>
      <c r="BI393" s="184">
        <f>IF(N393="nulová",J393,0)</f>
        <v>0</v>
      </c>
      <c r="BJ393" s="15" t="s">
        <v>21</v>
      </c>
      <c r="BK393" s="184">
        <f>ROUND(I393*H393,2)</f>
        <v>0</v>
      </c>
      <c r="BL393" s="15" t="s">
        <v>162</v>
      </c>
      <c r="BM393" s="15" t="s">
        <v>1485</v>
      </c>
    </row>
    <row r="394" spans="2:51" s="11" customFormat="1" ht="12">
      <c r="B394" s="185"/>
      <c r="C394" s="186"/>
      <c r="D394" s="187" t="s">
        <v>164</v>
      </c>
      <c r="E394" s="188" t="s">
        <v>1</v>
      </c>
      <c r="F394" s="189" t="s">
        <v>1486</v>
      </c>
      <c r="G394" s="186"/>
      <c r="H394" s="190">
        <v>258</v>
      </c>
      <c r="I394" s="191"/>
      <c r="J394" s="186"/>
      <c r="K394" s="186"/>
      <c r="L394" s="192"/>
      <c r="M394" s="193"/>
      <c r="N394" s="194"/>
      <c r="O394" s="194"/>
      <c r="P394" s="194"/>
      <c r="Q394" s="194"/>
      <c r="R394" s="194"/>
      <c r="S394" s="194"/>
      <c r="T394" s="195"/>
      <c r="AT394" s="196" t="s">
        <v>164</v>
      </c>
      <c r="AU394" s="196" t="s">
        <v>83</v>
      </c>
      <c r="AV394" s="11" t="s">
        <v>83</v>
      </c>
      <c r="AW394" s="11" t="s">
        <v>36</v>
      </c>
      <c r="AX394" s="11" t="s">
        <v>21</v>
      </c>
      <c r="AY394" s="196" t="s">
        <v>156</v>
      </c>
    </row>
    <row r="395" spans="2:65" s="1" customFormat="1" ht="16.5" customHeight="1">
      <c r="B395" s="32"/>
      <c r="C395" s="173" t="s">
        <v>1487</v>
      </c>
      <c r="D395" s="173" t="s">
        <v>158</v>
      </c>
      <c r="E395" s="174" t="s">
        <v>1488</v>
      </c>
      <c r="F395" s="175" t="s">
        <v>931</v>
      </c>
      <c r="G395" s="176" t="s">
        <v>167</v>
      </c>
      <c r="H395" s="177">
        <v>43</v>
      </c>
      <c r="I395" s="178"/>
      <c r="J395" s="179">
        <f>ROUND(I395*H395,2)</f>
        <v>0</v>
      </c>
      <c r="K395" s="175" t="s">
        <v>225</v>
      </c>
      <c r="L395" s="36"/>
      <c r="M395" s="180" t="s">
        <v>1</v>
      </c>
      <c r="N395" s="181" t="s">
        <v>45</v>
      </c>
      <c r="O395" s="58"/>
      <c r="P395" s="182">
        <f>O395*H395</f>
        <v>0</v>
      </c>
      <c r="Q395" s="182">
        <v>0</v>
      </c>
      <c r="R395" s="182">
        <f>Q395*H395</f>
        <v>0</v>
      </c>
      <c r="S395" s="182">
        <v>0</v>
      </c>
      <c r="T395" s="183">
        <f>S395*H395</f>
        <v>0</v>
      </c>
      <c r="AR395" s="15" t="s">
        <v>162</v>
      </c>
      <c r="AT395" s="15" t="s">
        <v>158</v>
      </c>
      <c r="AU395" s="15" t="s">
        <v>83</v>
      </c>
      <c r="AY395" s="15" t="s">
        <v>156</v>
      </c>
      <c r="BE395" s="184">
        <f>IF(N395="základní",J395,0)</f>
        <v>0</v>
      </c>
      <c r="BF395" s="184">
        <f>IF(N395="snížená",J395,0)</f>
        <v>0</v>
      </c>
      <c r="BG395" s="184">
        <f>IF(N395="zákl. přenesená",J395,0)</f>
        <v>0</v>
      </c>
      <c r="BH395" s="184">
        <f>IF(N395="sníž. přenesená",J395,0)</f>
        <v>0</v>
      </c>
      <c r="BI395" s="184">
        <f>IF(N395="nulová",J395,0)</f>
        <v>0</v>
      </c>
      <c r="BJ395" s="15" t="s">
        <v>21</v>
      </c>
      <c r="BK395" s="184">
        <f>ROUND(I395*H395,2)</f>
        <v>0</v>
      </c>
      <c r="BL395" s="15" t="s">
        <v>162</v>
      </c>
      <c r="BM395" s="15" t="s">
        <v>1489</v>
      </c>
    </row>
    <row r="396" spans="2:51" s="11" customFormat="1" ht="12">
      <c r="B396" s="185"/>
      <c r="C396" s="186"/>
      <c r="D396" s="187" t="s">
        <v>164</v>
      </c>
      <c r="E396" s="188" t="s">
        <v>1</v>
      </c>
      <c r="F396" s="189" t="s">
        <v>746</v>
      </c>
      <c r="G396" s="186"/>
      <c r="H396" s="190">
        <v>43</v>
      </c>
      <c r="I396" s="191"/>
      <c r="J396" s="186"/>
      <c r="K396" s="186"/>
      <c r="L396" s="192"/>
      <c r="M396" s="193"/>
      <c r="N396" s="194"/>
      <c r="O396" s="194"/>
      <c r="P396" s="194"/>
      <c r="Q396" s="194"/>
      <c r="R396" s="194"/>
      <c r="S396" s="194"/>
      <c r="T396" s="195"/>
      <c r="AT396" s="196" t="s">
        <v>164</v>
      </c>
      <c r="AU396" s="196" t="s">
        <v>83</v>
      </c>
      <c r="AV396" s="11" t="s">
        <v>83</v>
      </c>
      <c r="AW396" s="11" t="s">
        <v>36</v>
      </c>
      <c r="AX396" s="11" t="s">
        <v>21</v>
      </c>
      <c r="AY396" s="196" t="s">
        <v>156</v>
      </c>
    </row>
    <row r="397" spans="2:65" s="1" customFormat="1" ht="16.5" customHeight="1">
      <c r="B397" s="32"/>
      <c r="C397" s="173" t="s">
        <v>1490</v>
      </c>
      <c r="D397" s="173" t="s">
        <v>158</v>
      </c>
      <c r="E397" s="174" t="s">
        <v>903</v>
      </c>
      <c r="F397" s="175" t="s">
        <v>904</v>
      </c>
      <c r="G397" s="176" t="s">
        <v>167</v>
      </c>
      <c r="H397" s="177">
        <v>43</v>
      </c>
      <c r="I397" s="178"/>
      <c r="J397" s="179">
        <f>ROUND(I397*H397,2)</f>
        <v>0</v>
      </c>
      <c r="K397" s="175" t="s">
        <v>161</v>
      </c>
      <c r="L397" s="36"/>
      <c r="M397" s="180" t="s">
        <v>1</v>
      </c>
      <c r="N397" s="181" t="s">
        <v>45</v>
      </c>
      <c r="O397" s="58"/>
      <c r="P397" s="182">
        <f>O397*H397</f>
        <v>0</v>
      </c>
      <c r="Q397" s="182">
        <v>0</v>
      </c>
      <c r="R397" s="182">
        <f>Q397*H397</f>
        <v>0</v>
      </c>
      <c r="S397" s="182">
        <v>0</v>
      </c>
      <c r="T397" s="183">
        <f>S397*H397</f>
        <v>0</v>
      </c>
      <c r="AR397" s="15" t="s">
        <v>162</v>
      </c>
      <c r="AT397" s="15" t="s">
        <v>158</v>
      </c>
      <c r="AU397" s="15" t="s">
        <v>83</v>
      </c>
      <c r="AY397" s="15" t="s">
        <v>156</v>
      </c>
      <c r="BE397" s="184">
        <f>IF(N397="základní",J397,0)</f>
        <v>0</v>
      </c>
      <c r="BF397" s="184">
        <f>IF(N397="snížená",J397,0)</f>
        <v>0</v>
      </c>
      <c r="BG397" s="184">
        <f>IF(N397="zákl. přenesená",J397,0)</f>
        <v>0</v>
      </c>
      <c r="BH397" s="184">
        <f>IF(N397="sníž. přenesená",J397,0)</f>
        <v>0</v>
      </c>
      <c r="BI397" s="184">
        <f>IF(N397="nulová",J397,0)</f>
        <v>0</v>
      </c>
      <c r="BJ397" s="15" t="s">
        <v>21</v>
      </c>
      <c r="BK397" s="184">
        <f>ROUND(I397*H397,2)</f>
        <v>0</v>
      </c>
      <c r="BL397" s="15" t="s">
        <v>162</v>
      </c>
      <c r="BM397" s="15" t="s">
        <v>1491</v>
      </c>
    </row>
    <row r="398" spans="2:51" s="11" customFormat="1" ht="12">
      <c r="B398" s="185"/>
      <c r="C398" s="186"/>
      <c r="D398" s="187" t="s">
        <v>164</v>
      </c>
      <c r="E398" s="188" t="s">
        <v>1</v>
      </c>
      <c r="F398" s="189" t="s">
        <v>746</v>
      </c>
      <c r="G398" s="186"/>
      <c r="H398" s="190">
        <v>43</v>
      </c>
      <c r="I398" s="191"/>
      <c r="J398" s="186"/>
      <c r="K398" s="186"/>
      <c r="L398" s="192"/>
      <c r="M398" s="193"/>
      <c r="N398" s="194"/>
      <c r="O398" s="194"/>
      <c r="P398" s="194"/>
      <c r="Q398" s="194"/>
      <c r="R398" s="194"/>
      <c r="S398" s="194"/>
      <c r="T398" s="195"/>
      <c r="AT398" s="196" t="s">
        <v>164</v>
      </c>
      <c r="AU398" s="196" t="s">
        <v>83</v>
      </c>
      <c r="AV398" s="11" t="s">
        <v>83</v>
      </c>
      <c r="AW398" s="11" t="s">
        <v>36</v>
      </c>
      <c r="AX398" s="11" t="s">
        <v>21</v>
      </c>
      <c r="AY398" s="196" t="s">
        <v>156</v>
      </c>
    </row>
    <row r="399" spans="2:65" s="1" customFormat="1" ht="16.5" customHeight="1">
      <c r="B399" s="32"/>
      <c r="C399" s="173" t="s">
        <v>1492</v>
      </c>
      <c r="D399" s="173" t="s">
        <v>158</v>
      </c>
      <c r="E399" s="174" t="s">
        <v>1082</v>
      </c>
      <c r="F399" s="175" t="s">
        <v>1083</v>
      </c>
      <c r="G399" s="176" t="s">
        <v>101</v>
      </c>
      <c r="H399" s="177">
        <v>130.478</v>
      </c>
      <c r="I399" s="178"/>
      <c r="J399" s="179">
        <f>ROUND(I399*H399,2)</f>
        <v>0</v>
      </c>
      <c r="K399" s="175" t="s">
        <v>161</v>
      </c>
      <c r="L399" s="36"/>
      <c r="M399" s="180" t="s">
        <v>1</v>
      </c>
      <c r="N399" s="181" t="s">
        <v>45</v>
      </c>
      <c r="O399" s="58"/>
      <c r="P399" s="182">
        <f>O399*H399</f>
        <v>0</v>
      </c>
      <c r="Q399" s="182">
        <v>0</v>
      </c>
      <c r="R399" s="182">
        <f>Q399*H399</f>
        <v>0</v>
      </c>
      <c r="S399" s="182">
        <v>0</v>
      </c>
      <c r="T399" s="183">
        <f>S399*H399</f>
        <v>0</v>
      </c>
      <c r="AR399" s="15" t="s">
        <v>162</v>
      </c>
      <c r="AT399" s="15" t="s">
        <v>158</v>
      </c>
      <c r="AU399" s="15" t="s">
        <v>83</v>
      </c>
      <c r="AY399" s="15" t="s">
        <v>156</v>
      </c>
      <c r="BE399" s="184">
        <f>IF(N399="základní",J399,0)</f>
        <v>0</v>
      </c>
      <c r="BF399" s="184">
        <f>IF(N399="snížená",J399,0)</f>
        <v>0</v>
      </c>
      <c r="BG399" s="184">
        <f>IF(N399="zákl. přenesená",J399,0)</f>
        <v>0</v>
      </c>
      <c r="BH399" s="184">
        <f>IF(N399="sníž. přenesená",J399,0)</f>
        <v>0</v>
      </c>
      <c r="BI399" s="184">
        <f>IF(N399="nulová",J399,0)</f>
        <v>0</v>
      </c>
      <c r="BJ399" s="15" t="s">
        <v>21</v>
      </c>
      <c r="BK399" s="184">
        <f>ROUND(I399*H399,2)</f>
        <v>0</v>
      </c>
      <c r="BL399" s="15" t="s">
        <v>162</v>
      </c>
      <c r="BM399" s="15" t="s">
        <v>1493</v>
      </c>
    </row>
    <row r="400" spans="2:51" s="11" customFormat="1" ht="12">
      <c r="B400" s="185"/>
      <c r="C400" s="186"/>
      <c r="D400" s="187" t="s">
        <v>164</v>
      </c>
      <c r="E400" s="188" t="s">
        <v>1</v>
      </c>
      <c r="F400" s="189" t="s">
        <v>1494</v>
      </c>
      <c r="G400" s="186"/>
      <c r="H400" s="190">
        <v>55.9</v>
      </c>
      <c r="I400" s="191"/>
      <c r="J400" s="186"/>
      <c r="K400" s="186"/>
      <c r="L400" s="192"/>
      <c r="M400" s="193"/>
      <c r="N400" s="194"/>
      <c r="O400" s="194"/>
      <c r="P400" s="194"/>
      <c r="Q400" s="194"/>
      <c r="R400" s="194"/>
      <c r="S400" s="194"/>
      <c r="T400" s="195"/>
      <c r="AT400" s="196" t="s">
        <v>164</v>
      </c>
      <c r="AU400" s="196" t="s">
        <v>83</v>
      </c>
      <c r="AV400" s="11" t="s">
        <v>83</v>
      </c>
      <c r="AW400" s="11" t="s">
        <v>36</v>
      </c>
      <c r="AX400" s="11" t="s">
        <v>74</v>
      </c>
      <c r="AY400" s="196" t="s">
        <v>156</v>
      </c>
    </row>
    <row r="401" spans="2:51" s="11" customFormat="1" ht="12">
      <c r="B401" s="185"/>
      <c r="C401" s="186"/>
      <c r="D401" s="187" t="s">
        <v>164</v>
      </c>
      <c r="E401" s="188" t="s">
        <v>1</v>
      </c>
      <c r="F401" s="189" t="s">
        <v>1495</v>
      </c>
      <c r="G401" s="186"/>
      <c r="H401" s="190">
        <v>52.2</v>
      </c>
      <c r="I401" s="191"/>
      <c r="J401" s="186"/>
      <c r="K401" s="186"/>
      <c r="L401" s="192"/>
      <c r="M401" s="193"/>
      <c r="N401" s="194"/>
      <c r="O401" s="194"/>
      <c r="P401" s="194"/>
      <c r="Q401" s="194"/>
      <c r="R401" s="194"/>
      <c r="S401" s="194"/>
      <c r="T401" s="195"/>
      <c r="AT401" s="196" t="s">
        <v>164</v>
      </c>
      <c r="AU401" s="196" t="s">
        <v>83</v>
      </c>
      <c r="AV401" s="11" t="s">
        <v>83</v>
      </c>
      <c r="AW401" s="11" t="s">
        <v>36</v>
      </c>
      <c r="AX401" s="11" t="s">
        <v>74</v>
      </c>
      <c r="AY401" s="196" t="s">
        <v>156</v>
      </c>
    </row>
    <row r="402" spans="2:51" s="11" customFormat="1" ht="12">
      <c r="B402" s="185"/>
      <c r="C402" s="186"/>
      <c r="D402" s="187" t="s">
        <v>164</v>
      </c>
      <c r="E402" s="188" t="s">
        <v>1</v>
      </c>
      <c r="F402" s="189" t="s">
        <v>1496</v>
      </c>
      <c r="G402" s="186"/>
      <c r="H402" s="190">
        <v>0.778</v>
      </c>
      <c r="I402" s="191"/>
      <c r="J402" s="186"/>
      <c r="K402" s="186"/>
      <c r="L402" s="192"/>
      <c r="M402" s="193"/>
      <c r="N402" s="194"/>
      <c r="O402" s="194"/>
      <c r="P402" s="194"/>
      <c r="Q402" s="194"/>
      <c r="R402" s="194"/>
      <c r="S402" s="194"/>
      <c r="T402" s="195"/>
      <c r="AT402" s="196" t="s">
        <v>164</v>
      </c>
      <c r="AU402" s="196" t="s">
        <v>83</v>
      </c>
      <c r="AV402" s="11" t="s">
        <v>83</v>
      </c>
      <c r="AW402" s="11" t="s">
        <v>36</v>
      </c>
      <c r="AX402" s="11" t="s">
        <v>74</v>
      </c>
      <c r="AY402" s="196" t="s">
        <v>156</v>
      </c>
    </row>
    <row r="403" spans="2:51" s="11" customFormat="1" ht="12">
      <c r="B403" s="185"/>
      <c r="C403" s="186"/>
      <c r="D403" s="187" t="s">
        <v>164</v>
      </c>
      <c r="E403" s="188" t="s">
        <v>1</v>
      </c>
      <c r="F403" s="189" t="s">
        <v>1497</v>
      </c>
      <c r="G403" s="186"/>
      <c r="H403" s="190">
        <v>21.6</v>
      </c>
      <c r="I403" s="191"/>
      <c r="J403" s="186"/>
      <c r="K403" s="186"/>
      <c r="L403" s="192"/>
      <c r="M403" s="193"/>
      <c r="N403" s="194"/>
      <c r="O403" s="194"/>
      <c r="P403" s="194"/>
      <c r="Q403" s="194"/>
      <c r="R403" s="194"/>
      <c r="S403" s="194"/>
      <c r="T403" s="195"/>
      <c r="AT403" s="196" t="s">
        <v>164</v>
      </c>
      <c r="AU403" s="196" t="s">
        <v>83</v>
      </c>
      <c r="AV403" s="11" t="s">
        <v>83</v>
      </c>
      <c r="AW403" s="11" t="s">
        <v>36</v>
      </c>
      <c r="AX403" s="11" t="s">
        <v>74</v>
      </c>
      <c r="AY403" s="196" t="s">
        <v>156</v>
      </c>
    </row>
    <row r="404" spans="2:51" s="12" customFormat="1" ht="12">
      <c r="B404" s="197"/>
      <c r="C404" s="198"/>
      <c r="D404" s="187" t="s">
        <v>164</v>
      </c>
      <c r="E404" s="199" t="s">
        <v>1</v>
      </c>
      <c r="F404" s="200" t="s">
        <v>171</v>
      </c>
      <c r="G404" s="198"/>
      <c r="H404" s="201">
        <v>130.478</v>
      </c>
      <c r="I404" s="202"/>
      <c r="J404" s="198"/>
      <c r="K404" s="198"/>
      <c r="L404" s="203"/>
      <c r="M404" s="204"/>
      <c r="N404" s="205"/>
      <c r="O404" s="205"/>
      <c r="P404" s="205"/>
      <c r="Q404" s="205"/>
      <c r="R404" s="205"/>
      <c r="S404" s="205"/>
      <c r="T404" s="206"/>
      <c r="AT404" s="207" t="s">
        <v>164</v>
      </c>
      <c r="AU404" s="207" t="s">
        <v>83</v>
      </c>
      <c r="AV404" s="12" t="s">
        <v>162</v>
      </c>
      <c r="AW404" s="12" t="s">
        <v>36</v>
      </c>
      <c r="AX404" s="12" t="s">
        <v>21</v>
      </c>
      <c r="AY404" s="207" t="s">
        <v>156</v>
      </c>
    </row>
    <row r="405" spans="2:65" s="1" customFormat="1" ht="16.5" customHeight="1">
      <c r="B405" s="32"/>
      <c r="C405" s="173" t="s">
        <v>1498</v>
      </c>
      <c r="D405" s="173" t="s">
        <v>158</v>
      </c>
      <c r="E405" s="174" t="s">
        <v>1090</v>
      </c>
      <c r="F405" s="175" t="s">
        <v>1091</v>
      </c>
      <c r="G405" s="176" t="s">
        <v>101</v>
      </c>
      <c r="H405" s="177">
        <v>130.478</v>
      </c>
      <c r="I405" s="178"/>
      <c r="J405" s="179">
        <f>ROUND(I405*H405,2)</f>
        <v>0</v>
      </c>
      <c r="K405" s="175" t="s">
        <v>161</v>
      </c>
      <c r="L405" s="36"/>
      <c r="M405" s="180" t="s">
        <v>1</v>
      </c>
      <c r="N405" s="181" t="s">
        <v>45</v>
      </c>
      <c r="O405" s="58"/>
      <c r="P405" s="182">
        <f>O405*H405</f>
        <v>0</v>
      </c>
      <c r="Q405" s="182">
        <v>0</v>
      </c>
      <c r="R405" s="182">
        <f>Q405*H405</f>
        <v>0</v>
      </c>
      <c r="S405" s="182">
        <v>0</v>
      </c>
      <c r="T405" s="183">
        <f>S405*H405</f>
        <v>0</v>
      </c>
      <c r="AR405" s="15" t="s">
        <v>162</v>
      </c>
      <c r="AT405" s="15" t="s">
        <v>158</v>
      </c>
      <c r="AU405" s="15" t="s">
        <v>83</v>
      </c>
      <c r="AY405" s="15" t="s">
        <v>156</v>
      </c>
      <c r="BE405" s="184">
        <f>IF(N405="základní",J405,0)</f>
        <v>0</v>
      </c>
      <c r="BF405" s="184">
        <f>IF(N405="snížená",J405,0)</f>
        <v>0</v>
      </c>
      <c r="BG405" s="184">
        <f>IF(N405="zákl. přenesená",J405,0)</f>
        <v>0</v>
      </c>
      <c r="BH405" s="184">
        <f>IF(N405="sníž. přenesená",J405,0)</f>
        <v>0</v>
      </c>
      <c r="BI405" s="184">
        <f>IF(N405="nulová",J405,0)</f>
        <v>0</v>
      </c>
      <c r="BJ405" s="15" t="s">
        <v>21</v>
      </c>
      <c r="BK405" s="184">
        <f>ROUND(I405*H405,2)</f>
        <v>0</v>
      </c>
      <c r="BL405" s="15" t="s">
        <v>162</v>
      </c>
      <c r="BM405" s="15" t="s">
        <v>1499</v>
      </c>
    </row>
    <row r="406" spans="2:65" s="1" customFormat="1" ht="16.5" customHeight="1">
      <c r="B406" s="32"/>
      <c r="C406" s="173" t="s">
        <v>1500</v>
      </c>
      <c r="D406" s="173" t="s">
        <v>158</v>
      </c>
      <c r="E406" s="174" t="s">
        <v>1094</v>
      </c>
      <c r="F406" s="175" t="s">
        <v>1095</v>
      </c>
      <c r="G406" s="176" t="s">
        <v>101</v>
      </c>
      <c r="H406" s="177">
        <v>130.478</v>
      </c>
      <c r="I406" s="178"/>
      <c r="J406" s="179">
        <f>ROUND(I406*H406,2)</f>
        <v>0</v>
      </c>
      <c r="K406" s="175" t="s">
        <v>161</v>
      </c>
      <c r="L406" s="36"/>
      <c r="M406" s="180" t="s">
        <v>1</v>
      </c>
      <c r="N406" s="181" t="s">
        <v>45</v>
      </c>
      <c r="O406" s="58"/>
      <c r="P406" s="182">
        <f>O406*H406</f>
        <v>0</v>
      </c>
      <c r="Q406" s="182">
        <v>0</v>
      </c>
      <c r="R406" s="182">
        <f>Q406*H406</f>
        <v>0</v>
      </c>
      <c r="S406" s="182">
        <v>0</v>
      </c>
      <c r="T406" s="183">
        <f>S406*H406</f>
        <v>0</v>
      </c>
      <c r="AR406" s="15" t="s">
        <v>162</v>
      </c>
      <c r="AT406" s="15" t="s">
        <v>158</v>
      </c>
      <c r="AU406" s="15" t="s">
        <v>83</v>
      </c>
      <c r="AY406" s="15" t="s">
        <v>156</v>
      </c>
      <c r="BE406" s="184">
        <f>IF(N406="základní",J406,0)</f>
        <v>0</v>
      </c>
      <c r="BF406" s="184">
        <f>IF(N406="snížená",J406,0)</f>
        <v>0</v>
      </c>
      <c r="BG406" s="184">
        <f>IF(N406="zákl. přenesená",J406,0)</f>
        <v>0</v>
      </c>
      <c r="BH406" s="184">
        <f>IF(N406="sníž. přenesená",J406,0)</f>
        <v>0</v>
      </c>
      <c r="BI406" s="184">
        <f>IF(N406="nulová",J406,0)</f>
        <v>0</v>
      </c>
      <c r="BJ406" s="15" t="s">
        <v>21</v>
      </c>
      <c r="BK406" s="184">
        <f>ROUND(I406*H406,2)</f>
        <v>0</v>
      </c>
      <c r="BL406" s="15" t="s">
        <v>162</v>
      </c>
      <c r="BM406" s="15" t="s">
        <v>1501</v>
      </c>
    </row>
    <row r="407" spans="2:65" s="1" customFormat="1" ht="16.5" customHeight="1">
      <c r="B407" s="32"/>
      <c r="C407" s="208" t="s">
        <v>1502</v>
      </c>
      <c r="D407" s="208" t="s">
        <v>221</v>
      </c>
      <c r="E407" s="209" t="s">
        <v>1097</v>
      </c>
      <c r="F407" s="210" t="s">
        <v>1098</v>
      </c>
      <c r="G407" s="211" t="s">
        <v>101</v>
      </c>
      <c r="H407" s="212">
        <v>130.478</v>
      </c>
      <c r="I407" s="213"/>
      <c r="J407" s="214">
        <f>ROUND(I407*H407,2)</f>
        <v>0</v>
      </c>
      <c r="K407" s="210" t="s">
        <v>161</v>
      </c>
      <c r="L407" s="215"/>
      <c r="M407" s="236" t="s">
        <v>1</v>
      </c>
      <c r="N407" s="237" t="s">
        <v>45</v>
      </c>
      <c r="O407" s="220"/>
      <c r="P407" s="221">
        <f>O407*H407</f>
        <v>0</v>
      </c>
      <c r="Q407" s="221">
        <v>0</v>
      </c>
      <c r="R407" s="221">
        <f>Q407*H407</f>
        <v>0</v>
      </c>
      <c r="S407" s="221">
        <v>0</v>
      </c>
      <c r="T407" s="222">
        <f>S407*H407</f>
        <v>0</v>
      </c>
      <c r="AR407" s="15" t="s">
        <v>202</v>
      </c>
      <c r="AT407" s="15" t="s">
        <v>221</v>
      </c>
      <c r="AU407" s="15" t="s">
        <v>83</v>
      </c>
      <c r="AY407" s="15" t="s">
        <v>156</v>
      </c>
      <c r="BE407" s="184">
        <f>IF(N407="základní",J407,0)</f>
        <v>0</v>
      </c>
      <c r="BF407" s="184">
        <f>IF(N407="snížená",J407,0)</f>
        <v>0</v>
      </c>
      <c r="BG407" s="184">
        <f>IF(N407="zákl. přenesená",J407,0)</f>
        <v>0</v>
      </c>
      <c r="BH407" s="184">
        <f>IF(N407="sníž. přenesená",J407,0)</f>
        <v>0</v>
      </c>
      <c r="BI407" s="184">
        <f>IF(N407="nulová",J407,0)</f>
        <v>0</v>
      </c>
      <c r="BJ407" s="15" t="s">
        <v>21</v>
      </c>
      <c r="BK407" s="184">
        <f>ROUND(I407*H407,2)</f>
        <v>0</v>
      </c>
      <c r="BL407" s="15" t="s">
        <v>162</v>
      </c>
      <c r="BM407" s="15" t="s">
        <v>1503</v>
      </c>
    </row>
    <row r="408" spans="2:12" s="1" customFormat="1" ht="6.95" customHeight="1">
      <c r="B408" s="44"/>
      <c r="C408" s="45"/>
      <c r="D408" s="45"/>
      <c r="E408" s="45"/>
      <c r="F408" s="45"/>
      <c r="G408" s="45"/>
      <c r="H408" s="45"/>
      <c r="I408" s="124"/>
      <c r="J408" s="45"/>
      <c r="K408" s="45"/>
      <c r="L408" s="36"/>
    </row>
  </sheetData>
  <sheetProtection algorithmName="SHA-512" hashValue="+cwAJM2R5q3Hor4oU/kRg2SIwq1fQAtTY/jQzhcGDBEaQhK2V1myweY2CS+PUvdhEtUrBBK91bVSqDjn6c2yaw==" saltValue="peRc7LHObfWC3P+TeIVK7mn02oucRYwMWCSMvGGL40EXEx6NoTMUu2N+/BZUqkRiImbuf1YORNgM8SO9I4q4Fg==" spinCount="100000" sheet="1" objects="1" scenarios="1" formatColumns="0" formatRows="0" autoFilter="0"/>
  <autoFilter ref="C91:K407"/>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54"/>
      <c r="M2" s="254"/>
      <c r="N2" s="254"/>
      <c r="O2" s="254"/>
      <c r="P2" s="254"/>
      <c r="Q2" s="254"/>
      <c r="R2" s="254"/>
      <c r="S2" s="254"/>
      <c r="T2" s="254"/>
      <c r="U2" s="254"/>
      <c r="V2" s="254"/>
      <c r="AT2" s="15" t="s">
        <v>98</v>
      </c>
    </row>
    <row r="3" spans="2:46" ht="6.95" customHeight="1">
      <c r="B3" s="97"/>
      <c r="C3" s="98"/>
      <c r="D3" s="98"/>
      <c r="E3" s="98"/>
      <c r="F3" s="98"/>
      <c r="G3" s="98"/>
      <c r="H3" s="98"/>
      <c r="I3" s="99"/>
      <c r="J3" s="98"/>
      <c r="K3" s="98"/>
      <c r="L3" s="18"/>
      <c r="AT3" s="15" t="s">
        <v>83</v>
      </c>
    </row>
    <row r="4" spans="2:46" ht="24.95" customHeight="1">
      <c r="B4" s="18"/>
      <c r="D4" s="100" t="s">
        <v>108</v>
      </c>
      <c r="L4" s="18"/>
      <c r="M4" s="22" t="s">
        <v>10</v>
      </c>
      <c r="AT4" s="15" t="s">
        <v>4</v>
      </c>
    </row>
    <row r="5" spans="2:12" ht="6.95" customHeight="1">
      <c r="B5" s="18"/>
      <c r="L5" s="18"/>
    </row>
    <row r="6" spans="2:12" ht="12" customHeight="1">
      <c r="B6" s="18"/>
      <c r="D6" s="101" t="s">
        <v>16</v>
      </c>
      <c r="L6" s="18"/>
    </row>
    <row r="7" spans="2:12" ht="16.5" customHeight="1">
      <c r="B7" s="18"/>
      <c r="E7" s="280" t="str">
        <f>'Rekapitulace stavby'!K6</f>
        <v>Zeleň Savarin (Dr. Martínka)</v>
      </c>
      <c r="F7" s="281"/>
      <c r="G7" s="281"/>
      <c r="H7" s="281"/>
      <c r="L7" s="18"/>
    </row>
    <row r="8" spans="2:12" s="1" customFormat="1" ht="12" customHeight="1">
      <c r="B8" s="36"/>
      <c r="D8" s="101" t="s">
        <v>122</v>
      </c>
      <c r="I8" s="102"/>
      <c r="L8" s="36"/>
    </row>
    <row r="9" spans="2:12" s="1" customFormat="1" ht="36.95" customHeight="1">
      <c r="B9" s="36"/>
      <c r="E9" s="282" t="s">
        <v>1504</v>
      </c>
      <c r="F9" s="283"/>
      <c r="G9" s="283"/>
      <c r="H9" s="283"/>
      <c r="I9" s="102"/>
      <c r="L9" s="36"/>
    </row>
    <row r="10" spans="2:12" s="1" customFormat="1" ht="12">
      <c r="B10" s="36"/>
      <c r="I10" s="102"/>
      <c r="L10" s="36"/>
    </row>
    <row r="11" spans="2:12" s="1" customFormat="1" ht="12" customHeight="1">
      <c r="B11" s="36"/>
      <c r="D11" s="101" t="s">
        <v>19</v>
      </c>
      <c r="F11" s="15" t="s">
        <v>1</v>
      </c>
      <c r="I11" s="103" t="s">
        <v>20</v>
      </c>
      <c r="J11" s="15" t="s">
        <v>1</v>
      </c>
      <c r="L11" s="36"/>
    </row>
    <row r="12" spans="2:12" s="1" customFormat="1" ht="12" customHeight="1">
      <c r="B12" s="36"/>
      <c r="D12" s="101" t="s">
        <v>22</v>
      </c>
      <c r="F12" s="15" t="s">
        <v>23</v>
      </c>
      <c r="I12" s="103" t="s">
        <v>24</v>
      </c>
      <c r="J12" s="104" t="str">
        <f>'Rekapitulace stavby'!AN8</f>
        <v>6. 1. 2017</v>
      </c>
      <c r="L12" s="36"/>
    </row>
    <row r="13" spans="2:12" s="1" customFormat="1" ht="10.9" customHeight="1">
      <c r="B13" s="36"/>
      <c r="I13" s="102"/>
      <c r="L13" s="36"/>
    </row>
    <row r="14" spans="2:12" s="1" customFormat="1" ht="12" customHeight="1">
      <c r="B14" s="36"/>
      <c r="D14" s="101" t="s">
        <v>28</v>
      </c>
      <c r="I14" s="103" t="s">
        <v>29</v>
      </c>
      <c r="J14" s="15" t="s">
        <v>1</v>
      </c>
      <c r="L14" s="36"/>
    </row>
    <row r="15" spans="2:12" s="1" customFormat="1" ht="18" customHeight="1">
      <c r="B15" s="36"/>
      <c r="E15" s="15" t="s">
        <v>30</v>
      </c>
      <c r="I15" s="103" t="s">
        <v>31</v>
      </c>
      <c r="J15" s="15" t="s">
        <v>1</v>
      </c>
      <c r="L15" s="36"/>
    </row>
    <row r="16" spans="2:12" s="1" customFormat="1" ht="6.95" customHeight="1">
      <c r="B16" s="36"/>
      <c r="I16" s="102"/>
      <c r="L16" s="36"/>
    </row>
    <row r="17" spans="2:12" s="1" customFormat="1" ht="12" customHeight="1">
      <c r="B17" s="36"/>
      <c r="D17" s="101" t="s">
        <v>32</v>
      </c>
      <c r="I17" s="103" t="s">
        <v>29</v>
      </c>
      <c r="J17" s="28" t="str">
        <f>'Rekapitulace stavby'!AN13</f>
        <v>Vyplň údaj</v>
      </c>
      <c r="L17" s="36"/>
    </row>
    <row r="18" spans="2:12" s="1" customFormat="1" ht="18" customHeight="1">
      <c r="B18" s="36"/>
      <c r="E18" s="284" t="str">
        <f>'Rekapitulace stavby'!E14</f>
        <v>Vyplň údaj</v>
      </c>
      <c r="F18" s="285"/>
      <c r="G18" s="285"/>
      <c r="H18" s="285"/>
      <c r="I18" s="103" t="s">
        <v>31</v>
      </c>
      <c r="J18" s="28" t="str">
        <f>'Rekapitulace stavby'!AN14</f>
        <v>Vyplň údaj</v>
      </c>
      <c r="L18" s="36"/>
    </row>
    <row r="19" spans="2:12" s="1" customFormat="1" ht="6.95" customHeight="1">
      <c r="B19" s="36"/>
      <c r="I19" s="102"/>
      <c r="L19" s="36"/>
    </row>
    <row r="20" spans="2:12" s="1" customFormat="1" ht="12" customHeight="1">
      <c r="B20" s="36"/>
      <c r="D20" s="101" t="s">
        <v>34</v>
      </c>
      <c r="I20" s="103" t="s">
        <v>29</v>
      </c>
      <c r="J20" s="15" t="s">
        <v>1</v>
      </c>
      <c r="L20" s="36"/>
    </row>
    <row r="21" spans="2:12" s="1" customFormat="1" ht="18" customHeight="1">
      <c r="B21" s="36"/>
      <c r="E21" s="15" t="s">
        <v>35</v>
      </c>
      <c r="I21" s="103" t="s">
        <v>31</v>
      </c>
      <c r="J21" s="15" t="s">
        <v>1</v>
      </c>
      <c r="L21" s="36"/>
    </row>
    <row r="22" spans="2:12" s="1" customFormat="1" ht="6.95" customHeight="1">
      <c r="B22" s="36"/>
      <c r="I22" s="102"/>
      <c r="L22" s="36"/>
    </row>
    <row r="23" spans="2:12" s="1" customFormat="1" ht="12" customHeight="1">
      <c r="B23" s="36"/>
      <c r="D23" s="101" t="s">
        <v>37</v>
      </c>
      <c r="I23" s="103" t="s">
        <v>29</v>
      </c>
      <c r="J23" s="15" t="s">
        <v>1</v>
      </c>
      <c r="L23" s="36"/>
    </row>
    <row r="24" spans="2:12" s="1" customFormat="1" ht="18" customHeight="1">
      <c r="B24" s="36"/>
      <c r="E24" s="15" t="s">
        <v>38</v>
      </c>
      <c r="I24" s="103" t="s">
        <v>31</v>
      </c>
      <c r="J24" s="15" t="s">
        <v>1</v>
      </c>
      <c r="L24" s="36"/>
    </row>
    <row r="25" spans="2:12" s="1" customFormat="1" ht="6.95" customHeight="1">
      <c r="B25" s="36"/>
      <c r="I25" s="102"/>
      <c r="L25" s="36"/>
    </row>
    <row r="26" spans="2:12" s="1" customFormat="1" ht="12" customHeight="1">
      <c r="B26" s="36"/>
      <c r="D26" s="101" t="s">
        <v>39</v>
      </c>
      <c r="I26" s="102"/>
      <c r="L26" s="36"/>
    </row>
    <row r="27" spans="2:12" s="6" customFormat="1" ht="16.5" customHeight="1">
      <c r="B27" s="105"/>
      <c r="E27" s="286" t="s">
        <v>1</v>
      </c>
      <c r="F27" s="286"/>
      <c r="G27" s="286"/>
      <c r="H27" s="286"/>
      <c r="I27" s="106"/>
      <c r="L27" s="105"/>
    </row>
    <row r="28" spans="2:12" s="1" customFormat="1" ht="6.95" customHeight="1">
      <c r="B28" s="36"/>
      <c r="I28" s="102"/>
      <c r="L28" s="36"/>
    </row>
    <row r="29" spans="2:12" s="1" customFormat="1" ht="6.95" customHeight="1">
      <c r="B29" s="36"/>
      <c r="D29" s="54"/>
      <c r="E29" s="54"/>
      <c r="F29" s="54"/>
      <c r="G29" s="54"/>
      <c r="H29" s="54"/>
      <c r="I29" s="107"/>
      <c r="J29" s="54"/>
      <c r="K29" s="54"/>
      <c r="L29" s="36"/>
    </row>
    <row r="30" spans="2:12" s="1" customFormat="1" ht="25.35" customHeight="1">
      <c r="B30" s="36"/>
      <c r="D30" s="108" t="s">
        <v>40</v>
      </c>
      <c r="I30" s="102"/>
      <c r="J30" s="109">
        <f>ROUND(J85,2)</f>
        <v>0</v>
      </c>
      <c r="L30" s="36"/>
    </row>
    <row r="31" spans="2:12" s="1" customFormat="1" ht="6.95" customHeight="1">
      <c r="B31" s="36"/>
      <c r="D31" s="54"/>
      <c r="E31" s="54"/>
      <c r="F31" s="54"/>
      <c r="G31" s="54"/>
      <c r="H31" s="54"/>
      <c r="I31" s="107"/>
      <c r="J31" s="54"/>
      <c r="K31" s="54"/>
      <c r="L31" s="36"/>
    </row>
    <row r="32" spans="2:12" s="1" customFormat="1" ht="14.45" customHeight="1">
      <c r="B32" s="36"/>
      <c r="F32" s="110" t="s">
        <v>42</v>
      </c>
      <c r="I32" s="111" t="s">
        <v>41</v>
      </c>
      <c r="J32" s="110" t="s">
        <v>43</v>
      </c>
      <c r="L32" s="36"/>
    </row>
    <row r="33" spans="2:12" s="1" customFormat="1" ht="14.45" customHeight="1">
      <c r="B33" s="36"/>
      <c r="D33" s="101" t="s">
        <v>44</v>
      </c>
      <c r="E33" s="101" t="s">
        <v>45</v>
      </c>
      <c r="F33" s="112">
        <f>ROUND((SUM(BE85:BE104)),2)</f>
        <v>0</v>
      </c>
      <c r="I33" s="113">
        <v>0.21</v>
      </c>
      <c r="J33" s="112">
        <f>ROUND(((SUM(BE85:BE104))*I33),2)</f>
        <v>0</v>
      </c>
      <c r="L33" s="36"/>
    </row>
    <row r="34" spans="2:12" s="1" customFormat="1" ht="14.45" customHeight="1">
      <c r="B34" s="36"/>
      <c r="E34" s="101" t="s">
        <v>46</v>
      </c>
      <c r="F34" s="112">
        <f>ROUND((SUM(BF85:BF104)),2)</f>
        <v>0</v>
      </c>
      <c r="I34" s="113">
        <v>0.15</v>
      </c>
      <c r="J34" s="112">
        <f>ROUND(((SUM(BF85:BF104))*I34),2)</f>
        <v>0</v>
      </c>
      <c r="L34" s="36"/>
    </row>
    <row r="35" spans="2:12" s="1" customFormat="1" ht="14.45" customHeight="1" hidden="1">
      <c r="B35" s="36"/>
      <c r="E35" s="101" t="s">
        <v>47</v>
      </c>
      <c r="F35" s="112">
        <f>ROUND((SUM(BG85:BG104)),2)</f>
        <v>0</v>
      </c>
      <c r="I35" s="113">
        <v>0.21</v>
      </c>
      <c r="J35" s="112">
        <f>0</f>
        <v>0</v>
      </c>
      <c r="L35" s="36"/>
    </row>
    <row r="36" spans="2:12" s="1" customFormat="1" ht="14.45" customHeight="1" hidden="1">
      <c r="B36" s="36"/>
      <c r="E36" s="101" t="s">
        <v>48</v>
      </c>
      <c r="F36" s="112">
        <f>ROUND((SUM(BH85:BH104)),2)</f>
        <v>0</v>
      </c>
      <c r="I36" s="113">
        <v>0.15</v>
      </c>
      <c r="J36" s="112">
        <f>0</f>
        <v>0</v>
      </c>
      <c r="L36" s="36"/>
    </row>
    <row r="37" spans="2:12" s="1" customFormat="1" ht="14.45" customHeight="1" hidden="1">
      <c r="B37" s="36"/>
      <c r="E37" s="101" t="s">
        <v>49</v>
      </c>
      <c r="F37" s="112">
        <f>ROUND((SUM(BI85:BI104)),2)</f>
        <v>0</v>
      </c>
      <c r="I37" s="113">
        <v>0</v>
      </c>
      <c r="J37" s="112">
        <f>0</f>
        <v>0</v>
      </c>
      <c r="L37" s="36"/>
    </row>
    <row r="38" spans="2:12" s="1" customFormat="1" ht="6.95" customHeight="1">
      <c r="B38" s="36"/>
      <c r="I38" s="102"/>
      <c r="L38" s="36"/>
    </row>
    <row r="39" spans="2:12" s="1" customFormat="1" ht="25.35" customHeight="1">
      <c r="B39" s="36"/>
      <c r="C39" s="114"/>
      <c r="D39" s="115" t="s">
        <v>50</v>
      </c>
      <c r="E39" s="116"/>
      <c r="F39" s="116"/>
      <c r="G39" s="117" t="s">
        <v>51</v>
      </c>
      <c r="H39" s="118" t="s">
        <v>52</v>
      </c>
      <c r="I39" s="119"/>
      <c r="J39" s="120">
        <f>SUM(J30:J37)</f>
        <v>0</v>
      </c>
      <c r="K39" s="121"/>
      <c r="L39" s="36"/>
    </row>
    <row r="40" spans="2:12" s="1" customFormat="1" ht="14.45" customHeight="1">
      <c r="B40" s="122"/>
      <c r="C40" s="123"/>
      <c r="D40" s="123"/>
      <c r="E40" s="123"/>
      <c r="F40" s="123"/>
      <c r="G40" s="123"/>
      <c r="H40" s="123"/>
      <c r="I40" s="124"/>
      <c r="J40" s="123"/>
      <c r="K40" s="123"/>
      <c r="L40" s="36"/>
    </row>
    <row r="44" spans="2:12" s="1" customFormat="1" ht="6.95" customHeight="1">
      <c r="B44" s="125"/>
      <c r="C44" s="126"/>
      <c r="D44" s="126"/>
      <c r="E44" s="126"/>
      <c r="F44" s="126"/>
      <c r="G44" s="126"/>
      <c r="H44" s="126"/>
      <c r="I44" s="127"/>
      <c r="J44" s="126"/>
      <c r="K44" s="126"/>
      <c r="L44" s="36"/>
    </row>
    <row r="45" spans="2:12" s="1" customFormat="1" ht="24.95" customHeight="1">
      <c r="B45" s="32"/>
      <c r="C45" s="21" t="s">
        <v>131</v>
      </c>
      <c r="D45" s="33"/>
      <c r="E45" s="33"/>
      <c r="F45" s="33"/>
      <c r="G45" s="33"/>
      <c r="H45" s="33"/>
      <c r="I45" s="102"/>
      <c r="J45" s="33"/>
      <c r="K45" s="33"/>
      <c r="L45" s="36"/>
    </row>
    <row r="46" spans="2:12" s="1" customFormat="1" ht="6.95" customHeight="1">
      <c r="B46" s="32"/>
      <c r="C46" s="33"/>
      <c r="D46" s="33"/>
      <c r="E46" s="33"/>
      <c r="F46" s="33"/>
      <c r="G46" s="33"/>
      <c r="H46" s="33"/>
      <c r="I46" s="102"/>
      <c r="J46" s="33"/>
      <c r="K46" s="33"/>
      <c r="L46" s="36"/>
    </row>
    <row r="47" spans="2:12" s="1" customFormat="1" ht="12" customHeight="1">
      <c r="B47" s="32"/>
      <c r="C47" s="27" t="s">
        <v>16</v>
      </c>
      <c r="D47" s="33"/>
      <c r="E47" s="33"/>
      <c r="F47" s="33"/>
      <c r="G47" s="33"/>
      <c r="H47" s="33"/>
      <c r="I47" s="102"/>
      <c r="J47" s="33"/>
      <c r="K47" s="33"/>
      <c r="L47" s="36"/>
    </row>
    <row r="48" spans="2:12" s="1" customFormat="1" ht="16.5" customHeight="1">
      <c r="B48" s="32"/>
      <c r="C48" s="33"/>
      <c r="D48" s="33"/>
      <c r="E48" s="278" t="str">
        <f>E7</f>
        <v>Zeleň Savarin (Dr. Martínka)</v>
      </c>
      <c r="F48" s="279"/>
      <c r="G48" s="279"/>
      <c r="H48" s="279"/>
      <c r="I48" s="102"/>
      <c r="J48" s="33"/>
      <c r="K48" s="33"/>
      <c r="L48" s="36"/>
    </row>
    <row r="49" spans="2:12" s="1" customFormat="1" ht="12" customHeight="1">
      <c r="B49" s="32"/>
      <c r="C49" s="27" t="s">
        <v>122</v>
      </c>
      <c r="D49" s="33"/>
      <c r="E49" s="33"/>
      <c r="F49" s="33"/>
      <c r="G49" s="33"/>
      <c r="H49" s="33"/>
      <c r="I49" s="102"/>
      <c r="J49" s="33"/>
      <c r="K49" s="33"/>
      <c r="L49" s="36"/>
    </row>
    <row r="50" spans="2:12" s="1" customFormat="1" ht="16.5" customHeight="1">
      <c r="B50" s="32"/>
      <c r="C50" s="33"/>
      <c r="D50" s="33"/>
      <c r="E50" s="263" t="str">
        <f>E9</f>
        <v>VRN - Vedlejší rozpočtové náklady</v>
      </c>
      <c r="F50" s="262"/>
      <c r="G50" s="262"/>
      <c r="H50" s="262"/>
      <c r="I50" s="102"/>
      <c r="J50" s="33"/>
      <c r="K50" s="33"/>
      <c r="L50" s="36"/>
    </row>
    <row r="51" spans="2:12" s="1" customFormat="1" ht="6.95" customHeight="1">
      <c r="B51" s="32"/>
      <c r="C51" s="33"/>
      <c r="D51" s="33"/>
      <c r="E51" s="33"/>
      <c r="F51" s="33"/>
      <c r="G51" s="33"/>
      <c r="H51" s="33"/>
      <c r="I51" s="102"/>
      <c r="J51" s="33"/>
      <c r="K51" s="33"/>
      <c r="L51" s="36"/>
    </row>
    <row r="52" spans="2:12" s="1" customFormat="1" ht="12" customHeight="1">
      <c r="B52" s="32"/>
      <c r="C52" s="27" t="s">
        <v>22</v>
      </c>
      <c r="D52" s="33"/>
      <c r="E52" s="33"/>
      <c r="F52" s="25" t="str">
        <f>F12</f>
        <v>k.ú. Hrabůvka</v>
      </c>
      <c r="G52" s="33"/>
      <c r="H52" s="33"/>
      <c r="I52" s="103" t="s">
        <v>24</v>
      </c>
      <c r="J52" s="53" t="str">
        <f>IF(J12="","",J12)</f>
        <v>6. 1. 2017</v>
      </c>
      <c r="K52" s="33"/>
      <c r="L52" s="36"/>
    </row>
    <row r="53" spans="2:12" s="1" customFormat="1" ht="6.95" customHeight="1">
      <c r="B53" s="32"/>
      <c r="C53" s="33"/>
      <c r="D53" s="33"/>
      <c r="E53" s="33"/>
      <c r="F53" s="33"/>
      <c r="G53" s="33"/>
      <c r="H53" s="33"/>
      <c r="I53" s="102"/>
      <c r="J53" s="33"/>
      <c r="K53" s="33"/>
      <c r="L53" s="36"/>
    </row>
    <row r="54" spans="2:12" s="1" customFormat="1" ht="24.95" customHeight="1">
      <c r="B54" s="32"/>
      <c r="C54" s="27" t="s">
        <v>28</v>
      </c>
      <c r="D54" s="33"/>
      <c r="E54" s="33"/>
      <c r="F54" s="25" t="str">
        <f>E15</f>
        <v>MČ Ostrava-jih, Horní 791/3, 700 30 Ostrava</v>
      </c>
      <c r="G54" s="33"/>
      <c r="H54" s="33"/>
      <c r="I54" s="103" t="s">
        <v>34</v>
      </c>
      <c r="J54" s="30" t="str">
        <f>E21</f>
        <v>Atregia, s.r.o., Šebrov 215, 679 22</v>
      </c>
      <c r="K54" s="33"/>
      <c r="L54" s="36"/>
    </row>
    <row r="55" spans="2:12" s="1" customFormat="1" ht="13.7" customHeight="1">
      <c r="B55" s="32"/>
      <c r="C55" s="27" t="s">
        <v>32</v>
      </c>
      <c r="D55" s="33"/>
      <c r="E55" s="33"/>
      <c r="F55" s="25" t="str">
        <f>IF(E18="","",E18)</f>
        <v>Vyplň údaj</v>
      </c>
      <c r="G55" s="33"/>
      <c r="H55" s="33"/>
      <c r="I55" s="103" t="s">
        <v>37</v>
      </c>
      <c r="J55" s="30" t="str">
        <f>E24</f>
        <v>Ing. Lenka Požárová</v>
      </c>
      <c r="K55" s="33"/>
      <c r="L55" s="36"/>
    </row>
    <row r="56" spans="2:12" s="1" customFormat="1" ht="10.35" customHeight="1">
      <c r="B56" s="32"/>
      <c r="C56" s="33"/>
      <c r="D56" s="33"/>
      <c r="E56" s="33"/>
      <c r="F56" s="33"/>
      <c r="G56" s="33"/>
      <c r="H56" s="33"/>
      <c r="I56" s="102"/>
      <c r="J56" s="33"/>
      <c r="K56" s="33"/>
      <c r="L56" s="36"/>
    </row>
    <row r="57" spans="2:12" s="1" customFormat="1" ht="29.25" customHeight="1">
      <c r="B57" s="32"/>
      <c r="C57" s="128" t="s">
        <v>132</v>
      </c>
      <c r="D57" s="129"/>
      <c r="E57" s="129"/>
      <c r="F57" s="129"/>
      <c r="G57" s="129"/>
      <c r="H57" s="129"/>
      <c r="I57" s="130"/>
      <c r="J57" s="131" t="s">
        <v>133</v>
      </c>
      <c r="K57" s="129"/>
      <c r="L57" s="36"/>
    </row>
    <row r="58" spans="2:12" s="1" customFormat="1" ht="10.35" customHeight="1">
      <c r="B58" s="32"/>
      <c r="C58" s="33"/>
      <c r="D58" s="33"/>
      <c r="E58" s="33"/>
      <c r="F58" s="33"/>
      <c r="G58" s="33"/>
      <c r="H58" s="33"/>
      <c r="I58" s="102"/>
      <c r="J58" s="33"/>
      <c r="K58" s="33"/>
      <c r="L58" s="36"/>
    </row>
    <row r="59" spans="2:47" s="1" customFormat="1" ht="22.9" customHeight="1">
      <c r="B59" s="32"/>
      <c r="C59" s="132" t="s">
        <v>134</v>
      </c>
      <c r="D59" s="33"/>
      <c r="E59" s="33"/>
      <c r="F59" s="33"/>
      <c r="G59" s="33"/>
      <c r="H59" s="33"/>
      <c r="I59" s="102"/>
      <c r="J59" s="71">
        <f>J85</f>
        <v>0</v>
      </c>
      <c r="K59" s="33"/>
      <c r="L59" s="36"/>
      <c r="AU59" s="15" t="s">
        <v>135</v>
      </c>
    </row>
    <row r="60" spans="2:12" s="7" customFormat="1" ht="24.95" customHeight="1">
      <c r="B60" s="133"/>
      <c r="C60" s="134"/>
      <c r="D60" s="135" t="s">
        <v>1504</v>
      </c>
      <c r="E60" s="136"/>
      <c r="F60" s="136"/>
      <c r="G60" s="136"/>
      <c r="H60" s="136"/>
      <c r="I60" s="137"/>
      <c r="J60" s="138">
        <f>J86</f>
        <v>0</v>
      </c>
      <c r="K60" s="134"/>
      <c r="L60" s="139"/>
    </row>
    <row r="61" spans="2:12" s="8" customFormat="1" ht="19.9" customHeight="1">
      <c r="B61" s="140"/>
      <c r="C61" s="141"/>
      <c r="D61" s="142" t="s">
        <v>1505</v>
      </c>
      <c r="E61" s="143"/>
      <c r="F61" s="143"/>
      <c r="G61" s="143"/>
      <c r="H61" s="143"/>
      <c r="I61" s="144"/>
      <c r="J61" s="145">
        <f>J87</f>
        <v>0</v>
      </c>
      <c r="K61" s="141"/>
      <c r="L61" s="146"/>
    </row>
    <row r="62" spans="2:12" s="8" customFormat="1" ht="19.9" customHeight="1">
      <c r="B62" s="140"/>
      <c r="C62" s="141"/>
      <c r="D62" s="142" t="s">
        <v>1506</v>
      </c>
      <c r="E62" s="143"/>
      <c r="F62" s="143"/>
      <c r="G62" s="143"/>
      <c r="H62" s="143"/>
      <c r="I62" s="144"/>
      <c r="J62" s="145">
        <f>J91</f>
        <v>0</v>
      </c>
      <c r="K62" s="141"/>
      <c r="L62" s="146"/>
    </row>
    <row r="63" spans="2:12" s="8" customFormat="1" ht="19.9" customHeight="1">
      <c r="B63" s="140"/>
      <c r="C63" s="141"/>
      <c r="D63" s="142" t="s">
        <v>1507</v>
      </c>
      <c r="E63" s="143"/>
      <c r="F63" s="143"/>
      <c r="G63" s="143"/>
      <c r="H63" s="143"/>
      <c r="I63" s="144"/>
      <c r="J63" s="145">
        <f>J98</f>
        <v>0</v>
      </c>
      <c r="K63" s="141"/>
      <c r="L63" s="146"/>
    </row>
    <row r="64" spans="2:12" s="8" customFormat="1" ht="19.9" customHeight="1">
      <c r="B64" s="140"/>
      <c r="C64" s="141"/>
      <c r="D64" s="142" t="s">
        <v>1508</v>
      </c>
      <c r="E64" s="143"/>
      <c r="F64" s="143"/>
      <c r="G64" s="143"/>
      <c r="H64" s="143"/>
      <c r="I64" s="144"/>
      <c r="J64" s="145">
        <f>J101</f>
        <v>0</v>
      </c>
      <c r="K64" s="141"/>
      <c r="L64" s="146"/>
    </row>
    <row r="65" spans="2:12" s="8" customFormat="1" ht="19.9" customHeight="1">
      <c r="B65" s="140"/>
      <c r="C65" s="141"/>
      <c r="D65" s="142" t="s">
        <v>1509</v>
      </c>
      <c r="E65" s="143"/>
      <c r="F65" s="143"/>
      <c r="G65" s="143"/>
      <c r="H65" s="143"/>
      <c r="I65" s="144"/>
      <c r="J65" s="145">
        <f>J103</f>
        <v>0</v>
      </c>
      <c r="K65" s="141"/>
      <c r="L65" s="146"/>
    </row>
    <row r="66" spans="2:12" s="1" customFormat="1" ht="21.75" customHeight="1">
      <c r="B66" s="32"/>
      <c r="C66" s="33"/>
      <c r="D66" s="33"/>
      <c r="E66" s="33"/>
      <c r="F66" s="33"/>
      <c r="G66" s="33"/>
      <c r="H66" s="33"/>
      <c r="I66" s="102"/>
      <c r="J66" s="33"/>
      <c r="K66" s="33"/>
      <c r="L66" s="36"/>
    </row>
    <row r="67" spans="2:12" s="1" customFormat="1" ht="6.95" customHeight="1">
      <c r="B67" s="44"/>
      <c r="C67" s="45"/>
      <c r="D67" s="45"/>
      <c r="E67" s="45"/>
      <c r="F67" s="45"/>
      <c r="G67" s="45"/>
      <c r="H67" s="45"/>
      <c r="I67" s="124"/>
      <c r="J67" s="45"/>
      <c r="K67" s="45"/>
      <c r="L67" s="36"/>
    </row>
    <row r="71" spans="2:12" s="1" customFormat="1" ht="6.95" customHeight="1">
      <c r="B71" s="46"/>
      <c r="C71" s="47"/>
      <c r="D71" s="47"/>
      <c r="E71" s="47"/>
      <c r="F71" s="47"/>
      <c r="G71" s="47"/>
      <c r="H71" s="47"/>
      <c r="I71" s="127"/>
      <c r="J71" s="47"/>
      <c r="K71" s="47"/>
      <c r="L71" s="36"/>
    </row>
    <row r="72" spans="2:12" s="1" customFormat="1" ht="24.95" customHeight="1">
      <c r="B72" s="32"/>
      <c r="C72" s="21" t="s">
        <v>141</v>
      </c>
      <c r="D72" s="33"/>
      <c r="E72" s="33"/>
      <c r="F72" s="33"/>
      <c r="G72" s="33"/>
      <c r="H72" s="33"/>
      <c r="I72" s="102"/>
      <c r="J72" s="33"/>
      <c r="K72" s="33"/>
      <c r="L72" s="36"/>
    </row>
    <row r="73" spans="2:12" s="1" customFormat="1" ht="6.95" customHeight="1">
      <c r="B73" s="32"/>
      <c r="C73" s="33"/>
      <c r="D73" s="33"/>
      <c r="E73" s="33"/>
      <c r="F73" s="33"/>
      <c r="G73" s="33"/>
      <c r="H73" s="33"/>
      <c r="I73" s="102"/>
      <c r="J73" s="33"/>
      <c r="K73" s="33"/>
      <c r="L73" s="36"/>
    </row>
    <row r="74" spans="2:12" s="1" customFormat="1" ht="12" customHeight="1">
      <c r="B74" s="32"/>
      <c r="C74" s="27" t="s">
        <v>16</v>
      </c>
      <c r="D74" s="33"/>
      <c r="E74" s="33"/>
      <c r="F74" s="33"/>
      <c r="G74" s="33"/>
      <c r="H74" s="33"/>
      <c r="I74" s="102"/>
      <c r="J74" s="33"/>
      <c r="K74" s="33"/>
      <c r="L74" s="36"/>
    </row>
    <row r="75" spans="2:12" s="1" customFormat="1" ht="16.5" customHeight="1">
      <c r="B75" s="32"/>
      <c r="C75" s="33"/>
      <c r="D75" s="33"/>
      <c r="E75" s="278" t="str">
        <f>E7</f>
        <v>Zeleň Savarin (Dr. Martínka)</v>
      </c>
      <c r="F75" s="279"/>
      <c r="G75" s="279"/>
      <c r="H75" s="279"/>
      <c r="I75" s="102"/>
      <c r="J75" s="33"/>
      <c r="K75" s="33"/>
      <c r="L75" s="36"/>
    </row>
    <row r="76" spans="2:12" s="1" customFormat="1" ht="12" customHeight="1">
      <c r="B76" s="32"/>
      <c r="C76" s="27" t="s">
        <v>122</v>
      </c>
      <c r="D76" s="33"/>
      <c r="E76" s="33"/>
      <c r="F76" s="33"/>
      <c r="G76" s="33"/>
      <c r="H76" s="33"/>
      <c r="I76" s="102"/>
      <c r="J76" s="33"/>
      <c r="K76" s="33"/>
      <c r="L76" s="36"/>
    </row>
    <row r="77" spans="2:12" s="1" customFormat="1" ht="16.5" customHeight="1">
      <c r="B77" s="32"/>
      <c r="C77" s="33"/>
      <c r="D77" s="33"/>
      <c r="E77" s="263" t="str">
        <f>E9</f>
        <v>VRN - Vedlejší rozpočtové náklady</v>
      </c>
      <c r="F77" s="262"/>
      <c r="G77" s="262"/>
      <c r="H77" s="262"/>
      <c r="I77" s="102"/>
      <c r="J77" s="33"/>
      <c r="K77" s="33"/>
      <c r="L77" s="36"/>
    </row>
    <row r="78" spans="2:12" s="1" customFormat="1" ht="6.95" customHeight="1">
      <c r="B78" s="32"/>
      <c r="C78" s="33"/>
      <c r="D78" s="33"/>
      <c r="E78" s="33"/>
      <c r="F78" s="33"/>
      <c r="G78" s="33"/>
      <c r="H78" s="33"/>
      <c r="I78" s="102"/>
      <c r="J78" s="33"/>
      <c r="K78" s="33"/>
      <c r="L78" s="36"/>
    </row>
    <row r="79" spans="2:12" s="1" customFormat="1" ht="12" customHeight="1">
      <c r="B79" s="32"/>
      <c r="C79" s="27" t="s">
        <v>22</v>
      </c>
      <c r="D79" s="33"/>
      <c r="E79" s="33"/>
      <c r="F79" s="25" t="str">
        <f>F12</f>
        <v>k.ú. Hrabůvka</v>
      </c>
      <c r="G79" s="33"/>
      <c r="H79" s="33"/>
      <c r="I79" s="103" t="s">
        <v>24</v>
      </c>
      <c r="J79" s="53" t="str">
        <f>IF(J12="","",J12)</f>
        <v>6. 1. 2017</v>
      </c>
      <c r="K79" s="33"/>
      <c r="L79" s="36"/>
    </row>
    <row r="80" spans="2:12" s="1" customFormat="1" ht="6.95" customHeight="1">
      <c r="B80" s="32"/>
      <c r="C80" s="33"/>
      <c r="D80" s="33"/>
      <c r="E80" s="33"/>
      <c r="F80" s="33"/>
      <c r="G80" s="33"/>
      <c r="H80" s="33"/>
      <c r="I80" s="102"/>
      <c r="J80" s="33"/>
      <c r="K80" s="33"/>
      <c r="L80" s="36"/>
    </row>
    <row r="81" spans="2:12" s="1" customFormat="1" ht="24.95" customHeight="1">
      <c r="B81" s="32"/>
      <c r="C81" s="27" t="s">
        <v>28</v>
      </c>
      <c r="D81" s="33"/>
      <c r="E81" s="33"/>
      <c r="F81" s="25" t="str">
        <f>E15</f>
        <v>MČ Ostrava-jih, Horní 791/3, 700 30 Ostrava</v>
      </c>
      <c r="G81" s="33"/>
      <c r="H81" s="33"/>
      <c r="I81" s="103" t="s">
        <v>34</v>
      </c>
      <c r="J81" s="30" t="str">
        <f>E21</f>
        <v>Atregia, s.r.o., Šebrov 215, 679 22</v>
      </c>
      <c r="K81" s="33"/>
      <c r="L81" s="36"/>
    </row>
    <row r="82" spans="2:12" s="1" customFormat="1" ht="13.7" customHeight="1">
      <c r="B82" s="32"/>
      <c r="C82" s="27" t="s">
        <v>32</v>
      </c>
      <c r="D82" s="33"/>
      <c r="E82" s="33"/>
      <c r="F82" s="25" t="str">
        <f>IF(E18="","",E18)</f>
        <v>Vyplň údaj</v>
      </c>
      <c r="G82" s="33"/>
      <c r="H82" s="33"/>
      <c r="I82" s="103" t="s">
        <v>37</v>
      </c>
      <c r="J82" s="30" t="str">
        <f>E24</f>
        <v>Ing. Lenka Požárová</v>
      </c>
      <c r="K82" s="33"/>
      <c r="L82" s="36"/>
    </row>
    <row r="83" spans="2:12" s="1" customFormat="1" ht="10.35" customHeight="1">
      <c r="B83" s="32"/>
      <c r="C83" s="33"/>
      <c r="D83" s="33"/>
      <c r="E83" s="33"/>
      <c r="F83" s="33"/>
      <c r="G83" s="33"/>
      <c r="H83" s="33"/>
      <c r="I83" s="102"/>
      <c r="J83" s="33"/>
      <c r="K83" s="33"/>
      <c r="L83" s="36"/>
    </row>
    <row r="84" spans="2:20" s="9" customFormat="1" ht="29.25" customHeight="1">
      <c r="B84" s="147"/>
      <c r="C84" s="148" t="s">
        <v>142</v>
      </c>
      <c r="D84" s="149" t="s">
        <v>59</v>
      </c>
      <c r="E84" s="149" t="s">
        <v>55</v>
      </c>
      <c r="F84" s="149" t="s">
        <v>56</v>
      </c>
      <c r="G84" s="149" t="s">
        <v>143</v>
      </c>
      <c r="H84" s="149" t="s">
        <v>144</v>
      </c>
      <c r="I84" s="150" t="s">
        <v>145</v>
      </c>
      <c r="J84" s="149" t="s">
        <v>133</v>
      </c>
      <c r="K84" s="151" t="s">
        <v>146</v>
      </c>
      <c r="L84" s="152"/>
      <c r="M84" s="62" t="s">
        <v>1</v>
      </c>
      <c r="N84" s="63" t="s">
        <v>44</v>
      </c>
      <c r="O84" s="63" t="s">
        <v>147</v>
      </c>
      <c r="P84" s="63" t="s">
        <v>148</v>
      </c>
      <c r="Q84" s="63" t="s">
        <v>149</v>
      </c>
      <c r="R84" s="63" t="s">
        <v>150</v>
      </c>
      <c r="S84" s="63" t="s">
        <v>151</v>
      </c>
      <c r="T84" s="64" t="s">
        <v>152</v>
      </c>
    </row>
    <row r="85" spans="2:63" s="1" customFormat="1" ht="22.9" customHeight="1">
      <c r="B85" s="32"/>
      <c r="C85" s="69" t="s">
        <v>153</v>
      </c>
      <c r="D85" s="33"/>
      <c r="E85" s="33"/>
      <c r="F85" s="33"/>
      <c r="G85" s="33"/>
      <c r="H85" s="33"/>
      <c r="I85" s="102"/>
      <c r="J85" s="153">
        <f>BK85</f>
        <v>0</v>
      </c>
      <c r="K85" s="33"/>
      <c r="L85" s="36"/>
      <c r="M85" s="65"/>
      <c r="N85" s="66"/>
      <c r="O85" s="66"/>
      <c r="P85" s="154">
        <f>P86</f>
        <v>0</v>
      </c>
      <c r="Q85" s="66"/>
      <c r="R85" s="154">
        <f>R86</f>
        <v>0</v>
      </c>
      <c r="S85" s="66"/>
      <c r="T85" s="155">
        <f>T86</f>
        <v>0</v>
      </c>
      <c r="AT85" s="15" t="s">
        <v>73</v>
      </c>
      <c r="AU85" s="15" t="s">
        <v>135</v>
      </c>
      <c r="BK85" s="156">
        <f>BK86</f>
        <v>0</v>
      </c>
    </row>
    <row r="86" spans="2:63" s="10" customFormat="1" ht="25.9" customHeight="1">
      <c r="B86" s="157"/>
      <c r="C86" s="158"/>
      <c r="D86" s="159" t="s">
        <v>73</v>
      </c>
      <c r="E86" s="160" t="s">
        <v>96</v>
      </c>
      <c r="F86" s="160" t="s">
        <v>97</v>
      </c>
      <c r="G86" s="158"/>
      <c r="H86" s="158"/>
      <c r="I86" s="161"/>
      <c r="J86" s="162">
        <f>BK86</f>
        <v>0</v>
      </c>
      <c r="K86" s="158"/>
      <c r="L86" s="163"/>
      <c r="M86" s="164"/>
      <c r="N86" s="165"/>
      <c r="O86" s="165"/>
      <c r="P86" s="166">
        <f>P87+P91+P98+P101+P103</f>
        <v>0</v>
      </c>
      <c r="Q86" s="165"/>
      <c r="R86" s="166">
        <f>R87+R91+R98+R101+R103</f>
        <v>0</v>
      </c>
      <c r="S86" s="165"/>
      <c r="T86" s="167">
        <f>T87+T91+T98+T101+T103</f>
        <v>0</v>
      </c>
      <c r="AR86" s="168" t="s">
        <v>180</v>
      </c>
      <c r="AT86" s="169" t="s">
        <v>73</v>
      </c>
      <c r="AU86" s="169" t="s">
        <v>74</v>
      </c>
      <c r="AY86" s="168" t="s">
        <v>156</v>
      </c>
      <c r="BK86" s="170">
        <f>BK87+BK91+BK98+BK101+BK103</f>
        <v>0</v>
      </c>
    </row>
    <row r="87" spans="2:63" s="10" customFormat="1" ht="22.9" customHeight="1">
      <c r="B87" s="157"/>
      <c r="C87" s="158"/>
      <c r="D87" s="159" t="s">
        <v>73</v>
      </c>
      <c r="E87" s="171" t="s">
        <v>1510</v>
      </c>
      <c r="F87" s="171" t="s">
        <v>1511</v>
      </c>
      <c r="G87" s="158"/>
      <c r="H87" s="158"/>
      <c r="I87" s="161"/>
      <c r="J87" s="172">
        <f>BK87</f>
        <v>0</v>
      </c>
      <c r="K87" s="158"/>
      <c r="L87" s="163"/>
      <c r="M87" s="164"/>
      <c r="N87" s="165"/>
      <c r="O87" s="165"/>
      <c r="P87" s="166">
        <f>SUM(P88:P90)</f>
        <v>0</v>
      </c>
      <c r="Q87" s="165"/>
      <c r="R87" s="166">
        <f>SUM(R88:R90)</f>
        <v>0</v>
      </c>
      <c r="S87" s="165"/>
      <c r="T87" s="167">
        <f>SUM(T88:T90)</f>
        <v>0</v>
      </c>
      <c r="AR87" s="168" t="s">
        <v>180</v>
      </c>
      <c r="AT87" s="169" t="s">
        <v>73</v>
      </c>
      <c r="AU87" s="169" t="s">
        <v>21</v>
      </c>
      <c r="AY87" s="168" t="s">
        <v>156</v>
      </c>
      <c r="BK87" s="170">
        <f>SUM(BK88:BK90)</f>
        <v>0</v>
      </c>
    </row>
    <row r="88" spans="2:65" s="1" customFormat="1" ht="16.5" customHeight="1">
      <c r="B88" s="32"/>
      <c r="C88" s="173" t="s">
        <v>21</v>
      </c>
      <c r="D88" s="173" t="s">
        <v>158</v>
      </c>
      <c r="E88" s="174" t="s">
        <v>1512</v>
      </c>
      <c r="F88" s="175" t="s">
        <v>1513</v>
      </c>
      <c r="G88" s="176" t="s">
        <v>378</v>
      </c>
      <c r="H88" s="177">
        <v>1</v>
      </c>
      <c r="I88" s="178"/>
      <c r="J88" s="179">
        <f>ROUND(I88*H88,2)</f>
        <v>0</v>
      </c>
      <c r="K88" s="175" t="s">
        <v>161</v>
      </c>
      <c r="L88" s="36"/>
      <c r="M88" s="180" t="s">
        <v>1</v>
      </c>
      <c r="N88" s="181" t="s">
        <v>45</v>
      </c>
      <c r="O88" s="58"/>
      <c r="P88" s="182">
        <f>O88*H88</f>
        <v>0</v>
      </c>
      <c r="Q88" s="182">
        <v>0</v>
      </c>
      <c r="R88" s="182">
        <f>Q88*H88</f>
        <v>0</v>
      </c>
      <c r="S88" s="182">
        <v>0</v>
      </c>
      <c r="T88" s="183">
        <f>S88*H88</f>
        <v>0</v>
      </c>
      <c r="AR88" s="15" t="s">
        <v>1514</v>
      </c>
      <c r="AT88" s="15" t="s">
        <v>158</v>
      </c>
      <c r="AU88" s="15" t="s">
        <v>83</v>
      </c>
      <c r="AY88" s="15" t="s">
        <v>156</v>
      </c>
      <c r="BE88" s="184">
        <f>IF(N88="základní",J88,0)</f>
        <v>0</v>
      </c>
      <c r="BF88" s="184">
        <f>IF(N88="snížená",J88,0)</f>
        <v>0</v>
      </c>
      <c r="BG88" s="184">
        <f>IF(N88="zákl. přenesená",J88,0)</f>
        <v>0</v>
      </c>
      <c r="BH88" s="184">
        <f>IF(N88="sníž. přenesená",J88,0)</f>
        <v>0</v>
      </c>
      <c r="BI88" s="184">
        <f>IF(N88="nulová",J88,0)</f>
        <v>0</v>
      </c>
      <c r="BJ88" s="15" t="s">
        <v>21</v>
      </c>
      <c r="BK88" s="184">
        <f>ROUND(I88*H88,2)</f>
        <v>0</v>
      </c>
      <c r="BL88" s="15" t="s">
        <v>1514</v>
      </c>
      <c r="BM88" s="15" t="s">
        <v>1515</v>
      </c>
    </row>
    <row r="89" spans="2:65" s="1" customFormat="1" ht="16.5" customHeight="1">
      <c r="B89" s="32"/>
      <c r="C89" s="173" t="s">
        <v>83</v>
      </c>
      <c r="D89" s="173" t="s">
        <v>158</v>
      </c>
      <c r="E89" s="174" t="s">
        <v>1516</v>
      </c>
      <c r="F89" s="175" t="s">
        <v>1517</v>
      </c>
      <c r="G89" s="176" t="s">
        <v>378</v>
      </c>
      <c r="H89" s="177">
        <v>1</v>
      </c>
      <c r="I89" s="178"/>
      <c r="J89" s="179">
        <f>ROUND(I89*H89,2)</f>
        <v>0</v>
      </c>
      <c r="K89" s="175" t="s">
        <v>161</v>
      </c>
      <c r="L89" s="36"/>
      <c r="M89" s="180" t="s">
        <v>1</v>
      </c>
      <c r="N89" s="181" t="s">
        <v>45</v>
      </c>
      <c r="O89" s="58"/>
      <c r="P89" s="182">
        <f>O89*H89</f>
        <v>0</v>
      </c>
      <c r="Q89" s="182">
        <v>0</v>
      </c>
      <c r="R89" s="182">
        <f>Q89*H89</f>
        <v>0</v>
      </c>
      <c r="S89" s="182">
        <v>0</v>
      </c>
      <c r="T89" s="183">
        <f>S89*H89</f>
        <v>0</v>
      </c>
      <c r="AR89" s="15" t="s">
        <v>1514</v>
      </c>
      <c r="AT89" s="15" t="s">
        <v>158</v>
      </c>
      <c r="AU89" s="15" t="s">
        <v>83</v>
      </c>
      <c r="AY89" s="15" t="s">
        <v>156</v>
      </c>
      <c r="BE89" s="184">
        <f>IF(N89="základní",J89,0)</f>
        <v>0</v>
      </c>
      <c r="BF89" s="184">
        <f>IF(N89="snížená",J89,0)</f>
        <v>0</v>
      </c>
      <c r="BG89" s="184">
        <f>IF(N89="zákl. přenesená",J89,0)</f>
        <v>0</v>
      </c>
      <c r="BH89" s="184">
        <f>IF(N89="sníž. přenesená",J89,0)</f>
        <v>0</v>
      </c>
      <c r="BI89" s="184">
        <f>IF(N89="nulová",J89,0)</f>
        <v>0</v>
      </c>
      <c r="BJ89" s="15" t="s">
        <v>21</v>
      </c>
      <c r="BK89" s="184">
        <f>ROUND(I89*H89,2)</f>
        <v>0</v>
      </c>
      <c r="BL89" s="15" t="s">
        <v>1514</v>
      </c>
      <c r="BM89" s="15" t="s">
        <v>1518</v>
      </c>
    </row>
    <row r="90" spans="2:65" s="1" customFormat="1" ht="16.5" customHeight="1">
      <c r="B90" s="32"/>
      <c r="C90" s="173" t="s">
        <v>103</v>
      </c>
      <c r="D90" s="173" t="s">
        <v>158</v>
      </c>
      <c r="E90" s="174" t="s">
        <v>1519</v>
      </c>
      <c r="F90" s="175" t="s">
        <v>1520</v>
      </c>
      <c r="G90" s="176" t="s">
        <v>378</v>
      </c>
      <c r="H90" s="177">
        <v>1</v>
      </c>
      <c r="I90" s="178"/>
      <c r="J90" s="179">
        <f>ROUND(I90*H90,2)</f>
        <v>0</v>
      </c>
      <c r="K90" s="175" t="s">
        <v>161</v>
      </c>
      <c r="L90" s="36"/>
      <c r="M90" s="180" t="s">
        <v>1</v>
      </c>
      <c r="N90" s="181" t="s">
        <v>45</v>
      </c>
      <c r="O90" s="58"/>
      <c r="P90" s="182">
        <f>O90*H90</f>
        <v>0</v>
      </c>
      <c r="Q90" s="182">
        <v>0</v>
      </c>
      <c r="R90" s="182">
        <f>Q90*H90</f>
        <v>0</v>
      </c>
      <c r="S90" s="182">
        <v>0</v>
      </c>
      <c r="T90" s="183">
        <f>S90*H90</f>
        <v>0</v>
      </c>
      <c r="AR90" s="15" t="s">
        <v>1514</v>
      </c>
      <c r="AT90" s="15" t="s">
        <v>158</v>
      </c>
      <c r="AU90" s="15" t="s">
        <v>83</v>
      </c>
      <c r="AY90" s="15" t="s">
        <v>156</v>
      </c>
      <c r="BE90" s="184">
        <f>IF(N90="základní",J90,0)</f>
        <v>0</v>
      </c>
      <c r="BF90" s="184">
        <f>IF(N90="snížená",J90,0)</f>
        <v>0</v>
      </c>
      <c r="BG90" s="184">
        <f>IF(N90="zákl. přenesená",J90,0)</f>
        <v>0</v>
      </c>
      <c r="BH90" s="184">
        <f>IF(N90="sníž. přenesená",J90,0)</f>
        <v>0</v>
      </c>
      <c r="BI90" s="184">
        <f>IF(N90="nulová",J90,0)</f>
        <v>0</v>
      </c>
      <c r="BJ90" s="15" t="s">
        <v>21</v>
      </c>
      <c r="BK90" s="184">
        <f>ROUND(I90*H90,2)</f>
        <v>0</v>
      </c>
      <c r="BL90" s="15" t="s">
        <v>1514</v>
      </c>
      <c r="BM90" s="15" t="s">
        <v>1521</v>
      </c>
    </row>
    <row r="91" spans="2:63" s="10" customFormat="1" ht="22.9" customHeight="1">
      <c r="B91" s="157"/>
      <c r="C91" s="158"/>
      <c r="D91" s="159" t="s">
        <v>73</v>
      </c>
      <c r="E91" s="171" t="s">
        <v>1522</v>
      </c>
      <c r="F91" s="171" t="s">
        <v>1523</v>
      </c>
      <c r="G91" s="158"/>
      <c r="H91" s="158"/>
      <c r="I91" s="161"/>
      <c r="J91" s="172">
        <f>BK91</f>
        <v>0</v>
      </c>
      <c r="K91" s="158"/>
      <c r="L91" s="163"/>
      <c r="M91" s="164"/>
      <c r="N91" s="165"/>
      <c r="O91" s="165"/>
      <c r="P91" s="166">
        <f>SUM(P92:P97)</f>
        <v>0</v>
      </c>
      <c r="Q91" s="165"/>
      <c r="R91" s="166">
        <f>SUM(R92:R97)</f>
        <v>0</v>
      </c>
      <c r="S91" s="165"/>
      <c r="T91" s="167">
        <f>SUM(T92:T97)</f>
        <v>0</v>
      </c>
      <c r="AR91" s="168" t="s">
        <v>180</v>
      </c>
      <c r="AT91" s="169" t="s">
        <v>73</v>
      </c>
      <c r="AU91" s="169" t="s">
        <v>21</v>
      </c>
      <c r="AY91" s="168" t="s">
        <v>156</v>
      </c>
      <c r="BK91" s="170">
        <f>SUM(BK92:BK97)</f>
        <v>0</v>
      </c>
    </row>
    <row r="92" spans="2:65" s="1" customFormat="1" ht="16.5" customHeight="1">
      <c r="B92" s="32"/>
      <c r="C92" s="173" t="s">
        <v>162</v>
      </c>
      <c r="D92" s="173" t="s">
        <v>158</v>
      </c>
      <c r="E92" s="174" t="s">
        <v>1524</v>
      </c>
      <c r="F92" s="175" t="s">
        <v>1525</v>
      </c>
      <c r="G92" s="176" t="s">
        <v>378</v>
      </c>
      <c r="H92" s="177">
        <v>1</v>
      </c>
      <c r="I92" s="178"/>
      <c r="J92" s="179">
        <f aca="true" t="shared" si="0" ref="J92:J97">ROUND(I92*H92,2)</f>
        <v>0</v>
      </c>
      <c r="K92" s="175" t="s">
        <v>161</v>
      </c>
      <c r="L92" s="36"/>
      <c r="M92" s="180" t="s">
        <v>1</v>
      </c>
      <c r="N92" s="181" t="s">
        <v>45</v>
      </c>
      <c r="O92" s="58"/>
      <c r="P92" s="182">
        <f aca="true" t="shared" si="1" ref="P92:P97">O92*H92</f>
        <v>0</v>
      </c>
      <c r="Q92" s="182">
        <v>0</v>
      </c>
      <c r="R92" s="182">
        <f aca="true" t="shared" si="2" ref="R92:R97">Q92*H92</f>
        <v>0</v>
      </c>
      <c r="S92" s="182">
        <v>0</v>
      </c>
      <c r="T92" s="183">
        <f aca="true" t="shared" si="3" ref="T92:T97">S92*H92</f>
        <v>0</v>
      </c>
      <c r="AR92" s="15" t="s">
        <v>1514</v>
      </c>
      <c r="AT92" s="15" t="s">
        <v>158</v>
      </c>
      <c r="AU92" s="15" t="s">
        <v>83</v>
      </c>
      <c r="AY92" s="15" t="s">
        <v>156</v>
      </c>
      <c r="BE92" s="184">
        <f aca="true" t="shared" si="4" ref="BE92:BE97">IF(N92="základní",J92,0)</f>
        <v>0</v>
      </c>
      <c r="BF92" s="184">
        <f aca="true" t="shared" si="5" ref="BF92:BF97">IF(N92="snížená",J92,0)</f>
        <v>0</v>
      </c>
      <c r="BG92" s="184">
        <f aca="true" t="shared" si="6" ref="BG92:BG97">IF(N92="zákl. přenesená",J92,0)</f>
        <v>0</v>
      </c>
      <c r="BH92" s="184">
        <f aca="true" t="shared" si="7" ref="BH92:BH97">IF(N92="sníž. přenesená",J92,0)</f>
        <v>0</v>
      </c>
      <c r="BI92" s="184">
        <f aca="true" t="shared" si="8" ref="BI92:BI97">IF(N92="nulová",J92,0)</f>
        <v>0</v>
      </c>
      <c r="BJ92" s="15" t="s">
        <v>21</v>
      </c>
      <c r="BK92" s="184">
        <f aca="true" t="shared" si="9" ref="BK92:BK97">ROUND(I92*H92,2)</f>
        <v>0</v>
      </c>
      <c r="BL92" s="15" t="s">
        <v>1514</v>
      </c>
      <c r="BM92" s="15" t="s">
        <v>1526</v>
      </c>
    </row>
    <row r="93" spans="2:65" s="1" customFormat="1" ht="16.5" customHeight="1">
      <c r="B93" s="32"/>
      <c r="C93" s="173" t="s">
        <v>180</v>
      </c>
      <c r="D93" s="173" t="s">
        <v>158</v>
      </c>
      <c r="E93" s="174" t="s">
        <v>1527</v>
      </c>
      <c r="F93" s="175" t="s">
        <v>1523</v>
      </c>
      <c r="G93" s="176" t="s">
        <v>378</v>
      </c>
      <c r="H93" s="177">
        <v>1</v>
      </c>
      <c r="I93" s="178"/>
      <c r="J93" s="179">
        <f t="shared" si="0"/>
        <v>0</v>
      </c>
      <c r="K93" s="175" t="s">
        <v>161</v>
      </c>
      <c r="L93" s="36"/>
      <c r="M93" s="180" t="s">
        <v>1</v>
      </c>
      <c r="N93" s="181" t="s">
        <v>45</v>
      </c>
      <c r="O93" s="58"/>
      <c r="P93" s="182">
        <f t="shared" si="1"/>
        <v>0</v>
      </c>
      <c r="Q93" s="182">
        <v>0</v>
      </c>
      <c r="R93" s="182">
        <f t="shared" si="2"/>
        <v>0</v>
      </c>
      <c r="S93" s="182">
        <v>0</v>
      </c>
      <c r="T93" s="183">
        <f t="shared" si="3"/>
        <v>0</v>
      </c>
      <c r="AR93" s="15" t="s">
        <v>1514</v>
      </c>
      <c r="AT93" s="15" t="s">
        <v>158</v>
      </c>
      <c r="AU93" s="15" t="s">
        <v>83</v>
      </c>
      <c r="AY93" s="15" t="s">
        <v>156</v>
      </c>
      <c r="BE93" s="184">
        <f t="shared" si="4"/>
        <v>0</v>
      </c>
      <c r="BF93" s="184">
        <f t="shared" si="5"/>
        <v>0</v>
      </c>
      <c r="BG93" s="184">
        <f t="shared" si="6"/>
        <v>0</v>
      </c>
      <c r="BH93" s="184">
        <f t="shared" si="7"/>
        <v>0</v>
      </c>
      <c r="BI93" s="184">
        <f t="shared" si="8"/>
        <v>0</v>
      </c>
      <c r="BJ93" s="15" t="s">
        <v>21</v>
      </c>
      <c r="BK93" s="184">
        <f t="shared" si="9"/>
        <v>0</v>
      </c>
      <c r="BL93" s="15" t="s">
        <v>1514</v>
      </c>
      <c r="BM93" s="15" t="s">
        <v>1528</v>
      </c>
    </row>
    <row r="94" spans="2:65" s="1" customFormat="1" ht="16.5" customHeight="1">
      <c r="B94" s="32"/>
      <c r="C94" s="173" t="s">
        <v>191</v>
      </c>
      <c r="D94" s="173" t="s">
        <v>158</v>
      </c>
      <c r="E94" s="174" t="s">
        <v>1529</v>
      </c>
      <c r="F94" s="175" t="s">
        <v>1530</v>
      </c>
      <c r="G94" s="176" t="s">
        <v>378</v>
      </c>
      <c r="H94" s="177">
        <v>1</v>
      </c>
      <c r="I94" s="178"/>
      <c r="J94" s="179">
        <f t="shared" si="0"/>
        <v>0</v>
      </c>
      <c r="K94" s="175" t="s">
        <v>161</v>
      </c>
      <c r="L94" s="36"/>
      <c r="M94" s="180" t="s">
        <v>1</v>
      </c>
      <c r="N94" s="181" t="s">
        <v>45</v>
      </c>
      <c r="O94" s="58"/>
      <c r="P94" s="182">
        <f t="shared" si="1"/>
        <v>0</v>
      </c>
      <c r="Q94" s="182">
        <v>0</v>
      </c>
      <c r="R94" s="182">
        <f t="shared" si="2"/>
        <v>0</v>
      </c>
      <c r="S94" s="182">
        <v>0</v>
      </c>
      <c r="T94" s="183">
        <f t="shared" si="3"/>
        <v>0</v>
      </c>
      <c r="AR94" s="15" t="s">
        <v>1514</v>
      </c>
      <c r="AT94" s="15" t="s">
        <v>158</v>
      </c>
      <c r="AU94" s="15" t="s">
        <v>83</v>
      </c>
      <c r="AY94" s="15" t="s">
        <v>156</v>
      </c>
      <c r="BE94" s="184">
        <f t="shared" si="4"/>
        <v>0</v>
      </c>
      <c r="BF94" s="184">
        <f t="shared" si="5"/>
        <v>0</v>
      </c>
      <c r="BG94" s="184">
        <f t="shared" si="6"/>
        <v>0</v>
      </c>
      <c r="BH94" s="184">
        <f t="shared" si="7"/>
        <v>0</v>
      </c>
      <c r="BI94" s="184">
        <f t="shared" si="8"/>
        <v>0</v>
      </c>
      <c r="BJ94" s="15" t="s">
        <v>21</v>
      </c>
      <c r="BK94" s="184">
        <f t="shared" si="9"/>
        <v>0</v>
      </c>
      <c r="BL94" s="15" t="s">
        <v>1514</v>
      </c>
      <c r="BM94" s="15" t="s">
        <v>1531</v>
      </c>
    </row>
    <row r="95" spans="2:65" s="1" customFormat="1" ht="16.5" customHeight="1">
      <c r="B95" s="32"/>
      <c r="C95" s="173" t="s">
        <v>196</v>
      </c>
      <c r="D95" s="173" t="s">
        <v>158</v>
      </c>
      <c r="E95" s="174" t="s">
        <v>1532</v>
      </c>
      <c r="F95" s="175" t="s">
        <v>1533</v>
      </c>
      <c r="G95" s="176" t="s">
        <v>378</v>
      </c>
      <c r="H95" s="177">
        <v>1</v>
      </c>
      <c r="I95" s="178"/>
      <c r="J95" s="179">
        <f t="shared" si="0"/>
        <v>0</v>
      </c>
      <c r="K95" s="175" t="s">
        <v>161</v>
      </c>
      <c r="L95" s="36"/>
      <c r="M95" s="180" t="s">
        <v>1</v>
      </c>
      <c r="N95" s="181" t="s">
        <v>45</v>
      </c>
      <c r="O95" s="58"/>
      <c r="P95" s="182">
        <f t="shared" si="1"/>
        <v>0</v>
      </c>
      <c r="Q95" s="182">
        <v>0</v>
      </c>
      <c r="R95" s="182">
        <f t="shared" si="2"/>
        <v>0</v>
      </c>
      <c r="S95" s="182">
        <v>0</v>
      </c>
      <c r="T95" s="183">
        <f t="shared" si="3"/>
        <v>0</v>
      </c>
      <c r="AR95" s="15" t="s">
        <v>1514</v>
      </c>
      <c r="AT95" s="15" t="s">
        <v>158</v>
      </c>
      <c r="AU95" s="15" t="s">
        <v>83</v>
      </c>
      <c r="AY95" s="15" t="s">
        <v>156</v>
      </c>
      <c r="BE95" s="184">
        <f t="shared" si="4"/>
        <v>0</v>
      </c>
      <c r="BF95" s="184">
        <f t="shared" si="5"/>
        <v>0</v>
      </c>
      <c r="BG95" s="184">
        <f t="shared" si="6"/>
        <v>0</v>
      </c>
      <c r="BH95" s="184">
        <f t="shared" si="7"/>
        <v>0</v>
      </c>
      <c r="BI95" s="184">
        <f t="shared" si="8"/>
        <v>0</v>
      </c>
      <c r="BJ95" s="15" t="s">
        <v>21</v>
      </c>
      <c r="BK95" s="184">
        <f t="shared" si="9"/>
        <v>0</v>
      </c>
      <c r="BL95" s="15" t="s">
        <v>1514</v>
      </c>
      <c r="BM95" s="15" t="s">
        <v>1534</v>
      </c>
    </row>
    <row r="96" spans="2:65" s="1" customFormat="1" ht="16.5" customHeight="1">
      <c r="B96" s="32"/>
      <c r="C96" s="173" t="s">
        <v>202</v>
      </c>
      <c r="D96" s="173" t="s">
        <v>158</v>
      </c>
      <c r="E96" s="174" t="s">
        <v>1535</v>
      </c>
      <c r="F96" s="175" t="s">
        <v>1536</v>
      </c>
      <c r="G96" s="176" t="s">
        <v>378</v>
      </c>
      <c r="H96" s="177">
        <v>1</v>
      </c>
      <c r="I96" s="178"/>
      <c r="J96" s="179">
        <f t="shared" si="0"/>
        <v>0</v>
      </c>
      <c r="K96" s="175" t="s">
        <v>161</v>
      </c>
      <c r="L96" s="36"/>
      <c r="M96" s="180" t="s">
        <v>1</v>
      </c>
      <c r="N96" s="181" t="s">
        <v>45</v>
      </c>
      <c r="O96" s="58"/>
      <c r="P96" s="182">
        <f t="shared" si="1"/>
        <v>0</v>
      </c>
      <c r="Q96" s="182">
        <v>0</v>
      </c>
      <c r="R96" s="182">
        <f t="shared" si="2"/>
        <v>0</v>
      </c>
      <c r="S96" s="182">
        <v>0</v>
      </c>
      <c r="T96" s="183">
        <f t="shared" si="3"/>
        <v>0</v>
      </c>
      <c r="AR96" s="15" t="s">
        <v>1514</v>
      </c>
      <c r="AT96" s="15" t="s">
        <v>158</v>
      </c>
      <c r="AU96" s="15" t="s">
        <v>83</v>
      </c>
      <c r="AY96" s="15" t="s">
        <v>156</v>
      </c>
      <c r="BE96" s="184">
        <f t="shared" si="4"/>
        <v>0</v>
      </c>
      <c r="BF96" s="184">
        <f t="shared" si="5"/>
        <v>0</v>
      </c>
      <c r="BG96" s="184">
        <f t="shared" si="6"/>
        <v>0</v>
      </c>
      <c r="BH96" s="184">
        <f t="shared" si="7"/>
        <v>0</v>
      </c>
      <c r="BI96" s="184">
        <f t="shared" si="8"/>
        <v>0</v>
      </c>
      <c r="BJ96" s="15" t="s">
        <v>21</v>
      </c>
      <c r="BK96" s="184">
        <f t="shared" si="9"/>
        <v>0</v>
      </c>
      <c r="BL96" s="15" t="s">
        <v>1514</v>
      </c>
      <c r="BM96" s="15" t="s">
        <v>1537</v>
      </c>
    </row>
    <row r="97" spans="2:65" s="1" customFormat="1" ht="16.5" customHeight="1">
      <c r="B97" s="32"/>
      <c r="C97" s="173" t="s">
        <v>207</v>
      </c>
      <c r="D97" s="173" t="s">
        <v>158</v>
      </c>
      <c r="E97" s="174" t="s">
        <v>1538</v>
      </c>
      <c r="F97" s="175" t="s">
        <v>1539</v>
      </c>
      <c r="G97" s="176" t="s">
        <v>378</v>
      </c>
      <c r="H97" s="177">
        <v>1</v>
      </c>
      <c r="I97" s="178"/>
      <c r="J97" s="179">
        <f t="shared" si="0"/>
        <v>0</v>
      </c>
      <c r="K97" s="175" t="s">
        <v>161</v>
      </c>
      <c r="L97" s="36"/>
      <c r="M97" s="180" t="s">
        <v>1</v>
      </c>
      <c r="N97" s="181" t="s">
        <v>45</v>
      </c>
      <c r="O97" s="58"/>
      <c r="P97" s="182">
        <f t="shared" si="1"/>
        <v>0</v>
      </c>
      <c r="Q97" s="182">
        <v>0</v>
      </c>
      <c r="R97" s="182">
        <f t="shared" si="2"/>
        <v>0</v>
      </c>
      <c r="S97" s="182">
        <v>0</v>
      </c>
      <c r="T97" s="183">
        <f t="shared" si="3"/>
        <v>0</v>
      </c>
      <c r="AR97" s="15" t="s">
        <v>1514</v>
      </c>
      <c r="AT97" s="15" t="s">
        <v>158</v>
      </c>
      <c r="AU97" s="15" t="s">
        <v>83</v>
      </c>
      <c r="AY97" s="15" t="s">
        <v>156</v>
      </c>
      <c r="BE97" s="184">
        <f t="shared" si="4"/>
        <v>0</v>
      </c>
      <c r="BF97" s="184">
        <f t="shared" si="5"/>
        <v>0</v>
      </c>
      <c r="BG97" s="184">
        <f t="shared" si="6"/>
        <v>0</v>
      </c>
      <c r="BH97" s="184">
        <f t="shared" si="7"/>
        <v>0</v>
      </c>
      <c r="BI97" s="184">
        <f t="shared" si="8"/>
        <v>0</v>
      </c>
      <c r="BJ97" s="15" t="s">
        <v>21</v>
      </c>
      <c r="BK97" s="184">
        <f t="shared" si="9"/>
        <v>0</v>
      </c>
      <c r="BL97" s="15" t="s">
        <v>1514</v>
      </c>
      <c r="BM97" s="15" t="s">
        <v>1540</v>
      </c>
    </row>
    <row r="98" spans="2:63" s="10" customFormat="1" ht="22.9" customHeight="1">
      <c r="B98" s="157"/>
      <c r="C98" s="158"/>
      <c r="D98" s="159" t="s">
        <v>73</v>
      </c>
      <c r="E98" s="171" t="s">
        <v>1541</v>
      </c>
      <c r="F98" s="171" t="s">
        <v>1542</v>
      </c>
      <c r="G98" s="158"/>
      <c r="H98" s="158"/>
      <c r="I98" s="161"/>
      <c r="J98" s="172">
        <f>BK98</f>
        <v>0</v>
      </c>
      <c r="K98" s="158"/>
      <c r="L98" s="163"/>
      <c r="M98" s="164"/>
      <c r="N98" s="165"/>
      <c r="O98" s="165"/>
      <c r="P98" s="166">
        <f>SUM(P99:P100)</f>
        <v>0</v>
      </c>
      <c r="Q98" s="165"/>
      <c r="R98" s="166">
        <f>SUM(R99:R100)</f>
        <v>0</v>
      </c>
      <c r="S98" s="165"/>
      <c r="T98" s="167">
        <f>SUM(T99:T100)</f>
        <v>0</v>
      </c>
      <c r="AR98" s="168" t="s">
        <v>180</v>
      </c>
      <c r="AT98" s="169" t="s">
        <v>73</v>
      </c>
      <c r="AU98" s="169" t="s">
        <v>21</v>
      </c>
      <c r="AY98" s="168" t="s">
        <v>156</v>
      </c>
      <c r="BK98" s="170">
        <f>SUM(BK99:BK100)</f>
        <v>0</v>
      </c>
    </row>
    <row r="99" spans="2:65" s="1" customFormat="1" ht="16.5" customHeight="1">
      <c r="B99" s="32"/>
      <c r="C99" s="173" t="s">
        <v>26</v>
      </c>
      <c r="D99" s="173" t="s">
        <v>158</v>
      </c>
      <c r="E99" s="174" t="s">
        <v>1543</v>
      </c>
      <c r="F99" s="175" t="s">
        <v>1544</v>
      </c>
      <c r="G99" s="176" t="s">
        <v>378</v>
      </c>
      <c r="H99" s="177">
        <v>1</v>
      </c>
      <c r="I99" s="178"/>
      <c r="J99" s="179">
        <f>ROUND(I99*H99,2)</f>
        <v>0</v>
      </c>
      <c r="K99" s="175" t="s">
        <v>161</v>
      </c>
      <c r="L99" s="36"/>
      <c r="M99" s="180" t="s">
        <v>1</v>
      </c>
      <c r="N99" s="181" t="s">
        <v>45</v>
      </c>
      <c r="O99" s="58"/>
      <c r="P99" s="182">
        <f>O99*H99</f>
        <v>0</v>
      </c>
      <c r="Q99" s="182">
        <v>0</v>
      </c>
      <c r="R99" s="182">
        <f>Q99*H99</f>
        <v>0</v>
      </c>
      <c r="S99" s="182">
        <v>0</v>
      </c>
      <c r="T99" s="183">
        <f>S99*H99</f>
        <v>0</v>
      </c>
      <c r="AR99" s="15" t="s">
        <v>1514</v>
      </c>
      <c r="AT99" s="15" t="s">
        <v>158</v>
      </c>
      <c r="AU99" s="15" t="s">
        <v>83</v>
      </c>
      <c r="AY99" s="15" t="s">
        <v>156</v>
      </c>
      <c r="BE99" s="184">
        <f>IF(N99="základní",J99,0)</f>
        <v>0</v>
      </c>
      <c r="BF99" s="184">
        <f>IF(N99="snížená",J99,0)</f>
        <v>0</v>
      </c>
      <c r="BG99" s="184">
        <f>IF(N99="zákl. přenesená",J99,0)</f>
        <v>0</v>
      </c>
      <c r="BH99" s="184">
        <f>IF(N99="sníž. přenesená",J99,0)</f>
        <v>0</v>
      </c>
      <c r="BI99" s="184">
        <f>IF(N99="nulová",J99,0)</f>
        <v>0</v>
      </c>
      <c r="BJ99" s="15" t="s">
        <v>21</v>
      </c>
      <c r="BK99" s="184">
        <f>ROUND(I99*H99,2)</f>
        <v>0</v>
      </c>
      <c r="BL99" s="15" t="s">
        <v>1514</v>
      </c>
      <c r="BM99" s="15" t="s">
        <v>1545</v>
      </c>
    </row>
    <row r="100" spans="2:65" s="1" customFormat="1" ht="16.5" customHeight="1">
      <c r="B100" s="32"/>
      <c r="C100" s="173" t="s">
        <v>220</v>
      </c>
      <c r="D100" s="173" t="s">
        <v>158</v>
      </c>
      <c r="E100" s="174" t="s">
        <v>1546</v>
      </c>
      <c r="F100" s="175" t="s">
        <v>1547</v>
      </c>
      <c r="G100" s="176" t="s">
        <v>378</v>
      </c>
      <c r="H100" s="177">
        <v>1</v>
      </c>
      <c r="I100" s="178"/>
      <c r="J100" s="179">
        <f>ROUND(I100*H100,2)</f>
        <v>0</v>
      </c>
      <c r="K100" s="175" t="s">
        <v>161</v>
      </c>
      <c r="L100" s="36"/>
      <c r="M100" s="180" t="s">
        <v>1</v>
      </c>
      <c r="N100" s="181" t="s">
        <v>45</v>
      </c>
      <c r="O100" s="58"/>
      <c r="P100" s="182">
        <f>O100*H100</f>
        <v>0</v>
      </c>
      <c r="Q100" s="182">
        <v>0</v>
      </c>
      <c r="R100" s="182">
        <f>Q100*H100</f>
        <v>0</v>
      </c>
      <c r="S100" s="182">
        <v>0</v>
      </c>
      <c r="T100" s="183">
        <f>S100*H100</f>
        <v>0</v>
      </c>
      <c r="AR100" s="15" t="s">
        <v>1514</v>
      </c>
      <c r="AT100" s="15" t="s">
        <v>158</v>
      </c>
      <c r="AU100" s="15" t="s">
        <v>83</v>
      </c>
      <c r="AY100" s="15" t="s">
        <v>156</v>
      </c>
      <c r="BE100" s="184">
        <f>IF(N100="základní",J100,0)</f>
        <v>0</v>
      </c>
      <c r="BF100" s="184">
        <f>IF(N100="snížená",J100,0)</f>
        <v>0</v>
      </c>
      <c r="BG100" s="184">
        <f>IF(N100="zákl. přenesená",J100,0)</f>
        <v>0</v>
      </c>
      <c r="BH100" s="184">
        <f>IF(N100="sníž. přenesená",J100,0)</f>
        <v>0</v>
      </c>
      <c r="BI100" s="184">
        <f>IF(N100="nulová",J100,0)</f>
        <v>0</v>
      </c>
      <c r="BJ100" s="15" t="s">
        <v>21</v>
      </c>
      <c r="BK100" s="184">
        <f>ROUND(I100*H100,2)</f>
        <v>0</v>
      </c>
      <c r="BL100" s="15" t="s">
        <v>1514</v>
      </c>
      <c r="BM100" s="15" t="s">
        <v>1548</v>
      </c>
    </row>
    <row r="101" spans="2:63" s="10" customFormat="1" ht="22.9" customHeight="1">
      <c r="B101" s="157"/>
      <c r="C101" s="158"/>
      <c r="D101" s="159" t="s">
        <v>73</v>
      </c>
      <c r="E101" s="171" t="s">
        <v>1549</v>
      </c>
      <c r="F101" s="171" t="s">
        <v>1550</v>
      </c>
      <c r="G101" s="158"/>
      <c r="H101" s="158"/>
      <c r="I101" s="161"/>
      <c r="J101" s="172">
        <f>BK101</f>
        <v>0</v>
      </c>
      <c r="K101" s="158"/>
      <c r="L101" s="163"/>
      <c r="M101" s="164"/>
      <c r="N101" s="165"/>
      <c r="O101" s="165"/>
      <c r="P101" s="166">
        <f>P102</f>
        <v>0</v>
      </c>
      <c r="Q101" s="165"/>
      <c r="R101" s="166">
        <f>R102</f>
        <v>0</v>
      </c>
      <c r="S101" s="165"/>
      <c r="T101" s="167">
        <f>T102</f>
        <v>0</v>
      </c>
      <c r="AR101" s="168" t="s">
        <v>180</v>
      </c>
      <c r="AT101" s="169" t="s">
        <v>73</v>
      </c>
      <c r="AU101" s="169" t="s">
        <v>21</v>
      </c>
      <c r="AY101" s="168" t="s">
        <v>156</v>
      </c>
      <c r="BK101" s="170">
        <f>BK102</f>
        <v>0</v>
      </c>
    </row>
    <row r="102" spans="2:65" s="1" customFormat="1" ht="16.5" customHeight="1">
      <c r="B102" s="32"/>
      <c r="C102" s="173" t="s">
        <v>230</v>
      </c>
      <c r="D102" s="173" t="s">
        <v>158</v>
      </c>
      <c r="E102" s="174" t="s">
        <v>1551</v>
      </c>
      <c r="F102" s="175" t="s">
        <v>1552</v>
      </c>
      <c r="G102" s="176" t="s">
        <v>378</v>
      </c>
      <c r="H102" s="177">
        <v>1</v>
      </c>
      <c r="I102" s="178"/>
      <c r="J102" s="179">
        <f>ROUND(I102*H102,2)</f>
        <v>0</v>
      </c>
      <c r="K102" s="175" t="s">
        <v>161</v>
      </c>
      <c r="L102" s="36"/>
      <c r="M102" s="180" t="s">
        <v>1</v>
      </c>
      <c r="N102" s="181" t="s">
        <v>45</v>
      </c>
      <c r="O102" s="58"/>
      <c r="P102" s="182">
        <f>O102*H102</f>
        <v>0</v>
      </c>
      <c r="Q102" s="182">
        <v>0</v>
      </c>
      <c r="R102" s="182">
        <f>Q102*H102</f>
        <v>0</v>
      </c>
      <c r="S102" s="182">
        <v>0</v>
      </c>
      <c r="T102" s="183">
        <f>S102*H102</f>
        <v>0</v>
      </c>
      <c r="AR102" s="15" t="s">
        <v>1514</v>
      </c>
      <c r="AT102" s="15" t="s">
        <v>158</v>
      </c>
      <c r="AU102" s="15" t="s">
        <v>83</v>
      </c>
      <c r="AY102" s="15" t="s">
        <v>156</v>
      </c>
      <c r="BE102" s="184">
        <f>IF(N102="základní",J102,0)</f>
        <v>0</v>
      </c>
      <c r="BF102" s="184">
        <f>IF(N102="snížená",J102,0)</f>
        <v>0</v>
      </c>
      <c r="BG102" s="184">
        <f>IF(N102="zákl. přenesená",J102,0)</f>
        <v>0</v>
      </c>
      <c r="BH102" s="184">
        <f>IF(N102="sníž. přenesená",J102,0)</f>
        <v>0</v>
      </c>
      <c r="BI102" s="184">
        <f>IF(N102="nulová",J102,0)</f>
        <v>0</v>
      </c>
      <c r="BJ102" s="15" t="s">
        <v>21</v>
      </c>
      <c r="BK102" s="184">
        <f>ROUND(I102*H102,2)</f>
        <v>0</v>
      </c>
      <c r="BL102" s="15" t="s">
        <v>1514</v>
      </c>
      <c r="BM102" s="15" t="s">
        <v>1553</v>
      </c>
    </row>
    <row r="103" spans="2:63" s="10" customFormat="1" ht="22.9" customHeight="1">
      <c r="B103" s="157"/>
      <c r="C103" s="158"/>
      <c r="D103" s="159" t="s">
        <v>73</v>
      </c>
      <c r="E103" s="171" t="s">
        <v>1554</v>
      </c>
      <c r="F103" s="171" t="s">
        <v>1555</v>
      </c>
      <c r="G103" s="158"/>
      <c r="H103" s="158"/>
      <c r="I103" s="161"/>
      <c r="J103" s="172">
        <f>BK103</f>
        <v>0</v>
      </c>
      <c r="K103" s="158"/>
      <c r="L103" s="163"/>
      <c r="M103" s="164"/>
      <c r="N103" s="165"/>
      <c r="O103" s="165"/>
      <c r="P103" s="166">
        <f>P104</f>
        <v>0</v>
      </c>
      <c r="Q103" s="165"/>
      <c r="R103" s="166">
        <f>R104</f>
        <v>0</v>
      </c>
      <c r="S103" s="165"/>
      <c r="T103" s="167">
        <f>T104</f>
        <v>0</v>
      </c>
      <c r="AR103" s="168" t="s">
        <v>180</v>
      </c>
      <c r="AT103" s="169" t="s">
        <v>73</v>
      </c>
      <c r="AU103" s="169" t="s">
        <v>21</v>
      </c>
      <c r="AY103" s="168" t="s">
        <v>156</v>
      </c>
      <c r="BK103" s="170">
        <f>BK104</f>
        <v>0</v>
      </c>
    </row>
    <row r="104" spans="2:65" s="1" customFormat="1" ht="16.5" customHeight="1">
      <c r="B104" s="32"/>
      <c r="C104" s="173" t="s">
        <v>235</v>
      </c>
      <c r="D104" s="173" t="s">
        <v>158</v>
      </c>
      <c r="E104" s="174" t="s">
        <v>1556</v>
      </c>
      <c r="F104" s="175" t="s">
        <v>1557</v>
      </c>
      <c r="G104" s="176" t="s">
        <v>378</v>
      </c>
      <c r="H104" s="177">
        <v>1</v>
      </c>
      <c r="I104" s="178"/>
      <c r="J104" s="179">
        <f>ROUND(I104*H104,2)</f>
        <v>0</v>
      </c>
      <c r="K104" s="175" t="s">
        <v>161</v>
      </c>
      <c r="L104" s="36"/>
      <c r="M104" s="218" t="s">
        <v>1</v>
      </c>
      <c r="N104" s="219" t="s">
        <v>45</v>
      </c>
      <c r="O104" s="220"/>
      <c r="P104" s="221">
        <f>O104*H104</f>
        <v>0</v>
      </c>
      <c r="Q104" s="221">
        <v>0</v>
      </c>
      <c r="R104" s="221">
        <f>Q104*H104</f>
        <v>0</v>
      </c>
      <c r="S104" s="221">
        <v>0</v>
      </c>
      <c r="T104" s="222">
        <f>S104*H104</f>
        <v>0</v>
      </c>
      <c r="AR104" s="15" t="s">
        <v>1514</v>
      </c>
      <c r="AT104" s="15" t="s">
        <v>158</v>
      </c>
      <c r="AU104" s="15" t="s">
        <v>83</v>
      </c>
      <c r="AY104" s="15" t="s">
        <v>156</v>
      </c>
      <c r="BE104" s="184">
        <f>IF(N104="základní",J104,0)</f>
        <v>0</v>
      </c>
      <c r="BF104" s="184">
        <f>IF(N104="snížená",J104,0)</f>
        <v>0</v>
      </c>
      <c r="BG104" s="184">
        <f>IF(N104="zákl. přenesená",J104,0)</f>
        <v>0</v>
      </c>
      <c r="BH104" s="184">
        <f>IF(N104="sníž. přenesená",J104,0)</f>
        <v>0</v>
      </c>
      <c r="BI104" s="184">
        <f>IF(N104="nulová",J104,0)</f>
        <v>0</v>
      </c>
      <c r="BJ104" s="15" t="s">
        <v>21</v>
      </c>
      <c r="BK104" s="184">
        <f>ROUND(I104*H104,2)</f>
        <v>0</v>
      </c>
      <c r="BL104" s="15" t="s">
        <v>1514</v>
      </c>
      <c r="BM104" s="15" t="s">
        <v>1558</v>
      </c>
    </row>
    <row r="105" spans="2:12" s="1" customFormat="1" ht="6.95" customHeight="1">
      <c r="B105" s="44"/>
      <c r="C105" s="45"/>
      <c r="D105" s="45"/>
      <c r="E105" s="45"/>
      <c r="F105" s="45"/>
      <c r="G105" s="45"/>
      <c r="H105" s="45"/>
      <c r="I105" s="124"/>
      <c r="J105" s="45"/>
      <c r="K105" s="45"/>
      <c r="L105" s="36"/>
    </row>
  </sheetData>
  <sheetProtection algorithmName="SHA-512" hashValue="5kanuCr9Ev96HL1yjWqKxPMjwSITukEnTvMxua3ToflhypdFyCYtDvptlSmjF9A6ADA5JfcUKfZTxYR6cxNIvg==" saltValue="JuilUyPBhwLeCIXGQE4zvQxgK0JUcTm+XSfJfbs1Vg9whZrl6Qd4Vf9LdFD7hBqPlv0m4zZDMg0THmHQbPnrUA==" spinCount="100000" sheet="1" objects="1" scenarios="1" formatColumns="0" formatRows="0" autoFilter="0"/>
  <autoFilter ref="C84:K104"/>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Požárová</dc:creator>
  <cp:keywords/>
  <dc:description/>
  <cp:lastModifiedBy>w0133mar</cp:lastModifiedBy>
  <dcterms:created xsi:type="dcterms:W3CDTF">2019-10-17T10:02:49Z</dcterms:created>
  <dcterms:modified xsi:type="dcterms:W3CDTF">2019-10-17T12:11:49Z</dcterms:modified>
  <cp:category/>
  <cp:version/>
  <cp:contentType/>
  <cp:contentStatus/>
</cp:coreProperties>
</file>