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16-2019 - Výměna podlahov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'16-2019 - Výměna podlahov...'!$C$80:$K$119</definedName>
    <definedName name="_xlnm.Print_Area" localSheetId="1">'16-2019 - Výměna podlahov...'!$C$4:$J$37,'16-2019 - Výměna podlahov...'!$C$43:$J$64,'16-2019 - Výměna podlahov...'!$C$70:$K$119</definedName>
    <definedName name="_xlnm.Print_Titles" localSheetId="1">'16-2019 - Výměna podlahov...'!$80:$80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19"/>
  <c r="BH119"/>
  <c r="BG119"/>
  <c r="BE119"/>
  <c r="T119"/>
  <c r="R119"/>
  <c r="P119"/>
  <c r="BK119"/>
  <c r="J119"/>
  <c r="BF119"/>
  <c r="BI118"/>
  <c r="BH118"/>
  <c r="BG118"/>
  <c r="BE118"/>
  <c r="T118"/>
  <c r="R118"/>
  <c r="P118"/>
  <c r="BK118"/>
  <c r="J118"/>
  <c r="BF118"/>
  <c r="BI117"/>
  <c r="BH117"/>
  <c r="BG117"/>
  <c r="BE117"/>
  <c r="T117"/>
  <c r="R117"/>
  <c r="P117"/>
  <c r="BK117"/>
  <c r="J117"/>
  <c r="BF117"/>
  <c r="BI115"/>
  <c r="BH115"/>
  <c r="BG115"/>
  <c r="BE115"/>
  <c r="T115"/>
  <c r="R115"/>
  <c r="P115"/>
  <c r="BK115"/>
  <c r="J115"/>
  <c r="BF115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R105"/>
  <c r="P105"/>
  <c r="BK105"/>
  <c r="J105"/>
  <c r="BF105"/>
  <c r="BI104"/>
  <c r="BH104"/>
  <c r="BG104"/>
  <c r="BE104"/>
  <c r="T104"/>
  <c r="T103"/>
  <c r="T102"/>
  <c r="R104"/>
  <c r="R103"/>
  <c r="R102"/>
  <c r="P104"/>
  <c r="P103"/>
  <c r="P102"/>
  <c r="BK104"/>
  <c r="BK103"/>
  <c r="J103"/>
  <c r="BK102"/>
  <c r="J102"/>
  <c r="J104"/>
  <c r="BF104"/>
  <c r="J63"/>
  <c r="J62"/>
  <c r="BI101"/>
  <c r="BH101"/>
  <c r="BG101"/>
  <c r="BE101"/>
  <c r="T101"/>
  <c r="T100"/>
  <c r="R101"/>
  <c r="R100"/>
  <c r="P101"/>
  <c r="P100"/>
  <c r="BK101"/>
  <c r="BK100"/>
  <c r="J100"/>
  <c r="J101"/>
  <c r="BF101"/>
  <c r="J61"/>
  <c r="BI99"/>
  <c r="BH99"/>
  <c r="BG99"/>
  <c r="BE99"/>
  <c r="T99"/>
  <c r="R99"/>
  <c r="P99"/>
  <c r="BK99"/>
  <c r="J99"/>
  <c r="BF99"/>
  <c r="BI98"/>
  <c r="BH98"/>
  <c r="BG98"/>
  <c r="BE98"/>
  <c r="T98"/>
  <c r="R98"/>
  <c r="P98"/>
  <c r="BK98"/>
  <c r="J98"/>
  <c r="BF98"/>
  <c r="BI97"/>
  <c r="BH97"/>
  <c r="BG97"/>
  <c r="BE97"/>
  <c r="T97"/>
  <c r="R97"/>
  <c r="P97"/>
  <c r="BK97"/>
  <c r="J97"/>
  <c r="BF97"/>
  <c r="BI94"/>
  <c r="BH94"/>
  <c r="BG94"/>
  <c r="BE94"/>
  <c r="T94"/>
  <c r="R94"/>
  <c r="P94"/>
  <c r="BK94"/>
  <c r="J94"/>
  <c r="BF94"/>
  <c r="BI93"/>
  <c r="BH93"/>
  <c r="BG93"/>
  <c r="BE93"/>
  <c r="T93"/>
  <c r="T92"/>
  <c r="R93"/>
  <c r="R92"/>
  <c r="P93"/>
  <c r="P92"/>
  <c r="BK93"/>
  <c r="BK92"/>
  <c r="J92"/>
  <c r="J93"/>
  <c r="BF93"/>
  <c r="J60"/>
  <c r="BI91"/>
  <c r="BH91"/>
  <c r="BG91"/>
  <c r="BE91"/>
  <c r="T91"/>
  <c r="T90"/>
  <c r="R91"/>
  <c r="R90"/>
  <c r="P91"/>
  <c r="P90"/>
  <c r="BK91"/>
  <c r="BK90"/>
  <c r="J90"/>
  <c r="J91"/>
  <c r="BF91"/>
  <c r="J59"/>
  <c r="BI89"/>
  <c r="BH89"/>
  <c r="BG89"/>
  <c r="BE89"/>
  <c r="T89"/>
  <c r="R89"/>
  <c r="P89"/>
  <c r="BK89"/>
  <c r="J89"/>
  <c r="BF89"/>
  <c r="BI88"/>
  <c r="BH88"/>
  <c r="BG88"/>
  <c r="BE88"/>
  <c r="T88"/>
  <c r="R88"/>
  <c r="P88"/>
  <c r="BK88"/>
  <c r="J88"/>
  <c r="BF88"/>
  <c r="BI87"/>
  <c r="BH87"/>
  <c r="BG87"/>
  <c r="BE87"/>
  <c r="T87"/>
  <c r="R87"/>
  <c r="P87"/>
  <c r="BK87"/>
  <c r="J87"/>
  <c r="BF87"/>
  <c r="BI86"/>
  <c r="BH86"/>
  <c r="BG86"/>
  <c r="BE86"/>
  <c r="T86"/>
  <c r="T85"/>
  <c r="R86"/>
  <c r="R85"/>
  <c r="P86"/>
  <c r="P85"/>
  <c r="BK86"/>
  <c r="BK85"/>
  <c r="J85"/>
  <c r="J86"/>
  <c r="BF86"/>
  <c r="J58"/>
  <c r="BI84"/>
  <c r="F35"/>
  <c i="1" r="BD55"/>
  <c i="2" r="BH84"/>
  <c r="F34"/>
  <c i="1" r="BC55"/>
  <c i="2" r="BG84"/>
  <c r="F33"/>
  <c i="1" r="BB55"/>
  <c i="2" r="BE84"/>
  <c r="J31"/>
  <c i="1" r="AV55"/>
  <c i="2" r="F31"/>
  <c i="1" r="AZ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5"/>
  <c r="J28"/>
  <c i="1" r="AG55"/>
  <c i="2" r="J84"/>
  <c r="BF84"/>
  <c r="J32"/>
  <c i="1" r="AW55"/>
  <c i="2" r="F32"/>
  <c i="1" r="BA55"/>
  <c i="2" r="J57"/>
  <c r="J56"/>
  <c r="J78"/>
  <c r="J77"/>
  <c r="F75"/>
  <c r="E73"/>
  <c r="J51"/>
  <c r="J50"/>
  <c r="F48"/>
  <c r="E46"/>
  <c r="J37"/>
  <c r="J16"/>
  <c r="E16"/>
  <c r="F78"/>
  <c r="F51"/>
  <c r="J15"/>
  <c r="J13"/>
  <c r="E13"/>
  <c r="F77"/>
  <c r="F50"/>
  <c r="J12"/>
  <c r="J10"/>
  <c r="J75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<sst xmlns="http://schemas.openxmlformats.org/spreadsheetml/2006/main">
  <si>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</si>
  <si>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</si>
  <si>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</si>
  <si>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</si>
  <si>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</si>
  <si>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{e335ca4b-c273-4e88-ba07-702bfe5a7f1c}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</si>
  <si>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</si>
  <si>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</si>
  <si>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</si>
  <si>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</si>
  <si>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</si>
  <si>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</si>
  <si>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</si>
  <si>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</si>
  <si>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16-2019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</si>
  <si>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</si>
  <si>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</si>
  <si>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Výměna podlahové krytiny - Tylova 4, 70030 Ostrava</t>
  </si>
  <si>
    <t>KSO:</t>
  </si>
  <si>
    <t>CC-CZ:</t>
  </si>
  <si>
    <t>Místo:</t>
  </si>
  <si>
    <t xml:space="preserve"> </t>
  </si>
  <si>
    <t>Datum:</t>
  </si>
  <si>
    <t>12. 4. 2019</t>
  </si>
  <si>
    <t>Zadavatel:</t>
  </si>
  <si>
    <t>IČ:</t>
  </si>
  <si>
    <t>DIČ:</t>
  </si>
  <si>
    <t>Uchazeč:</t>
  </si>
  <si>
    <t>Vyplň údaj</t>
  </si>
  <si>
    <t>Projektant:</t>
  </si>
  <si>
    <t>Ing.Dana Kožušníková,Bohumínská 94, 712 00 Ostrava</t>
  </si>
  <si>
    <t>True</t>
  </si>
  <si>
    <t>Zpracovatel:</t>
  </si>
  <si>
    <t>47834480</t>
  </si>
  <si>
    <t>Kubalová J., V Úvoze 215/9, Ostrava-Proskovice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</si>
  <si>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</si>
  <si>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</si>
  <si>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</si>
  <si>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</si>
  <si>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</si>
  <si>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</si>
  <si>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</si>
  <si>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</si>
  <si>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</si>
  <si>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</si>
  <si>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</si>
  <si>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</si>
  <si>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</si>
  <si>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</si>
  <si>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</si>
  <si>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</si>
  <si>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</si>
  <si>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</si>
  <si>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</si>
  <si>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</si>
  <si>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</si>
  <si>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</si>
  <si>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</si>
  <si>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</si>
  <si>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</si>
  <si>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</si>
  <si>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</si>
  <si>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</si>
  <si>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</si>
  <si>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</si>
  <si>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</si>
  <si>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</si>
  <si>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</si>
  <si>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</si>
  <si>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</si>
  <si>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</si>
  <si>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</si>
  <si>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</si>
  <si>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</si>
  <si>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</si>
  <si>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</si>
  <si>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</si>
  <si>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</si>
  <si>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</si>
  <si>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</si>
  <si>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</si>
  <si>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</si>
  <si>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</si>
  <si>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</si>
  <si>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</si>
  <si>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</si>
  <si>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</si>
  <si>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</si>
  <si>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</si>
  <si>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</si>
  <si>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</si>
  <si>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</si>
  <si>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</si>
  <si>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</si>
  <si>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</si>
  <si>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</si>
  <si>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</si>
  <si>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</si>
  <si>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</si>
  <si>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</si>
  <si>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</si>
  <si>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</si>
  <si>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</si>
  <si>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</si>
  <si>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</si>
  <si>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</si>
  <si>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</si>
  <si>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</si>
  <si>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</si>
  <si>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</si>
  <si>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</si>
  <si>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tl do 150 mm ze suchých směsí pl do 0,25 m2 ve stropech</t>
  </si>
  <si>
    <t>kus</t>
  </si>
  <si>
    <t>CS ÚRS 2019 01</t>
  </si>
  <si>
    <t>2</t>
  </si>
  <si>
    <t>988768784</t>
  </si>
  <si>
    <t>6</t>
  </si>
  <si>
    <t>Úpravy povrchů, podlahy a osazování výplní</t>
  </si>
  <si>
    <t>619995001</t>
  </si>
  <si>
    <t>Začištění omítek kolem podlahy</t>
  </si>
  <si>
    <t>m</t>
  </si>
  <si>
    <t>1319770797</t>
  </si>
  <si>
    <t>3</t>
  </si>
  <si>
    <t>632451421</t>
  </si>
  <si>
    <t>Doplnění cementového potěru hlazeného pl do 1 m2 tl do 20 mm</t>
  </si>
  <si>
    <t>m2</t>
  </si>
  <si>
    <t>800618617</t>
  </si>
  <si>
    <t>632681111</t>
  </si>
  <si>
    <t>Vyspravení betonových podlah rychletuhnoucím polymerem vysprávka průměr do 50 mm tl do 20 mm</t>
  </si>
  <si>
    <t>1457564134</t>
  </si>
  <si>
    <t>5</t>
  </si>
  <si>
    <t>632681113</t>
  </si>
  <si>
    <t>Vyspravení betonových podlah rychletuhnoucím polymerem vysprávka průměr přes 50 do 200 mm tl do 30 mm</t>
  </si>
  <si>
    <t>-839004266</t>
  </si>
  <si>
    <t>9</t>
  </si>
  <si>
    <t>Ostatní konstrukce a práce, bourání</t>
  </si>
  <si>
    <t>965045111</t>
  </si>
  <si>
    <t>Bourání potěrů cementových nebo pískocementových tl do 50 mm pl do 1 m2</t>
  </si>
  <si>
    <t>-93335706</t>
  </si>
  <si>
    <t>997</t>
  </si>
  <si>
    <t>Přesun sutě</t>
  </si>
  <si>
    <t>7</t>
  </si>
  <si>
    <t>997013157</t>
  </si>
  <si>
    <t>Vnitrostaveništní doprava suti a vybouraných hmot pro budovy v do 24 m s omezením mechanizace</t>
  </si>
  <si>
    <t>t</t>
  </si>
  <si>
    <t>-548149567</t>
  </si>
  <si>
    <t>8</t>
  </si>
  <si>
    <t>997013501</t>
  </si>
  <si>
    <t>Odvoz suti a vybouraných hmot na skládku nebo meziskládku do 1 km se složením</t>
  </si>
  <si>
    <t>-875039303</t>
  </si>
  <si>
    <t>VV</t>
  </si>
  <si>
    <t>do 10 km:</t>
  </si>
  <si>
    <t>0,135*9</t>
  </si>
  <si>
    <t>997013509</t>
  </si>
  <si>
    <t>Příplatek k odvozu suti a vybouraných hmot na skládku ZKD 1 km přes 1 km</t>
  </si>
  <si>
    <t>978735832</t>
  </si>
  <si>
    <t>10</t>
  </si>
  <si>
    <t>997013801</t>
  </si>
  <si>
    <t>Poplatek za uložení na skládce (skládkovné) stavebního odpadu betonového kód odpadu 170 101</t>
  </si>
  <si>
    <t>543677259</t>
  </si>
  <si>
    <t>11</t>
  </si>
  <si>
    <t>997013813</t>
  </si>
  <si>
    <t>Poplatek za uložení na skládce (skládkovné) stavebního odpadu z plastických hmot kód odpadu 170 203</t>
  </si>
  <si>
    <t>1928861733</t>
  </si>
  <si>
    <t>998</t>
  </si>
  <si>
    <t>Přesun hmot</t>
  </si>
  <si>
    <t>12</t>
  </si>
  <si>
    <t>998017003</t>
  </si>
  <si>
    <t>Přesun hmot s omezením mechanizace pro budovy v do 24 m</t>
  </si>
  <si>
    <t>1492653947</t>
  </si>
  <si>
    <t>PSV</t>
  </si>
  <si>
    <t>Práce a dodávky PSV</t>
  </si>
  <si>
    <t>776</t>
  </si>
  <si>
    <t>Podlahy povlakové</t>
  </si>
  <si>
    <t>13</t>
  </si>
  <si>
    <t>776111116</t>
  </si>
  <si>
    <t>Odstranění zbytků lepidla z podkladu povlakových podlah broušením</t>
  </si>
  <si>
    <t>16</t>
  </si>
  <si>
    <t>-646685638</t>
  </si>
  <si>
    <t>14</t>
  </si>
  <si>
    <t>776111311</t>
  </si>
  <si>
    <t>Vysátí podkladu povlakových podlah</t>
  </si>
  <si>
    <t>-1000719365</t>
  </si>
  <si>
    <t>776121111</t>
  </si>
  <si>
    <t>Vodou ředitelná penetrace savého podkladu povlakových podlah ředěná v poměru 1:3</t>
  </si>
  <si>
    <t>883007908</t>
  </si>
  <si>
    <t>776121311</t>
  </si>
  <si>
    <t>Vodou ředitelná penetrace savého podkladu povlakových podlah ředěná v poměru 1:1</t>
  </si>
  <si>
    <t>-941348703</t>
  </si>
  <si>
    <t>17</t>
  </si>
  <si>
    <t>776141111</t>
  </si>
  <si>
    <t>Vyrovnání podkladu povlakových podlah stěrkou pevnosti 20 MPa tl 3 mm</t>
  </si>
  <si>
    <t>579380807</t>
  </si>
  <si>
    <t>18</t>
  </si>
  <si>
    <t>776201811</t>
  </si>
  <si>
    <t>Demontáž lepených povlakových podlah bez podložky ručně</t>
  </si>
  <si>
    <t>-668692615</t>
  </si>
  <si>
    <t>19</t>
  </si>
  <si>
    <t>776221111</t>
  </si>
  <si>
    <t>Lepení pásů z PVC disperzním lepidlem</t>
  </si>
  <si>
    <t>276950604</t>
  </si>
  <si>
    <t>20</t>
  </si>
  <si>
    <t>M</t>
  </si>
  <si>
    <t>28412285</t>
  </si>
  <si>
    <t>krytina podlahová heterogenní tl 2mm (např. Novoflor Standard)</t>
  </si>
  <si>
    <t>32</t>
  </si>
  <si>
    <t>293832259</t>
  </si>
  <si>
    <t>36*1,1 'Přepočtené koeficientem množství</t>
  </si>
  <si>
    <t>776223111</t>
  </si>
  <si>
    <t>Spoj povlakových podlahovin z PVC svařováním za tepla</t>
  </si>
  <si>
    <t>759243010</t>
  </si>
  <si>
    <t>22</t>
  </si>
  <si>
    <t>776421111</t>
  </si>
  <si>
    <t>Montáž obvodových lišt lepením</t>
  </si>
  <si>
    <t>1500283822</t>
  </si>
  <si>
    <t>23</t>
  </si>
  <si>
    <t>28411003</t>
  </si>
  <si>
    <t>lišta soklová PVC 30x30mm</t>
  </si>
  <si>
    <t>148351940</t>
  </si>
  <si>
    <t>35*1,02 'Přepočtené koeficientem množství</t>
  </si>
  <si>
    <t>24</t>
  </si>
  <si>
    <t>776991121</t>
  </si>
  <si>
    <t>Základní čištění nově položených podlahovin vysátím a setřením vlhkým mopem</t>
  </si>
  <si>
    <t>2094113584</t>
  </si>
  <si>
    <t>25</t>
  </si>
  <si>
    <t>776991821</t>
  </si>
  <si>
    <t>Odstranění lepidla ručně z podlah</t>
  </si>
  <si>
    <t>383579102</t>
  </si>
  <si>
    <t>26</t>
  </si>
  <si>
    <t>998776103</t>
  </si>
  <si>
    <t>Přesun hmot tonážní pro podlahy povlakové v objektech v do 24 m</t>
  </si>
  <si>
    <t>-1540064310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</si>
</sst>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33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40</v>
      </c>
      <c r="E29" s="43"/>
      <c r="F29" s="29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49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16-2019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Výměna podlahové krytiny - Tylova 4, 70030 Ostrava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20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22</v>
      </c>
      <c r="AJ47" s="36"/>
      <c r="AK47" s="36"/>
      <c r="AL47" s="36"/>
      <c r="AM47" s="64" t="str">
        <f>IF(AN8= "","",AN8)</f>
        <v>12. 4. 2019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38.55" customHeight="1"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29</v>
      </c>
      <c r="AJ49" s="36"/>
      <c r="AK49" s="36"/>
      <c r="AL49" s="36"/>
      <c r="AM49" s="65" t="str">
        <f>IF(E17="","",E17)</f>
        <v>Ing.Dana Kožušníková,Bohumínská 94, 712 00 Ostrava</v>
      </c>
      <c r="AN49" s="36"/>
      <c r="AO49" s="36"/>
      <c r="AP49" s="36"/>
      <c r="AQ49" s="36"/>
      <c r="AR49" s="40"/>
      <c r="AS49" s="66" t="s">
        <v>50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24.9" customHeight="1">
      <c r="B50" s="35"/>
      <c r="C50" s="29" t="s">
        <v>27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32</v>
      </c>
      <c r="AJ50" s="36"/>
      <c r="AK50" s="36"/>
      <c r="AL50" s="36"/>
      <c r="AM50" s="65" t="str">
        <f>IF(E20="","",E20)</f>
        <v>Kubalová J., V Úvoze 215/9, Ostrava-Proskovice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51</v>
      </c>
      <c r="D52" s="79"/>
      <c r="E52" s="79"/>
      <c r="F52" s="79"/>
      <c r="G52" s="79"/>
      <c r="H52" s="80"/>
      <c r="I52" s="81" t="s">
        <v>52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53</v>
      </c>
      <c r="AH52" s="79"/>
      <c r="AI52" s="79"/>
      <c r="AJ52" s="79"/>
      <c r="AK52" s="79"/>
      <c r="AL52" s="79"/>
      <c r="AM52" s="79"/>
      <c r="AN52" s="81" t="s">
        <v>54</v>
      </c>
      <c r="AO52" s="79"/>
      <c r="AP52" s="83"/>
      <c r="AQ52" s="84" t="s">
        <v>55</v>
      </c>
      <c r="AR52" s="40"/>
      <c r="AS52" s="85" t="s">
        <v>56</v>
      </c>
      <c r="AT52" s="86" t="s">
        <v>57</v>
      </c>
      <c r="AU52" s="86" t="s">
        <v>58</v>
      </c>
      <c r="AV52" s="86" t="s">
        <v>59</v>
      </c>
      <c r="AW52" s="86" t="s">
        <v>60</v>
      </c>
      <c r="AX52" s="86" t="s">
        <v>61</v>
      </c>
      <c r="AY52" s="86" t="s">
        <v>62</v>
      </c>
      <c r="AZ52" s="86" t="s">
        <v>63</v>
      </c>
      <c r="BA52" s="86" t="s">
        <v>64</v>
      </c>
      <c r="BB52" s="86" t="s">
        <v>65</v>
      </c>
      <c r="BC52" s="86" t="s">
        <v>66</v>
      </c>
      <c r="BD52" s="87" t="s">
        <v>67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68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ROUND(AS55,2)</f>
        <v>0</v>
      </c>
      <c r="AT54" s="99">
        <f>ROUND(SUM(AV54:AW54),2)</f>
        <v>0</v>
      </c>
      <c r="AU54" s="100">
        <f>ROUND(AU55,5)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0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S54" s="102" t="s">
        <v>69</v>
      </c>
      <c r="BT54" s="102" t="s">
        <v>70</v>
      </c>
      <c r="BV54" s="102" t="s">
        <v>71</v>
      </c>
      <c r="BW54" s="102" t="s">
        <v>5</v>
      </c>
      <c r="BX54" s="102" t="s">
        <v>72</v>
      </c>
      <c r="CL54" s="102" t="s">
        <v>1</v>
      </c>
    </row>
    <row r="55" s="5" customFormat="1" ht="27" customHeight="1">
      <c r="A55" s="103" t="s">
        <v>73</v>
      </c>
      <c r="B55" s="104"/>
      <c r="C55" s="105"/>
      <c r="D55" s="106" t="s">
        <v>14</v>
      </c>
      <c r="E55" s="106"/>
      <c r="F55" s="106"/>
      <c r="G55" s="106"/>
      <c r="H55" s="106"/>
      <c r="I55" s="107"/>
      <c r="J55" s="106" t="s">
        <v>17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'16-2019 - Výměna podlahov...'!J28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74</v>
      </c>
      <c r="AR55" s="110"/>
      <c r="AS55" s="111">
        <v>0</v>
      </c>
      <c r="AT55" s="112">
        <f>ROUND(SUM(AV55:AW55),2)</f>
        <v>0</v>
      </c>
      <c r="AU55" s="113">
        <f>'16-2019 - Výměna podlahov...'!P81</f>
        <v>0</v>
      </c>
      <c r="AV55" s="112">
        <f>'16-2019 - Výměna podlahov...'!J31</f>
        <v>0</v>
      </c>
      <c r="AW55" s="112">
        <f>'16-2019 - Výměna podlahov...'!J32</f>
        <v>0</v>
      </c>
      <c r="AX55" s="112">
        <f>'16-2019 - Výměna podlahov...'!J33</f>
        <v>0</v>
      </c>
      <c r="AY55" s="112">
        <f>'16-2019 - Výměna podlahov...'!J34</f>
        <v>0</v>
      </c>
      <c r="AZ55" s="112">
        <f>'16-2019 - Výměna podlahov...'!F31</f>
        <v>0</v>
      </c>
      <c r="BA55" s="112">
        <f>'16-2019 - Výměna podlahov...'!F32</f>
        <v>0</v>
      </c>
      <c r="BB55" s="112">
        <f>'16-2019 - Výměna podlahov...'!F33</f>
        <v>0</v>
      </c>
      <c r="BC55" s="112">
        <f>'16-2019 - Výměna podlahov...'!F34</f>
        <v>0</v>
      </c>
      <c r="BD55" s="114">
        <f>'16-2019 - Výměna podlahov...'!F35</f>
        <v>0</v>
      </c>
      <c r="BT55" s="115" t="s">
        <v>75</v>
      </c>
      <c r="BU55" s="115" t="s">
        <v>76</v>
      </c>
      <c r="BV55" s="115" t="s">
        <v>71</v>
      </c>
      <c r="BW55" s="115" t="s">
        <v>5</v>
      </c>
      <c r="BX55" s="115" t="s">
        <v>72</v>
      </c>
      <c r="CL55" s="115" t="s">
        <v>1</v>
      </c>
    </row>
    <row r="56" s="1" customFormat="1" ht="30" customHeight="1"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</row>
    <row r="57" s="1" customFormat="1" ht="6.96" customHeight="1"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40"/>
    </row>
  </sheetData>
  <sheetProtection sheet="1" formatColumns="0" formatRows="0" objects="1" scenarios="1" spinCount="100000" saltValue="RnykIFaklJrXsfQEATooQZWaRouaivIPrtQO4kuWqH6M6292NY+ue0zd4xUjcBa+I0dZx23NEOEFoOvJMiiE1w==" hashValue="U31hFU0dJ95NlnwkJP4TDmAgGAMsD0kcJZ4DmGkeGziICIn6eQgRUT7vMT0GoCLCZOjVdQmzbVsge5Re5VqNy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16-2019 - Výměna podlaho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5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7"/>
      <c r="AT3" s="14" t="s">
        <v>75</v>
      </c>
    </row>
    <row r="4" ht="24.96" customHeight="1">
      <c r="B4" s="17"/>
      <c r="D4" s="120" t="s">
        <v>77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s="1" customFormat="1" ht="12" customHeight="1">
      <c r="B6" s="40"/>
      <c r="D6" s="121" t="s">
        <v>16</v>
      </c>
      <c r="I6" s="122"/>
      <c r="L6" s="40"/>
    </row>
    <row r="7" s="1" customFormat="1" ht="36.96" customHeight="1">
      <c r="B7" s="40"/>
      <c r="E7" s="123" t="s">
        <v>17</v>
      </c>
      <c r="F7" s="1"/>
      <c r="G7" s="1"/>
      <c r="H7" s="1"/>
      <c r="I7" s="122"/>
      <c r="L7" s="40"/>
    </row>
    <row r="8" s="1" customFormat="1">
      <c r="B8" s="40"/>
      <c r="I8" s="122"/>
      <c r="L8" s="40"/>
    </row>
    <row r="9" s="1" customFormat="1" ht="12" customHeight="1">
      <c r="B9" s="40"/>
      <c r="D9" s="121" t="s">
        <v>18</v>
      </c>
      <c r="F9" s="14" t="s">
        <v>1</v>
      </c>
      <c r="I9" s="124" t="s">
        <v>19</v>
      </c>
      <c r="J9" s="14" t="s">
        <v>1</v>
      </c>
      <c r="L9" s="40"/>
    </row>
    <row r="10" s="1" customFormat="1" ht="12" customHeight="1">
      <c r="B10" s="40"/>
      <c r="D10" s="121" t="s">
        <v>20</v>
      </c>
      <c r="F10" s="14" t="s">
        <v>21</v>
      </c>
      <c r="I10" s="124" t="s">
        <v>22</v>
      </c>
      <c r="J10" s="125" t="str">
        <f>'Rekapitulace zakázky'!AN8</f>
        <v>12. 4. 2019</v>
      </c>
      <c r="L10" s="40"/>
    </row>
    <row r="11" s="1" customFormat="1" ht="10.8" customHeight="1">
      <c r="B11" s="40"/>
      <c r="I11" s="122"/>
      <c r="L11" s="40"/>
    </row>
    <row r="12" s="1" customFormat="1" ht="12" customHeight="1">
      <c r="B12" s="40"/>
      <c r="D12" s="121" t="s">
        <v>24</v>
      </c>
      <c r="I12" s="124" t="s">
        <v>25</v>
      </c>
      <c r="J12" s="14" t="str">
        <f>IF('Rekapitulace zakázky'!AN10="","",'Rekapitulace zakázky'!AN10)</f>
        <v/>
      </c>
      <c r="L12" s="40"/>
    </row>
    <row r="13" s="1" customFormat="1" ht="18" customHeight="1">
      <c r="B13" s="40"/>
      <c r="E13" s="14" t="str">
        <f>IF('Rekapitulace zakázky'!E11="","",'Rekapitulace zakázky'!E11)</f>
        <v xml:space="preserve"> </v>
      </c>
      <c r="I13" s="124" t="s">
        <v>26</v>
      </c>
      <c r="J13" s="14" t="str">
        <f>IF('Rekapitulace zakázky'!AN11="","",'Rekapitulace zakázky'!AN11)</f>
        <v/>
      </c>
      <c r="L13" s="40"/>
    </row>
    <row r="14" s="1" customFormat="1" ht="6.96" customHeight="1">
      <c r="B14" s="40"/>
      <c r="I14" s="122"/>
      <c r="L14" s="40"/>
    </row>
    <row r="15" s="1" customFormat="1" ht="12" customHeight="1">
      <c r="B15" s="40"/>
      <c r="D15" s="121" t="s">
        <v>27</v>
      </c>
      <c r="I15" s="124" t="s">
        <v>25</v>
      </c>
      <c r="J15" s="30" t="str">
        <f>'Rekapitulace zakázky'!AN13</f>
        <v>Vyplň údaj</v>
      </c>
      <c r="L15" s="40"/>
    </row>
    <row r="16" s="1" customFormat="1" ht="18" customHeight="1">
      <c r="B16" s="40"/>
      <c r="E16" s="30" t="str">
        <f>'Rekapitulace zakázky'!E14</f>
        <v>Vyplň údaj</v>
      </c>
      <c r="F16" s="14"/>
      <c r="G16" s="14"/>
      <c r="H16" s="14"/>
      <c r="I16" s="124" t="s">
        <v>26</v>
      </c>
      <c r="J16" s="30" t="str">
        <f>'Rekapitulace zakázky'!AN14</f>
        <v>Vyplň údaj</v>
      </c>
      <c r="L16" s="40"/>
    </row>
    <row r="17" s="1" customFormat="1" ht="6.96" customHeight="1">
      <c r="B17" s="40"/>
      <c r="I17" s="122"/>
      <c r="L17" s="40"/>
    </row>
    <row r="18" s="1" customFormat="1" ht="12" customHeight="1">
      <c r="B18" s="40"/>
      <c r="D18" s="121" t="s">
        <v>29</v>
      </c>
      <c r="I18" s="124" t="s">
        <v>25</v>
      </c>
      <c r="J18" s="14" t="s">
        <v>1</v>
      </c>
      <c r="L18" s="40"/>
    </row>
    <row r="19" s="1" customFormat="1" ht="18" customHeight="1">
      <c r="B19" s="40"/>
      <c r="E19" s="14" t="s">
        <v>30</v>
      </c>
      <c r="I19" s="124" t="s">
        <v>26</v>
      </c>
      <c r="J19" s="14" t="s">
        <v>1</v>
      </c>
      <c r="L19" s="40"/>
    </row>
    <row r="20" s="1" customFormat="1" ht="6.96" customHeight="1">
      <c r="B20" s="40"/>
      <c r="I20" s="122"/>
      <c r="L20" s="40"/>
    </row>
    <row r="21" s="1" customFormat="1" ht="12" customHeight="1">
      <c r="B21" s="40"/>
      <c r="D21" s="121" t="s">
        <v>32</v>
      </c>
      <c r="I21" s="124" t="s">
        <v>25</v>
      </c>
      <c r="J21" s="14" t="s">
        <v>33</v>
      </c>
      <c r="L21" s="40"/>
    </row>
    <row r="22" s="1" customFormat="1" ht="18" customHeight="1">
      <c r="B22" s="40"/>
      <c r="E22" s="14" t="s">
        <v>34</v>
      </c>
      <c r="I22" s="124" t="s">
        <v>26</v>
      </c>
      <c r="J22" s="14" t="s">
        <v>1</v>
      </c>
      <c r="L22" s="40"/>
    </row>
    <row r="23" s="1" customFormat="1" ht="6.96" customHeight="1">
      <c r="B23" s="40"/>
      <c r="I23" s="122"/>
      <c r="L23" s="40"/>
    </row>
    <row r="24" s="1" customFormat="1" ht="12" customHeight="1">
      <c r="B24" s="40"/>
      <c r="D24" s="121" t="s">
        <v>35</v>
      </c>
      <c r="I24" s="122"/>
      <c r="L24" s="40"/>
    </row>
    <row r="25" s="6" customFormat="1" ht="16.5" customHeight="1">
      <c r="B25" s="126"/>
      <c r="E25" s="127" t="s">
        <v>1</v>
      </c>
      <c r="F25" s="127"/>
      <c r="G25" s="127"/>
      <c r="H25" s="127"/>
      <c r="I25" s="128"/>
      <c r="L25" s="126"/>
    </row>
    <row r="26" s="1" customFormat="1" ht="6.96" customHeight="1">
      <c r="B26" s="40"/>
      <c r="I26" s="122"/>
      <c r="L26" s="40"/>
    </row>
    <row r="27" s="1" customFormat="1" ht="6.96" customHeight="1">
      <c r="B27" s="40"/>
      <c r="D27" s="68"/>
      <c r="E27" s="68"/>
      <c r="F27" s="68"/>
      <c r="G27" s="68"/>
      <c r="H27" s="68"/>
      <c r="I27" s="129"/>
      <c r="J27" s="68"/>
      <c r="K27" s="68"/>
      <c r="L27" s="40"/>
    </row>
    <row r="28" s="1" customFormat="1" ht="25.44" customHeight="1">
      <c r="B28" s="40"/>
      <c r="D28" s="130" t="s">
        <v>36</v>
      </c>
      <c r="I28" s="122"/>
      <c r="J28" s="131">
        <f>ROUND(J81, 2)</f>
        <v>0</v>
      </c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29"/>
      <c r="J29" s="68"/>
      <c r="K29" s="68"/>
      <c r="L29" s="40"/>
    </row>
    <row r="30" s="1" customFormat="1" ht="14.4" customHeight="1">
      <c r="B30" s="40"/>
      <c r="F30" s="132" t="s">
        <v>38</v>
      </c>
      <c r="I30" s="133" t="s">
        <v>37</v>
      </c>
      <c r="J30" s="132" t="s">
        <v>39</v>
      </c>
      <c r="L30" s="40"/>
    </row>
    <row r="31" s="1" customFormat="1" ht="14.4" customHeight="1">
      <c r="B31" s="40"/>
      <c r="D31" s="121" t="s">
        <v>40</v>
      </c>
      <c r="E31" s="121" t="s">
        <v>41</v>
      </c>
      <c r="F31" s="134">
        <f>ROUND((SUM(BE81:BE119)),  2)</f>
        <v>0</v>
      </c>
      <c r="I31" s="135">
        <v>0.20999999999999999</v>
      </c>
      <c r="J31" s="134">
        <f>ROUND(((SUM(BE81:BE119))*I31),  2)</f>
        <v>0</v>
      </c>
      <c r="L31" s="40"/>
    </row>
    <row r="32" s="1" customFormat="1" ht="14.4" customHeight="1">
      <c r="B32" s="40"/>
      <c r="E32" s="121" t="s">
        <v>42</v>
      </c>
      <c r="F32" s="134">
        <f>ROUND((SUM(BF81:BF119)),  2)</f>
        <v>0</v>
      </c>
      <c r="I32" s="135">
        <v>0.14999999999999999</v>
      </c>
      <c r="J32" s="134">
        <f>ROUND(((SUM(BF81:BF119))*I32),  2)</f>
        <v>0</v>
      </c>
      <c r="L32" s="40"/>
    </row>
    <row r="33" hidden="1" s="1" customFormat="1" ht="14.4" customHeight="1">
      <c r="B33" s="40"/>
      <c r="E33" s="121" t="s">
        <v>43</v>
      </c>
      <c r="F33" s="134">
        <f>ROUND((SUM(BG81:BG119)),  2)</f>
        <v>0</v>
      </c>
      <c r="I33" s="135">
        <v>0.20999999999999999</v>
      </c>
      <c r="J33" s="134">
        <f>0</f>
        <v>0</v>
      </c>
      <c r="L33" s="40"/>
    </row>
    <row r="34" hidden="1" s="1" customFormat="1" ht="14.4" customHeight="1">
      <c r="B34" s="40"/>
      <c r="E34" s="121" t="s">
        <v>44</v>
      </c>
      <c r="F34" s="134">
        <f>ROUND((SUM(BH81:BH119)),  2)</f>
        <v>0</v>
      </c>
      <c r="I34" s="135">
        <v>0.14999999999999999</v>
      </c>
      <c r="J34" s="134">
        <f>0</f>
        <v>0</v>
      </c>
      <c r="L34" s="40"/>
    </row>
    <row r="35" hidden="1" s="1" customFormat="1" ht="14.4" customHeight="1">
      <c r="B35" s="40"/>
      <c r="E35" s="121" t="s">
        <v>45</v>
      </c>
      <c r="F35" s="134">
        <f>ROUND((SUM(BI81:BI119)),  2)</f>
        <v>0</v>
      </c>
      <c r="I35" s="135">
        <v>0</v>
      </c>
      <c r="J35" s="134">
        <f>0</f>
        <v>0</v>
      </c>
      <c r="L35" s="40"/>
    </row>
    <row r="36" s="1" customFormat="1" ht="6.96" customHeight="1">
      <c r="B36" s="40"/>
      <c r="I36" s="122"/>
      <c r="L36" s="40"/>
    </row>
    <row r="37" s="1" customFormat="1" ht="25.44" customHeight="1">
      <c r="B37" s="40"/>
      <c r="C37" s="136"/>
      <c r="D37" s="137" t="s">
        <v>46</v>
      </c>
      <c r="E37" s="138"/>
      <c r="F37" s="138"/>
      <c r="G37" s="139" t="s">
        <v>47</v>
      </c>
      <c r="H37" s="140" t="s">
        <v>48</v>
      </c>
      <c r="I37" s="141"/>
      <c r="J37" s="142">
        <f>SUM(J28:J35)</f>
        <v>0</v>
      </c>
      <c r="K37" s="143"/>
      <c r="L37" s="40"/>
    </row>
    <row r="38" s="1" customFormat="1" ht="14.4" customHeight="1">
      <c r="B38" s="144"/>
      <c r="C38" s="145"/>
      <c r="D38" s="145"/>
      <c r="E38" s="145"/>
      <c r="F38" s="145"/>
      <c r="G38" s="145"/>
      <c r="H38" s="145"/>
      <c r="I38" s="146"/>
      <c r="J38" s="145"/>
      <c r="K38" s="145"/>
      <c r="L38" s="40"/>
    </row>
    <row r="42" s="1" customFormat="1" ht="6.96" customHeight="1">
      <c r="B42" s="147"/>
      <c r="C42" s="148"/>
      <c r="D42" s="148"/>
      <c r="E42" s="148"/>
      <c r="F42" s="148"/>
      <c r="G42" s="148"/>
      <c r="H42" s="148"/>
      <c r="I42" s="149"/>
      <c r="J42" s="148"/>
      <c r="K42" s="148"/>
      <c r="L42" s="40"/>
    </row>
    <row r="43" s="1" customFormat="1" ht="24.96" customHeight="1">
      <c r="B43" s="35"/>
      <c r="C43" s="20" t="s">
        <v>78</v>
      </c>
      <c r="D43" s="36"/>
      <c r="E43" s="36"/>
      <c r="F43" s="36"/>
      <c r="G43" s="36"/>
      <c r="H43" s="36"/>
      <c r="I43" s="122"/>
      <c r="J43" s="36"/>
      <c r="K43" s="36"/>
      <c r="L43" s="40"/>
    </row>
    <row r="44" s="1" customFormat="1" ht="6.96" customHeight="1">
      <c r="B44" s="35"/>
      <c r="C44" s="36"/>
      <c r="D44" s="36"/>
      <c r="E44" s="36"/>
      <c r="F44" s="36"/>
      <c r="G44" s="36"/>
      <c r="H44" s="36"/>
      <c r="I44" s="122"/>
      <c r="J44" s="36"/>
      <c r="K44" s="36"/>
      <c r="L44" s="40"/>
    </row>
    <row r="45" s="1" customFormat="1" ht="12" customHeight="1">
      <c r="B45" s="35"/>
      <c r="C45" s="29" t="s">
        <v>16</v>
      </c>
      <c r="D45" s="36"/>
      <c r="E45" s="36"/>
      <c r="F45" s="36"/>
      <c r="G45" s="36"/>
      <c r="H45" s="36"/>
      <c r="I45" s="122"/>
      <c r="J45" s="36"/>
      <c r="K45" s="36"/>
      <c r="L45" s="40"/>
    </row>
    <row r="46" s="1" customFormat="1" ht="16.5" customHeight="1">
      <c r="B46" s="35"/>
      <c r="C46" s="36"/>
      <c r="D46" s="36"/>
      <c r="E46" s="61" t="str">
        <f>E7</f>
        <v>Výměna podlahové krytiny - Tylova 4, 70030 Ostrava</v>
      </c>
      <c r="F46" s="36"/>
      <c r="G46" s="36"/>
      <c r="H46" s="36"/>
      <c r="I46" s="122"/>
      <c r="J46" s="36"/>
      <c r="K46" s="36"/>
      <c r="L46" s="40"/>
    </row>
    <row r="47" s="1" customFormat="1" ht="6.96" customHeight="1">
      <c r="B47" s="35"/>
      <c r="C47" s="36"/>
      <c r="D47" s="36"/>
      <c r="E47" s="36"/>
      <c r="F47" s="36"/>
      <c r="G47" s="36"/>
      <c r="H47" s="36"/>
      <c r="I47" s="122"/>
      <c r="J47" s="36"/>
      <c r="K47" s="36"/>
      <c r="L47" s="40"/>
    </row>
    <row r="48" s="1" customFormat="1" ht="12" customHeight="1">
      <c r="B48" s="35"/>
      <c r="C48" s="29" t="s">
        <v>20</v>
      </c>
      <c r="D48" s="36"/>
      <c r="E48" s="36"/>
      <c r="F48" s="24" t="str">
        <f>F10</f>
        <v xml:space="preserve"> </v>
      </c>
      <c r="G48" s="36"/>
      <c r="H48" s="36"/>
      <c r="I48" s="124" t="s">
        <v>22</v>
      </c>
      <c r="J48" s="64" t="str">
        <f>IF(J10="","",J10)</f>
        <v>12. 4. 2019</v>
      </c>
      <c r="K48" s="36"/>
      <c r="L48" s="40"/>
    </row>
    <row r="49" s="1" customFormat="1" ht="6.96" customHeight="1">
      <c r="B49" s="35"/>
      <c r="C49" s="36"/>
      <c r="D49" s="36"/>
      <c r="E49" s="36"/>
      <c r="F49" s="36"/>
      <c r="G49" s="36"/>
      <c r="H49" s="36"/>
      <c r="I49" s="122"/>
      <c r="J49" s="36"/>
      <c r="K49" s="36"/>
      <c r="L49" s="40"/>
    </row>
    <row r="50" s="1" customFormat="1" ht="38.55" customHeight="1">
      <c r="B50" s="35"/>
      <c r="C50" s="29" t="s">
        <v>24</v>
      </c>
      <c r="D50" s="36"/>
      <c r="E50" s="36"/>
      <c r="F50" s="24" t="str">
        <f>E13</f>
        <v xml:space="preserve"> </v>
      </c>
      <c r="G50" s="36"/>
      <c r="H50" s="36"/>
      <c r="I50" s="124" t="s">
        <v>29</v>
      </c>
      <c r="J50" s="33" t="str">
        <f>E19</f>
        <v>Ing.Dana Kožušníková,Bohumínská 94, 712 00 Ostrava</v>
      </c>
      <c r="K50" s="36"/>
      <c r="L50" s="40"/>
    </row>
    <row r="51" s="1" customFormat="1" ht="24.9" customHeight="1">
      <c r="B51" s="35"/>
      <c r="C51" s="29" t="s">
        <v>27</v>
      </c>
      <c r="D51" s="36"/>
      <c r="E51" s="36"/>
      <c r="F51" s="24" t="str">
        <f>IF(E16="","",E16)</f>
        <v>Vyplň údaj</v>
      </c>
      <c r="G51" s="36"/>
      <c r="H51" s="36"/>
      <c r="I51" s="124" t="s">
        <v>32</v>
      </c>
      <c r="J51" s="33" t="str">
        <f>E22</f>
        <v>Kubalová J., V Úvoze 215/9, Ostrava-Proskovice</v>
      </c>
      <c r="K51" s="36"/>
      <c r="L51" s="40"/>
    </row>
    <row r="52" s="1" customFormat="1" ht="10.32" customHeight="1">
      <c r="B52" s="35"/>
      <c r="C52" s="36"/>
      <c r="D52" s="36"/>
      <c r="E52" s="36"/>
      <c r="F52" s="36"/>
      <c r="G52" s="36"/>
      <c r="H52" s="36"/>
      <c r="I52" s="122"/>
      <c r="J52" s="36"/>
      <c r="K52" s="36"/>
      <c r="L52" s="40"/>
    </row>
    <row r="53" s="1" customFormat="1" ht="29.28" customHeight="1">
      <c r="B53" s="35"/>
      <c r="C53" s="150" t="s">
        <v>79</v>
      </c>
      <c r="D53" s="151"/>
      <c r="E53" s="151"/>
      <c r="F53" s="151"/>
      <c r="G53" s="151"/>
      <c r="H53" s="151"/>
      <c r="I53" s="152"/>
      <c r="J53" s="153" t="s">
        <v>80</v>
      </c>
      <c r="K53" s="151"/>
      <c r="L53" s="40"/>
    </row>
    <row r="54" s="1" customFormat="1" ht="10.32" customHeight="1">
      <c r="B54" s="35"/>
      <c r="C54" s="36"/>
      <c r="D54" s="36"/>
      <c r="E54" s="36"/>
      <c r="F54" s="36"/>
      <c r="G54" s="36"/>
      <c r="H54" s="36"/>
      <c r="I54" s="122"/>
      <c r="J54" s="36"/>
      <c r="K54" s="36"/>
      <c r="L54" s="40"/>
    </row>
    <row r="55" s="1" customFormat="1" ht="22.8" customHeight="1">
      <c r="B55" s="35"/>
      <c r="C55" s="154" t="s">
        <v>81</v>
      </c>
      <c r="D55" s="36"/>
      <c r="E55" s="36"/>
      <c r="F55" s="36"/>
      <c r="G55" s="36"/>
      <c r="H55" s="36"/>
      <c r="I55" s="122"/>
      <c r="J55" s="95">
        <f>J81</f>
        <v>0</v>
      </c>
      <c r="K55" s="36"/>
      <c r="L55" s="40"/>
      <c r="AU55" s="14" t="s">
        <v>82</v>
      </c>
    </row>
    <row r="56" s="7" customFormat="1" ht="24.96" customHeight="1">
      <c r="B56" s="155"/>
      <c r="C56" s="156"/>
      <c r="D56" s="157" t="s">
        <v>83</v>
      </c>
      <c r="E56" s="158"/>
      <c r="F56" s="158"/>
      <c r="G56" s="158"/>
      <c r="H56" s="158"/>
      <c r="I56" s="159"/>
      <c r="J56" s="160">
        <f>J82</f>
        <v>0</v>
      </c>
      <c r="K56" s="156"/>
      <c r="L56" s="161"/>
    </row>
    <row r="57" s="8" customFormat="1" ht="19.92" customHeight="1">
      <c r="B57" s="162"/>
      <c r="C57" s="163"/>
      <c r="D57" s="164" t="s">
        <v>84</v>
      </c>
      <c r="E57" s="165"/>
      <c r="F57" s="165"/>
      <c r="G57" s="165"/>
      <c r="H57" s="165"/>
      <c r="I57" s="166"/>
      <c r="J57" s="167">
        <f>J83</f>
        <v>0</v>
      </c>
      <c r="K57" s="163"/>
      <c r="L57" s="168"/>
    </row>
    <row r="58" s="8" customFormat="1" ht="19.92" customHeight="1">
      <c r="B58" s="162"/>
      <c r="C58" s="163"/>
      <c r="D58" s="164" t="s">
        <v>85</v>
      </c>
      <c r="E58" s="165"/>
      <c r="F58" s="165"/>
      <c r="G58" s="165"/>
      <c r="H58" s="165"/>
      <c r="I58" s="166"/>
      <c r="J58" s="167">
        <f>J85</f>
        <v>0</v>
      </c>
      <c r="K58" s="163"/>
      <c r="L58" s="168"/>
    </row>
    <row r="59" s="8" customFormat="1" ht="19.92" customHeight="1">
      <c r="B59" s="162"/>
      <c r="C59" s="163"/>
      <c r="D59" s="164" t="s">
        <v>86</v>
      </c>
      <c r="E59" s="165"/>
      <c r="F59" s="165"/>
      <c r="G59" s="165"/>
      <c r="H59" s="165"/>
      <c r="I59" s="166"/>
      <c r="J59" s="167">
        <f>J90</f>
        <v>0</v>
      </c>
      <c r="K59" s="163"/>
      <c r="L59" s="168"/>
    </row>
    <row r="60" s="8" customFormat="1" ht="19.92" customHeight="1">
      <c r="B60" s="162"/>
      <c r="C60" s="163"/>
      <c r="D60" s="164" t="s">
        <v>87</v>
      </c>
      <c r="E60" s="165"/>
      <c r="F60" s="165"/>
      <c r="G60" s="165"/>
      <c r="H60" s="165"/>
      <c r="I60" s="166"/>
      <c r="J60" s="167">
        <f>J92</f>
        <v>0</v>
      </c>
      <c r="K60" s="163"/>
      <c r="L60" s="168"/>
    </row>
    <row r="61" s="8" customFormat="1" ht="19.92" customHeight="1">
      <c r="B61" s="162"/>
      <c r="C61" s="163"/>
      <c r="D61" s="164" t="s">
        <v>88</v>
      </c>
      <c r="E61" s="165"/>
      <c r="F61" s="165"/>
      <c r="G61" s="165"/>
      <c r="H61" s="165"/>
      <c r="I61" s="166"/>
      <c r="J61" s="167">
        <f>J100</f>
        <v>0</v>
      </c>
      <c r="K61" s="163"/>
      <c r="L61" s="168"/>
    </row>
    <row r="62" s="7" customFormat="1" ht="24.96" customHeight="1">
      <c r="B62" s="155"/>
      <c r="C62" s="156"/>
      <c r="D62" s="157" t="s">
        <v>89</v>
      </c>
      <c r="E62" s="158"/>
      <c r="F62" s="158"/>
      <c r="G62" s="158"/>
      <c r="H62" s="158"/>
      <c r="I62" s="159"/>
      <c r="J62" s="160">
        <f>J102</f>
        <v>0</v>
      </c>
      <c r="K62" s="156"/>
      <c r="L62" s="161"/>
    </row>
    <row r="63" s="8" customFormat="1" ht="19.92" customHeight="1">
      <c r="B63" s="162"/>
      <c r="C63" s="163"/>
      <c r="D63" s="164" t="s">
        <v>90</v>
      </c>
      <c r="E63" s="165"/>
      <c r="F63" s="165"/>
      <c r="G63" s="165"/>
      <c r="H63" s="165"/>
      <c r="I63" s="166"/>
      <c r="J63" s="167">
        <f>J103</f>
        <v>0</v>
      </c>
      <c r="K63" s="163"/>
      <c r="L63" s="168"/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22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46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49"/>
      <c r="J69" s="57"/>
      <c r="K69" s="57"/>
      <c r="L69" s="40"/>
    </row>
    <row r="70" s="1" customFormat="1" ht="24.96" customHeight="1">
      <c r="B70" s="35"/>
      <c r="C70" s="20" t="s">
        <v>91</v>
      </c>
      <c r="D70" s="36"/>
      <c r="E70" s="36"/>
      <c r="F70" s="36"/>
      <c r="G70" s="36"/>
      <c r="H70" s="36"/>
      <c r="I70" s="122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22"/>
      <c r="J71" s="36"/>
      <c r="K71" s="36"/>
      <c r="L71" s="40"/>
    </row>
    <row r="72" s="1" customFormat="1" ht="12" customHeight="1">
      <c r="B72" s="35"/>
      <c r="C72" s="29" t="s">
        <v>16</v>
      </c>
      <c r="D72" s="36"/>
      <c r="E72" s="36"/>
      <c r="F72" s="36"/>
      <c r="G72" s="36"/>
      <c r="H72" s="36"/>
      <c r="I72" s="122"/>
      <c r="J72" s="36"/>
      <c r="K72" s="36"/>
      <c r="L72" s="40"/>
    </row>
    <row r="73" s="1" customFormat="1" ht="16.5" customHeight="1">
      <c r="B73" s="35"/>
      <c r="C73" s="36"/>
      <c r="D73" s="36"/>
      <c r="E73" s="61" t="str">
        <f>E7</f>
        <v>Výměna podlahové krytiny - Tylova 4, 70030 Ostrava</v>
      </c>
      <c r="F73" s="36"/>
      <c r="G73" s="36"/>
      <c r="H73" s="36"/>
      <c r="I73" s="122"/>
      <c r="J73" s="36"/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22"/>
      <c r="J74" s="36"/>
      <c r="K74" s="36"/>
      <c r="L74" s="40"/>
    </row>
    <row r="75" s="1" customFormat="1" ht="12" customHeight="1">
      <c r="B75" s="35"/>
      <c r="C75" s="29" t="s">
        <v>20</v>
      </c>
      <c r="D75" s="36"/>
      <c r="E75" s="36"/>
      <c r="F75" s="24" t="str">
        <f>F10</f>
        <v xml:space="preserve"> </v>
      </c>
      <c r="G75" s="36"/>
      <c r="H75" s="36"/>
      <c r="I75" s="124" t="s">
        <v>22</v>
      </c>
      <c r="J75" s="64" t="str">
        <f>IF(J10="","",J10)</f>
        <v>12. 4. 2019</v>
      </c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2"/>
      <c r="J76" s="36"/>
      <c r="K76" s="36"/>
      <c r="L76" s="40"/>
    </row>
    <row r="77" s="1" customFormat="1" ht="38.55" customHeight="1">
      <c r="B77" s="35"/>
      <c r="C77" s="29" t="s">
        <v>24</v>
      </c>
      <c r="D77" s="36"/>
      <c r="E77" s="36"/>
      <c r="F77" s="24" t="str">
        <f>E13</f>
        <v xml:space="preserve"> </v>
      </c>
      <c r="G77" s="36"/>
      <c r="H77" s="36"/>
      <c r="I77" s="124" t="s">
        <v>29</v>
      </c>
      <c r="J77" s="33" t="str">
        <f>E19</f>
        <v>Ing.Dana Kožušníková,Bohumínská 94, 712 00 Ostrava</v>
      </c>
      <c r="K77" s="36"/>
      <c r="L77" s="40"/>
    </row>
    <row r="78" s="1" customFormat="1" ht="24.9" customHeight="1">
      <c r="B78" s="35"/>
      <c r="C78" s="29" t="s">
        <v>27</v>
      </c>
      <c r="D78" s="36"/>
      <c r="E78" s="36"/>
      <c r="F78" s="24" t="str">
        <f>IF(E16="","",E16)</f>
        <v>Vyplň údaj</v>
      </c>
      <c r="G78" s="36"/>
      <c r="H78" s="36"/>
      <c r="I78" s="124" t="s">
        <v>32</v>
      </c>
      <c r="J78" s="33" t="str">
        <f>E22</f>
        <v>Kubalová J., V Úvoze 215/9, Ostrava-Proskovice</v>
      </c>
      <c r="K78" s="36"/>
      <c r="L78" s="40"/>
    </row>
    <row r="79" s="1" customFormat="1" ht="10.32" customHeight="1">
      <c r="B79" s="35"/>
      <c r="C79" s="36"/>
      <c r="D79" s="36"/>
      <c r="E79" s="36"/>
      <c r="F79" s="36"/>
      <c r="G79" s="36"/>
      <c r="H79" s="36"/>
      <c r="I79" s="122"/>
      <c r="J79" s="36"/>
      <c r="K79" s="36"/>
      <c r="L79" s="40"/>
    </row>
    <row r="80" s="9" customFormat="1" ht="29.28" customHeight="1">
      <c r="B80" s="169"/>
      <c r="C80" s="170" t="s">
        <v>92</v>
      </c>
      <c r="D80" s="171" t="s">
        <v>55</v>
      </c>
      <c r="E80" s="171" t="s">
        <v>51</v>
      </c>
      <c r="F80" s="171" t="s">
        <v>52</v>
      </c>
      <c r="G80" s="171" t="s">
        <v>93</v>
      </c>
      <c r="H80" s="171" t="s">
        <v>94</v>
      </c>
      <c r="I80" s="172" t="s">
        <v>95</v>
      </c>
      <c r="J80" s="171" t="s">
        <v>80</v>
      </c>
      <c r="K80" s="173" t="s">
        <v>96</v>
      </c>
      <c r="L80" s="174"/>
      <c r="M80" s="85" t="s">
        <v>1</v>
      </c>
      <c r="N80" s="86" t="s">
        <v>40</v>
      </c>
      <c r="O80" s="86" t="s">
        <v>97</v>
      </c>
      <c r="P80" s="86" t="s">
        <v>98</v>
      </c>
      <c r="Q80" s="86" t="s">
        <v>99</v>
      </c>
      <c r="R80" s="86" t="s">
        <v>100</v>
      </c>
      <c r="S80" s="86" t="s">
        <v>101</v>
      </c>
      <c r="T80" s="87" t="s">
        <v>102</v>
      </c>
    </row>
    <row r="81" s="1" customFormat="1" ht="22.8" customHeight="1">
      <c r="B81" s="35"/>
      <c r="C81" s="92" t="s">
        <v>103</v>
      </c>
      <c r="D81" s="36"/>
      <c r="E81" s="36"/>
      <c r="F81" s="36"/>
      <c r="G81" s="36"/>
      <c r="H81" s="36"/>
      <c r="I81" s="122"/>
      <c r="J81" s="175">
        <f>BK81</f>
        <v>0</v>
      </c>
      <c r="K81" s="36"/>
      <c r="L81" s="40"/>
      <c r="M81" s="88"/>
      <c r="N81" s="89"/>
      <c r="O81" s="89"/>
      <c r="P81" s="176">
        <f>P82+P102</f>
        <v>0</v>
      </c>
      <c r="Q81" s="89"/>
      <c r="R81" s="176">
        <f>R82+R102</f>
        <v>0.44065199999999999</v>
      </c>
      <c r="S81" s="89"/>
      <c r="T81" s="177">
        <f>T82+T102</f>
        <v>0.13500000000000001</v>
      </c>
      <c r="AT81" s="14" t="s">
        <v>69</v>
      </c>
      <c r="AU81" s="14" t="s">
        <v>82</v>
      </c>
      <c r="BK81" s="178">
        <f>BK82+BK102</f>
        <v>0</v>
      </c>
    </row>
    <row r="82" s="10" customFormat="1" ht="25.92" customHeight="1">
      <c r="B82" s="179"/>
      <c r="C82" s="180"/>
      <c r="D82" s="181" t="s">
        <v>69</v>
      </c>
      <c r="E82" s="182" t="s">
        <v>104</v>
      </c>
      <c r="F82" s="182" t="s">
        <v>105</v>
      </c>
      <c r="G82" s="180"/>
      <c r="H82" s="180"/>
      <c r="I82" s="183"/>
      <c r="J82" s="184">
        <f>BK82</f>
        <v>0</v>
      </c>
      <c r="K82" s="180"/>
      <c r="L82" s="185"/>
      <c r="M82" s="186"/>
      <c r="N82" s="187"/>
      <c r="O82" s="187"/>
      <c r="P82" s="188">
        <f>P83+P85+P90+P92+P100</f>
        <v>0</v>
      </c>
      <c r="Q82" s="187"/>
      <c r="R82" s="188">
        <f>R83+R85+R90+R92+R100</f>
        <v>0.14191999999999999</v>
      </c>
      <c r="S82" s="187"/>
      <c r="T82" s="189">
        <f>T83+T85+T90+T92+T100</f>
        <v>0.044999999999999998</v>
      </c>
      <c r="AR82" s="190" t="s">
        <v>75</v>
      </c>
      <c r="AT82" s="191" t="s">
        <v>69</v>
      </c>
      <c r="AU82" s="191" t="s">
        <v>70</v>
      </c>
      <c r="AY82" s="190" t="s">
        <v>106</v>
      </c>
      <c r="BK82" s="192">
        <f>BK83+BK85+BK90+BK92+BK100</f>
        <v>0</v>
      </c>
    </row>
    <row r="83" s="10" customFormat="1" ht="22.8" customHeight="1">
      <c r="B83" s="179"/>
      <c r="C83" s="180"/>
      <c r="D83" s="181" t="s">
        <v>69</v>
      </c>
      <c r="E83" s="193" t="s">
        <v>107</v>
      </c>
      <c r="F83" s="193" t="s">
        <v>108</v>
      </c>
      <c r="G83" s="180"/>
      <c r="H83" s="180"/>
      <c r="I83" s="183"/>
      <c r="J83" s="194">
        <f>BK83</f>
        <v>0</v>
      </c>
      <c r="K83" s="180"/>
      <c r="L83" s="185"/>
      <c r="M83" s="186"/>
      <c r="N83" s="187"/>
      <c r="O83" s="187"/>
      <c r="P83" s="188">
        <f>P84</f>
        <v>0</v>
      </c>
      <c r="Q83" s="187"/>
      <c r="R83" s="188">
        <f>R84</f>
        <v>0.053280000000000001</v>
      </c>
      <c r="S83" s="187"/>
      <c r="T83" s="189">
        <f>T84</f>
        <v>0</v>
      </c>
      <c r="AR83" s="190" t="s">
        <v>75</v>
      </c>
      <c r="AT83" s="191" t="s">
        <v>69</v>
      </c>
      <c r="AU83" s="191" t="s">
        <v>75</v>
      </c>
      <c r="AY83" s="190" t="s">
        <v>106</v>
      </c>
      <c r="BK83" s="192">
        <f>BK84</f>
        <v>0</v>
      </c>
    </row>
    <row r="84" s="1" customFormat="1" ht="16.5" customHeight="1">
      <c r="B84" s="35"/>
      <c r="C84" s="195" t="s">
        <v>75</v>
      </c>
      <c r="D84" s="195" t="s">
        <v>109</v>
      </c>
      <c r="E84" s="196" t="s">
        <v>110</v>
      </c>
      <c r="F84" s="197" t="s">
        <v>111</v>
      </c>
      <c r="G84" s="198" t="s">
        <v>112</v>
      </c>
      <c r="H84" s="199">
        <v>1</v>
      </c>
      <c r="I84" s="200"/>
      <c r="J84" s="201">
        <f>ROUND(I84*H84,2)</f>
        <v>0</v>
      </c>
      <c r="K84" s="197" t="s">
        <v>113</v>
      </c>
      <c r="L84" s="40"/>
      <c r="M84" s="202" t="s">
        <v>1</v>
      </c>
      <c r="N84" s="203" t="s">
        <v>42</v>
      </c>
      <c r="O84" s="76"/>
      <c r="P84" s="204">
        <f>O84*H84</f>
        <v>0</v>
      </c>
      <c r="Q84" s="204">
        <v>0.053280000000000001</v>
      </c>
      <c r="R84" s="204">
        <f>Q84*H84</f>
        <v>0.053280000000000001</v>
      </c>
      <c r="S84" s="204">
        <v>0</v>
      </c>
      <c r="T84" s="205">
        <f>S84*H84</f>
        <v>0</v>
      </c>
      <c r="AR84" s="14" t="s">
        <v>107</v>
      </c>
      <c r="AT84" s="14" t="s">
        <v>109</v>
      </c>
      <c r="AU84" s="14" t="s">
        <v>114</v>
      </c>
      <c r="AY84" s="14" t="s">
        <v>106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4" t="s">
        <v>114</v>
      </c>
      <c r="BK84" s="206">
        <f>ROUND(I84*H84,2)</f>
        <v>0</v>
      </c>
      <c r="BL84" s="14" t="s">
        <v>107</v>
      </c>
      <c r="BM84" s="14" t="s">
        <v>115</v>
      </c>
    </row>
    <row r="85" s="10" customFormat="1" ht="22.8" customHeight="1">
      <c r="B85" s="179"/>
      <c r="C85" s="180"/>
      <c r="D85" s="181" t="s">
        <v>69</v>
      </c>
      <c r="E85" s="193" t="s">
        <v>116</v>
      </c>
      <c r="F85" s="193" t="s">
        <v>117</v>
      </c>
      <c r="G85" s="180"/>
      <c r="H85" s="180"/>
      <c r="I85" s="183"/>
      <c r="J85" s="194">
        <f>BK85</f>
        <v>0</v>
      </c>
      <c r="K85" s="180"/>
      <c r="L85" s="185"/>
      <c r="M85" s="186"/>
      <c r="N85" s="187"/>
      <c r="O85" s="187"/>
      <c r="P85" s="188">
        <f>SUM(P86:P89)</f>
        <v>0</v>
      </c>
      <c r="Q85" s="187"/>
      <c r="R85" s="188">
        <f>SUM(R86:R89)</f>
        <v>0.088639999999999983</v>
      </c>
      <c r="S85" s="187"/>
      <c r="T85" s="189">
        <f>SUM(T86:T89)</f>
        <v>0</v>
      </c>
      <c r="AR85" s="190" t="s">
        <v>75</v>
      </c>
      <c r="AT85" s="191" t="s">
        <v>69</v>
      </c>
      <c r="AU85" s="191" t="s">
        <v>75</v>
      </c>
      <c r="AY85" s="190" t="s">
        <v>106</v>
      </c>
      <c r="BK85" s="192">
        <f>SUM(BK86:BK89)</f>
        <v>0</v>
      </c>
    </row>
    <row r="86" s="1" customFormat="1" ht="16.5" customHeight="1">
      <c r="B86" s="35"/>
      <c r="C86" s="195" t="s">
        <v>114</v>
      </c>
      <c r="D86" s="195" t="s">
        <v>109</v>
      </c>
      <c r="E86" s="196" t="s">
        <v>118</v>
      </c>
      <c r="F86" s="197" t="s">
        <v>119</v>
      </c>
      <c r="G86" s="198" t="s">
        <v>120</v>
      </c>
      <c r="H86" s="199">
        <v>35</v>
      </c>
      <c r="I86" s="200"/>
      <c r="J86" s="201">
        <f>ROUND(I86*H86,2)</f>
        <v>0</v>
      </c>
      <c r="K86" s="197" t="s">
        <v>113</v>
      </c>
      <c r="L86" s="40"/>
      <c r="M86" s="202" t="s">
        <v>1</v>
      </c>
      <c r="N86" s="203" t="s">
        <v>42</v>
      </c>
      <c r="O86" s="76"/>
      <c r="P86" s="204">
        <f>O86*H86</f>
        <v>0</v>
      </c>
      <c r="Q86" s="204">
        <v>0.0015</v>
      </c>
      <c r="R86" s="204">
        <f>Q86*H86</f>
        <v>0.052499999999999998</v>
      </c>
      <c r="S86" s="204">
        <v>0</v>
      </c>
      <c r="T86" s="205">
        <f>S86*H86</f>
        <v>0</v>
      </c>
      <c r="AR86" s="14" t="s">
        <v>107</v>
      </c>
      <c r="AT86" s="14" t="s">
        <v>109</v>
      </c>
      <c r="AU86" s="14" t="s">
        <v>114</v>
      </c>
      <c r="AY86" s="14" t="s">
        <v>106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4" t="s">
        <v>114</v>
      </c>
      <c r="BK86" s="206">
        <f>ROUND(I86*H86,2)</f>
        <v>0</v>
      </c>
      <c r="BL86" s="14" t="s">
        <v>107</v>
      </c>
      <c r="BM86" s="14" t="s">
        <v>121</v>
      </c>
    </row>
    <row r="87" s="1" customFormat="1" ht="16.5" customHeight="1">
      <c r="B87" s="35"/>
      <c r="C87" s="195" t="s">
        <v>122</v>
      </c>
      <c r="D87" s="195" t="s">
        <v>109</v>
      </c>
      <c r="E87" s="196" t="s">
        <v>123</v>
      </c>
      <c r="F87" s="197" t="s">
        <v>124</v>
      </c>
      <c r="G87" s="198" t="s">
        <v>125</v>
      </c>
      <c r="H87" s="199">
        <v>0.5</v>
      </c>
      <c r="I87" s="200"/>
      <c r="J87" s="201">
        <f>ROUND(I87*H87,2)</f>
        <v>0</v>
      </c>
      <c r="K87" s="197" t="s">
        <v>113</v>
      </c>
      <c r="L87" s="40"/>
      <c r="M87" s="202" t="s">
        <v>1</v>
      </c>
      <c r="N87" s="203" t="s">
        <v>42</v>
      </c>
      <c r="O87" s="76"/>
      <c r="P87" s="204">
        <f>O87*H87</f>
        <v>0</v>
      </c>
      <c r="Q87" s="204">
        <v>0.048680000000000001</v>
      </c>
      <c r="R87" s="204">
        <f>Q87*H87</f>
        <v>0.024340000000000001</v>
      </c>
      <c r="S87" s="204">
        <v>0</v>
      </c>
      <c r="T87" s="205">
        <f>S87*H87</f>
        <v>0</v>
      </c>
      <c r="AR87" s="14" t="s">
        <v>107</v>
      </c>
      <c r="AT87" s="14" t="s">
        <v>109</v>
      </c>
      <c r="AU87" s="14" t="s">
        <v>114</v>
      </c>
      <c r="AY87" s="14" t="s">
        <v>106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4" t="s">
        <v>114</v>
      </c>
      <c r="BK87" s="206">
        <f>ROUND(I87*H87,2)</f>
        <v>0</v>
      </c>
      <c r="BL87" s="14" t="s">
        <v>107</v>
      </c>
      <c r="BM87" s="14" t="s">
        <v>126</v>
      </c>
    </row>
    <row r="88" s="1" customFormat="1" ht="16.5" customHeight="1">
      <c r="B88" s="35"/>
      <c r="C88" s="195" t="s">
        <v>107</v>
      </c>
      <c r="D88" s="195" t="s">
        <v>109</v>
      </c>
      <c r="E88" s="196" t="s">
        <v>127</v>
      </c>
      <c r="F88" s="197" t="s">
        <v>128</v>
      </c>
      <c r="G88" s="198" t="s">
        <v>112</v>
      </c>
      <c r="H88" s="199">
        <v>20</v>
      </c>
      <c r="I88" s="200"/>
      <c r="J88" s="201">
        <f>ROUND(I88*H88,2)</f>
        <v>0</v>
      </c>
      <c r="K88" s="197" t="s">
        <v>113</v>
      </c>
      <c r="L88" s="40"/>
      <c r="M88" s="202" t="s">
        <v>1</v>
      </c>
      <c r="N88" s="203" t="s">
        <v>42</v>
      </c>
      <c r="O88" s="76"/>
      <c r="P88" s="204">
        <f>O88*H88</f>
        <v>0</v>
      </c>
      <c r="Q88" s="204">
        <v>9.0000000000000006E-05</v>
      </c>
      <c r="R88" s="204">
        <f>Q88*H88</f>
        <v>0.0018000000000000002</v>
      </c>
      <c r="S88" s="204">
        <v>0</v>
      </c>
      <c r="T88" s="205">
        <f>S88*H88</f>
        <v>0</v>
      </c>
      <c r="AR88" s="14" t="s">
        <v>107</v>
      </c>
      <c r="AT88" s="14" t="s">
        <v>109</v>
      </c>
      <c r="AU88" s="14" t="s">
        <v>114</v>
      </c>
      <c r="AY88" s="14" t="s">
        <v>106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4" t="s">
        <v>114</v>
      </c>
      <c r="BK88" s="206">
        <f>ROUND(I88*H88,2)</f>
        <v>0</v>
      </c>
      <c r="BL88" s="14" t="s">
        <v>107</v>
      </c>
      <c r="BM88" s="14" t="s">
        <v>129</v>
      </c>
    </row>
    <row r="89" s="1" customFormat="1" ht="16.5" customHeight="1">
      <c r="B89" s="35"/>
      <c r="C89" s="195" t="s">
        <v>130</v>
      </c>
      <c r="D89" s="195" t="s">
        <v>109</v>
      </c>
      <c r="E89" s="196" t="s">
        <v>131</v>
      </c>
      <c r="F89" s="197" t="s">
        <v>132</v>
      </c>
      <c r="G89" s="198" t="s">
        <v>112</v>
      </c>
      <c r="H89" s="199">
        <v>5</v>
      </c>
      <c r="I89" s="200"/>
      <c r="J89" s="201">
        <f>ROUND(I89*H89,2)</f>
        <v>0</v>
      </c>
      <c r="K89" s="197" t="s">
        <v>113</v>
      </c>
      <c r="L89" s="40"/>
      <c r="M89" s="202" t="s">
        <v>1</v>
      </c>
      <c r="N89" s="203" t="s">
        <v>42</v>
      </c>
      <c r="O89" s="76"/>
      <c r="P89" s="204">
        <f>O89*H89</f>
        <v>0</v>
      </c>
      <c r="Q89" s="204">
        <v>0.002</v>
      </c>
      <c r="R89" s="204">
        <f>Q89*H89</f>
        <v>0.01</v>
      </c>
      <c r="S89" s="204">
        <v>0</v>
      </c>
      <c r="T89" s="205">
        <f>S89*H89</f>
        <v>0</v>
      </c>
      <c r="AR89" s="14" t="s">
        <v>107</v>
      </c>
      <c r="AT89" s="14" t="s">
        <v>109</v>
      </c>
      <c r="AU89" s="14" t="s">
        <v>114</v>
      </c>
      <c r="AY89" s="14" t="s">
        <v>106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4" t="s">
        <v>114</v>
      </c>
      <c r="BK89" s="206">
        <f>ROUND(I89*H89,2)</f>
        <v>0</v>
      </c>
      <c r="BL89" s="14" t="s">
        <v>107</v>
      </c>
      <c r="BM89" s="14" t="s">
        <v>133</v>
      </c>
    </row>
    <row r="90" s="10" customFormat="1" ht="22.8" customHeight="1">
      <c r="B90" s="179"/>
      <c r="C90" s="180"/>
      <c r="D90" s="181" t="s">
        <v>69</v>
      </c>
      <c r="E90" s="193" t="s">
        <v>134</v>
      </c>
      <c r="F90" s="193" t="s">
        <v>135</v>
      </c>
      <c r="G90" s="180"/>
      <c r="H90" s="180"/>
      <c r="I90" s="183"/>
      <c r="J90" s="194">
        <f>BK90</f>
        <v>0</v>
      </c>
      <c r="K90" s="180"/>
      <c r="L90" s="185"/>
      <c r="M90" s="186"/>
      <c r="N90" s="187"/>
      <c r="O90" s="187"/>
      <c r="P90" s="188">
        <f>P91</f>
        <v>0</v>
      </c>
      <c r="Q90" s="187"/>
      <c r="R90" s="188">
        <f>R91</f>
        <v>0</v>
      </c>
      <c r="S90" s="187"/>
      <c r="T90" s="189">
        <f>T91</f>
        <v>0.044999999999999998</v>
      </c>
      <c r="AR90" s="190" t="s">
        <v>75</v>
      </c>
      <c r="AT90" s="191" t="s">
        <v>69</v>
      </c>
      <c r="AU90" s="191" t="s">
        <v>75</v>
      </c>
      <c r="AY90" s="190" t="s">
        <v>106</v>
      </c>
      <c r="BK90" s="192">
        <f>BK91</f>
        <v>0</v>
      </c>
    </row>
    <row r="91" s="1" customFormat="1" ht="16.5" customHeight="1">
      <c r="B91" s="35"/>
      <c r="C91" s="195" t="s">
        <v>116</v>
      </c>
      <c r="D91" s="195" t="s">
        <v>109</v>
      </c>
      <c r="E91" s="196" t="s">
        <v>136</v>
      </c>
      <c r="F91" s="197" t="s">
        <v>137</v>
      </c>
      <c r="G91" s="198" t="s">
        <v>125</v>
      </c>
      <c r="H91" s="199">
        <v>0.5</v>
      </c>
      <c r="I91" s="200"/>
      <c r="J91" s="201">
        <f>ROUND(I91*H91,2)</f>
        <v>0</v>
      </c>
      <c r="K91" s="197" t="s">
        <v>113</v>
      </c>
      <c r="L91" s="40"/>
      <c r="M91" s="202" t="s">
        <v>1</v>
      </c>
      <c r="N91" s="203" t="s">
        <v>42</v>
      </c>
      <c r="O91" s="76"/>
      <c r="P91" s="204">
        <f>O91*H91</f>
        <v>0</v>
      </c>
      <c r="Q91" s="204">
        <v>0</v>
      </c>
      <c r="R91" s="204">
        <f>Q91*H91</f>
        <v>0</v>
      </c>
      <c r="S91" s="204">
        <v>0.089999999999999997</v>
      </c>
      <c r="T91" s="205">
        <f>S91*H91</f>
        <v>0.044999999999999998</v>
      </c>
      <c r="AR91" s="14" t="s">
        <v>107</v>
      </c>
      <c r="AT91" s="14" t="s">
        <v>109</v>
      </c>
      <c r="AU91" s="14" t="s">
        <v>114</v>
      </c>
      <c r="AY91" s="14" t="s">
        <v>106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4" t="s">
        <v>114</v>
      </c>
      <c r="BK91" s="206">
        <f>ROUND(I91*H91,2)</f>
        <v>0</v>
      </c>
      <c r="BL91" s="14" t="s">
        <v>107</v>
      </c>
      <c r="BM91" s="14" t="s">
        <v>138</v>
      </c>
    </row>
    <row r="92" s="10" customFormat="1" ht="22.8" customHeight="1">
      <c r="B92" s="179"/>
      <c r="C92" s="180"/>
      <c r="D92" s="181" t="s">
        <v>69</v>
      </c>
      <c r="E92" s="193" t="s">
        <v>139</v>
      </c>
      <c r="F92" s="193" t="s">
        <v>140</v>
      </c>
      <c r="G92" s="180"/>
      <c r="H92" s="180"/>
      <c r="I92" s="183"/>
      <c r="J92" s="194">
        <f>BK92</f>
        <v>0</v>
      </c>
      <c r="K92" s="180"/>
      <c r="L92" s="185"/>
      <c r="M92" s="186"/>
      <c r="N92" s="187"/>
      <c r="O92" s="187"/>
      <c r="P92" s="188">
        <f>SUM(P93:P99)</f>
        <v>0</v>
      </c>
      <c r="Q92" s="187"/>
      <c r="R92" s="188">
        <f>SUM(R93:R99)</f>
        <v>0</v>
      </c>
      <c r="S92" s="187"/>
      <c r="T92" s="189">
        <f>SUM(T93:T99)</f>
        <v>0</v>
      </c>
      <c r="AR92" s="190" t="s">
        <v>75</v>
      </c>
      <c r="AT92" s="191" t="s">
        <v>69</v>
      </c>
      <c r="AU92" s="191" t="s">
        <v>75</v>
      </c>
      <c r="AY92" s="190" t="s">
        <v>106</v>
      </c>
      <c r="BK92" s="192">
        <f>SUM(BK93:BK99)</f>
        <v>0</v>
      </c>
    </row>
    <row r="93" s="1" customFormat="1" ht="16.5" customHeight="1">
      <c r="B93" s="35"/>
      <c r="C93" s="195" t="s">
        <v>141</v>
      </c>
      <c r="D93" s="195" t="s">
        <v>109</v>
      </c>
      <c r="E93" s="196" t="s">
        <v>142</v>
      </c>
      <c r="F93" s="197" t="s">
        <v>143</v>
      </c>
      <c r="G93" s="198" t="s">
        <v>144</v>
      </c>
      <c r="H93" s="199">
        <v>0.13500000000000001</v>
      </c>
      <c r="I93" s="200"/>
      <c r="J93" s="201">
        <f>ROUND(I93*H93,2)</f>
        <v>0</v>
      </c>
      <c r="K93" s="197" t="s">
        <v>113</v>
      </c>
      <c r="L93" s="40"/>
      <c r="M93" s="202" t="s">
        <v>1</v>
      </c>
      <c r="N93" s="203" t="s">
        <v>42</v>
      </c>
      <c r="O93" s="76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AR93" s="14" t="s">
        <v>107</v>
      </c>
      <c r="AT93" s="14" t="s">
        <v>109</v>
      </c>
      <c r="AU93" s="14" t="s">
        <v>114</v>
      </c>
      <c r="AY93" s="14" t="s">
        <v>106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4" t="s">
        <v>114</v>
      </c>
      <c r="BK93" s="206">
        <f>ROUND(I93*H93,2)</f>
        <v>0</v>
      </c>
      <c r="BL93" s="14" t="s">
        <v>107</v>
      </c>
      <c r="BM93" s="14" t="s">
        <v>145</v>
      </c>
    </row>
    <row r="94" s="1" customFormat="1" ht="16.5" customHeight="1">
      <c r="B94" s="35"/>
      <c r="C94" s="195" t="s">
        <v>146</v>
      </c>
      <c r="D94" s="195" t="s">
        <v>109</v>
      </c>
      <c r="E94" s="196" t="s">
        <v>147</v>
      </c>
      <c r="F94" s="197" t="s">
        <v>148</v>
      </c>
      <c r="G94" s="198" t="s">
        <v>144</v>
      </c>
      <c r="H94" s="199">
        <v>1.2150000000000001</v>
      </c>
      <c r="I94" s="200"/>
      <c r="J94" s="201">
        <f>ROUND(I94*H94,2)</f>
        <v>0</v>
      </c>
      <c r="K94" s="197" t="s">
        <v>113</v>
      </c>
      <c r="L94" s="40"/>
      <c r="M94" s="202" t="s">
        <v>1</v>
      </c>
      <c r="N94" s="203" t="s">
        <v>42</v>
      </c>
      <c r="O94" s="76"/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AR94" s="14" t="s">
        <v>107</v>
      </c>
      <c r="AT94" s="14" t="s">
        <v>109</v>
      </c>
      <c r="AU94" s="14" t="s">
        <v>114</v>
      </c>
      <c r="AY94" s="14" t="s">
        <v>106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4" t="s">
        <v>114</v>
      </c>
      <c r="BK94" s="206">
        <f>ROUND(I94*H94,2)</f>
        <v>0</v>
      </c>
      <c r="BL94" s="14" t="s">
        <v>107</v>
      </c>
      <c r="BM94" s="14" t="s">
        <v>149</v>
      </c>
    </row>
    <row r="95" s="11" customFormat="1">
      <c r="B95" s="207"/>
      <c r="C95" s="208"/>
      <c r="D95" s="209" t="s">
        <v>150</v>
      </c>
      <c r="E95" s="210" t="s">
        <v>1</v>
      </c>
      <c r="F95" s="211" t="s">
        <v>151</v>
      </c>
      <c r="G95" s="208"/>
      <c r="H95" s="210" t="s">
        <v>1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150</v>
      </c>
      <c r="AU95" s="217" t="s">
        <v>114</v>
      </c>
      <c r="AV95" s="11" t="s">
        <v>75</v>
      </c>
      <c r="AW95" s="11" t="s">
        <v>31</v>
      </c>
      <c r="AX95" s="11" t="s">
        <v>70</v>
      </c>
      <c r="AY95" s="217" t="s">
        <v>106</v>
      </c>
    </row>
    <row r="96" s="12" customFormat="1">
      <c r="B96" s="218"/>
      <c r="C96" s="219"/>
      <c r="D96" s="209" t="s">
        <v>150</v>
      </c>
      <c r="E96" s="220" t="s">
        <v>1</v>
      </c>
      <c r="F96" s="221" t="s">
        <v>152</v>
      </c>
      <c r="G96" s="219"/>
      <c r="H96" s="222">
        <v>1.2150000000000001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150</v>
      </c>
      <c r="AU96" s="228" t="s">
        <v>114</v>
      </c>
      <c r="AV96" s="12" t="s">
        <v>114</v>
      </c>
      <c r="AW96" s="12" t="s">
        <v>31</v>
      </c>
      <c r="AX96" s="12" t="s">
        <v>75</v>
      </c>
      <c r="AY96" s="228" t="s">
        <v>106</v>
      </c>
    </row>
    <row r="97" s="1" customFormat="1" ht="16.5" customHeight="1">
      <c r="B97" s="35"/>
      <c r="C97" s="195" t="s">
        <v>134</v>
      </c>
      <c r="D97" s="195" t="s">
        <v>109</v>
      </c>
      <c r="E97" s="196" t="s">
        <v>153</v>
      </c>
      <c r="F97" s="197" t="s">
        <v>154</v>
      </c>
      <c r="G97" s="198" t="s">
        <v>144</v>
      </c>
      <c r="H97" s="199">
        <v>0.13500000000000001</v>
      </c>
      <c r="I97" s="200"/>
      <c r="J97" s="201">
        <f>ROUND(I97*H97,2)</f>
        <v>0</v>
      </c>
      <c r="K97" s="197" t="s">
        <v>113</v>
      </c>
      <c r="L97" s="40"/>
      <c r="M97" s="202" t="s">
        <v>1</v>
      </c>
      <c r="N97" s="203" t="s">
        <v>42</v>
      </c>
      <c r="O97" s="76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AR97" s="14" t="s">
        <v>107</v>
      </c>
      <c r="AT97" s="14" t="s">
        <v>109</v>
      </c>
      <c r="AU97" s="14" t="s">
        <v>114</v>
      </c>
      <c r="AY97" s="14" t="s">
        <v>106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4" t="s">
        <v>114</v>
      </c>
      <c r="BK97" s="206">
        <f>ROUND(I97*H97,2)</f>
        <v>0</v>
      </c>
      <c r="BL97" s="14" t="s">
        <v>107</v>
      </c>
      <c r="BM97" s="14" t="s">
        <v>155</v>
      </c>
    </row>
    <row r="98" s="1" customFormat="1" ht="16.5" customHeight="1">
      <c r="B98" s="35"/>
      <c r="C98" s="195" t="s">
        <v>156</v>
      </c>
      <c r="D98" s="195" t="s">
        <v>109</v>
      </c>
      <c r="E98" s="196" t="s">
        <v>157</v>
      </c>
      <c r="F98" s="197" t="s">
        <v>158</v>
      </c>
      <c r="G98" s="198" t="s">
        <v>144</v>
      </c>
      <c r="H98" s="199">
        <v>0.044999999999999998</v>
      </c>
      <c r="I98" s="200"/>
      <c r="J98" s="201">
        <f>ROUND(I98*H98,2)</f>
        <v>0</v>
      </c>
      <c r="K98" s="197" t="s">
        <v>113</v>
      </c>
      <c r="L98" s="40"/>
      <c r="M98" s="202" t="s">
        <v>1</v>
      </c>
      <c r="N98" s="203" t="s">
        <v>42</v>
      </c>
      <c r="O98" s="76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AR98" s="14" t="s">
        <v>107</v>
      </c>
      <c r="AT98" s="14" t="s">
        <v>109</v>
      </c>
      <c r="AU98" s="14" t="s">
        <v>114</v>
      </c>
      <c r="AY98" s="14" t="s">
        <v>106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4" t="s">
        <v>114</v>
      </c>
      <c r="BK98" s="206">
        <f>ROUND(I98*H98,2)</f>
        <v>0</v>
      </c>
      <c r="BL98" s="14" t="s">
        <v>107</v>
      </c>
      <c r="BM98" s="14" t="s">
        <v>159</v>
      </c>
    </row>
    <row r="99" s="1" customFormat="1" ht="16.5" customHeight="1">
      <c r="B99" s="35"/>
      <c r="C99" s="195" t="s">
        <v>160</v>
      </c>
      <c r="D99" s="195" t="s">
        <v>109</v>
      </c>
      <c r="E99" s="196" t="s">
        <v>161</v>
      </c>
      <c r="F99" s="197" t="s">
        <v>162</v>
      </c>
      <c r="G99" s="198" t="s">
        <v>144</v>
      </c>
      <c r="H99" s="199">
        <v>0.089999999999999997</v>
      </c>
      <c r="I99" s="200"/>
      <c r="J99" s="201">
        <f>ROUND(I99*H99,2)</f>
        <v>0</v>
      </c>
      <c r="K99" s="197" t="s">
        <v>113</v>
      </c>
      <c r="L99" s="40"/>
      <c r="M99" s="202" t="s">
        <v>1</v>
      </c>
      <c r="N99" s="203" t="s">
        <v>42</v>
      </c>
      <c r="O99" s="76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AR99" s="14" t="s">
        <v>107</v>
      </c>
      <c r="AT99" s="14" t="s">
        <v>109</v>
      </c>
      <c r="AU99" s="14" t="s">
        <v>114</v>
      </c>
      <c r="AY99" s="14" t="s">
        <v>106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4" t="s">
        <v>114</v>
      </c>
      <c r="BK99" s="206">
        <f>ROUND(I99*H99,2)</f>
        <v>0</v>
      </c>
      <c r="BL99" s="14" t="s">
        <v>107</v>
      </c>
      <c r="BM99" s="14" t="s">
        <v>163</v>
      </c>
    </row>
    <row r="100" s="10" customFormat="1" ht="22.8" customHeight="1">
      <c r="B100" s="179"/>
      <c r="C100" s="180"/>
      <c r="D100" s="181" t="s">
        <v>69</v>
      </c>
      <c r="E100" s="193" t="s">
        <v>164</v>
      </c>
      <c r="F100" s="193" t="s">
        <v>165</v>
      </c>
      <c r="G100" s="180"/>
      <c r="H100" s="180"/>
      <c r="I100" s="183"/>
      <c r="J100" s="194">
        <f>BK100</f>
        <v>0</v>
      </c>
      <c r="K100" s="180"/>
      <c r="L100" s="185"/>
      <c r="M100" s="186"/>
      <c r="N100" s="187"/>
      <c r="O100" s="187"/>
      <c r="P100" s="188">
        <f>P101</f>
        <v>0</v>
      </c>
      <c r="Q100" s="187"/>
      <c r="R100" s="188">
        <f>R101</f>
        <v>0</v>
      </c>
      <c r="S100" s="187"/>
      <c r="T100" s="189">
        <f>T101</f>
        <v>0</v>
      </c>
      <c r="AR100" s="190" t="s">
        <v>75</v>
      </c>
      <c r="AT100" s="191" t="s">
        <v>69</v>
      </c>
      <c r="AU100" s="191" t="s">
        <v>75</v>
      </c>
      <c r="AY100" s="190" t="s">
        <v>106</v>
      </c>
      <c r="BK100" s="192">
        <f>BK101</f>
        <v>0</v>
      </c>
    </row>
    <row r="101" s="1" customFormat="1" ht="16.5" customHeight="1">
      <c r="B101" s="35"/>
      <c r="C101" s="195" t="s">
        <v>166</v>
      </c>
      <c r="D101" s="195" t="s">
        <v>109</v>
      </c>
      <c r="E101" s="196" t="s">
        <v>167</v>
      </c>
      <c r="F101" s="197" t="s">
        <v>168</v>
      </c>
      <c r="G101" s="198" t="s">
        <v>144</v>
      </c>
      <c r="H101" s="199">
        <v>0.14199999999999999</v>
      </c>
      <c r="I101" s="200"/>
      <c r="J101" s="201">
        <f>ROUND(I101*H101,2)</f>
        <v>0</v>
      </c>
      <c r="K101" s="197" t="s">
        <v>113</v>
      </c>
      <c r="L101" s="40"/>
      <c r="M101" s="202" t="s">
        <v>1</v>
      </c>
      <c r="N101" s="203" t="s">
        <v>42</v>
      </c>
      <c r="O101" s="76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AR101" s="14" t="s">
        <v>107</v>
      </c>
      <c r="AT101" s="14" t="s">
        <v>109</v>
      </c>
      <c r="AU101" s="14" t="s">
        <v>114</v>
      </c>
      <c r="AY101" s="14" t="s">
        <v>106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4" t="s">
        <v>114</v>
      </c>
      <c r="BK101" s="206">
        <f>ROUND(I101*H101,2)</f>
        <v>0</v>
      </c>
      <c r="BL101" s="14" t="s">
        <v>107</v>
      </c>
      <c r="BM101" s="14" t="s">
        <v>169</v>
      </c>
    </row>
    <row r="102" s="10" customFormat="1" ht="25.92" customHeight="1">
      <c r="B102" s="179"/>
      <c r="C102" s="180"/>
      <c r="D102" s="181" t="s">
        <v>69</v>
      </c>
      <c r="E102" s="182" t="s">
        <v>170</v>
      </c>
      <c r="F102" s="182" t="s">
        <v>171</v>
      </c>
      <c r="G102" s="180"/>
      <c r="H102" s="180"/>
      <c r="I102" s="183"/>
      <c r="J102" s="184">
        <f>BK102</f>
        <v>0</v>
      </c>
      <c r="K102" s="180"/>
      <c r="L102" s="185"/>
      <c r="M102" s="186"/>
      <c r="N102" s="187"/>
      <c r="O102" s="187"/>
      <c r="P102" s="188">
        <f>P103</f>
        <v>0</v>
      </c>
      <c r="Q102" s="187"/>
      <c r="R102" s="188">
        <f>R103</f>
        <v>0.298732</v>
      </c>
      <c r="S102" s="187"/>
      <c r="T102" s="189">
        <f>T103</f>
        <v>0.089999999999999997</v>
      </c>
      <c r="AR102" s="190" t="s">
        <v>114</v>
      </c>
      <c r="AT102" s="191" t="s">
        <v>69</v>
      </c>
      <c r="AU102" s="191" t="s">
        <v>70</v>
      </c>
      <c r="AY102" s="190" t="s">
        <v>106</v>
      </c>
      <c r="BK102" s="192">
        <f>BK103</f>
        <v>0</v>
      </c>
    </row>
    <row r="103" s="10" customFormat="1" ht="22.8" customHeight="1">
      <c r="B103" s="179"/>
      <c r="C103" s="180"/>
      <c r="D103" s="181" t="s">
        <v>69</v>
      </c>
      <c r="E103" s="193" t="s">
        <v>172</v>
      </c>
      <c r="F103" s="193" t="s">
        <v>173</v>
      </c>
      <c r="G103" s="180"/>
      <c r="H103" s="180"/>
      <c r="I103" s="183"/>
      <c r="J103" s="194">
        <f>BK103</f>
        <v>0</v>
      </c>
      <c r="K103" s="180"/>
      <c r="L103" s="185"/>
      <c r="M103" s="186"/>
      <c r="N103" s="187"/>
      <c r="O103" s="187"/>
      <c r="P103" s="188">
        <f>SUM(P104:P119)</f>
        <v>0</v>
      </c>
      <c r="Q103" s="187"/>
      <c r="R103" s="188">
        <f>SUM(R104:R119)</f>
        <v>0.298732</v>
      </c>
      <c r="S103" s="187"/>
      <c r="T103" s="189">
        <f>SUM(T104:T119)</f>
        <v>0.089999999999999997</v>
      </c>
      <c r="AR103" s="190" t="s">
        <v>114</v>
      </c>
      <c r="AT103" s="191" t="s">
        <v>69</v>
      </c>
      <c r="AU103" s="191" t="s">
        <v>75</v>
      </c>
      <c r="AY103" s="190" t="s">
        <v>106</v>
      </c>
      <c r="BK103" s="192">
        <f>SUM(BK104:BK119)</f>
        <v>0</v>
      </c>
    </row>
    <row r="104" s="1" customFormat="1" ht="16.5" customHeight="1">
      <c r="B104" s="35"/>
      <c r="C104" s="195" t="s">
        <v>174</v>
      </c>
      <c r="D104" s="195" t="s">
        <v>109</v>
      </c>
      <c r="E104" s="196" t="s">
        <v>175</v>
      </c>
      <c r="F104" s="197" t="s">
        <v>176</v>
      </c>
      <c r="G104" s="198" t="s">
        <v>125</v>
      </c>
      <c r="H104" s="199">
        <v>36</v>
      </c>
      <c r="I104" s="200"/>
      <c r="J104" s="201">
        <f>ROUND(I104*H104,2)</f>
        <v>0</v>
      </c>
      <c r="K104" s="197" t="s">
        <v>113</v>
      </c>
      <c r="L104" s="40"/>
      <c r="M104" s="202" t="s">
        <v>1</v>
      </c>
      <c r="N104" s="203" t="s">
        <v>42</v>
      </c>
      <c r="O104" s="76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AR104" s="14" t="s">
        <v>177</v>
      </c>
      <c r="AT104" s="14" t="s">
        <v>109</v>
      </c>
      <c r="AU104" s="14" t="s">
        <v>114</v>
      </c>
      <c r="AY104" s="14" t="s">
        <v>106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4" t="s">
        <v>114</v>
      </c>
      <c r="BK104" s="206">
        <f>ROUND(I104*H104,2)</f>
        <v>0</v>
      </c>
      <c r="BL104" s="14" t="s">
        <v>177</v>
      </c>
      <c r="BM104" s="14" t="s">
        <v>178</v>
      </c>
    </row>
    <row r="105" s="1" customFormat="1" ht="16.5" customHeight="1">
      <c r="B105" s="35"/>
      <c r="C105" s="195" t="s">
        <v>179</v>
      </c>
      <c r="D105" s="195" t="s">
        <v>109</v>
      </c>
      <c r="E105" s="196" t="s">
        <v>180</v>
      </c>
      <c r="F105" s="197" t="s">
        <v>181</v>
      </c>
      <c r="G105" s="198" t="s">
        <v>125</v>
      </c>
      <c r="H105" s="199">
        <v>36</v>
      </c>
      <c r="I105" s="200"/>
      <c r="J105" s="201">
        <f>ROUND(I105*H105,2)</f>
        <v>0</v>
      </c>
      <c r="K105" s="197" t="s">
        <v>113</v>
      </c>
      <c r="L105" s="40"/>
      <c r="M105" s="202" t="s">
        <v>1</v>
      </c>
      <c r="N105" s="203" t="s">
        <v>42</v>
      </c>
      <c r="O105" s="76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5">
        <f>S105*H105</f>
        <v>0</v>
      </c>
      <c r="AR105" s="14" t="s">
        <v>177</v>
      </c>
      <c r="AT105" s="14" t="s">
        <v>109</v>
      </c>
      <c r="AU105" s="14" t="s">
        <v>114</v>
      </c>
      <c r="AY105" s="14" t="s">
        <v>106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4" t="s">
        <v>114</v>
      </c>
      <c r="BK105" s="206">
        <f>ROUND(I105*H105,2)</f>
        <v>0</v>
      </c>
      <c r="BL105" s="14" t="s">
        <v>177</v>
      </c>
      <c r="BM105" s="14" t="s">
        <v>182</v>
      </c>
    </row>
    <row r="106" s="1" customFormat="1" ht="16.5" customHeight="1">
      <c r="B106" s="35"/>
      <c r="C106" s="195" t="s">
        <v>8</v>
      </c>
      <c r="D106" s="195" t="s">
        <v>109</v>
      </c>
      <c r="E106" s="196" t="s">
        <v>183</v>
      </c>
      <c r="F106" s="197" t="s">
        <v>184</v>
      </c>
      <c r="G106" s="198" t="s">
        <v>125</v>
      </c>
      <c r="H106" s="199">
        <v>36</v>
      </c>
      <c r="I106" s="200"/>
      <c r="J106" s="201">
        <f>ROUND(I106*H106,2)</f>
        <v>0</v>
      </c>
      <c r="K106" s="197" t="s">
        <v>113</v>
      </c>
      <c r="L106" s="40"/>
      <c r="M106" s="202" t="s">
        <v>1</v>
      </c>
      <c r="N106" s="203" t="s">
        <v>42</v>
      </c>
      <c r="O106" s="76"/>
      <c r="P106" s="204">
        <f>O106*H106</f>
        <v>0</v>
      </c>
      <c r="Q106" s="204">
        <v>3.0000000000000001E-05</v>
      </c>
      <c r="R106" s="204">
        <f>Q106*H106</f>
        <v>0.00108</v>
      </c>
      <c r="S106" s="204">
        <v>0</v>
      </c>
      <c r="T106" s="205">
        <f>S106*H106</f>
        <v>0</v>
      </c>
      <c r="AR106" s="14" t="s">
        <v>177</v>
      </c>
      <c r="AT106" s="14" t="s">
        <v>109</v>
      </c>
      <c r="AU106" s="14" t="s">
        <v>114</v>
      </c>
      <c r="AY106" s="14" t="s">
        <v>106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4" t="s">
        <v>114</v>
      </c>
      <c r="BK106" s="206">
        <f>ROUND(I106*H106,2)</f>
        <v>0</v>
      </c>
      <c r="BL106" s="14" t="s">
        <v>177</v>
      </c>
      <c r="BM106" s="14" t="s">
        <v>185</v>
      </c>
    </row>
    <row r="107" s="1" customFormat="1" ht="16.5" customHeight="1">
      <c r="B107" s="35"/>
      <c r="C107" s="195" t="s">
        <v>177</v>
      </c>
      <c r="D107" s="195" t="s">
        <v>109</v>
      </c>
      <c r="E107" s="196" t="s">
        <v>186</v>
      </c>
      <c r="F107" s="197" t="s">
        <v>187</v>
      </c>
      <c r="G107" s="198" t="s">
        <v>125</v>
      </c>
      <c r="H107" s="199">
        <v>36</v>
      </c>
      <c r="I107" s="200"/>
      <c r="J107" s="201">
        <f>ROUND(I107*H107,2)</f>
        <v>0</v>
      </c>
      <c r="K107" s="197" t="s">
        <v>113</v>
      </c>
      <c r="L107" s="40"/>
      <c r="M107" s="202" t="s">
        <v>1</v>
      </c>
      <c r="N107" s="203" t="s">
        <v>42</v>
      </c>
      <c r="O107" s="76"/>
      <c r="P107" s="204">
        <f>O107*H107</f>
        <v>0</v>
      </c>
      <c r="Q107" s="204">
        <v>6.9999999999999994E-05</v>
      </c>
      <c r="R107" s="204">
        <f>Q107*H107</f>
        <v>0.0025199999999999997</v>
      </c>
      <c r="S107" s="204">
        <v>0</v>
      </c>
      <c r="T107" s="205">
        <f>S107*H107</f>
        <v>0</v>
      </c>
      <c r="AR107" s="14" t="s">
        <v>177</v>
      </c>
      <c r="AT107" s="14" t="s">
        <v>109</v>
      </c>
      <c r="AU107" s="14" t="s">
        <v>114</v>
      </c>
      <c r="AY107" s="14" t="s">
        <v>106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4" t="s">
        <v>114</v>
      </c>
      <c r="BK107" s="206">
        <f>ROUND(I107*H107,2)</f>
        <v>0</v>
      </c>
      <c r="BL107" s="14" t="s">
        <v>177</v>
      </c>
      <c r="BM107" s="14" t="s">
        <v>188</v>
      </c>
    </row>
    <row r="108" s="1" customFormat="1" ht="16.5" customHeight="1">
      <c r="B108" s="35"/>
      <c r="C108" s="195" t="s">
        <v>189</v>
      </c>
      <c r="D108" s="195" t="s">
        <v>109</v>
      </c>
      <c r="E108" s="196" t="s">
        <v>190</v>
      </c>
      <c r="F108" s="197" t="s">
        <v>191</v>
      </c>
      <c r="G108" s="198" t="s">
        <v>125</v>
      </c>
      <c r="H108" s="199">
        <v>36</v>
      </c>
      <c r="I108" s="200"/>
      <c r="J108" s="201">
        <f>ROUND(I108*H108,2)</f>
        <v>0</v>
      </c>
      <c r="K108" s="197" t="s">
        <v>113</v>
      </c>
      <c r="L108" s="40"/>
      <c r="M108" s="202" t="s">
        <v>1</v>
      </c>
      <c r="N108" s="203" t="s">
        <v>42</v>
      </c>
      <c r="O108" s="76"/>
      <c r="P108" s="204">
        <f>O108*H108</f>
        <v>0</v>
      </c>
      <c r="Q108" s="204">
        <v>0.0045500000000000002</v>
      </c>
      <c r="R108" s="204">
        <f>Q108*H108</f>
        <v>0.1638</v>
      </c>
      <c r="S108" s="204">
        <v>0</v>
      </c>
      <c r="T108" s="205">
        <f>S108*H108</f>
        <v>0</v>
      </c>
      <c r="AR108" s="14" t="s">
        <v>177</v>
      </c>
      <c r="AT108" s="14" t="s">
        <v>109</v>
      </c>
      <c r="AU108" s="14" t="s">
        <v>114</v>
      </c>
      <c r="AY108" s="14" t="s">
        <v>106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4" t="s">
        <v>114</v>
      </c>
      <c r="BK108" s="206">
        <f>ROUND(I108*H108,2)</f>
        <v>0</v>
      </c>
      <c r="BL108" s="14" t="s">
        <v>177</v>
      </c>
      <c r="BM108" s="14" t="s">
        <v>192</v>
      </c>
    </row>
    <row r="109" s="1" customFormat="1" ht="16.5" customHeight="1">
      <c r="B109" s="35"/>
      <c r="C109" s="195" t="s">
        <v>193</v>
      </c>
      <c r="D109" s="195" t="s">
        <v>109</v>
      </c>
      <c r="E109" s="196" t="s">
        <v>194</v>
      </c>
      <c r="F109" s="197" t="s">
        <v>195</v>
      </c>
      <c r="G109" s="198" t="s">
        <v>125</v>
      </c>
      <c r="H109" s="199">
        <v>36</v>
      </c>
      <c r="I109" s="200"/>
      <c r="J109" s="201">
        <f>ROUND(I109*H109,2)</f>
        <v>0</v>
      </c>
      <c r="K109" s="197" t="s">
        <v>113</v>
      </c>
      <c r="L109" s="40"/>
      <c r="M109" s="202" t="s">
        <v>1</v>
      </c>
      <c r="N109" s="203" t="s">
        <v>42</v>
      </c>
      <c r="O109" s="76"/>
      <c r="P109" s="204">
        <f>O109*H109</f>
        <v>0</v>
      </c>
      <c r="Q109" s="204">
        <v>0</v>
      </c>
      <c r="R109" s="204">
        <f>Q109*H109</f>
        <v>0</v>
      </c>
      <c r="S109" s="204">
        <v>0.0025000000000000001</v>
      </c>
      <c r="T109" s="205">
        <f>S109*H109</f>
        <v>0.089999999999999997</v>
      </c>
      <c r="AR109" s="14" t="s">
        <v>177</v>
      </c>
      <c r="AT109" s="14" t="s">
        <v>109</v>
      </c>
      <c r="AU109" s="14" t="s">
        <v>114</v>
      </c>
      <c r="AY109" s="14" t="s">
        <v>106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4" t="s">
        <v>114</v>
      </c>
      <c r="BK109" s="206">
        <f>ROUND(I109*H109,2)</f>
        <v>0</v>
      </c>
      <c r="BL109" s="14" t="s">
        <v>177</v>
      </c>
      <c r="BM109" s="14" t="s">
        <v>196</v>
      </c>
    </row>
    <row r="110" s="1" customFormat="1" ht="16.5" customHeight="1">
      <c r="B110" s="35"/>
      <c r="C110" s="195" t="s">
        <v>197</v>
      </c>
      <c r="D110" s="195" t="s">
        <v>109</v>
      </c>
      <c r="E110" s="196" t="s">
        <v>198</v>
      </c>
      <c r="F110" s="197" t="s">
        <v>199</v>
      </c>
      <c r="G110" s="198" t="s">
        <v>125</v>
      </c>
      <c r="H110" s="199">
        <v>36</v>
      </c>
      <c r="I110" s="200"/>
      <c r="J110" s="201">
        <f>ROUND(I110*H110,2)</f>
        <v>0</v>
      </c>
      <c r="K110" s="197" t="s">
        <v>113</v>
      </c>
      <c r="L110" s="40"/>
      <c r="M110" s="202" t="s">
        <v>1</v>
      </c>
      <c r="N110" s="203" t="s">
        <v>42</v>
      </c>
      <c r="O110" s="76"/>
      <c r="P110" s="204">
        <f>O110*H110</f>
        <v>0</v>
      </c>
      <c r="Q110" s="204">
        <v>0.00029999999999999997</v>
      </c>
      <c r="R110" s="204">
        <f>Q110*H110</f>
        <v>0.010799999999999999</v>
      </c>
      <c r="S110" s="204">
        <v>0</v>
      </c>
      <c r="T110" s="205">
        <f>S110*H110</f>
        <v>0</v>
      </c>
      <c r="AR110" s="14" t="s">
        <v>177</v>
      </c>
      <c r="AT110" s="14" t="s">
        <v>109</v>
      </c>
      <c r="AU110" s="14" t="s">
        <v>114</v>
      </c>
      <c r="AY110" s="14" t="s">
        <v>106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4" t="s">
        <v>114</v>
      </c>
      <c r="BK110" s="206">
        <f>ROUND(I110*H110,2)</f>
        <v>0</v>
      </c>
      <c r="BL110" s="14" t="s">
        <v>177</v>
      </c>
      <c r="BM110" s="14" t="s">
        <v>200</v>
      </c>
    </row>
    <row r="111" s="1" customFormat="1" ht="16.5" customHeight="1">
      <c r="B111" s="35"/>
      <c r="C111" s="229" t="s">
        <v>201</v>
      </c>
      <c r="D111" s="229" t="s">
        <v>202</v>
      </c>
      <c r="E111" s="230" t="s">
        <v>203</v>
      </c>
      <c r="F111" s="231" t="s">
        <v>204</v>
      </c>
      <c r="G111" s="232" t="s">
        <v>125</v>
      </c>
      <c r="H111" s="233">
        <v>39.600000000000001</v>
      </c>
      <c r="I111" s="234"/>
      <c r="J111" s="235">
        <f>ROUND(I111*H111,2)</f>
        <v>0</v>
      </c>
      <c r="K111" s="231" t="s">
        <v>113</v>
      </c>
      <c r="L111" s="236"/>
      <c r="M111" s="237" t="s">
        <v>1</v>
      </c>
      <c r="N111" s="238" t="s">
        <v>42</v>
      </c>
      <c r="O111" s="76"/>
      <c r="P111" s="204">
        <f>O111*H111</f>
        <v>0</v>
      </c>
      <c r="Q111" s="204">
        <v>0.0028300000000000001</v>
      </c>
      <c r="R111" s="204">
        <f>Q111*H111</f>
        <v>0.112068</v>
      </c>
      <c r="S111" s="204">
        <v>0</v>
      </c>
      <c r="T111" s="205">
        <f>S111*H111</f>
        <v>0</v>
      </c>
      <c r="AR111" s="14" t="s">
        <v>205</v>
      </c>
      <c r="AT111" s="14" t="s">
        <v>202</v>
      </c>
      <c r="AU111" s="14" t="s">
        <v>114</v>
      </c>
      <c r="AY111" s="14" t="s">
        <v>106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4" t="s">
        <v>114</v>
      </c>
      <c r="BK111" s="206">
        <f>ROUND(I111*H111,2)</f>
        <v>0</v>
      </c>
      <c r="BL111" s="14" t="s">
        <v>177</v>
      </c>
      <c r="BM111" s="14" t="s">
        <v>206</v>
      </c>
    </row>
    <row r="112" s="12" customFormat="1">
      <c r="B112" s="218"/>
      <c r="C112" s="219"/>
      <c r="D112" s="209" t="s">
        <v>150</v>
      </c>
      <c r="E112" s="219"/>
      <c r="F112" s="221" t="s">
        <v>207</v>
      </c>
      <c r="G112" s="219"/>
      <c r="H112" s="222">
        <v>39.600000000000001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150</v>
      </c>
      <c r="AU112" s="228" t="s">
        <v>114</v>
      </c>
      <c r="AV112" s="12" t="s">
        <v>114</v>
      </c>
      <c r="AW112" s="12" t="s">
        <v>4</v>
      </c>
      <c r="AX112" s="12" t="s">
        <v>75</v>
      </c>
      <c r="AY112" s="228" t="s">
        <v>106</v>
      </c>
    </row>
    <row r="113" s="1" customFormat="1" ht="16.5" customHeight="1">
      <c r="B113" s="35"/>
      <c r="C113" s="195" t="s">
        <v>7</v>
      </c>
      <c r="D113" s="195" t="s">
        <v>109</v>
      </c>
      <c r="E113" s="196" t="s">
        <v>208</v>
      </c>
      <c r="F113" s="197" t="s">
        <v>209</v>
      </c>
      <c r="G113" s="198" t="s">
        <v>120</v>
      </c>
      <c r="H113" s="199">
        <v>13</v>
      </c>
      <c r="I113" s="200"/>
      <c r="J113" s="201">
        <f>ROUND(I113*H113,2)</f>
        <v>0</v>
      </c>
      <c r="K113" s="197" t="s">
        <v>113</v>
      </c>
      <c r="L113" s="40"/>
      <c r="M113" s="202" t="s">
        <v>1</v>
      </c>
      <c r="N113" s="203" t="s">
        <v>42</v>
      </c>
      <c r="O113" s="76"/>
      <c r="P113" s="204">
        <f>O113*H113</f>
        <v>0</v>
      </c>
      <c r="Q113" s="204">
        <v>2.0000000000000002E-05</v>
      </c>
      <c r="R113" s="204">
        <f>Q113*H113</f>
        <v>0.00026000000000000003</v>
      </c>
      <c r="S113" s="204">
        <v>0</v>
      </c>
      <c r="T113" s="205">
        <f>S113*H113</f>
        <v>0</v>
      </c>
      <c r="AR113" s="14" t="s">
        <v>177</v>
      </c>
      <c r="AT113" s="14" t="s">
        <v>109</v>
      </c>
      <c r="AU113" s="14" t="s">
        <v>114</v>
      </c>
      <c r="AY113" s="14" t="s">
        <v>106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4" t="s">
        <v>114</v>
      </c>
      <c r="BK113" s="206">
        <f>ROUND(I113*H113,2)</f>
        <v>0</v>
      </c>
      <c r="BL113" s="14" t="s">
        <v>177</v>
      </c>
      <c r="BM113" s="14" t="s">
        <v>210</v>
      </c>
    </row>
    <row r="114" s="1" customFormat="1" ht="16.5" customHeight="1">
      <c r="B114" s="35"/>
      <c r="C114" s="195" t="s">
        <v>211</v>
      </c>
      <c r="D114" s="195" t="s">
        <v>109</v>
      </c>
      <c r="E114" s="196" t="s">
        <v>212</v>
      </c>
      <c r="F114" s="197" t="s">
        <v>213</v>
      </c>
      <c r="G114" s="198" t="s">
        <v>120</v>
      </c>
      <c r="H114" s="199">
        <v>35</v>
      </c>
      <c r="I114" s="200"/>
      <c r="J114" s="201">
        <f>ROUND(I114*H114,2)</f>
        <v>0</v>
      </c>
      <c r="K114" s="197" t="s">
        <v>113</v>
      </c>
      <c r="L114" s="40"/>
      <c r="M114" s="202" t="s">
        <v>1</v>
      </c>
      <c r="N114" s="203" t="s">
        <v>42</v>
      </c>
      <c r="O114" s="76"/>
      <c r="P114" s="204">
        <f>O114*H114</f>
        <v>0</v>
      </c>
      <c r="Q114" s="204">
        <v>1.0000000000000001E-05</v>
      </c>
      <c r="R114" s="204">
        <f>Q114*H114</f>
        <v>0.00035000000000000005</v>
      </c>
      <c r="S114" s="204">
        <v>0</v>
      </c>
      <c r="T114" s="205">
        <f>S114*H114</f>
        <v>0</v>
      </c>
      <c r="AR114" s="14" t="s">
        <v>177</v>
      </c>
      <c r="AT114" s="14" t="s">
        <v>109</v>
      </c>
      <c r="AU114" s="14" t="s">
        <v>114</v>
      </c>
      <c r="AY114" s="14" t="s">
        <v>106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4" t="s">
        <v>114</v>
      </c>
      <c r="BK114" s="206">
        <f>ROUND(I114*H114,2)</f>
        <v>0</v>
      </c>
      <c r="BL114" s="14" t="s">
        <v>177</v>
      </c>
      <c r="BM114" s="14" t="s">
        <v>214</v>
      </c>
    </row>
    <row r="115" s="1" customFormat="1" ht="16.5" customHeight="1">
      <c r="B115" s="35"/>
      <c r="C115" s="229" t="s">
        <v>215</v>
      </c>
      <c r="D115" s="229" t="s">
        <v>202</v>
      </c>
      <c r="E115" s="230" t="s">
        <v>216</v>
      </c>
      <c r="F115" s="231" t="s">
        <v>217</v>
      </c>
      <c r="G115" s="232" t="s">
        <v>120</v>
      </c>
      <c r="H115" s="233">
        <v>35.700000000000003</v>
      </c>
      <c r="I115" s="234"/>
      <c r="J115" s="235">
        <f>ROUND(I115*H115,2)</f>
        <v>0</v>
      </c>
      <c r="K115" s="231" t="s">
        <v>113</v>
      </c>
      <c r="L115" s="236"/>
      <c r="M115" s="237" t="s">
        <v>1</v>
      </c>
      <c r="N115" s="238" t="s">
        <v>42</v>
      </c>
      <c r="O115" s="76"/>
      <c r="P115" s="204">
        <f>O115*H115</f>
        <v>0</v>
      </c>
      <c r="Q115" s="204">
        <v>0.00022000000000000001</v>
      </c>
      <c r="R115" s="204">
        <f>Q115*H115</f>
        <v>0.0078540000000000016</v>
      </c>
      <c r="S115" s="204">
        <v>0</v>
      </c>
      <c r="T115" s="205">
        <f>S115*H115</f>
        <v>0</v>
      </c>
      <c r="AR115" s="14" t="s">
        <v>205</v>
      </c>
      <c r="AT115" s="14" t="s">
        <v>202</v>
      </c>
      <c r="AU115" s="14" t="s">
        <v>114</v>
      </c>
      <c r="AY115" s="14" t="s">
        <v>106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4" t="s">
        <v>114</v>
      </c>
      <c r="BK115" s="206">
        <f>ROUND(I115*H115,2)</f>
        <v>0</v>
      </c>
      <c r="BL115" s="14" t="s">
        <v>177</v>
      </c>
      <c r="BM115" s="14" t="s">
        <v>218</v>
      </c>
    </row>
    <row r="116" s="12" customFormat="1">
      <c r="B116" s="218"/>
      <c r="C116" s="219"/>
      <c r="D116" s="209" t="s">
        <v>150</v>
      </c>
      <c r="E116" s="219"/>
      <c r="F116" s="221" t="s">
        <v>219</v>
      </c>
      <c r="G116" s="219"/>
      <c r="H116" s="222">
        <v>35.700000000000003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150</v>
      </c>
      <c r="AU116" s="228" t="s">
        <v>114</v>
      </c>
      <c r="AV116" s="12" t="s">
        <v>114</v>
      </c>
      <c r="AW116" s="12" t="s">
        <v>4</v>
      </c>
      <c r="AX116" s="12" t="s">
        <v>75</v>
      </c>
      <c r="AY116" s="228" t="s">
        <v>106</v>
      </c>
    </row>
    <row r="117" s="1" customFormat="1" ht="16.5" customHeight="1">
      <c r="B117" s="35"/>
      <c r="C117" s="195" t="s">
        <v>220</v>
      </c>
      <c r="D117" s="195" t="s">
        <v>109</v>
      </c>
      <c r="E117" s="196" t="s">
        <v>221</v>
      </c>
      <c r="F117" s="197" t="s">
        <v>222</v>
      </c>
      <c r="G117" s="198" t="s">
        <v>125</v>
      </c>
      <c r="H117" s="199">
        <v>36</v>
      </c>
      <c r="I117" s="200"/>
      <c r="J117" s="201">
        <f>ROUND(I117*H117,2)</f>
        <v>0</v>
      </c>
      <c r="K117" s="197" t="s">
        <v>113</v>
      </c>
      <c r="L117" s="40"/>
      <c r="M117" s="202" t="s">
        <v>1</v>
      </c>
      <c r="N117" s="203" t="s">
        <v>42</v>
      </c>
      <c r="O117" s="76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AR117" s="14" t="s">
        <v>177</v>
      </c>
      <c r="AT117" s="14" t="s">
        <v>109</v>
      </c>
      <c r="AU117" s="14" t="s">
        <v>114</v>
      </c>
      <c r="AY117" s="14" t="s">
        <v>106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4" t="s">
        <v>114</v>
      </c>
      <c r="BK117" s="206">
        <f>ROUND(I117*H117,2)</f>
        <v>0</v>
      </c>
      <c r="BL117" s="14" t="s">
        <v>177</v>
      </c>
      <c r="BM117" s="14" t="s">
        <v>223</v>
      </c>
    </row>
    <row r="118" s="1" customFormat="1" ht="16.5" customHeight="1">
      <c r="B118" s="35"/>
      <c r="C118" s="195" t="s">
        <v>224</v>
      </c>
      <c r="D118" s="195" t="s">
        <v>109</v>
      </c>
      <c r="E118" s="196" t="s">
        <v>225</v>
      </c>
      <c r="F118" s="197" t="s">
        <v>226</v>
      </c>
      <c r="G118" s="198" t="s">
        <v>125</v>
      </c>
      <c r="H118" s="199">
        <v>36</v>
      </c>
      <c r="I118" s="200"/>
      <c r="J118" s="201">
        <f>ROUND(I118*H118,2)</f>
        <v>0</v>
      </c>
      <c r="K118" s="197" t="s">
        <v>113</v>
      </c>
      <c r="L118" s="40"/>
      <c r="M118" s="202" t="s">
        <v>1</v>
      </c>
      <c r="N118" s="203" t="s">
        <v>42</v>
      </c>
      <c r="O118" s="76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AR118" s="14" t="s">
        <v>177</v>
      </c>
      <c r="AT118" s="14" t="s">
        <v>109</v>
      </c>
      <c r="AU118" s="14" t="s">
        <v>114</v>
      </c>
      <c r="AY118" s="14" t="s">
        <v>106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4" t="s">
        <v>114</v>
      </c>
      <c r="BK118" s="206">
        <f>ROUND(I118*H118,2)</f>
        <v>0</v>
      </c>
      <c r="BL118" s="14" t="s">
        <v>177</v>
      </c>
      <c r="BM118" s="14" t="s">
        <v>227</v>
      </c>
    </row>
    <row r="119" s="1" customFormat="1" ht="16.5" customHeight="1">
      <c r="B119" s="35"/>
      <c r="C119" s="195" t="s">
        <v>228</v>
      </c>
      <c r="D119" s="195" t="s">
        <v>109</v>
      </c>
      <c r="E119" s="196" t="s">
        <v>229</v>
      </c>
      <c r="F119" s="197" t="s">
        <v>230</v>
      </c>
      <c r="G119" s="198" t="s">
        <v>144</v>
      </c>
      <c r="H119" s="199">
        <v>0.29899999999999999</v>
      </c>
      <c r="I119" s="200"/>
      <c r="J119" s="201">
        <f>ROUND(I119*H119,2)</f>
        <v>0</v>
      </c>
      <c r="K119" s="197" t="s">
        <v>113</v>
      </c>
      <c r="L119" s="40"/>
      <c r="M119" s="239" t="s">
        <v>1</v>
      </c>
      <c r="N119" s="240" t="s">
        <v>42</v>
      </c>
      <c r="O119" s="241"/>
      <c r="P119" s="242">
        <f>O119*H119</f>
        <v>0</v>
      </c>
      <c r="Q119" s="242">
        <v>0</v>
      </c>
      <c r="R119" s="242">
        <f>Q119*H119</f>
        <v>0</v>
      </c>
      <c r="S119" s="242">
        <v>0</v>
      </c>
      <c r="T119" s="243">
        <f>S119*H119</f>
        <v>0</v>
      </c>
      <c r="AR119" s="14" t="s">
        <v>177</v>
      </c>
      <c r="AT119" s="14" t="s">
        <v>109</v>
      </c>
      <c r="AU119" s="14" t="s">
        <v>114</v>
      </c>
      <c r="AY119" s="14" t="s">
        <v>106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4" t="s">
        <v>114</v>
      </c>
      <c r="BK119" s="206">
        <f>ROUND(I119*H119,2)</f>
        <v>0</v>
      </c>
      <c r="BL119" s="14" t="s">
        <v>177</v>
      </c>
      <c r="BM119" s="14" t="s">
        <v>231</v>
      </c>
    </row>
    <row r="120" s="1" customFormat="1" ht="6.96" customHeight="1">
      <c r="B120" s="54"/>
      <c r="C120" s="55"/>
      <c r="D120" s="55"/>
      <c r="E120" s="55"/>
      <c r="F120" s="55"/>
      <c r="G120" s="55"/>
      <c r="H120" s="55"/>
      <c r="I120" s="146"/>
      <c r="J120" s="55"/>
      <c r="K120" s="55"/>
      <c r="L120" s="40"/>
    </row>
  </sheetData>
  <sheetProtection sheet="1" autoFilter="0" formatColumns="0" formatRows="0" objects="1" scenarios="1" spinCount="100000" saltValue="eBcivH6zL5pP5eUjNTCK0zDW/GFoxh7VTxW6xjUHUXh92x/0D406nNlo041G4lTlNQ3V8dHhif23VWUCzO/EwQ==" hashValue="RbPxdpHFQb07VbHpuZ0qyVMzMR0zB5nOP2Xxdp172+Zr503B9hOEowwv0iDC1uQ89CnE/dePby7042xan5hnZw==" algorithmName="SHA-512" password="CC35"/>
  <autoFilter ref="C80:K119"/>
  <mergeCells count="6">
    <mergeCell ref="E7:H7"/>
    <mergeCell ref="E16:H16"/>
    <mergeCell ref="E25:H25"/>
    <mergeCell ref="E46:H46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Jarka-PC\Jarka</dc:creator>
  <cp:lastModifiedBy>Jarka-PC\Jarka</cp:lastModifiedBy>
  <dcterms:created xsi:type="dcterms:W3CDTF">2019-04-18T07:48:56Z</dcterms:created>
  <dcterms:modified xsi:type="dcterms:W3CDTF">2019-04-18T07:48:58Z</dcterms:modified>
</cp:coreProperties>
</file>