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č.2'!$C$101:$K$417</definedName>
    <definedName name="_xlnm.Print_Area" localSheetId="1">'2 - Bytová jednotka č.2'!$C$4:$J$36,'2 - Bytová jednotka č.2'!$C$42:$J$83,'2 - Bytová jednotka č.2'!$C$89:$K$417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<sst xmlns="http://schemas.openxmlformats.org/spreadsheetml/2006/main" count="4564" uniqueCount="1134">
  <si>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</si>
  <si>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</si>
  <si>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</si>
  <si>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</si>
  <si>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</si>
  <si>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</si>
  <si>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</si>
  <si>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{77a2fada-11be-42d0-bec0-157601a46cf4}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</si>
  <si>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</si>
  <si>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</si>
  <si>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</si>
  <si>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</si>
  <si>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</si>
  <si>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</si>
  <si>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</si>
  <si>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</si>
  <si>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</si>
  <si>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</si>
  <si>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</si>
  <si>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Jiříkovského 167/27</t>
  </si>
  <si>
    <t>KSO:</t>
  </si>
  <si>
    <t/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</si>
  <si>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</si>
  <si>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</si>
  <si>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</si>
  <si>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</si>
  <si>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</si>
  <si>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</si>
  <si>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</si>
  <si>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</si>
  <si>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</si>
  <si>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</si>
  <si>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</si>
  <si>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</si>
  <si>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</si>
  <si>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</si>
  <si>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</si>
  <si>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</si>
  <si>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</si>
  <si>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</si>
  <si>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</si>
  <si>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</si>
  <si>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</si>
  <si>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</si>
  <si>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</si>
  <si>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</si>
  <si>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</si>
  <si>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</si>
  <si>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</si>
  <si>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</si>
  <si>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</si>
  <si>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</si>
  <si>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</si>
  <si>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</si>
  <si>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</si>
  <si>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</si>
  <si>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</si>
  <si>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</si>
  <si>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</si>
  <si>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</si>
  <si>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</si>
  <si>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</si>
  <si>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</si>
  <si>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</si>
  <si>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</si>
  <si>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</si>
  <si>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</si>
  <si>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</si>
  <si>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</si>
  <si>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</si>
  <si>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</si>
  <si>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</si>
  <si>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</si>
  <si>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</si>
  <si>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</si>
  <si>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</si>
  <si>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</si>
  <si>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</si>
  <si>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</si>
  <si>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</si>
  <si>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</si>
  <si>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{c665f472-daa4-4e38-b852-7f673a4b04cd}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</si>
  <si>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</si>
  <si>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</si>
  <si>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</si>
  <si>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</si>
  <si>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</si>
  <si>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</si>
  <si>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</si>
  <si>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</si>
  <si>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</si>
  <si>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</si>
  <si>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</si>
  <si>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</si>
  <si>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</si>
  <si>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</si>
  <si>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</si>
  <si>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</si>
  <si>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</si>
  <si>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</si>
  <si>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</si>
  <si>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</si>
  <si>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</si>
  <si>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</si>
  <si>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</si>
  <si>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</si>
  <si>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</si>
  <si>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</si>
  <si>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</si>
  <si>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</si>
  <si>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</si>
  <si>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</si>
  <si>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</si>
  <si>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</si>
  <si>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</si>
  <si>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</si>
  <si>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</si>
  <si>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</si>
  <si>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</si>
  <si>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</si>
  <si>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</si>
  <si>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</si>
  <si>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</si>
  <si>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</si>
  <si>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</si>
  <si>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</si>
  <si>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</si>
  <si>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</si>
  <si>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</si>
  <si>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</si>
  <si>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</si>
  <si>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</si>
  <si>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</si>
  <si>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</si>
  <si>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</si>
  <si>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</si>
  <si>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</si>
  <si>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</si>
  <si>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</si>
  <si>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</si>
  <si>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</si>
  <si>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</si>
  <si>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z cihel ostění s ozubem  ve vybouraných otvorech, s vysekáním kapes pro zavázaní přes 80 do 150 mm</t>
  </si>
  <si>
    <t>m2</t>
  </si>
  <si>
    <t>CS ÚRS 2018 01</t>
  </si>
  <si>
    <t>4</t>
  </si>
  <si>
    <t>1625936367</t>
  </si>
  <si>
    <t>VV</t>
  </si>
  <si>
    <t>2*0,2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</si>
  <si>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</si>
  <si>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</si>
  <si>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</si>
  <si>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</si>
  <si>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198035826</t>
  </si>
  <si>
    <t>2,25*1,17</t>
  </si>
  <si>
    <t>1,235*0,715</t>
  </si>
  <si>
    <t>Součet</t>
  </si>
  <si>
    <t>611142001</t>
  </si>
  <si>
    <t>Potažení vnitřních ploch pletivem  v ploše nebo pruzích, na plném podkladu sklovláknitým vtlačením do tmelu stropů</t>
  </si>
  <si>
    <t>-1290331904</t>
  </si>
  <si>
    <t>611311131</t>
  </si>
  <si>
    <t>Potažení vnitřních ploch štukem tloušťky do 3 mm vodorovných konstrukcí stropů rovných</t>
  </si>
  <si>
    <t>1621829953</t>
  </si>
  <si>
    <t>5</t>
  </si>
  <si>
    <t>611321111</t>
  </si>
  <si>
    <t>Omítka vápenocementová vnitřních ploch  nanášená ručně jednovrstvá, tloušťky do 10 mm hrubá zatřená vodorovných konstrukcí stropů rovných</t>
  </si>
  <si>
    <t>-1619552668</t>
  </si>
  <si>
    <t>612131121</t>
  </si>
  <si>
    <t>Podkladní a spojovací vrstva vnitřních omítaných ploch  penetrace akrylát-silikonová nanášená ručně stěn</t>
  </si>
  <si>
    <t>-894907</t>
  </si>
  <si>
    <t>7</t>
  </si>
  <si>
    <t>612142001</t>
  </si>
  <si>
    <t>Potažení vnitřních ploch pletivem  v ploše nebo pruzích, na plném podkladu sklovláknitým vtlačením do tmelu stěn</t>
  </si>
  <si>
    <t>1176920492</t>
  </si>
  <si>
    <t>8</t>
  </si>
  <si>
    <t>612311131</t>
  </si>
  <si>
    <t>Potažení vnitřních ploch štukem tloušťky do 3 mm svislých konstrukcí stěn</t>
  </si>
  <si>
    <t>-2096546146</t>
  </si>
  <si>
    <t>(1,17+2,25+0,4+0,65)*0,6</t>
  </si>
  <si>
    <t>(0,6+2,62+0,6)*0,5</t>
  </si>
  <si>
    <t>9</t>
  </si>
  <si>
    <t>612321111</t>
  </si>
  <si>
    <t>Omítka vápenocementová vnitřních ploch  nanášená ručně jednovrstvá, tloušťky do 10 mm hrubá zatřená svislých konstrukcí stěn</t>
  </si>
  <si>
    <t>-32590946</t>
  </si>
  <si>
    <t>(1,17+2,62+0,65+0,4)*2,6</t>
  </si>
  <si>
    <t>10</t>
  </si>
  <si>
    <t>619991001</t>
  </si>
  <si>
    <t>Zakrytí vnitřních ploch před znečištěním  včetně pozdějšího odkrytí podlah fólií přilepenou lepící páskou</t>
  </si>
  <si>
    <t>2121322458</t>
  </si>
  <si>
    <t>2,25*5,5</t>
  </si>
  <si>
    <t>20</t>
  </si>
  <si>
    <t>11</t>
  </si>
  <si>
    <t>619991011</t>
  </si>
  <si>
    <t>Zakrytí vnitřních ploch před znečištěním  včetně pozdějšího odkrytí konstrukcí a prvků obalením fólií a přelepením páskou</t>
  </si>
  <si>
    <t>-1148398885</t>
  </si>
  <si>
    <t>konstrukce v blízkosti bytového jádra:</t>
  </si>
  <si>
    <t>50</t>
  </si>
  <si>
    <t>12</t>
  </si>
  <si>
    <t>631319013</t>
  </si>
  <si>
    <t>Příplatek k cenám mazanin  za úpravu povrchu mazaniny přehlazením, mazanina tl. přes 120 do 240 mm</t>
  </si>
  <si>
    <t>m3</t>
  </si>
  <si>
    <t>-1188341935</t>
  </si>
  <si>
    <t>13</t>
  </si>
  <si>
    <t>631319197</t>
  </si>
  <si>
    <t>Příplatek k cenám mazanin  za malou plochu do 5 m2 jednotlivě mazanina tl. přes 120 do 240 mm</t>
  </si>
  <si>
    <t>1820408177</t>
  </si>
  <si>
    <t>14</t>
  </si>
  <si>
    <t>631342132</t>
  </si>
  <si>
    <t>Mazanina z betonu lehkého tepelně-izolačního polystyrénového tl. přes 120 do 240 mm, objemové hmotnosti 500 kg/m3</t>
  </si>
  <si>
    <t>1578472522</t>
  </si>
  <si>
    <t>podbetonování sprchového koutu max. v. 150mm - vytvoření spádové vrstvy:</t>
  </si>
  <si>
    <t>0,7*1,2*0,15</t>
  </si>
  <si>
    <t>632441112</t>
  </si>
  <si>
    <t>Potěr anhydritový samonivelační ze suchých směsí  tlouštky přes 20 do 30 mm</t>
  </si>
  <si>
    <t>1864697660</t>
  </si>
  <si>
    <t>3,45</t>
  </si>
  <si>
    <t>16</t>
  </si>
  <si>
    <t>642944121</t>
  </si>
  <si>
    <t>Osazení ocelových dveřních zárubní lisovaných nebo z úhelníků dodatečně  s vybetonováním prahu, plochy do 2,5 m2</t>
  </si>
  <si>
    <t>kus</t>
  </si>
  <si>
    <t>662549372</t>
  </si>
  <si>
    <t>17</t>
  </si>
  <si>
    <t>M</t>
  </si>
  <si>
    <t>55331521</t>
  </si>
  <si>
    <t>zárubeň ocelová pro sádrokarton 100 700 L/P</t>
  </si>
  <si>
    <t>-2031630806</t>
  </si>
  <si>
    <t>Ostatní konstrukce a práce, bourání</t>
  </si>
  <si>
    <t>18</t>
  </si>
  <si>
    <t>766691914</t>
  </si>
  <si>
    <t>Ostatní práce  vyvěšení nebo zavěšení křídel s případným uložením a opětovným zavěšením po provedení stavebních změn dřevěných dveřních, plochy do 2 m2</t>
  </si>
  <si>
    <t>1913340424</t>
  </si>
  <si>
    <t>19</t>
  </si>
  <si>
    <t>784111001</t>
  </si>
  <si>
    <t>Oprášení (ometení) podkladu v místnostech výšky do 3,80 m</t>
  </si>
  <si>
    <t>-724936400</t>
  </si>
  <si>
    <t>konstrukce po vybouraném jádru:</t>
  </si>
  <si>
    <t>(2,25+2*2)*2,6</t>
  </si>
  <si>
    <t>(2,62+0,6)*2,6</t>
  </si>
  <si>
    <t>strop:</t>
  </si>
  <si>
    <t>3,45+7,43</t>
  </si>
  <si>
    <t>784111011</t>
  </si>
  <si>
    <t>Obroušení podkladu omítky v místnostech výšky do 3,80 m</t>
  </si>
  <si>
    <t>1994456674</t>
  </si>
  <si>
    <t>lehké obroušení stávajícího panelu - příprava pro novou omítku:</t>
  </si>
  <si>
    <t>(0,6+2,62+1,17+2,25+1,8)*2,6</t>
  </si>
  <si>
    <t>952901111</t>
  </si>
  <si>
    <t>Vyčištění budov nebo objektů před předáním do užívání  budov bytové nebo občanské výstavby, světlé výšky podlaží do 4 m</t>
  </si>
  <si>
    <t>-928517866</t>
  </si>
  <si>
    <t>přístupová trasa do bytu-chodba:</t>
  </si>
  <si>
    <t>22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</si>
  <si>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</si>
  <si>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</si>
  <si>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-1145439316</t>
  </si>
  <si>
    <t>(2,25*2+0,95+1,4+1,15+1,8)*2,6</t>
  </si>
  <si>
    <t>23</t>
  </si>
  <si>
    <t>965046111</t>
  </si>
  <si>
    <t>Broušení stávajících betonových podlah úběr do 3 mm</t>
  </si>
  <si>
    <t>-2060389296</t>
  </si>
  <si>
    <t>(1,17+0,065+0,65+0,065)*(0,065+1,235)</t>
  </si>
  <si>
    <t>(1,17+0,065)*(0,95+0,065)</t>
  </si>
  <si>
    <t>24</t>
  </si>
  <si>
    <t>968062455</t>
  </si>
  <si>
    <t>Vybourání dřevěných rámů oken s křídly, dveřních zárubní, vrat, stěn, ostění nebo obkladů  dveřních zárubní, plochy do 2 m2</t>
  </si>
  <si>
    <t>760675523</t>
  </si>
  <si>
    <t>dveře do spíže:</t>
  </si>
  <si>
    <t>0,7*2</t>
  </si>
  <si>
    <t>997</t>
  </si>
  <si>
    <t>Přesun sutě</t>
  </si>
  <si>
    <t>25</t>
  </si>
  <si>
    <t>997013157</t>
  </si>
  <si>
    <t>Vnitrostaveništní doprava suti a vybouraných hmot  vodorovně do 50 m svisle s omezením mechanizace pro budovy a haly výšky přes 21 do 24 m</t>
  </si>
  <si>
    <t>t</t>
  </si>
  <si>
    <t>825977633</t>
  </si>
  <si>
    <t>26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</si>
  <si>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</si>
  <si>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</si>
  <si>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-1531977489</t>
  </si>
  <si>
    <t>3,161*50 'Přepočtené koeficientem množství</t>
  </si>
  <si>
    <t>27</t>
  </si>
  <si>
    <t>997013501</t>
  </si>
  <si>
    <t>Odvoz suti a vybouraných hmot na skládku nebo meziskládku  se složením, na vzdálenost do 1 km</t>
  </si>
  <si>
    <t>478289065</t>
  </si>
  <si>
    <t>28</t>
  </si>
  <si>
    <t>997013509</t>
  </si>
  <si>
    <t>Odvoz suti a vybouraných hmot na skládku nebo meziskládku  se složením, na vzdálenost Příplatek k ceně za každý další i započatý 1 km přes 1 km</t>
  </si>
  <si>
    <t>-498108362</t>
  </si>
  <si>
    <t>3,161*9 'Přepočtené koeficientem množství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</si>
  <si>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</si>
  <si>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</si>
  <si>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</si>
  <si>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-1085928626</t>
  </si>
  <si>
    <t>998</t>
  </si>
  <si>
    <t>Přesun hmot</t>
  </si>
  <si>
    <t>30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</si>
  <si>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</si>
  <si>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</si>
  <si>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-1631486253</t>
  </si>
  <si>
    <t>31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</si>
  <si>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</si>
  <si>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</si>
  <si>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-259742375</t>
  </si>
  <si>
    <t>32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</si>
  <si>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</si>
  <si>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</si>
  <si>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-1490914922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</si>
  <si>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</si>
  <si>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</si>
  <si>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</si>
  <si>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</si>
  <si>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</si>
  <si>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</si>
  <si>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na ploše vodorovné V dvouvrstvá na betonu</t>
  </si>
  <si>
    <t>770150605</t>
  </si>
  <si>
    <t>34</t>
  </si>
  <si>
    <t>711192201</t>
  </si>
  <si>
    <t>Provedení izolace proti zemní vlhkosti hydroizolační stěrkou na ploše svislé S dvouvrstvá na betonu</t>
  </si>
  <si>
    <t>-1054757720</t>
  </si>
  <si>
    <t>(0,7+1,235+0,7)*2</t>
  </si>
  <si>
    <t>(0,6+0,2+0,6+0,95+1,17+2,25+1,17)*0,2</t>
  </si>
  <si>
    <t>35</t>
  </si>
  <si>
    <t>24617150</t>
  </si>
  <si>
    <t>hmota nátěrová hydroizolační elastická na beton nebo omítku</t>
  </si>
  <si>
    <t>kg</t>
  </si>
  <si>
    <t>856139456</t>
  </si>
  <si>
    <t>spotřeba 3kg/m2, tl. 2mm</t>
  </si>
  <si>
    <t>(3,45+6,658)*3</t>
  </si>
  <si>
    <t>36</t>
  </si>
  <si>
    <t>711199095</t>
  </si>
  <si>
    <t>Příplatek k cenám provedení izolace proti zemní vlhkosti za plochu do 10 m2  natěradly za studena nebo za horka</t>
  </si>
  <si>
    <t>773081142</t>
  </si>
  <si>
    <t>3,45+6,658</t>
  </si>
  <si>
    <t>37</t>
  </si>
  <si>
    <t>711199101</t>
  </si>
  <si>
    <t>Provedení izolace proti zemní vlhkosti hydroizolační stěrkou doplňků vodotěsné těsnící pásky pro dilatační a styčné spáry</t>
  </si>
  <si>
    <t>m</t>
  </si>
  <si>
    <t>25098338</t>
  </si>
  <si>
    <t>1,17+0,95+0,6+0,2+0,6+0,7+1,235+0,7+1,17+2,25</t>
  </si>
  <si>
    <t>2*2</t>
  </si>
  <si>
    <t>0,2*6</t>
  </si>
  <si>
    <t>38</t>
  </si>
  <si>
    <t>711199102</t>
  </si>
  <si>
    <t>Provedení izolace proti zemní vlhkosti hydroizolační stěrkou doplňků vodotěsné těsnící pásky pro vnější a vnitřní roh</t>
  </si>
  <si>
    <t>458033019</t>
  </si>
  <si>
    <t>39</t>
  </si>
  <si>
    <t>28355020</t>
  </si>
  <si>
    <t>páska pružná těsnící š 80mm</t>
  </si>
  <si>
    <t>-1570176476</t>
  </si>
  <si>
    <t>14,775*1,1</t>
  </si>
  <si>
    <t>40</t>
  </si>
  <si>
    <t>998711103</t>
  </si>
  <si>
    <t>Přesun hmot pro izolace proti vodě, vlhkosti a plynům  stanovený z hmotnosti přesunovaného materiálu vodorovná dopravní vzdálenost do 50 m v objektech výšky přes 12 do 60 m</t>
  </si>
  <si>
    <t>-1424274931</t>
  </si>
  <si>
    <t>41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</si>
  <si>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</si>
  <si>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</si>
  <si>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1072060283</t>
  </si>
  <si>
    <t>721</t>
  </si>
  <si>
    <t>Zdravotechnika - vnitřní kanalizace</t>
  </si>
  <si>
    <t>42</t>
  </si>
  <si>
    <t>721171808</t>
  </si>
  <si>
    <t>Demontáž potrubí z novodurových trub  odpadních nebo připojovacích přes 75 do D 114</t>
  </si>
  <si>
    <t>314367976</t>
  </si>
  <si>
    <t>43</t>
  </si>
  <si>
    <t>721173706</t>
  </si>
  <si>
    <t>Potrubí z plastových trub polyetylenové svařované odpadní (svislé) DN 100</t>
  </si>
  <si>
    <t>-1708063623</t>
  </si>
  <si>
    <t>44</t>
  </si>
  <si>
    <t>721173722</t>
  </si>
  <si>
    <t>Potrubí z plastových trub polyetylenové svařované připojovací DN 40</t>
  </si>
  <si>
    <t>-1426055709</t>
  </si>
  <si>
    <t>45</t>
  </si>
  <si>
    <t>721173724</t>
  </si>
  <si>
    <t>Potrubí z plastových trub polyetylenové svařované připojovací DN 70</t>
  </si>
  <si>
    <t>-1705400760</t>
  </si>
  <si>
    <t>46</t>
  </si>
  <si>
    <t>721220801</t>
  </si>
  <si>
    <t>Demontáž zápachových uzávěrek  do DN 70</t>
  </si>
  <si>
    <t>1830865278</t>
  </si>
  <si>
    <t>vana,umyvadlo,pračka:</t>
  </si>
  <si>
    <t>47</t>
  </si>
  <si>
    <t>721290111</t>
  </si>
  <si>
    <t>Zkouška těsnosti kanalizace  v objektech vodou do DN 125</t>
  </si>
  <si>
    <t>784237374</t>
  </si>
  <si>
    <t>48</t>
  </si>
  <si>
    <t>998721103</t>
  </si>
  <si>
    <t>Přesun hmot pro vnitřní kanalizace  stanovený z hmotnosti přesunovaného materiálu vodorovná dopravní vzdálenost do 50 m v objektech výšky přes 12 do 24 m</t>
  </si>
  <si>
    <t>-1528802954</t>
  </si>
  <si>
    <t>49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</si>
  <si>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</si>
  <si>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</si>
  <si>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-2060161090</t>
  </si>
  <si>
    <t>722</t>
  </si>
  <si>
    <t>Zdravotechnika - vnitřní vodovod</t>
  </si>
  <si>
    <t>722170801</t>
  </si>
  <si>
    <t>Demontáž rozvodů vody z plastů  do Ø 25 mm</t>
  </si>
  <si>
    <t>1856726534</t>
  </si>
  <si>
    <t>51</t>
  </si>
  <si>
    <t>722176113</t>
  </si>
  <si>
    <t>Montáž potrubí z plastových trub  svařovaných polyfuzně D přes 20 do 25 mm</t>
  </si>
  <si>
    <t>1801915850</t>
  </si>
  <si>
    <t>52</t>
  </si>
  <si>
    <t>28615150</t>
  </si>
  <si>
    <t>trubka vodovodní tlaková PPR řada PN 20 D 16mm dl 4m</t>
  </si>
  <si>
    <t>1276397137</t>
  </si>
  <si>
    <t>53</t>
  </si>
  <si>
    <t>28615152</t>
  </si>
  <si>
    <t>trubka vodovodní tlaková PPR řada PN 20 D 20mm dl 4m</t>
  </si>
  <si>
    <t>-1589881772</t>
  </si>
  <si>
    <t>54</t>
  </si>
  <si>
    <t>28615153</t>
  </si>
  <si>
    <t>trubka vodovodní tlaková PPR řada PN 20 D 25mm dl 4m</t>
  </si>
  <si>
    <t>-1630122465</t>
  </si>
  <si>
    <t>55</t>
  </si>
  <si>
    <t>722179191</t>
  </si>
  <si>
    <t>Příplatek k ceně rozvody vody z plastů  za práce malého rozsahu na zakázce do 20 m rozvodu</t>
  </si>
  <si>
    <t>soubor</t>
  </si>
  <si>
    <t>-1205994237</t>
  </si>
  <si>
    <t>56</t>
  </si>
  <si>
    <t>722179192</t>
  </si>
  <si>
    <t>Příplatek k ceně rozvody vody z plastů  za práce malého rozsahu na zakázce při průměru trubek do 32 mm, do 15 svarů</t>
  </si>
  <si>
    <t>-1025575154</t>
  </si>
  <si>
    <t>57</t>
  </si>
  <si>
    <t>722290215</t>
  </si>
  <si>
    <t>Zkoušky, proplach a desinfekce vodovodního potrubí  zkoušky těsnosti vodovodního potrubí hrdlového nebo přírubového do DN 100</t>
  </si>
  <si>
    <t>-1803809112</t>
  </si>
  <si>
    <t>58</t>
  </si>
  <si>
    <t>722290234</t>
  </si>
  <si>
    <t>Zkoušky, proplach a desinfekce vodovodního potrubí  proplach a desinfekce vodovodního potrubí do DN 80</t>
  </si>
  <si>
    <t>1562101436</t>
  </si>
  <si>
    <t>59</t>
  </si>
  <si>
    <t>998722103</t>
  </si>
  <si>
    <t>Přesun hmot pro vnitřní vodovod  stanovený z hmotnosti přesunovaného materiálu vodorovná dopravní vzdálenost do 50 m v objektech výšky přes 12 do 24 m</t>
  </si>
  <si>
    <t>-861801718</t>
  </si>
  <si>
    <t>60</t>
  </si>
  <si>
    <t>998722181</t>
  </si>
  <si>
    <t>Přesun hmot pro vnitřní vodovod  stanovený z hmotnosti přesunovaného materiálu Příplatek k ceně za přesun prováděný bez použití mechanizace pro jakoukoliv výšku objektu</t>
  </si>
  <si>
    <t>-470298361</t>
  </si>
  <si>
    <t>723</t>
  </si>
  <si>
    <t>Zdravotechnika - vnitřní plynovod</t>
  </si>
  <si>
    <t>61</t>
  </si>
  <si>
    <t>723120804</t>
  </si>
  <si>
    <t>Demontáž potrubí svařovaného z ocelových trubek závitových  do DN 25</t>
  </si>
  <si>
    <t>401644081</t>
  </si>
  <si>
    <t>62</t>
  </si>
  <si>
    <t>723150402</t>
  </si>
  <si>
    <t>Potrubí z ocelových trubek hladkých  chráničky z ušlechtilé oceli spojované lisováním DN 15</t>
  </si>
  <si>
    <t>-862862827</t>
  </si>
  <si>
    <t>chránička:</t>
  </si>
  <si>
    <t>63</t>
  </si>
  <si>
    <t>723181002</t>
  </si>
  <si>
    <t>Potrubí z měděných trubek měkkých, spojovaných lisováním DN 15</t>
  </si>
  <si>
    <t>-1809136974</t>
  </si>
  <si>
    <t>64</t>
  </si>
  <si>
    <t>723190105</t>
  </si>
  <si>
    <t>Přípojky plynovodní ke spotřebičům z hadic nerezových vnitřní závit G 1/2 FF, délky 100 cm</t>
  </si>
  <si>
    <t>1416954496</t>
  </si>
  <si>
    <t>65</t>
  </si>
  <si>
    <t>723190901</t>
  </si>
  <si>
    <t>Opravy plynovodního potrubí  uzavření nebo otevření potrubí</t>
  </si>
  <si>
    <t>-1395135518</t>
  </si>
  <si>
    <t>66</t>
  </si>
  <si>
    <t>723190907</t>
  </si>
  <si>
    <t>Opravy plynovodního potrubí  odvzdušnění a napuštění potrubí</t>
  </si>
  <si>
    <t>1863619423</t>
  </si>
  <si>
    <t>67</t>
  </si>
  <si>
    <t>723190909</t>
  </si>
  <si>
    <t>Opravy plynovodního potrubí  neúřední zkouška těsnosti dosavadního potrubí</t>
  </si>
  <si>
    <t>-1137135325</t>
  </si>
  <si>
    <t>68</t>
  </si>
  <si>
    <t>998723103</t>
  </si>
  <si>
    <t>Přesun hmot pro vnitřní plynovod  stanovený z hmotnosti přesunovaného materiálu vodorovná dopravní vzdálenost do 50 m v objektech výšky přes 12 do 24 m</t>
  </si>
  <si>
    <t>1891289577</t>
  </si>
  <si>
    <t>69</t>
  </si>
  <si>
    <t>998723181</t>
  </si>
  <si>
    <t>Přesun hmot pro vnitřní plynovod  stanovený z hmotnosti přesunovaného materiálu Příplatek k ceně za přesun prováděný bez použití mechanizace pro jakoukoliv výšku objektu</t>
  </si>
  <si>
    <t>222424575</t>
  </si>
  <si>
    <t>725</t>
  </si>
  <si>
    <t>Zdravotechnika - zařizovací předměty</t>
  </si>
  <si>
    <t>70</t>
  </si>
  <si>
    <t>725110811</t>
  </si>
  <si>
    <t>Demontáž klozetů  splachovacích s nádrží nebo tlakovým splachovačem</t>
  </si>
  <si>
    <t>-1473692872</t>
  </si>
  <si>
    <t>71</t>
  </si>
  <si>
    <t>725112001</t>
  </si>
  <si>
    <t>Zařízení záchodů klozety keramické standardní samostatně stojící s hlubokým splachováním odpad vodorovný</t>
  </si>
  <si>
    <t>407933847</t>
  </si>
  <si>
    <t>72</t>
  </si>
  <si>
    <t>725210821</t>
  </si>
  <si>
    <t>Demontáž umyvadel  bez výtokových armatur umyvadel</t>
  </si>
  <si>
    <t>1410998863</t>
  </si>
  <si>
    <t>73</t>
  </si>
  <si>
    <t>725211602</t>
  </si>
  <si>
    <t>Umyvadla keramická bez výtokových armatur se zápachovou uzávěrkou připevněná na stěnu šrouby bílá bez sloupu nebo krytu na sifon 550 mm</t>
  </si>
  <si>
    <t>-1898543843</t>
  </si>
  <si>
    <t>74</t>
  </si>
  <si>
    <t>725220841</t>
  </si>
  <si>
    <t>Demontáž van  ocelových rohových</t>
  </si>
  <si>
    <t>-1272187497</t>
  </si>
  <si>
    <t>75</t>
  </si>
  <si>
    <t>725245151</t>
  </si>
  <si>
    <t>Sprchové vaničky, boxy, kouty a zástěny zástěny sprchové do výšky 2000 mm dveře zásuvné dvoudílné s jedním posuvným dílem, šířky 1200 mm</t>
  </si>
  <si>
    <t>-836722372</t>
  </si>
  <si>
    <t>76</t>
  </si>
  <si>
    <t>55145594</t>
  </si>
  <si>
    <t>baterie sprchová páková 150 mm chrom</t>
  </si>
  <si>
    <t>1148585825</t>
  </si>
  <si>
    <t>77</t>
  </si>
  <si>
    <t>55233200</t>
  </si>
  <si>
    <t>žlab sprchového koutu se zápachovou uzávěrkou š koutu 700mm</t>
  </si>
  <si>
    <t>-332718000</t>
  </si>
  <si>
    <t>78</t>
  </si>
  <si>
    <t>55233206</t>
  </si>
  <si>
    <t>rošt žlabu sprchového koutu š koutu 700mm</t>
  </si>
  <si>
    <t>-82433211</t>
  </si>
  <si>
    <t>79</t>
  </si>
  <si>
    <t>725810811</t>
  </si>
  <si>
    <t>Demontáž výtokových ventilů  nástěnných</t>
  </si>
  <si>
    <t>-816165015</t>
  </si>
  <si>
    <t>80</t>
  </si>
  <si>
    <t>725811115</t>
  </si>
  <si>
    <t>Ventily nástěnné s pevným výtokem G 1/2 x 80 mm</t>
  </si>
  <si>
    <t>2054828679</t>
  </si>
  <si>
    <t>81</t>
  </si>
  <si>
    <t>725820801</t>
  </si>
  <si>
    <t>Demontáž baterií  nástěnných do G 3/4</t>
  </si>
  <si>
    <t>193824101</t>
  </si>
  <si>
    <t>82</t>
  </si>
  <si>
    <t>725822611</t>
  </si>
  <si>
    <t>Baterie umyvadlové stojánkové pákové bez výpusti</t>
  </si>
  <si>
    <t>-1738244551</t>
  </si>
  <si>
    <t>83</t>
  </si>
  <si>
    <t>725869101</t>
  </si>
  <si>
    <t>Zápachové uzávěrky zařizovacích předmětů montáž zápachových uzávěrek umyvadlových do DN 40</t>
  </si>
  <si>
    <t>1920329711</t>
  </si>
  <si>
    <t>84</t>
  </si>
  <si>
    <t>55161837</t>
  </si>
  <si>
    <t>uzávěrka zápachová pro pračku a myčku nástěnná PP-bílá DN 40</t>
  </si>
  <si>
    <t>1146937005</t>
  </si>
  <si>
    <t>85</t>
  </si>
  <si>
    <t>ZUU</t>
  </si>
  <si>
    <t>Zápachová uzávěra - sifon pro umyvadla, provedení chrom</t>
  </si>
  <si>
    <t>-908987944</t>
  </si>
  <si>
    <t>86</t>
  </si>
  <si>
    <t>998725103</t>
  </si>
  <si>
    <t>Přesun hmot pro zařizovací předměty  stanovený z hmotnosti přesunovaného materiálu vodorovná dopravní vzdálenost do 50 m v objektech výšky přes 12 do 24 m</t>
  </si>
  <si>
    <t>520079150</t>
  </si>
  <si>
    <t>87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</si>
  <si>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</si>
  <si>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</si>
  <si>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227865172</t>
  </si>
  <si>
    <t>88</t>
  </si>
  <si>
    <t>OIM</t>
  </si>
  <si>
    <t>Ostatní instalační materiál nutný pro dopojení zařizovacích předmětů (pancéřové hadičky, těsnění atd...)</t>
  </si>
  <si>
    <t>kpl</t>
  </si>
  <si>
    <t>-1134270626</t>
  </si>
  <si>
    <t>726</t>
  </si>
  <si>
    <t>Zdravotechnika - předstěnové instalace</t>
  </si>
  <si>
    <t>89</t>
  </si>
  <si>
    <t>726131001</t>
  </si>
  <si>
    <t>Předstěnové instalační systémy do lehkých stěn s kovovou konstrukcí pro umyvadla stavební výšky do 1120 mm se stojánkovou baterií</t>
  </si>
  <si>
    <t>1661185444</t>
  </si>
  <si>
    <t>90</t>
  </si>
  <si>
    <t>998726113</t>
  </si>
  <si>
    <t>Přesun hmot pro instalační prefabrikáty  stanovený z hmotnosti přesunovaného materiálu vodorovná dopravní vzdálenost do 50 m v objektech výšky přes 12 m do 24 m</t>
  </si>
  <si>
    <t>994794441</t>
  </si>
  <si>
    <t>91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</si>
  <si>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</si>
  <si>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</si>
  <si>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-664616421</t>
  </si>
  <si>
    <t>741</t>
  </si>
  <si>
    <t>Elektroinstalace - silnoproud</t>
  </si>
  <si>
    <t>92</t>
  </si>
  <si>
    <t>725610902</t>
  </si>
  <si>
    <t>Opravy plynových sporáků  výměna plynových sporáků bez regulátoru tlaku plynu s úpravou instalace</t>
  </si>
  <si>
    <t>-1000932441</t>
  </si>
  <si>
    <t>93</t>
  </si>
  <si>
    <t>741112001</t>
  </si>
  <si>
    <t>Montáž krabic elektroinstalačních bez napojení na trubky a lišty, demontáže a montáže víčka a přístroje protahovacích nebo odbočných zapuštěných plastových kruhových</t>
  </si>
  <si>
    <t>292507709</t>
  </si>
  <si>
    <t>94</t>
  </si>
  <si>
    <t>34571515</t>
  </si>
  <si>
    <t>krabice přístrojová instalační 400 V, 142x71x45mm do dutých stěn</t>
  </si>
  <si>
    <t>-476378137</t>
  </si>
  <si>
    <t>95</t>
  </si>
  <si>
    <t>741120001</t>
  </si>
  <si>
    <t>Montáž vodičů izolovaných měděných bez ukončení uložených pod omítku plných a laněných (CY), průřezu žíly 0,35 až 6 mm2</t>
  </si>
  <si>
    <t>-269656402</t>
  </si>
  <si>
    <t>96</t>
  </si>
  <si>
    <t>34111036</t>
  </si>
  <si>
    <t>kabel silový s Cu jádrem 1 kV 3x2,5mm2</t>
  </si>
  <si>
    <t>-611704055</t>
  </si>
  <si>
    <t>97</t>
  </si>
  <si>
    <t>34111018</t>
  </si>
  <si>
    <t>kabel silový s Cu jádrem 1 kV 2x6mm2</t>
  </si>
  <si>
    <t>-1226774843</t>
  </si>
  <si>
    <t>98</t>
  </si>
  <si>
    <t>741210001</t>
  </si>
  <si>
    <t>Montáž rozvodnic oceloplechových nebo plastových bez zapojení vodičů běžných, hmotnosti do 20 kg</t>
  </si>
  <si>
    <t>-1628444120</t>
  </si>
  <si>
    <t>99</t>
  </si>
  <si>
    <t>35713850</t>
  </si>
  <si>
    <t>rozvodnice elektroměrové s jedním 1 fázovým místem bez požární úpravy</t>
  </si>
  <si>
    <t>-610957605</t>
  </si>
  <si>
    <t>100</t>
  </si>
  <si>
    <t>741310001</t>
  </si>
  <si>
    <t>Montáž spínačů jedno nebo dvoupólových nástěnných se zapojením vodičů, pro prostředí normální vypínačů, řazení 1-jednopólových</t>
  </si>
  <si>
    <t>1223493243</t>
  </si>
  <si>
    <t>101</t>
  </si>
  <si>
    <t>34535799</t>
  </si>
  <si>
    <t>ovladač zapínací tlačítkový 10A 3553-80289 velkoplošný</t>
  </si>
  <si>
    <t>230767272</t>
  </si>
  <si>
    <t>102</t>
  </si>
  <si>
    <t>741313001</t>
  </si>
  <si>
    <t>Montáž zásuvek domovních se zapojením vodičů bezšroubové připojení polozapuštěných nebo zapuštěných 10/16 A, provedení 2P + PE</t>
  </si>
  <si>
    <t>958780158</t>
  </si>
  <si>
    <t>103</t>
  </si>
  <si>
    <t>35811077</t>
  </si>
  <si>
    <t>zásuvka nepropustná nástěnná 16A 220 V 3pólová</t>
  </si>
  <si>
    <t>207273671</t>
  </si>
  <si>
    <t>104</t>
  </si>
  <si>
    <t>741370002</t>
  </si>
  <si>
    <t>Montáž svítidel žárovkových se zapojením vodičů bytových nebo společenských místností stropních přisazených 1 zdroj se sklem</t>
  </si>
  <si>
    <t>234683298</t>
  </si>
  <si>
    <t>105</t>
  </si>
  <si>
    <t>34821275</t>
  </si>
  <si>
    <t>svítidlo bytové žárovkové IP 42, max. 60 W E27</t>
  </si>
  <si>
    <t>-907887430</t>
  </si>
  <si>
    <t>106</t>
  </si>
  <si>
    <t>34823735</t>
  </si>
  <si>
    <t>svítidlo zářivkové interiérové s kompenzací, barva bílá, 18W, délka 974 mm</t>
  </si>
  <si>
    <t>-316326201</t>
  </si>
  <si>
    <t>107</t>
  </si>
  <si>
    <t>34111030</t>
  </si>
  <si>
    <t>kabel silový s Cu jádrem 1 kV 3x1,5mm2</t>
  </si>
  <si>
    <t>-1194460395</t>
  </si>
  <si>
    <t>108</t>
  </si>
  <si>
    <t>741810001</t>
  </si>
  <si>
    <t>Zkoušky a prohlídky elektrických rozvodů a zařízení celková prohlídka a vyhotovení revizní zprávy pro objem montážních prací do 100 tis. Kč</t>
  </si>
  <si>
    <t>-571019494</t>
  </si>
  <si>
    <t>109</t>
  </si>
  <si>
    <t>54111971</t>
  </si>
  <si>
    <t>sporák plynový</t>
  </si>
  <si>
    <t>42709275</t>
  </si>
  <si>
    <t>110</t>
  </si>
  <si>
    <t>998741103</t>
  </si>
  <si>
    <t>Přesun hmot pro silnoproud stanovený z hmotnosti přesunovaného materiálu vodorovná dopravní vzdálenost do 50 m v objektech výšky přes 12 do 24 m</t>
  </si>
  <si>
    <t>315419357</t>
  </si>
  <si>
    <t>111</t>
  </si>
  <si>
    <t>998741181</t>
  </si>
  <si>
    <t>Přesun hmot pro silnoproud stanovený z hmotnosti přesunovaného materiálu Příplatek k ceně za přesun prováděný bez použití mechanizace pro jakoukoliv výšku objektu</t>
  </si>
  <si>
    <t>-1268343667</t>
  </si>
  <si>
    <t>751</t>
  </si>
  <si>
    <t>Vzduchotechnika</t>
  </si>
  <si>
    <t>112</t>
  </si>
  <si>
    <t>751111012</t>
  </si>
  <si>
    <t>Montáž ventilátoru axiálního nízkotlakého  nástěnného základního, průměru přes 100 do 200 mm</t>
  </si>
  <si>
    <t>1386353051</t>
  </si>
  <si>
    <t>113</t>
  </si>
  <si>
    <t>V</t>
  </si>
  <si>
    <t>Axiální ventilátor max. 20x20cm, pr. 125 mm</t>
  </si>
  <si>
    <t>-2086092954</t>
  </si>
  <si>
    <t>114</t>
  </si>
  <si>
    <t>751111811</t>
  </si>
  <si>
    <t>Demontáž ventilátoru axiálního nízkotlakého kruhové potrubí, průměru do 200 mm</t>
  </si>
  <si>
    <t>719293208</t>
  </si>
  <si>
    <t>115</t>
  </si>
  <si>
    <t>751377011</t>
  </si>
  <si>
    <t>Montáž odsávacích stropů, zákrytů  odsávacího zákrytu (digestoř) bytového vestavěného</t>
  </si>
  <si>
    <t>1405113766</t>
  </si>
  <si>
    <t>116</t>
  </si>
  <si>
    <t>Digestoř vestavná výsuvná pod skříňku</t>
  </si>
  <si>
    <t>1925239513</t>
  </si>
  <si>
    <t>117</t>
  </si>
  <si>
    <t>998751102</t>
  </si>
  <si>
    <t>Přesun hmot pro vzduchotechniku stanovený z hmotnosti přesunovaného materiálu vodorovná dopravní vzdálenost do 100 m v objektech výšky přes 12 do 24 m</t>
  </si>
  <si>
    <t>-1725697622</t>
  </si>
  <si>
    <t>118</t>
  </si>
  <si>
    <t>998751181</t>
  </si>
  <si>
    <t>Přesun hmot pro vzduchotechniku stanovený z hmotnosti přesunovaného materiálu Příplatek k cenám za přesun prováděný bez použití mechanizace pro jakoukoliv výšku objektu</t>
  </si>
  <si>
    <t>810559652</t>
  </si>
  <si>
    <t>763</t>
  </si>
  <si>
    <t>Konstrukce suché výstavby</t>
  </si>
  <si>
    <t>119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</si>
  <si>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</si>
  <si>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</si>
  <si>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-507288126</t>
  </si>
  <si>
    <t>2,25*2,6</t>
  </si>
  <si>
    <t>0,95*2,6</t>
  </si>
  <si>
    <t>1,3*2,6</t>
  </si>
  <si>
    <t>120</t>
  </si>
  <si>
    <t>763111718</t>
  </si>
  <si>
    <t>Příčka ze sádrokartonových desek  ostatní konstrukce a práce na příčkách ze sádrokartonových desek úprava styku příčky a podhledu separační páskou se silikonem</t>
  </si>
  <si>
    <t>859906979</t>
  </si>
  <si>
    <t>121</t>
  </si>
  <si>
    <t>763111751</t>
  </si>
  <si>
    <t>Příčka ze sádrokartonových desek  Příplatek k cenám za plochu do 6 m2 jednotlivě</t>
  </si>
  <si>
    <t>841586793</t>
  </si>
  <si>
    <t>122</t>
  </si>
  <si>
    <t>763111762</t>
  </si>
  <si>
    <t>Příčka ze sádrokartonových desek  Příplatek k cenám za zahuštění profilů u příček s nosnou konstrukcí z jednoduchých profilů na vzdálenost 41 cm</t>
  </si>
  <si>
    <t>215782335</t>
  </si>
  <si>
    <t>123</t>
  </si>
  <si>
    <t>763111771</t>
  </si>
  <si>
    <t>Příčka ze sádrokartonových desek  Příplatek k cenám za rovinnost kvality speciální tmelení kvality Q3</t>
  </si>
  <si>
    <t>-490164435</t>
  </si>
  <si>
    <t>11,7*2</t>
  </si>
  <si>
    <t>124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</si>
  <si>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</si>
  <si>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</si>
  <si>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888223580</t>
  </si>
  <si>
    <t>125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</si>
  <si>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</si>
  <si>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</si>
  <si>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-1064171219</t>
  </si>
  <si>
    <t>766</t>
  </si>
  <si>
    <t>Konstrukce truhlářské</t>
  </si>
  <si>
    <t>126</t>
  </si>
  <si>
    <t>766421812</t>
  </si>
  <si>
    <t>Demontáž obložení podhledů  panely, plochy přes 1,5 m2</t>
  </si>
  <si>
    <t>-1847433302</t>
  </si>
  <si>
    <t>demontáž obložení stropu umakartem:</t>
  </si>
  <si>
    <t>3,18</t>
  </si>
  <si>
    <t>127</t>
  </si>
  <si>
    <t>766660001</t>
  </si>
  <si>
    <t>Montáž dveřních křídel dřevěných nebo plastových  otevíravých do ocelové zárubně povrchově upravených jednokřídlových, šířky do 800 mm</t>
  </si>
  <si>
    <t>1502975182</t>
  </si>
  <si>
    <t>128</t>
  </si>
  <si>
    <t>61162854</t>
  </si>
  <si>
    <t>dveře vnitřní foliované plné 1křídlové 70x197 cm</t>
  </si>
  <si>
    <t>-1254143145</t>
  </si>
  <si>
    <t>129</t>
  </si>
  <si>
    <t>54914610</t>
  </si>
  <si>
    <t>kování vrchní dveřní klika včetně rozet a montážního materiálu R BB nerez PK</t>
  </si>
  <si>
    <t>-103343708</t>
  </si>
  <si>
    <t>130</t>
  </si>
  <si>
    <t>766660722</t>
  </si>
  <si>
    <t>Montáž dveřních doplňků dveřního kování zámku</t>
  </si>
  <si>
    <t>1626024708</t>
  </si>
  <si>
    <t>131</t>
  </si>
  <si>
    <t>54925015</t>
  </si>
  <si>
    <t>zámek stavební zadlabací dozický 02-03 L Zn</t>
  </si>
  <si>
    <t>1382604881</t>
  </si>
  <si>
    <t>132</t>
  </si>
  <si>
    <t>766695212</t>
  </si>
  <si>
    <t>Montáž ostatních truhlářských konstrukcí  prahů dveří jednokřídlových, šířky do 100 mm</t>
  </si>
  <si>
    <t>-475037963</t>
  </si>
  <si>
    <t>133</t>
  </si>
  <si>
    <t>61187416</t>
  </si>
  <si>
    <t>práh dveřní dřevěný bukový tl 2cm dl 92cm š 10cm</t>
  </si>
  <si>
    <t>-1384112965</t>
  </si>
  <si>
    <t>134</t>
  </si>
  <si>
    <t>766812840</t>
  </si>
  <si>
    <t>Demontáž kuchyňských linek  dřevěných nebo kovových včetně skříněk uchycených na stěně, délky přes 1800 do 2100 mm</t>
  </si>
  <si>
    <t>494668089</t>
  </si>
  <si>
    <t>135</t>
  </si>
  <si>
    <t>998766103</t>
  </si>
  <si>
    <t>Přesun hmot pro konstrukce truhlářské stanovený z hmotnosti přesunovaného materiálu vodorovná dopravní vzdálenost do 50 m v objektech výšky přes 12 do 24 m</t>
  </si>
  <si>
    <t>1860495124</t>
  </si>
  <si>
    <t>136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</si>
  <si>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</si>
  <si>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</si>
  <si>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1930989774</t>
  </si>
  <si>
    <t>137</t>
  </si>
  <si>
    <t>DV</t>
  </si>
  <si>
    <t>Dodávka a osazení laminátových dvířek za wc vč. úchytek a začištění</t>
  </si>
  <si>
    <t>-109276725</t>
  </si>
  <si>
    <t>138</t>
  </si>
  <si>
    <t>KL</t>
  </si>
  <si>
    <t>Kuchyňská linka dle specifikace - dodávka</t>
  </si>
  <si>
    <t>-1812347261</t>
  </si>
  <si>
    <t>139</t>
  </si>
  <si>
    <t>MKL</t>
  </si>
  <si>
    <t>Montáž kuchyňské linky dle specifikace</t>
  </si>
  <si>
    <t>832397912</t>
  </si>
  <si>
    <t>140</t>
  </si>
  <si>
    <t>P12</t>
  </si>
  <si>
    <t>Dodávka a montáž laminátových dveří vč. rámu</t>
  </si>
  <si>
    <t>-1748260309</t>
  </si>
  <si>
    <t>141</t>
  </si>
  <si>
    <t>UP</t>
  </si>
  <si>
    <t>Dodatečná úprava dveřních prahů vzhledem k výškovým rozdílům podlah</t>
  </si>
  <si>
    <t>346331940</t>
  </si>
  <si>
    <t>771</t>
  </si>
  <si>
    <t>Podlahy z dlaždic</t>
  </si>
  <si>
    <t>142</t>
  </si>
  <si>
    <t>771571113</t>
  </si>
  <si>
    <t>Montáž podlah z dlaždic keramických  kladených do malty režných nebo glazovaných hladkých přes 9 do 12 ks/ m2</t>
  </si>
  <si>
    <t>-1187824838</t>
  </si>
  <si>
    <t>143</t>
  </si>
  <si>
    <t>771591111</t>
  </si>
  <si>
    <t>Podlahy - ostatní práce  penetrace podkladu</t>
  </si>
  <si>
    <t>-960827506</t>
  </si>
  <si>
    <t>144</t>
  </si>
  <si>
    <t>59761408</t>
  </si>
  <si>
    <t>dlaždice keramické slinuté neglazované mrazuvzdorné barevná přes 9 do 12 ks/m2</t>
  </si>
  <si>
    <t>-714933793</t>
  </si>
  <si>
    <t>3,45*1,1 'Přepočtené koeficientem množství</t>
  </si>
  <si>
    <t>145</t>
  </si>
  <si>
    <t>998771103</t>
  </si>
  <si>
    <t>Přesun hmot pro podlahy z dlaždic stanovený z hmotnosti přesunovaného materiálu vodorovná dopravní vzdálenost do 50 m v objektech výšky přes 12 do 24 m</t>
  </si>
  <si>
    <t>-311164517</t>
  </si>
  <si>
    <t>146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</si>
  <si>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</si>
  <si>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</si>
  <si>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-1437015273</t>
  </si>
  <si>
    <t>776</t>
  </si>
  <si>
    <t>Podlahy povlakové</t>
  </si>
  <si>
    <t>147</t>
  </si>
  <si>
    <t>776201812</t>
  </si>
  <si>
    <t>Demontáž povlakových podlahovin lepených ručně s podložkou</t>
  </si>
  <si>
    <t>-455696525</t>
  </si>
  <si>
    <t>demontáž nášlapné vrstvy z pvc:</t>
  </si>
  <si>
    <t>148</t>
  </si>
  <si>
    <t>776421111</t>
  </si>
  <si>
    <t>Montáž lišt obvodových lepených</t>
  </si>
  <si>
    <t>-580071490</t>
  </si>
  <si>
    <t>2,25</t>
  </si>
  <si>
    <t>149</t>
  </si>
  <si>
    <t>28411003</t>
  </si>
  <si>
    <t>lišta soklová PVC 30 x 30 mm</t>
  </si>
  <si>
    <t>-399543026</t>
  </si>
  <si>
    <t>2,57142857142857*1,02 'Přepočtené koeficientem množství</t>
  </si>
  <si>
    <t>150</t>
  </si>
  <si>
    <t>998776103</t>
  </si>
  <si>
    <t>Přesun hmot pro podlahy povlakové  stanovený z hmotnosti přesunovaného materiálu vodorovná dopravní vzdálenost do 50 m v objektech výšky přes 12 do 24 m</t>
  </si>
  <si>
    <t>-2121087806</t>
  </si>
  <si>
    <t>151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</si>
  <si>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</si>
  <si>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</si>
  <si>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1653001445</t>
  </si>
  <si>
    <t>781</t>
  </si>
  <si>
    <t>Dokončovací práce - obklady</t>
  </si>
  <si>
    <t>152</t>
  </si>
  <si>
    <t>781413212</t>
  </si>
  <si>
    <t>Montáž obkladů vnitřních stěn z obkladaček a dekorů (listel) pórovinových  lepených standardním lepidlem z dekorů, výšky přes 65 do 75 mm</t>
  </si>
  <si>
    <t>-1796201877</t>
  </si>
  <si>
    <t>2,25+1,17+0,95+0,6+0,2+0,6+0,7+1,235+0,7+1,17</t>
  </si>
  <si>
    <t>153</t>
  </si>
  <si>
    <t>L</t>
  </si>
  <si>
    <t>Listela - dekorovaný obklad</t>
  </si>
  <si>
    <t>1488277188</t>
  </si>
  <si>
    <t>9,575/0,4*1,1</t>
  </si>
  <si>
    <t>154</t>
  </si>
  <si>
    <t>781471113</t>
  </si>
  <si>
    <t>Montáž obkladů vnitřních stěn z dlaždic keramických  kladených do malty režných nebo glazovaných hladkých přes 12 do 19 ks/m2</t>
  </si>
  <si>
    <t>-1777365742</t>
  </si>
  <si>
    <t>(2,25+1,17+0,7+1,235+0,7+0,6+0,2+0,6+0,95+1,17)*2</t>
  </si>
  <si>
    <t>(2,62+0,6+0,6)*0,6</t>
  </si>
  <si>
    <t>155</t>
  </si>
  <si>
    <t>59761155</t>
  </si>
  <si>
    <t>dlaždice keramické koupelnové(barevné) přes 19 do 25 ks/m2</t>
  </si>
  <si>
    <t>-1447363095</t>
  </si>
  <si>
    <t>21,442*1,1</t>
  </si>
  <si>
    <t>156</t>
  </si>
  <si>
    <t>781495111</t>
  </si>
  <si>
    <t>Ostatní prvky  ostatní práce penetrace podkladu</t>
  </si>
  <si>
    <t>-427195854</t>
  </si>
  <si>
    <t>157</t>
  </si>
  <si>
    <t>998781103</t>
  </si>
  <si>
    <t>Přesun hmot pro obklady keramické  stanovený z hmotnosti přesunovaného materiálu vodorovná dopravní vzdálenost do 50 m v objektech výšky přes 12 do 24 m</t>
  </si>
  <si>
    <t>1873907982</t>
  </si>
  <si>
    <t>158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</si>
  <si>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</si>
  <si>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</si>
  <si>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714672766</t>
  </si>
  <si>
    <t>159</t>
  </si>
  <si>
    <t>Z</t>
  </si>
  <si>
    <t>Dodávka a montáž zrcadla na zeď</t>
  </si>
  <si>
    <t>1065253621</t>
  </si>
  <si>
    <t>783</t>
  </si>
  <si>
    <t>Dokončovací práce - nátěry</t>
  </si>
  <si>
    <t>160</t>
  </si>
  <si>
    <t>783301313</t>
  </si>
  <si>
    <t>Příprava podkladu zámečnických konstrukcí před provedením nátěru odmaštění odmašťovačem ředidlovým</t>
  </si>
  <si>
    <t>1075421013</t>
  </si>
  <si>
    <t>161</t>
  </si>
  <si>
    <t>783314101</t>
  </si>
  <si>
    <t>Základní nátěr zámečnických konstrukcí jednonásobný syntetický</t>
  </si>
  <si>
    <t>528571328</t>
  </si>
  <si>
    <t>zárubně:</t>
  </si>
  <si>
    <t>(2*2+0,9)*0,5</t>
  </si>
  <si>
    <t>162</t>
  </si>
  <si>
    <t>783317101</t>
  </si>
  <si>
    <t>Krycí nátěr (email) zámečnických konstrukcí jednonásobný syntetický standardní</t>
  </si>
  <si>
    <t>-2111422913</t>
  </si>
  <si>
    <t>784</t>
  </si>
  <si>
    <t>Dokončovací práce - malby a tapety</t>
  </si>
  <si>
    <t>163</t>
  </si>
  <si>
    <t>-2043903265</t>
  </si>
  <si>
    <t>stěny:</t>
  </si>
  <si>
    <t>(2,25+1,8)*2*0,6</t>
  </si>
  <si>
    <t>(2,25+3,3)*2*2,6</t>
  </si>
  <si>
    <t>chodba:</t>
  </si>
  <si>
    <t>1,25*2,6</t>
  </si>
  <si>
    <t>164</t>
  </si>
  <si>
    <t>784121001</t>
  </si>
  <si>
    <t>Oškrabání malby v místnostech výšky do 3,80 m</t>
  </si>
  <si>
    <t>770655676</t>
  </si>
  <si>
    <t>kuchyň:</t>
  </si>
  <si>
    <t>165</t>
  </si>
  <si>
    <t>784181111</t>
  </si>
  <si>
    <t>Penetrace podkladu jednonásobná základní silikátová v místnostech výšky do 3,80 m</t>
  </si>
  <si>
    <t>-1866197261</t>
  </si>
  <si>
    <t>166</t>
  </si>
  <si>
    <t>784321001</t>
  </si>
  <si>
    <t>Malby silikátové jednonásobné, bílé v místnostech výšky do 3,80 m</t>
  </si>
  <si>
    <t>175429783</t>
  </si>
  <si>
    <t>HZS</t>
  </si>
  <si>
    <t>Hodinové zúčtovací sazby</t>
  </si>
  <si>
    <t>167</t>
  </si>
  <si>
    <t>HZS1292</t>
  </si>
  <si>
    <t>Hodinové zúčtovací sazby profesí HSV  zemní a pomocné práce stavební dělník</t>
  </si>
  <si>
    <t>hod</t>
  </si>
  <si>
    <t>512</t>
  </si>
  <si>
    <t>398477668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</si>
  <si>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</si>
  <si>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</si>
  <si>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</si>
  <si>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</si>
  <si>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</si>
  <si>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</si>
  <si>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</si>
  <si>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168</t>
  </si>
  <si>
    <t>HZS2212</t>
  </si>
  <si>
    <t>Hodinové zúčtovací sazby profesí PSV  provádění stavebních instalací instalatér odborný</t>
  </si>
  <si>
    <t>486775505</t>
  </si>
  <si>
    <t>Ostatní drobné nepecifikované práce související s rozvody vody a kanalizace bytového jádra:</t>
  </si>
  <si>
    <t>instalatérské práce při dopojení kuchyňské linky:</t>
  </si>
  <si>
    <t>169</t>
  </si>
  <si>
    <t>HZS3111</t>
  </si>
  <si>
    <t>Hodinové zúčtovací sazby montáží technologických zařízení  při externích montážích montér potrubí</t>
  </si>
  <si>
    <t>-687634534</t>
  </si>
  <si>
    <t>dopojení nového ventilátoru na stávající potrubí:</t>
  </si>
  <si>
    <t>170</t>
  </si>
  <si>
    <t>HZS4212</t>
  </si>
  <si>
    <t>Hodinové zúčtovací sazby ostatních profesí  revizní a kontrolní činnost revizní technik specialista</t>
  </si>
  <si>
    <t>25802256</t>
  </si>
  <si>
    <t>revize plynu:</t>
  </si>
  <si>
    <t>VRN</t>
  </si>
  <si>
    <t>Vedlejší rozpočtové náklady</t>
  </si>
  <si>
    <t>VRN3</t>
  </si>
  <si>
    <t>Zařízení staveniště</t>
  </si>
  <si>
    <t>171</t>
  </si>
  <si>
    <t>030001000</t>
  </si>
  <si>
    <t>1024</t>
  </si>
  <si>
    <t>1479401955</t>
  </si>
  <si>
    <t>VRN7</t>
  </si>
  <si>
    <t>Provozní vlivy</t>
  </si>
  <si>
    <t>172</t>
  </si>
  <si>
    <t>070001000</t>
  </si>
  <si>
    <t>-928914413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</si>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</sst>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5"/>
      <c r="BS13" s="23" t="s">
        <v>8</v>
      </c>
    </row>
    <row r="14" spans="2:71" ht="13.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5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ROUND(AG51,2)</f>
        <v>0</v>
      </c>
      <c r="AL23" s="359"/>
      <c r="AM23" s="359"/>
      <c r="AN23" s="359"/>
      <c r="AO23" s="359"/>
      <c r="AP23" s="41"/>
      <c r="AQ23" s="44"/>
      <c r="BE23" s="32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ROUND(AV51,2)</f>
        <v>0</v>
      </c>
      <c r="AL26" s="327"/>
      <c r="AM26" s="327"/>
      <c r="AN26" s="327"/>
      <c r="AO26" s="327"/>
      <c r="AP26" s="47"/>
      <c r="AQ26" s="49"/>
      <c r="BE26" s="32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ROUND(AW51,2)</f>
        <v>0</v>
      </c>
      <c r="AL27" s="327"/>
      <c r="AM27" s="327"/>
      <c r="AN27" s="327"/>
      <c r="AO27" s="327"/>
      <c r="AP27" s="47"/>
      <c r="AQ27" s="49"/>
      <c r="BE27" s="32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P1911/4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Jiříkovského 167/27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IF(AN8="","",AN8)</f>
        <v>23. 8. 2019</v>
      </c>
      <c r="AN44" s="33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0" t="str">
        <f>IF(E17="","",E17)</f>
        <v>Ing. Vladimír Slonka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'2 - Bytová jednotka č.2'!J27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'2 - Bytová jednotka č.2'!P102</f>
        <v>0</v>
      </c>
      <c r="AV52" s="102">
        <f>'2 - Bytová jednotka č.2'!J30</f>
        <v>0</v>
      </c>
      <c r="AW52" s="102">
        <f>'2 - Bytová jednotka č.2'!J31</f>
        <v>0</v>
      </c>
      <c r="AX52" s="102">
        <f>'2 - Bytová jednotka č.2'!J32</f>
        <v>0</v>
      </c>
      <c r="AY52" s="102">
        <f>'2 - Bytová jednotka č.2'!J33</f>
        <v>0</v>
      </c>
      <c r="AZ52" s="102">
        <f>'2 - Bytová jednotka č.2'!F30</f>
        <v>0</v>
      </c>
      <c r="BA52" s="102">
        <f>'2 - Bytová jednotka č.2'!F31</f>
        <v>0</v>
      </c>
      <c r="BB52" s="102">
        <f>'2 - Bytová jednotka č.2'!F32</f>
        <v>0</v>
      </c>
      <c r="BC52" s="102">
        <f>'2 - Bytová jednotka č.2'!F33</f>
        <v>0</v>
      </c>
      <c r="BD52" s="104">
        <f>'2 - Bytová jednotka č.2'!F34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80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YkemLj1IBJ2rsXHXVxBWIX+rf+u+CwKuKNgMym1BtSNMh+I+cdSYEqYG1fL8NBiMgSZVgH5duHIT+x/Rqbv5jQ==" saltValue="ucBpQiqOzR/+I0XdomlLWaujaDW5dqCu1asvjKi7e3of2sYkCXeZpi1T+YeIcVUJ7W0n5BbxvCT8VE+wh2/3HA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82</v>
      </c>
      <c r="G1" s="370" t="s">
        <v>83</v>
      </c>
      <c r="H1" s="370"/>
      <c r="I1" s="110"/>
      <c r="J1" s="109" t="s">
        <v>84</v>
      </c>
      <c r="K1" s="108" t="s">
        <v>85</v>
      </c>
      <c r="L1" s="109" t="s">
        <v>86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2" t="str">
        <f>'Rekapitulace stavby'!K6</f>
        <v>Jiříkovského 167/27</v>
      </c>
      <c r="F7" s="363"/>
      <c r="G7" s="363"/>
      <c r="H7" s="363"/>
      <c r="I7" s="112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4" t="s">
        <v>89</v>
      </c>
      <c r="F9" s="365"/>
      <c r="G9" s="365"/>
      <c r="H9" s="36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23. 8. 2019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4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4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ROUND(J102,2)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ROUND(SUM(BE102:BE417),2)</f>
        <v>0</v>
      </c>
      <c r="G30" s="41"/>
      <c r="H30" s="41"/>
      <c r="I30" s="126">
        <v>0.21</v>
      </c>
      <c r="J30" s="125">
        <f>ROUND(ROUND((SUM(BE102:BE417)),2)*I30,2)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ROUND(SUM(BF102:BF417),2)</f>
        <v>0</v>
      </c>
      <c r="G31" s="41"/>
      <c r="H31" s="41"/>
      <c r="I31" s="126">
        <v>0.15</v>
      </c>
      <c r="J31" s="125">
        <f>ROUND(ROUND((SUM(BF102:BF417)),2)*I31,2)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ROUND(SUM(BG102:BG417),2)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ROUND(SUM(BH102:BH417),2)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ROUND(SUM(BI102:BI417),2)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Jiříkovského 167/27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2 - Bytová jednotka č.2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23. 8. 2019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4" t="s">
        <v>32</v>
      </c>
      <c r="J51" s="357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91</v>
      </c>
      <c r="D54" s="127"/>
      <c r="E54" s="127"/>
      <c r="F54" s="127"/>
      <c r="G54" s="127"/>
      <c r="H54" s="127"/>
      <c r="I54" s="140"/>
      <c r="J54" s="141" t="s">
        <v>92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93</v>
      </c>
      <c r="D56" s="41"/>
      <c r="E56" s="41"/>
      <c r="F56" s="41"/>
      <c r="G56" s="41"/>
      <c r="H56" s="41"/>
      <c r="I56" s="113"/>
      <c r="J56" s="123">
        <f>J102</f>
        <v>0</v>
      </c>
      <c r="K56" s="44"/>
      <c r="AU56" s="23" t="s">
        <v>94</v>
      </c>
    </row>
    <row r="57" spans="2:11" s="7" customFormat="1" ht="24.95" customHeight="1">
      <c r="B57" s="144"/>
      <c r="C57" s="145"/>
      <c r="D57" s="146" t="s">
        <v>95</v>
      </c>
      <c r="E57" s="147"/>
      <c r="F57" s="147"/>
      <c r="G57" s="147"/>
      <c r="H57" s="147"/>
      <c r="I57" s="148"/>
      <c r="J57" s="149">
        <f>J103</f>
        <v>0</v>
      </c>
      <c r="K57" s="150"/>
    </row>
    <row r="58" spans="2:11" s="8" customFormat="1" ht="19.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J104</f>
        <v>0</v>
      </c>
      <c r="K58" s="157"/>
    </row>
    <row r="59" spans="2:11" s="8" customFormat="1" ht="19.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8" customFormat="1" ht="19.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J140</f>
        <v>0</v>
      </c>
      <c r="K60" s="157"/>
    </row>
    <row r="61" spans="2:11" s="8" customFormat="1" ht="19.9" customHeight="1">
      <c r="B61" s="151"/>
      <c r="C61" s="152"/>
      <c r="D61" s="153" t="s">
        <v>99</v>
      </c>
      <c r="E61" s="154"/>
      <c r="F61" s="154"/>
      <c r="G61" s="154"/>
      <c r="H61" s="154"/>
      <c r="I61" s="155"/>
      <c r="J61" s="156">
        <f>J167</f>
        <v>0</v>
      </c>
      <c r="K61" s="157"/>
    </row>
    <row r="62" spans="2:11" s="8" customFormat="1" ht="19.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J175</f>
        <v>0</v>
      </c>
      <c r="K62" s="157"/>
    </row>
    <row r="63" spans="2:11" s="7" customFormat="1" ht="24.95" customHeight="1">
      <c r="B63" s="144"/>
      <c r="C63" s="145"/>
      <c r="D63" s="146" t="s">
        <v>101</v>
      </c>
      <c r="E63" s="147"/>
      <c r="F63" s="147"/>
      <c r="G63" s="147"/>
      <c r="H63" s="147"/>
      <c r="I63" s="148"/>
      <c r="J63" s="149">
        <f>J179</f>
        <v>0</v>
      </c>
      <c r="K63" s="150"/>
    </row>
    <row r="64" spans="2:11" s="8" customFormat="1" ht="19.9" customHeight="1">
      <c r="B64" s="151"/>
      <c r="C64" s="152"/>
      <c r="D64" s="153" t="s">
        <v>102</v>
      </c>
      <c r="E64" s="154"/>
      <c r="F64" s="154"/>
      <c r="G64" s="154"/>
      <c r="H64" s="154"/>
      <c r="I64" s="155"/>
      <c r="J64" s="156">
        <f>J180</f>
        <v>0</v>
      </c>
      <c r="K64" s="157"/>
    </row>
    <row r="65" spans="2:11" s="8" customFormat="1" ht="19.9" customHeight="1">
      <c r="B65" s="151"/>
      <c r="C65" s="152"/>
      <c r="D65" s="153" t="s">
        <v>103</v>
      </c>
      <c r="E65" s="154"/>
      <c r="F65" s="154"/>
      <c r="G65" s="154"/>
      <c r="H65" s="154"/>
      <c r="I65" s="155"/>
      <c r="J65" s="156">
        <f>J203</f>
        <v>0</v>
      </c>
      <c r="K65" s="157"/>
    </row>
    <row r="66" spans="2:11" s="8" customFormat="1" ht="19.9" customHeight="1">
      <c r="B66" s="151"/>
      <c r="C66" s="152"/>
      <c r="D66" s="153" t="s">
        <v>104</v>
      </c>
      <c r="E66" s="154"/>
      <c r="F66" s="154"/>
      <c r="G66" s="154"/>
      <c r="H66" s="154"/>
      <c r="I66" s="155"/>
      <c r="J66" s="156">
        <f>J214</f>
        <v>0</v>
      </c>
      <c r="K66" s="157"/>
    </row>
    <row r="67" spans="2:11" s="8" customFormat="1" ht="19.9" customHeight="1">
      <c r="B67" s="151"/>
      <c r="C67" s="152"/>
      <c r="D67" s="153" t="s">
        <v>105</v>
      </c>
      <c r="E67" s="154"/>
      <c r="F67" s="154"/>
      <c r="G67" s="154"/>
      <c r="H67" s="154"/>
      <c r="I67" s="155"/>
      <c r="J67" s="156">
        <f>J226</f>
        <v>0</v>
      </c>
      <c r="K67" s="157"/>
    </row>
    <row r="68" spans="2:11" s="8" customFormat="1" ht="19.9" customHeight="1">
      <c r="B68" s="151"/>
      <c r="C68" s="152"/>
      <c r="D68" s="153" t="s">
        <v>106</v>
      </c>
      <c r="E68" s="154"/>
      <c r="F68" s="154"/>
      <c r="G68" s="154"/>
      <c r="H68" s="154"/>
      <c r="I68" s="155"/>
      <c r="J68" s="156">
        <f>J238</f>
        <v>0</v>
      </c>
      <c r="K68" s="157"/>
    </row>
    <row r="69" spans="2:11" s="8" customFormat="1" ht="19.9" customHeight="1">
      <c r="B69" s="151"/>
      <c r="C69" s="152"/>
      <c r="D69" s="153" t="s">
        <v>107</v>
      </c>
      <c r="E69" s="154"/>
      <c r="F69" s="154"/>
      <c r="G69" s="154"/>
      <c r="H69" s="154"/>
      <c r="I69" s="155"/>
      <c r="J69" s="156">
        <f>J258</f>
        <v>0</v>
      </c>
      <c r="K69" s="157"/>
    </row>
    <row r="70" spans="2:11" s="8" customFormat="1" ht="19.9" customHeight="1">
      <c r="B70" s="151"/>
      <c r="C70" s="152"/>
      <c r="D70" s="153" t="s">
        <v>108</v>
      </c>
      <c r="E70" s="154"/>
      <c r="F70" s="154"/>
      <c r="G70" s="154"/>
      <c r="H70" s="154"/>
      <c r="I70" s="155"/>
      <c r="J70" s="156">
        <f>J262</f>
        <v>0</v>
      </c>
      <c r="K70" s="157"/>
    </row>
    <row r="71" spans="2:11" s="8" customFormat="1" ht="19.9" customHeight="1">
      <c r="B71" s="151"/>
      <c r="C71" s="152"/>
      <c r="D71" s="153" t="s">
        <v>109</v>
      </c>
      <c r="E71" s="154"/>
      <c r="F71" s="154"/>
      <c r="G71" s="154"/>
      <c r="H71" s="154"/>
      <c r="I71" s="155"/>
      <c r="J71" s="156">
        <f>J283</f>
        <v>0</v>
      </c>
      <c r="K71" s="157"/>
    </row>
    <row r="72" spans="2:11" s="8" customFormat="1" ht="19.9" customHeight="1">
      <c r="B72" s="151"/>
      <c r="C72" s="152"/>
      <c r="D72" s="153" t="s">
        <v>110</v>
      </c>
      <c r="E72" s="154"/>
      <c r="F72" s="154"/>
      <c r="G72" s="154"/>
      <c r="H72" s="154"/>
      <c r="I72" s="155"/>
      <c r="J72" s="156">
        <f>J291</f>
        <v>0</v>
      </c>
      <c r="K72" s="157"/>
    </row>
    <row r="73" spans="2:11" s="8" customFormat="1" ht="19.9" customHeight="1">
      <c r="B73" s="151"/>
      <c r="C73" s="152"/>
      <c r="D73" s="153" t="s">
        <v>111</v>
      </c>
      <c r="E73" s="154"/>
      <c r="F73" s="154"/>
      <c r="G73" s="154"/>
      <c r="H73" s="154"/>
      <c r="I73" s="155"/>
      <c r="J73" s="156">
        <f>J307</f>
        <v>0</v>
      </c>
      <c r="K73" s="157"/>
    </row>
    <row r="74" spans="2:11" s="8" customFormat="1" ht="19.9" customHeight="1">
      <c r="B74" s="151"/>
      <c r="C74" s="152"/>
      <c r="D74" s="153" t="s">
        <v>112</v>
      </c>
      <c r="E74" s="154"/>
      <c r="F74" s="154"/>
      <c r="G74" s="154"/>
      <c r="H74" s="154"/>
      <c r="I74" s="155"/>
      <c r="J74" s="156">
        <f>J327</f>
        <v>0</v>
      </c>
      <c r="K74" s="157"/>
    </row>
    <row r="75" spans="2:11" s="8" customFormat="1" ht="19.9" customHeight="1">
      <c r="B75" s="151"/>
      <c r="C75" s="152"/>
      <c r="D75" s="153" t="s">
        <v>113</v>
      </c>
      <c r="E75" s="154"/>
      <c r="F75" s="154"/>
      <c r="G75" s="154"/>
      <c r="H75" s="154"/>
      <c r="I75" s="155"/>
      <c r="J75" s="156">
        <f>J336</f>
        <v>0</v>
      </c>
      <c r="K75" s="157"/>
    </row>
    <row r="76" spans="2:11" s="8" customFormat="1" ht="19.9" customHeight="1">
      <c r="B76" s="151"/>
      <c r="C76" s="152"/>
      <c r="D76" s="153" t="s">
        <v>114</v>
      </c>
      <c r="E76" s="154"/>
      <c r="F76" s="154"/>
      <c r="G76" s="154"/>
      <c r="H76" s="154"/>
      <c r="I76" s="155"/>
      <c r="J76" s="156">
        <f>J347</f>
        <v>0</v>
      </c>
      <c r="K76" s="157"/>
    </row>
    <row r="77" spans="2:11" s="8" customFormat="1" ht="19.9" customHeight="1">
      <c r="B77" s="151"/>
      <c r="C77" s="152"/>
      <c r="D77" s="153" t="s">
        <v>115</v>
      </c>
      <c r="E77" s="154"/>
      <c r="F77" s="154"/>
      <c r="G77" s="154"/>
      <c r="H77" s="154"/>
      <c r="I77" s="155"/>
      <c r="J77" s="156">
        <f>J363</f>
        <v>0</v>
      </c>
      <c r="K77" s="157"/>
    </row>
    <row r="78" spans="2:11" s="8" customFormat="1" ht="19.9" customHeight="1">
      <c r="B78" s="151"/>
      <c r="C78" s="152"/>
      <c r="D78" s="153" t="s">
        <v>116</v>
      </c>
      <c r="E78" s="154"/>
      <c r="F78" s="154"/>
      <c r="G78" s="154"/>
      <c r="H78" s="154"/>
      <c r="I78" s="155"/>
      <c r="J78" s="156">
        <f>J369</f>
        <v>0</v>
      </c>
      <c r="K78" s="157"/>
    </row>
    <row r="79" spans="2:11" s="7" customFormat="1" ht="24.95" customHeight="1">
      <c r="B79" s="144"/>
      <c r="C79" s="145"/>
      <c r="D79" s="146" t="s">
        <v>117</v>
      </c>
      <c r="E79" s="147"/>
      <c r="F79" s="147"/>
      <c r="G79" s="147"/>
      <c r="H79" s="147"/>
      <c r="I79" s="148"/>
      <c r="J79" s="149">
        <f>J385</f>
        <v>0</v>
      </c>
      <c r="K79" s="150"/>
    </row>
    <row r="80" spans="2:11" s="7" customFormat="1" ht="24.95" customHeight="1">
      <c r="B80" s="144"/>
      <c r="C80" s="145"/>
      <c r="D80" s="146" t="s">
        <v>118</v>
      </c>
      <c r="E80" s="147"/>
      <c r="F80" s="147"/>
      <c r="G80" s="147"/>
      <c r="H80" s="147"/>
      <c r="I80" s="148"/>
      <c r="J80" s="149">
        <f>J413</f>
        <v>0</v>
      </c>
      <c r="K80" s="150"/>
    </row>
    <row r="81" spans="2:11" s="8" customFormat="1" ht="19.9" customHeight="1">
      <c r="B81" s="151"/>
      <c r="C81" s="152"/>
      <c r="D81" s="153" t="s">
        <v>119</v>
      </c>
      <c r="E81" s="154"/>
      <c r="F81" s="154"/>
      <c r="G81" s="154"/>
      <c r="H81" s="154"/>
      <c r="I81" s="155"/>
      <c r="J81" s="156">
        <f>J414</f>
        <v>0</v>
      </c>
      <c r="K81" s="157"/>
    </row>
    <row r="82" spans="2:11" s="8" customFormat="1" ht="19.9" customHeight="1">
      <c r="B82" s="151"/>
      <c r="C82" s="152"/>
      <c r="D82" s="153" t="s">
        <v>120</v>
      </c>
      <c r="E82" s="154"/>
      <c r="F82" s="154"/>
      <c r="G82" s="154"/>
      <c r="H82" s="154"/>
      <c r="I82" s="155"/>
      <c r="J82" s="156">
        <f>J416</f>
        <v>0</v>
      </c>
      <c r="K82" s="157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3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4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7"/>
      <c r="J88" s="59"/>
      <c r="K88" s="59"/>
      <c r="L88" s="60"/>
    </row>
    <row r="89" spans="2:12" s="1" customFormat="1" ht="36.95" customHeight="1">
      <c r="B89" s="40"/>
      <c r="C89" s="61" t="s">
        <v>121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4.45" customHeight="1">
      <c r="B91" s="40"/>
      <c r="C91" s="64" t="s">
        <v>18</v>
      </c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6.5" customHeight="1">
      <c r="B92" s="40"/>
      <c r="C92" s="62"/>
      <c r="D92" s="62"/>
      <c r="E92" s="367" t="str">
        <f>E7</f>
        <v>Jiříkovského 167/27</v>
      </c>
      <c r="F92" s="368"/>
      <c r="G92" s="368"/>
      <c r="H92" s="368"/>
      <c r="I92" s="158"/>
      <c r="J92" s="62"/>
      <c r="K92" s="62"/>
      <c r="L92" s="60"/>
    </row>
    <row r="93" spans="2:12" s="1" customFormat="1" ht="14.45" customHeight="1">
      <c r="B93" s="40"/>
      <c r="C93" s="64" t="s">
        <v>88</v>
      </c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 ht="17.25" customHeight="1">
      <c r="B94" s="40"/>
      <c r="C94" s="62"/>
      <c r="D94" s="62"/>
      <c r="E94" s="337" t="str">
        <f>E9</f>
        <v>2 - Bytová jednotka č.2</v>
      </c>
      <c r="F94" s="369"/>
      <c r="G94" s="369"/>
      <c r="H94" s="369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59" t="str">
        <f>F12</f>
        <v xml:space="preserve"> </v>
      </c>
      <c r="G96" s="62"/>
      <c r="H96" s="62"/>
      <c r="I96" s="160" t="s">
        <v>25</v>
      </c>
      <c r="J96" s="72" t="str">
        <f>IF(J12="","",J12)</f>
        <v>23. 8. 2019</v>
      </c>
      <c r="K96" s="62"/>
      <c r="L96" s="60"/>
    </row>
    <row r="97" spans="2:12" s="1" customFormat="1" ht="6.9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12" s="1" customFormat="1" ht="13.5">
      <c r="B98" s="40"/>
      <c r="C98" s="64" t="s">
        <v>27</v>
      </c>
      <c r="D98" s="62"/>
      <c r="E98" s="62"/>
      <c r="F98" s="159" t="str">
        <f>E15</f>
        <v xml:space="preserve"> </v>
      </c>
      <c r="G98" s="62"/>
      <c r="H98" s="62"/>
      <c r="I98" s="160" t="s">
        <v>32</v>
      </c>
      <c r="J98" s="159" t="str">
        <f>E21</f>
        <v>Ing. Vladimír Slonka</v>
      </c>
      <c r="K98" s="62"/>
      <c r="L98" s="60"/>
    </row>
    <row r="99" spans="2:12" s="1" customFormat="1" ht="14.45" customHeight="1">
      <c r="B99" s="40"/>
      <c r="C99" s="64" t="s">
        <v>30</v>
      </c>
      <c r="D99" s="62"/>
      <c r="E99" s="62"/>
      <c r="F99" s="159" t="str">
        <f>IF(E18="","",E18)</f>
        <v/>
      </c>
      <c r="G99" s="62"/>
      <c r="H99" s="62"/>
      <c r="I99" s="158"/>
      <c r="J99" s="62"/>
      <c r="K99" s="62"/>
      <c r="L99" s="60"/>
    </row>
    <row r="100" spans="2:12" s="1" customFormat="1" ht="10.3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20" s="9" customFormat="1" ht="29.25" customHeight="1">
      <c r="B101" s="161"/>
      <c r="C101" s="162" t="s">
        <v>122</v>
      </c>
      <c r="D101" s="163" t="s">
        <v>57</v>
      </c>
      <c r="E101" s="163" t="s">
        <v>53</v>
      </c>
      <c r="F101" s="163" t="s">
        <v>123</v>
      </c>
      <c r="G101" s="163" t="s">
        <v>124</v>
      </c>
      <c r="H101" s="163" t="s">
        <v>125</v>
      </c>
      <c r="I101" s="164" t="s">
        <v>126</v>
      </c>
      <c r="J101" s="163" t="s">
        <v>92</v>
      </c>
      <c r="K101" s="165" t="s">
        <v>127</v>
      </c>
      <c r="L101" s="166"/>
      <c r="M101" s="80" t="s">
        <v>128</v>
      </c>
      <c r="N101" s="81" t="s">
        <v>42</v>
      </c>
      <c r="O101" s="81" t="s">
        <v>129</v>
      </c>
      <c r="P101" s="81" t="s">
        <v>130</v>
      </c>
      <c r="Q101" s="81" t="s">
        <v>131</v>
      </c>
      <c r="R101" s="81" t="s">
        <v>132</v>
      </c>
      <c r="S101" s="81" t="s">
        <v>133</v>
      </c>
      <c r="T101" s="82" t="s">
        <v>134</v>
      </c>
    </row>
    <row r="102" spans="2:63" s="1" customFormat="1" ht="29.25" customHeight="1">
      <c r="B102" s="40"/>
      <c r="C102" s="86" t="s">
        <v>93</v>
      </c>
      <c r="D102" s="62"/>
      <c r="E102" s="62"/>
      <c r="F102" s="62"/>
      <c r="G102" s="62"/>
      <c r="H102" s="62"/>
      <c r="I102" s="158"/>
      <c r="J102" s="167">
        <f>BK102</f>
        <v>0</v>
      </c>
      <c r="K102" s="62"/>
      <c r="L102" s="60"/>
      <c r="M102" s="83"/>
      <c r="N102" s="84"/>
      <c r="O102" s="84"/>
      <c r="P102" s="168">
        <f>P103+P179+P385+P413</f>
        <v>0</v>
      </c>
      <c r="Q102" s="84"/>
      <c r="R102" s="168">
        <f>R103+R179+R385+R413</f>
        <v>2.68535133</v>
      </c>
      <c r="S102" s="84"/>
      <c r="T102" s="169">
        <f>T103+T179+T385+T413</f>
        <v>3.1607952</v>
      </c>
      <c r="AT102" s="23" t="s">
        <v>71</v>
      </c>
      <c r="AU102" s="23" t="s">
        <v>94</v>
      </c>
      <c r="BK102" s="170">
        <f>BK103+BK179+BK385+BK413</f>
        <v>0</v>
      </c>
    </row>
    <row r="103" spans="2:63" s="10" customFormat="1" ht="37.35" customHeight="1">
      <c r="B103" s="171"/>
      <c r="C103" s="172"/>
      <c r="D103" s="173" t="s">
        <v>71</v>
      </c>
      <c r="E103" s="174" t="s">
        <v>135</v>
      </c>
      <c r="F103" s="174" t="s">
        <v>136</v>
      </c>
      <c r="G103" s="172"/>
      <c r="H103" s="172"/>
      <c r="I103" s="175"/>
      <c r="J103" s="176">
        <f>BK103</f>
        <v>0</v>
      </c>
      <c r="K103" s="172"/>
      <c r="L103" s="177"/>
      <c r="M103" s="178"/>
      <c r="N103" s="179"/>
      <c r="O103" s="179"/>
      <c r="P103" s="180">
        <f>P104+P107+P140+P167+P175</f>
        <v>0</v>
      </c>
      <c r="Q103" s="179"/>
      <c r="R103" s="180">
        <f>R104+R107+R140+R167+R175</f>
        <v>0.7914522</v>
      </c>
      <c r="S103" s="179"/>
      <c r="T103" s="181">
        <f>T104+T107+T140+T167+T175</f>
        <v>2.7224916</v>
      </c>
      <c r="AR103" s="182" t="s">
        <v>80</v>
      </c>
      <c r="AT103" s="183" t="s">
        <v>71</v>
      </c>
      <c r="AU103" s="183" t="s">
        <v>72</v>
      </c>
      <c r="AY103" s="182" t="s">
        <v>137</v>
      </c>
      <c r="BK103" s="184">
        <f>BK104+BK107+BK140+BK167+BK175</f>
        <v>0</v>
      </c>
    </row>
    <row r="104" spans="2:63" s="10" customFormat="1" ht="19.9" customHeight="1">
      <c r="B104" s="171"/>
      <c r="C104" s="172"/>
      <c r="D104" s="173" t="s">
        <v>71</v>
      </c>
      <c r="E104" s="185" t="s">
        <v>138</v>
      </c>
      <c r="F104" s="185" t="s">
        <v>139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SUM(P105:P106)</f>
        <v>0</v>
      </c>
      <c r="Q104" s="179"/>
      <c r="R104" s="180">
        <f>SUM(R105:R106)</f>
        <v>0.10689200000000001</v>
      </c>
      <c r="S104" s="179"/>
      <c r="T104" s="181">
        <f>SUM(T105:T106)</f>
        <v>0</v>
      </c>
      <c r="AR104" s="182" t="s">
        <v>80</v>
      </c>
      <c r="AT104" s="183" t="s">
        <v>71</v>
      </c>
      <c r="AU104" s="183" t="s">
        <v>80</v>
      </c>
      <c r="AY104" s="182" t="s">
        <v>137</v>
      </c>
      <c r="BK104" s="184">
        <f>SUM(BK105:BK106)</f>
        <v>0</v>
      </c>
    </row>
    <row r="105" spans="2:65" s="1" customFormat="1" ht="25.5" customHeight="1">
      <c r="B105" s="40"/>
      <c r="C105" s="187" t="s">
        <v>80</v>
      </c>
      <c r="D105" s="187" t="s">
        <v>140</v>
      </c>
      <c r="E105" s="188" t="s">
        <v>141</v>
      </c>
      <c r="F105" s="189" t="s">
        <v>142</v>
      </c>
      <c r="G105" s="190" t="s">
        <v>143</v>
      </c>
      <c r="H105" s="191">
        <v>0.4</v>
      </c>
      <c r="I105" s="192"/>
      <c r="J105" s="193">
        <f>ROUND(I105*H105,2)</f>
        <v>0</v>
      </c>
      <c r="K105" s="189" t="s">
        <v>144</v>
      </c>
      <c r="L105" s="60"/>
      <c r="M105" s="194" t="s">
        <v>21</v>
      </c>
      <c r="N105" s="195" t="s">
        <v>44</v>
      </c>
      <c r="O105" s="41"/>
      <c r="P105" s="196">
        <f>O105*H105</f>
        <v>0</v>
      </c>
      <c r="Q105" s="196">
        <v>0.26723</v>
      </c>
      <c r="R105" s="196">
        <f>Q105*H105</f>
        <v>0.10689200000000001</v>
      </c>
      <c r="S105" s="196">
        <v>0</v>
      </c>
      <c r="T105" s="197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77</v>
      </c>
      <c r="BK105" s="198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99"/>
      <c r="C106" s="200"/>
      <c r="D106" s="201" t="s">
        <v>147</v>
      </c>
      <c r="E106" s="202" t="s">
        <v>21</v>
      </c>
      <c r="F106" s="203" t="s">
        <v>148</v>
      </c>
      <c r="G106" s="200"/>
      <c r="H106" s="204">
        <v>0.4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147</v>
      </c>
      <c r="AU106" s="210" t="s">
        <v>77</v>
      </c>
      <c r="AV106" s="11" t="s">
        <v>77</v>
      </c>
      <c r="AW106" s="11" t="s">
        <v>36</v>
      </c>
      <c r="AX106" s="11" t="s">
        <v>80</v>
      </c>
      <c r="AY106" s="210" t="s">
        <v>137</v>
      </c>
    </row>
    <row r="107" spans="2:63" s="10" customFormat="1" ht="29.85" customHeight="1">
      <c r="B107" s="171"/>
      <c r="C107" s="172"/>
      <c r="D107" s="173" t="s">
        <v>71</v>
      </c>
      <c r="E107" s="185" t="s">
        <v>149</v>
      </c>
      <c r="F107" s="185" t="s">
        <v>150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SUM(P108:P139)</f>
        <v>0</v>
      </c>
      <c r="Q107" s="179"/>
      <c r="R107" s="180">
        <f>SUM(R108:R139)</f>
        <v>0.6820652</v>
      </c>
      <c r="S107" s="179"/>
      <c r="T107" s="181">
        <f>SUM(T108:T139)</f>
        <v>0</v>
      </c>
      <c r="AR107" s="182" t="s">
        <v>80</v>
      </c>
      <c r="AT107" s="183" t="s">
        <v>71</v>
      </c>
      <c r="AU107" s="183" t="s">
        <v>80</v>
      </c>
      <c r="AY107" s="182" t="s">
        <v>137</v>
      </c>
      <c r="BK107" s="184">
        <f>SUM(BK108:BK139)</f>
        <v>0</v>
      </c>
    </row>
    <row r="108" spans="2:65" s="1" customFormat="1" ht="25.5" customHeight="1">
      <c r="B108" s="40"/>
      <c r="C108" s="187" t="s">
        <v>77</v>
      </c>
      <c r="D108" s="187" t="s">
        <v>140</v>
      </c>
      <c r="E108" s="188" t="s">
        <v>151</v>
      </c>
      <c r="F108" s="189" t="s">
        <v>152</v>
      </c>
      <c r="G108" s="190" t="s">
        <v>143</v>
      </c>
      <c r="H108" s="191">
        <v>3.516</v>
      </c>
      <c r="I108" s="192"/>
      <c r="J108" s="193">
        <f>ROUND(I108*H108,2)</f>
        <v>0</v>
      </c>
      <c r="K108" s="189" t="s">
        <v>144</v>
      </c>
      <c r="L108" s="60"/>
      <c r="M108" s="194" t="s">
        <v>21</v>
      </c>
      <c r="N108" s="195" t="s">
        <v>44</v>
      </c>
      <c r="O108" s="41"/>
      <c r="P108" s="196">
        <f>O108*H108</f>
        <v>0</v>
      </c>
      <c r="Q108" s="196">
        <v>0.00026</v>
      </c>
      <c r="R108" s="196">
        <f>Q108*H108</f>
        <v>0.0009141599999999999</v>
      </c>
      <c r="S108" s="196">
        <v>0</v>
      </c>
      <c r="T108" s="197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3" t="s">
        <v>77</v>
      </c>
      <c r="BK108" s="198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99"/>
      <c r="C109" s="200"/>
      <c r="D109" s="201" t="s">
        <v>147</v>
      </c>
      <c r="E109" s="202" t="s">
        <v>21</v>
      </c>
      <c r="F109" s="203" t="s">
        <v>154</v>
      </c>
      <c r="G109" s="200"/>
      <c r="H109" s="204">
        <v>2.633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147</v>
      </c>
      <c r="AU109" s="210" t="s">
        <v>77</v>
      </c>
      <c r="AV109" s="11" t="s">
        <v>77</v>
      </c>
      <c r="AW109" s="11" t="s">
        <v>36</v>
      </c>
      <c r="AX109" s="11" t="s">
        <v>72</v>
      </c>
      <c r="AY109" s="210" t="s">
        <v>137</v>
      </c>
    </row>
    <row r="110" spans="2:51" s="11" customFormat="1" ht="13.5">
      <c r="B110" s="199"/>
      <c r="C110" s="200"/>
      <c r="D110" s="201" t="s">
        <v>147</v>
      </c>
      <c r="E110" s="202" t="s">
        <v>21</v>
      </c>
      <c r="F110" s="203" t="s">
        <v>155</v>
      </c>
      <c r="G110" s="200"/>
      <c r="H110" s="204">
        <v>0.883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147</v>
      </c>
      <c r="AU110" s="210" t="s">
        <v>77</v>
      </c>
      <c r="AV110" s="11" t="s">
        <v>77</v>
      </c>
      <c r="AW110" s="11" t="s">
        <v>36</v>
      </c>
      <c r="AX110" s="11" t="s">
        <v>72</v>
      </c>
      <c r="AY110" s="210" t="s">
        <v>137</v>
      </c>
    </row>
    <row r="111" spans="2:51" s="12" customFormat="1" ht="13.5">
      <c r="B111" s="211"/>
      <c r="C111" s="212"/>
      <c r="D111" s="201" t="s">
        <v>147</v>
      </c>
      <c r="E111" s="213" t="s">
        <v>21</v>
      </c>
      <c r="F111" s="214" t="s">
        <v>156</v>
      </c>
      <c r="G111" s="212"/>
      <c r="H111" s="215">
        <v>3.516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147</v>
      </c>
      <c r="AU111" s="221" t="s">
        <v>77</v>
      </c>
      <c r="AV111" s="12" t="s">
        <v>145</v>
      </c>
      <c r="AW111" s="12" t="s">
        <v>36</v>
      </c>
      <c r="AX111" s="12" t="s">
        <v>80</v>
      </c>
      <c r="AY111" s="221" t="s">
        <v>137</v>
      </c>
    </row>
    <row r="112" spans="2:65" s="1" customFormat="1" ht="25.5" customHeight="1">
      <c r="B112" s="40"/>
      <c r="C112" s="187" t="s">
        <v>138</v>
      </c>
      <c r="D112" s="187" t="s">
        <v>140</v>
      </c>
      <c r="E112" s="188" t="s">
        <v>157</v>
      </c>
      <c r="F112" s="189" t="s">
        <v>158</v>
      </c>
      <c r="G112" s="190" t="s">
        <v>143</v>
      </c>
      <c r="H112" s="191">
        <v>3.516</v>
      </c>
      <c r="I112" s="192"/>
      <c r="J112" s="193">
        <f aca="true" t="shared" si="0" ref="J112:J117">ROUND(I112*H112,2)</f>
        <v>0</v>
      </c>
      <c r="K112" s="189" t="s">
        <v>144</v>
      </c>
      <c r="L112" s="60"/>
      <c r="M112" s="194" t="s">
        <v>21</v>
      </c>
      <c r="N112" s="195" t="s">
        <v>44</v>
      </c>
      <c r="O112" s="41"/>
      <c r="P112" s="196">
        <f aca="true" t="shared" si="1" ref="P112:P117">O112*H112</f>
        <v>0</v>
      </c>
      <c r="Q112" s="196">
        <v>0.00438</v>
      </c>
      <c r="R112" s="196">
        <f aca="true" t="shared" si="2" ref="R112:R117">Q112*H112</f>
        <v>0.01540008</v>
      </c>
      <c r="S112" s="196">
        <v>0</v>
      </c>
      <c r="T112" s="197">
        <f aca="true" t="shared" si="3" ref="T112:T117">S112*H112</f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98">
        <f aca="true" t="shared" si="4" ref="BE112:BE117">IF(N112="základní",J112,0)</f>
        <v>0</v>
      </c>
      <c r="BF112" s="198">
        <f aca="true" t="shared" si="5" ref="BF112:BF117">IF(N112="snížená",J112,0)</f>
        <v>0</v>
      </c>
      <c r="BG112" s="198">
        <f aca="true" t="shared" si="6" ref="BG112:BG117">IF(N112="zákl. přenesená",J112,0)</f>
        <v>0</v>
      </c>
      <c r="BH112" s="198">
        <f aca="true" t="shared" si="7" ref="BH112:BH117">IF(N112="sníž. přenesená",J112,0)</f>
        <v>0</v>
      </c>
      <c r="BI112" s="198">
        <f aca="true" t="shared" si="8" ref="BI112:BI117">IF(N112="nulová",J112,0)</f>
        <v>0</v>
      </c>
      <c r="BJ112" s="23" t="s">
        <v>77</v>
      </c>
      <c r="BK112" s="198">
        <f aca="true" t="shared" si="9" ref="BK112:BK117">ROUND(I112*H112,2)</f>
        <v>0</v>
      </c>
      <c r="BL112" s="23" t="s">
        <v>145</v>
      </c>
      <c r="BM112" s="23" t="s">
        <v>159</v>
      </c>
    </row>
    <row r="113" spans="2:65" s="1" customFormat="1" ht="25.5" customHeight="1">
      <c r="B113" s="40"/>
      <c r="C113" s="187" t="s">
        <v>145</v>
      </c>
      <c r="D113" s="187" t="s">
        <v>140</v>
      </c>
      <c r="E113" s="188" t="s">
        <v>160</v>
      </c>
      <c r="F113" s="189" t="s">
        <v>161</v>
      </c>
      <c r="G113" s="190" t="s">
        <v>143</v>
      </c>
      <c r="H113" s="191">
        <v>3.516</v>
      </c>
      <c r="I113" s="192"/>
      <c r="J113" s="193">
        <f t="shared" si="0"/>
        <v>0</v>
      </c>
      <c r="K113" s="189" t="s">
        <v>144</v>
      </c>
      <c r="L113" s="60"/>
      <c r="M113" s="194" t="s">
        <v>21</v>
      </c>
      <c r="N113" s="195" t="s">
        <v>44</v>
      </c>
      <c r="O113" s="41"/>
      <c r="P113" s="196">
        <f t="shared" si="1"/>
        <v>0</v>
      </c>
      <c r="Q113" s="196">
        <v>0.003</v>
      </c>
      <c r="R113" s="196">
        <f t="shared" si="2"/>
        <v>0.010548</v>
      </c>
      <c r="S113" s="196">
        <v>0</v>
      </c>
      <c r="T113" s="197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98">
        <f t="shared" si="4"/>
        <v>0</v>
      </c>
      <c r="BF113" s="198">
        <f t="shared" si="5"/>
        <v>0</v>
      </c>
      <c r="BG113" s="198">
        <f t="shared" si="6"/>
        <v>0</v>
      </c>
      <c r="BH113" s="198">
        <f t="shared" si="7"/>
        <v>0</v>
      </c>
      <c r="BI113" s="198">
        <f t="shared" si="8"/>
        <v>0</v>
      </c>
      <c r="BJ113" s="23" t="s">
        <v>77</v>
      </c>
      <c r="BK113" s="198">
        <f t="shared" si="9"/>
        <v>0</v>
      </c>
      <c r="BL113" s="23" t="s">
        <v>145</v>
      </c>
      <c r="BM113" s="23" t="s">
        <v>162</v>
      </c>
    </row>
    <row r="114" spans="2:65" s="1" customFormat="1" ht="25.5" customHeight="1">
      <c r="B114" s="40"/>
      <c r="C114" s="187" t="s">
        <v>163</v>
      </c>
      <c r="D114" s="187" t="s">
        <v>140</v>
      </c>
      <c r="E114" s="188" t="s">
        <v>164</v>
      </c>
      <c r="F114" s="189" t="s">
        <v>165</v>
      </c>
      <c r="G114" s="190" t="s">
        <v>143</v>
      </c>
      <c r="H114" s="191">
        <v>3.516</v>
      </c>
      <c r="I114" s="192"/>
      <c r="J114" s="193">
        <f t="shared" si="0"/>
        <v>0</v>
      </c>
      <c r="K114" s="189" t="s">
        <v>144</v>
      </c>
      <c r="L114" s="60"/>
      <c r="M114" s="194" t="s">
        <v>21</v>
      </c>
      <c r="N114" s="195" t="s">
        <v>44</v>
      </c>
      <c r="O114" s="41"/>
      <c r="P114" s="196">
        <f t="shared" si="1"/>
        <v>0</v>
      </c>
      <c r="Q114" s="196">
        <v>0.01575</v>
      </c>
      <c r="R114" s="196">
        <f t="shared" si="2"/>
        <v>0.055377</v>
      </c>
      <c r="S114" s="196">
        <v>0</v>
      </c>
      <c r="T114" s="197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98">
        <f t="shared" si="4"/>
        <v>0</v>
      </c>
      <c r="BF114" s="198">
        <f t="shared" si="5"/>
        <v>0</v>
      </c>
      <c r="BG114" s="198">
        <f t="shared" si="6"/>
        <v>0</v>
      </c>
      <c r="BH114" s="198">
        <f t="shared" si="7"/>
        <v>0</v>
      </c>
      <c r="BI114" s="198">
        <f t="shared" si="8"/>
        <v>0</v>
      </c>
      <c r="BJ114" s="23" t="s">
        <v>77</v>
      </c>
      <c r="BK114" s="198">
        <f t="shared" si="9"/>
        <v>0</v>
      </c>
      <c r="BL114" s="23" t="s">
        <v>145</v>
      </c>
      <c r="BM114" s="23" t="s">
        <v>166</v>
      </c>
    </row>
    <row r="115" spans="2:65" s="1" customFormat="1" ht="25.5" customHeight="1">
      <c r="B115" s="40"/>
      <c r="C115" s="187" t="s">
        <v>149</v>
      </c>
      <c r="D115" s="187" t="s">
        <v>140</v>
      </c>
      <c r="E115" s="188" t="s">
        <v>167</v>
      </c>
      <c r="F115" s="189" t="s">
        <v>168</v>
      </c>
      <c r="G115" s="190" t="s">
        <v>143</v>
      </c>
      <c r="H115" s="191">
        <v>12.564</v>
      </c>
      <c r="I115" s="192"/>
      <c r="J115" s="193">
        <f t="shared" si="0"/>
        <v>0</v>
      </c>
      <c r="K115" s="189" t="s">
        <v>144</v>
      </c>
      <c r="L115" s="60"/>
      <c r="M115" s="194" t="s">
        <v>21</v>
      </c>
      <c r="N115" s="195" t="s">
        <v>44</v>
      </c>
      <c r="O115" s="41"/>
      <c r="P115" s="196">
        <f t="shared" si="1"/>
        <v>0</v>
      </c>
      <c r="Q115" s="196">
        <v>0.00026</v>
      </c>
      <c r="R115" s="196">
        <f t="shared" si="2"/>
        <v>0.00326664</v>
      </c>
      <c r="S115" s="196">
        <v>0</v>
      </c>
      <c r="T115" s="197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98">
        <f t="shared" si="4"/>
        <v>0</v>
      </c>
      <c r="BF115" s="198">
        <f t="shared" si="5"/>
        <v>0</v>
      </c>
      <c r="BG115" s="198">
        <f t="shared" si="6"/>
        <v>0</v>
      </c>
      <c r="BH115" s="198">
        <f t="shared" si="7"/>
        <v>0</v>
      </c>
      <c r="BI115" s="198">
        <f t="shared" si="8"/>
        <v>0</v>
      </c>
      <c r="BJ115" s="23" t="s">
        <v>77</v>
      </c>
      <c r="BK115" s="198">
        <f t="shared" si="9"/>
        <v>0</v>
      </c>
      <c r="BL115" s="23" t="s">
        <v>145</v>
      </c>
      <c r="BM115" s="23" t="s">
        <v>169</v>
      </c>
    </row>
    <row r="116" spans="2:65" s="1" customFormat="1" ht="25.5" customHeight="1">
      <c r="B116" s="40"/>
      <c r="C116" s="187" t="s">
        <v>170</v>
      </c>
      <c r="D116" s="187" t="s">
        <v>140</v>
      </c>
      <c r="E116" s="188" t="s">
        <v>171</v>
      </c>
      <c r="F116" s="189" t="s">
        <v>172</v>
      </c>
      <c r="G116" s="190" t="s">
        <v>143</v>
      </c>
      <c r="H116" s="191">
        <v>12.564</v>
      </c>
      <c r="I116" s="192"/>
      <c r="J116" s="193">
        <f t="shared" si="0"/>
        <v>0</v>
      </c>
      <c r="K116" s="189" t="s">
        <v>144</v>
      </c>
      <c r="L116" s="60"/>
      <c r="M116" s="194" t="s">
        <v>21</v>
      </c>
      <c r="N116" s="195" t="s">
        <v>44</v>
      </c>
      <c r="O116" s="41"/>
      <c r="P116" s="196">
        <f t="shared" si="1"/>
        <v>0</v>
      </c>
      <c r="Q116" s="196">
        <v>0.00438</v>
      </c>
      <c r="R116" s="196">
        <f t="shared" si="2"/>
        <v>0.05503032</v>
      </c>
      <c r="S116" s="196">
        <v>0</v>
      </c>
      <c r="T116" s="197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98">
        <f t="shared" si="4"/>
        <v>0</v>
      </c>
      <c r="BF116" s="198">
        <f t="shared" si="5"/>
        <v>0</v>
      </c>
      <c r="BG116" s="198">
        <f t="shared" si="6"/>
        <v>0</v>
      </c>
      <c r="BH116" s="198">
        <f t="shared" si="7"/>
        <v>0</v>
      </c>
      <c r="BI116" s="198">
        <f t="shared" si="8"/>
        <v>0</v>
      </c>
      <c r="BJ116" s="23" t="s">
        <v>77</v>
      </c>
      <c r="BK116" s="198">
        <f t="shared" si="9"/>
        <v>0</v>
      </c>
      <c r="BL116" s="23" t="s">
        <v>145</v>
      </c>
      <c r="BM116" s="23" t="s">
        <v>173</v>
      </c>
    </row>
    <row r="117" spans="2:65" s="1" customFormat="1" ht="16.5" customHeight="1">
      <c r="B117" s="40"/>
      <c r="C117" s="187" t="s">
        <v>174</v>
      </c>
      <c r="D117" s="187" t="s">
        <v>140</v>
      </c>
      <c r="E117" s="188" t="s">
        <v>175</v>
      </c>
      <c r="F117" s="189" t="s">
        <v>176</v>
      </c>
      <c r="G117" s="190" t="s">
        <v>143</v>
      </c>
      <c r="H117" s="191">
        <v>4.592</v>
      </c>
      <c r="I117" s="192"/>
      <c r="J117" s="193">
        <f t="shared" si="0"/>
        <v>0</v>
      </c>
      <c r="K117" s="189" t="s">
        <v>144</v>
      </c>
      <c r="L117" s="60"/>
      <c r="M117" s="194" t="s">
        <v>21</v>
      </c>
      <c r="N117" s="195" t="s">
        <v>44</v>
      </c>
      <c r="O117" s="41"/>
      <c r="P117" s="196">
        <f t="shared" si="1"/>
        <v>0</v>
      </c>
      <c r="Q117" s="196">
        <v>0.003</v>
      </c>
      <c r="R117" s="196">
        <f t="shared" si="2"/>
        <v>0.013776</v>
      </c>
      <c r="S117" s="196">
        <v>0</v>
      </c>
      <c r="T117" s="197">
        <f t="shared" si="3"/>
        <v>0</v>
      </c>
      <c r="AR117" s="23" t="s">
        <v>145</v>
      </c>
      <c r="AT117" s="23" t="s">
        <v>140</v>
      </c>
      <c r="AU117" s="23" t="s">
        <v>77</v>
      </c>
      <c r="AY117" s="23" t="s">
        <v>137</v>
      </c>
      <c r="BE117" s="198">
        <f t="shared" si="4"/>
        <v>0</v>
      </c>
      <c r="BF117" s="198">
        <f t="shared" si="5"/>
        <v>0</v>
      </c>
      <c r="BG117" s="198">
        <f t="shared" si="6"/>
        <v>0</v>
      </c>
      <c r="BH117" s="198">
        <f t="shared" si="7"/>
        <v>0</v>
      </c>
      <c r="BI117" s="198">
        <f t="shared" si="8"/>
        <v>0</v>
      </c>
      <c r="BJ117" s="23" t="s">
        <v>77</v>
      </c>
      <c r="BK117" s="198">
        <f t="shared" si="9"/>
        <v>0</v>
      </c>
      <c r="BL117" s="23" t="s">
        <v>145</v>
      </c>
      <c r="BM117" s="23" t="s">
        <v>177</v>
      </c>
    </row>
    <row r="118" spans="2:51" s="11" customFormat="1" ht="13.5">
      <c r="B118" s="199"/>
      <c r="C118" s="200"/>
      <c r="D118" s="201" t="s">
        <v>147</v>
      </c>
      <c r="E118" s="202" t="s">
        <v>21</v>
      </c>
      <c r="F118" s="203" t="s">
        <v>178</v>
      </c>
      <c r="G118" s="200"/>
      <c r="H118" s="204">
        <v>2.682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147</v>
      </c>
      <c r="AU118" s="210" t="s">
        <v>77</v>
      </c>
      <c r="AV118" s="11" t="s">
        <v>77</v>
      </c>
      <c r="AW118" s="11" t="s">
        <v>36</v>
      </c>
      <c r="AX118" s="11" t="s">
        <v>72</v>
      </c>
      <c r="AY118" s="210" t="s">
        <v>137</v>
      </c>
    </row>
    <row r="119" spans="2:51" s="11" customFormat="1" ht="13.5">
      <c r="B119" s="199"/>
      <c r="C119" s="200"/>
      <c r="D119" s="201" t="s">
        <v>147</v>
      </c>
      <c r="E119" s="202" t="s">
        <v>21</v>
      </c>
      <c r="F119" s="203" t="s">
        <v>179</v>
      </c>
      <c r="G119" s="200"/>
      <c r="H119" s="204">
        <v>1.91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147</v>
      </c>
      <c r="AU119" s="210" t="s">
        <v>77</v>
      </c>
      <c r="AV119" s="11" t="s">
        <v>77</v>
      </c>
      <c r="AW119" s="11" t="s">
        <v>36</v>
      </c>
      <c r="AX119" s="11" t="s">
        <v>72</v>
      </c>
      <c r="AY119" s="210" t="s">
        <v>137</v>
      </c>
    </row>
    <row r="120" spans="2:51" s="12" customFormat="1" ht="13.5">
      <c r="B120" s="211"/>
      <c r="C120" s="212"/>
      <c r="D120" s="201" t="s">
        <v>147</v>
      </c>
      <c r="E120" s="213" t="s">
        <v>21</v>
      </c>
      <c r="F120" s="214" t="s">
        <v>156</v>
      </c>
      <c r="G120" s="212"/>
      <c r="H120" s="215">
        <v>4.592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147</v>
      </c>
      <c r="AU120" s="221" t="s">
        <v>77</v>
      </c>
      <c r="AV120" s="12" t="s">
        <v>145</v>
      </c>
      <c r="AW120" s="12" t="s">
        <v>36</v>
      </c>
      <c r="AX120" s="12" t="s">
        <v>80</v>
      </c>
      <c r="AY120" s="221" t="s">
        <v>137</v>
      </c>
    </row>
    <row r="121" spans="2:65" s="1" customFormat="1" ht="25.5" customHeight="1">
      <c r="B121" s="40"/>
      <c r="C121" s="187" t="s">
        <v>180</v>
      </c>
      <c r="D121" s="187" t="s">
        <v>140</v>
      </c>
      <c r="E121" s="188" t="s">
        <v>181</v>
      </c>
      <c r="F121" s="189" t="s">
        <v>182</v>
      </c>
      <c r="G121" s="190" t="s">
        <v>143</v>
      </c>
      <c r="H121" s="191">
        <v>12.584</v>
      </c>
      <c r="I121" s="192"/>
      <c r="J121" s="193">
        <f>ROUND(I121*H121,2)</f>
        <v>0</v>
      </c>
      <c r="K121" s="189" t="s">
        <v>144</v>
      </c>
      <c r="L121" s="60"/>
      <c r="M121" s="194" t="s">
        <v>21</v>
      </c>
      <c r="N121" s="195" t="s">
        <v>44</v>
      </c>
      <c r="O121" s="41"/>
      <c r="P121" s="196">
        <f>O121*H121</f>
        <v>0</v>
      </c>
      <c r="Q121" s="196">
        <v>0.01575</v>
      </c>
      <c r="R121" s="196">
        <f>Q121*H121</f>
        <v>0.19819799999999999</v>
      </c>
      <c r="S121" s="196">
        <v>0</v>
      </c>
      <c r="T121" s="197">
        <f>S121*H121</f>
        <v>0</v>
      </c>
      <c r="AR121" s="23" t="s">
        <v>145</v>
      </c>
      <c r="AT121" s="23" t="s">
        <v>140</v>
      </c>
      <c r="AU121" s="23" t="s">
        <v>77</v>
      </c>
      <c r="AY121" s="23" t="s">
        <v>137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23" t="s">
        <v>77</v>
      </c>
      <c r="BK121" s="198">
        <f>ROUND(I121*H121,2)</f>
        <v>0</v>
      </c>
      <c r="BL121" s="23" t="s">
        <v>145</v>
      </c>
      <c r="BM121" s="23" t="s">
        <v>183</v>
      </c>
    </row>
    <row r="122" spans="2:51" s="11" customFormat="1" ht="13.5">
      <c r="B122" s="199"/>
      <c r="C122" s="200"/>
      <c r="D122" s="201" t="s">
        <v>147</v>
      </c>
      <c r="E122" s="202" t="s">
        <v>21</v>
      </c>
      <c r="F122" s="203" t="s">
        <v>184</v>
      </c>
      <c r="G122" s="200"/>
      <c r="H122" s="204">
        <v>12.584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147</v>
      </c>
      <c r="AU122" s="210" t="s">
        <v>77</v>
      </c>
      <c r="AV122" s="11" t="s">
        <v>77</v>
      </c>
      <c r="AW122" s="11" t="s">
        <v>36</v>
      </c>
      <c r="AX122" s="11" t="s">
        <v>80</v>
      </c>
      <c r="AY122" s="210" t="s">
        <v>137</v>
      </c>
    </row>
    <row r="123" spans="2:65" s="1" customFormat="1" ht="25.5" customHeight="1">
      <c r="B123" s="40"/>
      <c r="C123" s="187" t="s">
        <v>185</v>
      </c>
      <c r="D123" s="187" t="s">
        <v>140</v>
      </c>
      <c r="E123" s="188" t="s">
        <v>186</v>
      </c>
      <c r="F123" s="189" t="s">
        <v>187</v>
      </c>
      <c r="G123" s="190" t="s">
        <v>143</v>
      </c>
      <c r="H123" s="191">
        <v>32.375</v>
      </c>
      <c r="I123" s="192"/>
      <c r="J123" s="193">
        <f>ROUND(I123*H123,2)</f>
        <v>0</v>
      </c>
      <c r="K123" s="189" t="s">
        <v>144</v>
      </c>
      <c r="L123" s="60"/>
      <c r="M123" s="194" t="s">
        <v>21</v>
      </c>
      <c r="N123" s="195" t="s">
        <v>44</v>
      </c>
      <c r="O123" s="41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3" t="s">
        <v>77</v>
      </c>
      <c r="BK123" s="198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99"/>
      <c r="C124" s="200"/>
      <c r="D124" s="201" t="s">
        <v>147</v>
      </c>
      <c r="E124" s="202" t="s">
        <v>21</v>
      </c>
      <c r="F124" s="203" t="s">
        <v>189</v>
      </c>
      <c r="G124" s="200"/>
      <c r="H124" s="204">
        <v>12.375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147</v>
      </c>
      <c r="AU124" s="210" t="s">
        <v>77</v>
      </c>
      <c r="AV124" s="11" t="s">
        <v>77</v>
      </c>
      <c r="AW124" s="11" t="s">
        <v>36</v>
      </c>
      <c r="AX124" s="11" t="s">
        <v>72</v>
      </c>
      <c r="AY124" s="210" t="s">
        <v>137</v>
      </c>
    </row>
    <row r="125" spans="2:51" s="11" customFormat="1" ht="13.5">
      <c r="B125" s="199"/>
      <c r="C125" s="200"/>
      <c r="D125" s="201" t="s">
        <v>147</v>
      </c>
      <c r="E125" s="202" t="s">
        <v>21</v>
      </c>
      <c r="F125" s="203" t="s">
        <v>190</v>
      </c>
      <c r="G125" s="200"/>
      <c r="H125" s="204">
        <v>20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147</v>
      </c>
      <c r="AU125" s="210" t="s">
        <v>77</v>
      </c>
      <c r="AV125" s="11" t="s">
        <v>77</v>
      </c>
      <c r="AW125" s="11" t="s">
        <v>36</v>
      </c>
      <c r="AX125" s="11" t="s">
        <v>72</v>
      </c>
      <c r="AY125" s="210" t="s">
        <v>137</v>
      </c>
    </row>
    <row r="126" spans="2:51" s="12" customFormat="1" ht="13.5">
      <c r="B126" s="211"/>
      <c r="C126" s="212"/>
      <c r="D126" s="201" t="s">
        <v>147</v>
      </c>
      <c r="E126" s="213" t="s">
        <v>21</v>
      </c>
      <c r="F126" s="214" t="s">
        <v>156</v>
      </c>
      <c r="G126" s="212"/>
      <c r="H126" s="215">
        <v>32.375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147</v>
      </c>
      <c r="AU126" s="221" t="s">
        <v>77</v>
      </c>
      <c r="AV126" s="12" t="s">
        <v>145</v>
      </c>
      <c r="AW126" s="12" t="s">
        <v>36</v>
      </c>
      <c r="AX126" s="12" t="s">
        <v>80</v>
      </c>
      <c r="AY126" s="221" t="s">
        <v>137</v>
      </c>
    </row>
    <row r="127" spans="2:65" s="1" customFormat="1" ht="25.5" customHeight="1">
      <c r="B127" s="40"/>
      <c r="C127" s="187" t="s">
        <v>191</v>
      </c>
      <c r="D127" s="187" t="s">
        <v>140</v>
      </c>
      <c r="E127" s="188" t="s">
        <v>192</v>
      </c>
      <c r="F127" s="189" t="s">
        <v>193</v>
      </c>
      <c r="G127" s="190" t="s">
        <v>143</v>
      </c>
      <c r="H127" s="191">
        <v>50</v>
      </c>
      <c r="I127" s="192"/>
      <c r="J127" s="193">
        <f>ROUND(I127*H127,2)</f>
        <v>0</v>
      </c>
      <c r="K127" s="189" t="s">
        <v>144</v>
      </c>
      <c r="L127" s="60"/>
      <c r="M127" s="194" t="s">
        <v>21</v>
      </c>
      <c r="N127" s="195" t="s">
        <v>44</v>
      </c>
      <c r="O127" s="4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23" t="s">
        <v>145</v>
      </c>
      <c r="AT127" s="23" t="s">
        <v>140</v>
      </c>
      <c r="AU127" s="23" t="s">
        <v>77</v>
      </c>
      <c r="AY127" s="23" t="s">
        <v>137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3" t="s">
        <v>77</v>
      </c>
      <c r="BK127" s="198">
        <f>ROUND(I127*H127,2)</f>
        <v>0</v>
      </c>
      <c r="BL127" s="23" t="s">
        <v>145</v>
      </c>
      <c r="BM127" s="23" t="s">
        <v>194</v>
      </c>
    </row>
    <row r="128" spans="2:51" s="13" customFormat="1" ht="13.5">
      <c r="B128" s="222"/>
      <c r="C128" s="223"/>
      <c r="D128" s="201" t="s">
        <v>147</v>
      </c>
      <c r="E128" s="224" t="s">
        <v>21</v>
      </c>
      <c r="F128" s="225" t="s">
        <v>195</v>
      </c>
      <c r="G128" s="223"/>
      <c r="H128" s="224" t="s">
        <v>21</v>
      </c>
      <c r="I128" s="226"/>
      <c r="J128" s="223"/>
      <c r="K128" s="223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147</v>
      </c>
      <c r="AU128" s="231" t="s">
        <v>77</v>
      </c>
      <c r="AV128" s="13" t="s">
        <v>80</v>
      </c>
      <c r="AW128" s="13" t="s">
        <v>36</v>
      </c>
      <c r="AX128" s="13" t="s">
        <v>72</v>
      </c>
      <c r="AY128" s="231" t="s">
        <v>137</v>
      </c>
    </row>
    <row r="129" spans="2:51" s="11" customFormat="1" ht="13.5">
      <c r="B129" s="199"/>
      <c r="C129" s="200"/>
      <c r="D129" s="201" t="s">
        <v>147</v>
      </c>
      <c r="E129" s="202" t="s">
        <v>21</v>
      </c>
      <c r="F129" s="203" t="s">
        <v>196</v>
      </c>
      <c r="G129" s="200"/>
      <c r="H129" s="204">
        <v>50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147</v>
      </c>
      <c r="AU129" s="210" t="s">
        <v>77</v>
      </c>
      <c r="AV129" s="11" t="s">
        <v>77</v>
      </c>
      <c r="AW129" s="11" t="s">
        <v>36</v>
      </c>
      <c r="AX129" s="11" t="s">
        <v>80</v>
      </c>
      <c r="AY129" s="210" t="s">
        <v>137</v>
      </c>
    </row>
    <row r="130" spans="2:65" s="1" customFormat="1" ht="25.5" customHeight="1">
      <c r="B130" s="40"/>
      <c r="C130" s="187" t="s">
        <v>197</v>
      </c>
      <c r="D130" s="187" t="s">
        <v>140</v>
      </c>
      <c r="E130" s="188" t="s">
        <v>198</v>
      </c>
      <c r="F130" s="189" t="s">
        <v>199</v>
      </c>
      <c r="G130" s="190" t="s">
        <v>200</v>
      </c>
      <c r="H130" s="191">
        <v>0.126</v>
      </c>
      <c r="I130" s="192"/>
      <c r="J130" s="193">
        <f>ROUND(I130*H130,2)</f>
        <v>0</v>
      </c>
      <c r="K130" s="189" t="s">
        <v>144</v>
      </c>
      <c r="L130" s="60"/>
      <c r="M130" s="194" t="s">
        <v>21</v>
      </c>
      <c r="N130" s="195" t="s">
        <v>44</v>
      </c>
      <c r="O130" s="41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AR130" s="23" t="s">
        <v>145</v>
      </c>
      <c r="AT130" s="23" t="s">
        <v>140</v>
      </c>
      <c r="AU130" s="23" t="s">
        <v>77</v>
      </c>
      <c r="AY130" s="23" t="s">
        <v>137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23" t="s">
        <v>77</v>
      </c>
      <c r="BK130" s="198">
        <f>ROUND(I130*H130,2)</f>
        <v>0</v>
      </c>
      <c r="BL130" s="23" t="s">
        <v>145</v>
      </c>
      <c r="BM130" s="23" t="s">
        <v>201</v>
      </c>
    </row>
    <row r="131" spans="2:65" s="1" customFormat="1" ht="25.5" customHeight="1">
      <c r="B131" s="40"/>
      <c r="C131" s="187" t="s">
        <v>202</v>
      </c>
      <c r="D131" s="187" t="s">
        <v>140</v>
      </c>
      <c r="E131" s="188" t="s">
        <v>203</v>
      </c>
      <c r="F131" s="189" t="s">
        <v>204</v>
      </c>
      <c r="G131" s="190" t="s">
        <v>200</v>
      </c>
      <c r="H131" s="191">
        <v>0.126</v>
      </c>
      <c r="I131" s="192"/>
      <c r="J131" s="193">
        <f>ROUND(I131*H131,2)</f>
        <v>0</v>
      </c>
      <c r="K131" s="189" t="s">
        <v>144</v>
      </c>
      <c r="L131" s="60"/>
      <c r="M131" s="194" t="s">
        <v>21</v>
      </c>
      <c r="N131" s="195" t="s">
        <v>44</v>
      </c>
      <c r="O131" s="41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AR131" s="23" t="s">
        <v>145</v>
      </c>
      <c r="AT131" s="23" t="s">
        <v>140</v>
      </c>
      <c r="AU131" s="23" t="s">
        <v>77</v>
      </c>
      <c r="AY131" s="23" t="s">
        <v>137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23" t="s">
        <v>77</v>
      </c>
      <c r="BK131" s="198">
        <f>ROUND(I131*H131,2)</f>
        <v>0</v>
      </c>
      <c r="BL131" s="23" t="s">
        <v>145</v>
      </c>
      <c r="BM131" s="23" t="s">
        <v>205</v>
      </c>
    </row>
    <row r="132" spans="2:65" s="1" customFormat="1" ht="25.5" customHeight="1">
      <c r="B132" s="40"/>
      <c r="C132" s="187" t="s">
        <v>206</v>
      </c>
      <c r="D132" s="187" t="s">
        <v>140</v>
      </c>
      <c r="E132" s="188" t="s">
        <v>207</v>
      </c>
      <c r="F132" s="189" t="s">
        <v>208</v>
      </c>
      <c r="G132" s="190" t="s">
        <v>200</v>
      </c>
      <c r="H132" s="191">
        <v>0.126</v>
      </c>
      <c r="I132" s="192"/>
      <c r="J132" s="193">
        <f>ROUND(I132*H132,2)</f>
        <v>0</v>
      </c>
      <c r="K132" s="189" t="s">
        <v>144</v>
      </c>
      <c r="L132" s="60"/>
      <c r="M132" s="194" t="s">
        <v>21</v>
      </c>
      <c r="N132" s="195" t="s">
        <v>44</v>
      </c>
      <c r="O132" s="41"/>
      <c r="P132" s="196">
        <f>O132*H132</f>
        <v>0</v>
      </c>
      <c r="Q132" s="196">
        <v>0.505</v>
      </c>
      <c r="R132" s="196">
        <f>Q132*H132</f>
        <v>0.06363</v>
      </c>
      <c r="S132" s="196">
        <v>0</v>
      </c>
      <c r="T132" s="197">
        <f>S132*H132</f>
        <v>0</v>
      </c>
      <c r="AR132" s="23" t="s">
        <v>145</v>
      </c>
      <c r="AT132" s="23" t="s">
        <v>140</v>
      </c>
      <c r="AU132" s="23" t="s">
        <v>77</v>
      </c>
      <c r="AY132" s="23" t="s">
        <v>137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23" t="s">
        <v>77</v>
      </c>
      <c r="BK132" s="198">
        <f>ROUND(I132*H132,2)</f>
        <v>0</v>
      </c>
      <c r="BL132" s="23" t="s">
        <v>145</v>
      </c>
      <c r="BM132" s="23" t="s">
        <v>209</v>
      </c>
    </row>
    <row r="133" spans="2:51" s="13" customFormat="1" ht="13.5">
      <c r="B133" s="222"/>
      <c r="C133" s="223"/>
      <c r="D133" s="201" t="s">
        <v>147</v>
      </c>
      <c r="E133" s="224" t="s">
        <v>21</v>
      </c>
      <c r="F133" s="225" t="s">
        <v>210</v>
      </c>
      <c r="G133" s="223"/>
      <c r="H133" s="224" t="s">
        <v>21</v>
      </c>
      <c r="I133" s="226"/>
      <c r="J133" s="223"/>
      <c r="K133" s="223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147</v>
      </c>
      <c r="AU133" s="231" t="s">
        <v>77</v>
      </c>
      <c r="AV133" s="13" t="s">
        <v>80</v>
      </c>
      <c r="AW133" s="13" t="s">
        <v>36</v>
      </c>
      <c r="AX133" s="13" t="s">
        <v>72</v>
      </c>
      <c r="AY133" s="231" t="s">
        <v>137</v>
      </c>
    </row>
    <row r="134" spans="2:51" s="11" customFormat="1" ht="13.5">
      <c r="B134" s="199"/>
      <c r="C134" s="200"/>
      <c r="D134" s="201" t="s">
        <v>147</v>
      </c>
      <c r="E134" s="202" t="s">
        <v>21</v>
      </c>
      <c r="F134" s="203" t="s">
        <v>211</v>
      </c>
      <c r="G134" s="200"/>
      <c r="H134" s="204">
        <v>0.126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147</v>
      </c>
      <c r="AU134" s="210" t="s">
        <v>77</v>
      </c>
      <c r="AV134" s="11" t="s">
        <v>77</v>
      </c>
      <c r="AW134" s="11" t="s">
        <v>36</v>
      </c>
      <c r="AX134" s="11" t="s">
        <v>80</v>
      </c>
      <c r="AY134" s="210" t="s">
        <v>137</v>
      </c>
    </row>
    <row r="135" spans="2:65" s="1" customFormat="1" ht="25.5" customHeight="1">
      <c r="B135" s="40"/>
      <c r="C135" s="187" t="s">
        <v>10</v>
      </c>
      <c r="D135" s="187" t="s">
        <v>140</v>
      </c>
      <c r="E135" s="188" t="s">
        <v>212</v>
      </c>
      <c r="F135" s="189" t="s">
        <v>213</v>
      </c>
      <c r="G135" s="190" t="s">
        <v>143</v>
      </c>
      <c r="H135" s="191">
        <v>3.45</v>
      </c>
      <c r="I135" s="192"/>
      <c r="J135" s="193">
        <f>ROUND(I135*H135,2)</f>
        <v>0</v>
      </c>
      <c r="K135" s="189" t="s">
        <v>144</v>
      </c>
      <c r="L135" s="60"/>
      <c r="M135" s="194" t="s">
        <v>21</v>
      </c>
      <c r="N135" s="195" t="s">
        <v>44</v>
      </c>
      <c r="O135" s="41"/>
      <c r="P135" s="196">
        <f>O135*H135</f>
        <v>0</v>
      </c>
      <c r="Q135" s="196">
        <v>0.0567</v>
      </c>
      <c r="R135" s="196">
        <f>Q135*H135</f>
        <v>0.195615</v>
      </c>
      <c r="S135" s="196">
        <v>0</v>
      </c>
      <c r="T135" s="197">
        <f>S135*H135</f>
        <v>0</v>
      </c>
      <c r="AR135" s="23" t="s">
        <v>145</v>
      </c>
      <c r="AT135" s="23" t="s">
        <v>140</v>
      </c>
      <c r="AU135" s="23" t="s">
        <v>77</v>
      </c>
      <c r="AY135" s="23" t="s">
        <v>137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23" t="s">
        <v>77</v>
      </c>
      <c r="BK135" s="198">
        <f>ROUND(I135*H135,2)</f>
        <v>0</v>
      </c>
      <c r="BL135" s="23" t="s">
        <v>145</v>
      </c>
      <c r="BM135" s="23" t="s">
        <v>214</v>
      </c>
    </row>
    <row r="136" spans="2:51" s="11" customFormat="1" ht="13.5">
      <c r="B136" s="199"/>
      <c r="C136" s="200"/>
      <c r="D136" s="201" t="s">
        <v>147</v>
      </c>
      <c r="E136" s="202" t="s">
        <v>21</v>
      </c>
      <c r="F136" s="203" t="s">
        <v>215</v>
      </c>
      <c r="G136" s="200"/>
      <c r="H136" s="204">
        <v>3.45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147</v>
      </c>
      <c r="AU136" s="210" t="s">
        <v>77</v>
      </c>
      <c r="AV136" s="11" t="s">
        <v>77</v>
      </c>
      <c r="AW136" s="11" t="s">
        <v>36</v>
      </c>
      <c r="AX136" s="11" t="s">
        <v>72</v>
      </c>
      <c r="AY136" s="210" t="s">
        <v>137</v>
      </c>
    </row>
    <row r="137" spans="2:51" s="12" customFormat="1" ht="13.5">
      <c r="B137" s="211"/>
      <c r="C137" s="212"/>
      <c r="D137" s="201" t="s">
        <v>147</v>
      </c>
      <c r="E137" s="213" t="s">
        <v>21</v>
      </c>
      <c r="F137" s="214" t="s">
        <v>156</v>
      </c>
      <c r="G137" s="212"/>
      <c r="H137" s="215">
        <v>3.45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147</v>
      </c>
      <c r="AU137" s="221" t="s">
        <v>77</v>
      </c>
      <c r="AV137" s="12" t="s">
        <v>145</v>
      </c>
      <c r="AW137" s="12" t="s">
        <v>36</v>
      </c>
      <c r="AX137" s="12" t="s">
        <v>80</v>
      </c>
      <c r="AY137" s="221" t="s">
        <v>137</v>
      </c>
    </row>
    <row r="138" spans="2:65" s="1" customFormat="1" ht="25.5" customHeight="1">
      <c r="B138" s="40"/>
      <c r="C138" s="187" t="s">
        <v>216</v>
      </c>
      <c r="D138" s="187" t="s">
        <v>140</v>
      </c>
      <c r="E138" s="188" t="s">
        <v>217</v>
      </c>
      <c r="F138" s="189" t="s">
        <v>218</v>
      </c>
      <c r="G138" s="190" t="s">
        <v>219</v>
      </c>
      <c r="H138" s="191">
        <v>1</v>
      </c>
      <c r="I138" s="192"/>
      <c r="J138" s="193">
        <f>ROUND(I138*H138,2)</f>
        <v>0</v>
      </c>
      <c r="K138" s="189" t="s">
        <v>144</v>
      </c>
      <c r="L138" s="60"/>
      <c r="M138" s="194" t="s">
        <v>21</v>
      </c>
      <c r="N138" s="195" t="s">
        <v>44</v>
      </c>
      <c r="O138" s="41"/>
      <c r="P138" s="196">
        <f>O138*H138</f>
        <v>0</v>
      </c>
      <c r="Q138" s="196">
        <v>0.04684</v>
      </c>
      <c r="R138" s="196">
        <f>Q138*H138</f>
        <v>0.04684</v>
      </c>
      <c r="S138" s="196">
        <v>0</v>
      </c>
      <c r="T138" s="197">
        <f>S138*H138</f>
        <v>0</v>
      </c>
      <c r="AR138" s="23" t="s">
        <v>145</v>
      </c>
      <c r="AT138" s="23" t="s">
        <v>140</v>
      </c>
      <c r="AU138" s="23" t="s">
        <v>77</v>
      </c>
      <c r="AY138" s="23" t="s">
        <v>137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23" t="s">
        <v>77</v>
      </c>
      <c r="BK138" s="198">
        <f>ROUND(I138*H138,2)</f>
        <v>0</v>
      </c>
      <c r="BL138" s="23" t="s">
        <v>145</v>
      </c>
      <c r="BM138" s="23" t="s">
        <v>220</v>
      </c>
    </row>
    <row r="139" spans="2:65" s="1" customFormat="1" ht="16.5" customHeight="1">
      <c r="B139" s="40"/>
      <c r="C139" s="232" t="s">
        <v>221</v>
      </c>
      <c r="D139" s="232" t="s">
        <v>222</v>
      </c>
      <c r="E139" s="233" t="s">
        <v>223</v>
      </c>
      <c r="F139" s="234" t="s">
        <v>224</v>
      </c>
      <c r="G139" s="235" t="s">
        <v>219</v>
      </c>
      <c r="H139" s="236">
        <v>1</v>
      </c>
      <c r="I139" s="237"/>
      <c r="J139" s="238">
        <f>ROUND(I139*H139,2)</f>
        <v>0</v>
      </c>
      <c r="K139" s="234" t="s">
        <v>144</v>
      </c>
      <c r="L139" s="239"/>
      <c r="M139" s="240" t="s">
        <v>21</v>
      </c>
      <c r="N139" s="241" t="s">
        <v>44</v>
      </c>
      <c r="O139" s="41"/>
      <c r="P139" s="196">
        <f>O139*H139</f>
        <v>0</v>
      </c>
      <c r="Q139" s="196">
        <v>0.02347</v>
      </c>
      <c r="R139" s="196">
        <f>Q139*H139</f>
        <v>0.02347</v>
      </c>
      <c r="S139" s="196">
        <v>0</v>
      </c>
      <c r="T139" s="197">
        <f>S139*H139</f>
        <v>0</v>
      </c>
      <c r="AR139" s="23" t="s">
        <v>174</v>
      </c>
      <c r="AT139" s="23" t="s">
        <v>222</v>
      </c>
      <c r="AU139" s="23" t="s">
        <v>77</v>
      </c>
      <c r="AY139" s="23" t="s">
        <v>137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23" t="s">
        <v>77</v>
      </c>
      <c r="BK139" s="198">
        <f>ROUND(I139*H139,2)</f>
        <v>0</v>
      </c>
      <c r="BL139" s="23" t="s">
        <v>145</v>
      </c>
      <c r="BM139" s="23" t="s">
        <v>225</v>
      </c>
    </row>
    <row r="140" spans="2:63" s="10" customFormat="1" ht="29.85" customHeight="1">
      <c r="B140" s="171"/>
      <c r="C140" s="172"/>
      <c r="D140" s="173" t="s">
        <v>71</v>
      </c>
      <c r="E140" s="185" t="s">
        <v>180</v>
      </c>
      <c r="F140" s="185" t="s">
        <v>226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SUM(P141:P166)</f>
        <v>0</v>
      </c>
      <c r="Q140" s="179"/>
      <c r="R140" s="180">
        <f>SUM(R141:R166)</f>
        <v>0.0024950000000000003</v>
      </c>
      <c r="S140" s="179"/>
      <c r="T140" s="181">
        <f>SUM(T141:T166)</f>
        <v>2.7224916</v>
      </c>
      <c r="AR140" s="182" t="s">
        <v>80</v>
      </c>
      <c r="AT140" s="183" t="s">
        <v>71</v>
      </c>
      <c r="AU140" s="183" t="s">
        <v>80</v>
      </c>
      <c r="AY140" s="182" t="s">
        <v>137</v>
      </c>
      <c r="BK140" s="184">
        <f>SUM(BK141:BK166)</f>
        <v>0</v>
      </c>
    </row>
    <row r="141" spans="2:65" s="1" customFormat="1" ht="38.25" customHeight="1">
      <c r="B141" s="40"/>
      <c r="C141" s="187" t="s">
        <v>227</v>
      </c>
      <c r="D141" s="187" t="s">
        <v>140</v>
      </c>
      <c r="E141" s="188" t="s">
        <v>228</v>
      </c>
      <c r="F141" s="189" t="s">
        <v>229</v>
      </c>
      <c r="G141" s="190" t="s">
        <v>219</v>
      </c>
      <c r="H141" s="191">
        <v>2</v>
      </c>
      <c r="I141" s="192"/>
      <c r="J141" s="193">
        <f>ROUND(I141*H141,2)</f>
        <v>0</v>
      </c>
      <c r="K141" s="189" t="s">
        <v>144</v>
      </c>
      <c r="L141" s="60"/>
      <c r="M141" s="194" t="s">
        <v>21</v>
      </c>
      <c r="N141" s="195" t="s">
        <v>44</v>
      </c>
      <c r="O141" s="41"/>
      <c r="P141" s="196">
        <f>O141*H141</f>
        <v>0</v>
      </c>
      <c r="Q141" s="196">
        <v>0</v>
      </c>
      <c r="R141" s="196">
        <f>Q141*H141</f>
        <v>0</v>
      </c>
      <c r="S141" s="196">
        <v>0.024</v>
      </c>
      <c r="T141" s="197">
        <f>S141*H141</f>
        <v>0.048</v>
      </c>
      <c r="AR141" s="23" t="s">
        <v>216</v>
      </c>
      <c r="AT141" s="23" t="s">
        <v>140</v>
      </c>
      <c r="AU141" s="23" t="s">
        <v>77</v>
      </c>
      <c r="AY141" s="23" t="s">
        <v>137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23" t="s">
        <v>77</v>
      </c>
      <c r="BK141" s="198">
        <f>ROUND(I141*H141,2)</f>
        <v>0</v>
      </c>
      <c r="BL141" s="23" t="s">
        <v>216</v>
      </c>
      <c r="BM141" s="23" t="s">
        <v>230</v>
      </c>
    </row>
    <row r="142" spans="2:65" s="1" customFormat="1" ht="16.5" customHeight="1">
      <c r="B142" s="40"/>
      <c r="C142" s="187" t="s">
        <v>231</v>
      </c>
      <c r="D142" s="187" t="s">
        <v>140</v>
      </c>
      <c r="E142" s="188" t="s">
        <v>232</v>
      </c>
      <c r="F142" s="189" t="s">
        <v>233</v>
      </c>
      <c r="G142" s="190" t="s">
        <v>143</v>
      </c>
      <c r="H142" s="191">
        <v>35.502</v>
      </c>
      <c r="I142" s="192"/>
      <c r="J142" s="193">
        <f>ROUND(I142*H142,2)</f>
        <v>0</v>
      </c>
      <c r="K142" s="189" t="s">
        <v>144</v>
      </c>
      <c r="L142" s="60"/>
      <c r="M142" s="194" t="s">
        <v>21</v>
      </c>
      <c r="N142" s="195" t="s">
        <v>44</v>
      </c>
      <c r="O142" s="4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AR142" s="23" t="s">
        <v>216</v>
      </c>
      <c r="AT142" s="23" t="s">
        <v>140</v>
      </c>
      <c r="AU142" s="23" t="s">
        <v>77</v>
      </c>
      <c r="AY142" s="23" t="s">
        <v>137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23" t="s">
        <v>77</v>
      </c>
      <c r="BK142" s="198">
        <f>ROUND(I142*H142,2)</f>
        <v>0</v>
      </c>
      <c r="BL142" s="23" t="s">
        <v>216</v>
      </c>
      <c r="BM142" s="23" t="s">
        <v>234</v>
      </c>
    </row>
    <row r="143" spans="2:51" s="13" customFormat="1" ht="13.5">
      <c r="B143" s="222"/>
      <c r="C143" s="223"/>
      <c r="D143" s="201" t="s">
        <v>147</v>
      </c>
      <c r="E143" s="224" t="s">
        <v>21</v>
      </c>
      <c r="F143" s="225" t="s">
        <v>235</v>
      </c>
      <c r="G143" s="223"/>
      <c r="H143" s="224" t="s">
        <v>21</v>
      </c>
      <c r="I143" s="226"/>
      <c r="J143" s="223"/>
      <c r="K143" s="223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147</v>
      </c>
      <c r="AU143" s="231" t="s">
        <v>77</v>
      </c>
      <c r="AV143" s="13" t="s">
        <v>80</v>
      </c>
      <c r="AW143" s="13" t="s">
        <v>36</v>
      </c>
      <c r="AX143" s="13" t="s">
        <v>72</v>
      </c>
      <c r="AY143" s="231" t="s">
        <v>137</v>
      </c>
    </row>
    <row r="144" spans="2:51" s="11" customFormat="1" ht="13.5">
      <c r="B144" s="199"/>
      <c r="C144" s="200"/>
      <c r="D144" s="201" t="s">
        <v>147</v>
      </c>
      <c r="E144" s="202" t="s">
        <v>21</v>
      </c>
      <c r="F144" s="203" t="s">
        <v>236</v>
      </c>
      <c r="G144" s="200"/>
      <c r="H144" s="204">
        <v>16.25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147</v>
      </c>
      <c r="AU144" s="210" t="s">
        <v>77</v>
      </c>
      <c r="AV144" s="11" t="s">
        <v>77</v>
      </c>
      <c r="AW144" s="11" t="s">
        <v>36</v>
      </c>
      <c r="AX144" s="11" t="s">
        <v>72</v>
      </c>
      <c r="AY144" s="210" t="s">
        <v>137</v>
      </c>
    </row>
    <row r="145" spans="2:51" s="11" customFormat="1" ht="13.5">
      <c r="B145" s="199"/>
      <c r="C145" s="200"/>
      <c r="D145" s="201" t="s">
        <v>147</v>
      </c>
      <c r="E145" s="202" t="s">
        <v>21</v>
      </c>
      <c r="F145" s="203" t="s">
        <v>237</v>
      </c>
      <c r="G145" s="200"/>
      <c r="H145" s="204">
        <v>8.372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147</v>
      </c>
      <c r="AU145" s="210" t="s">
        <v>77</v>
      </c>
      <c r="AV145" s="11" t="s">
        <v>77</v>
      </c>
      <c r="AW145" s="11" t="s">
        <v>36</v>
      </c>
      <c r="AX145" s="11" t="s">
        <v>72</v>
      </c>
      <c r="AY145" s="210" t="s">
        <v>137</v>
      </c>
    </row>
    <row r="146" spans="2:51" s="13" customFormat="1" ht="13.5">
      <c r="B146" s="222"/>
      <c r="C146" s="223"/>
      <c r="D146" s="201" t="s">
        <v>147</v>
      </c>
      <c r="E146" s="224" t="s">
        <v>21</v>
      </c>
      <c r="F146" s="225" t="s">
        <v>238</v>
      </c>
      <c r="G146" s="223"/>
      <c r="H146" s="224" t="s">
        <v>21</v>
      </c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147</v>
      </c>
      <c r="AU146" s="231" t="s">
        <v>77</v>
      </c>
      <c r="AV146" s="13" t="s">
        <v>80</v>
      </c>
      <c r="AW146" s="13" t="s">
        <v>36</v>
      </c>
      <c r="AX146" s="13" t="s">
        <v>72</v>
      </c>
      <c r="AY146" s="231" t="s">
        <v>137</v>
      </c>
    </row>
    <row r="147" spans="2:51" s="11" customFormat="1" ht="13.5">
      <c r="B147" s="199"/>
      <c r="C147" s="200"/>
      <c r="D147" s="201" t="s">
        <v>147</v>
      </c>
      <c r="E147" s="202" t="s">
        <v>21</v>
      </c>
      <c r="F147" s="203" t="s">
        <v>239</v>
      </c>
      <c r="G147" s="200"/>
      <c r="H147" s="204">
        <v>10.88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147</v>
      </c>
      <c r="AU147" s="210" t="s">
        <v>77</v>
      </c>
      <c r="AV147" s="11" t="s">
        <v>77</v>
      </c>
      <c r="AW147" s="11" t="s">
        <v>36</v>
      </c>
      <c r="AX147" s="11" t="s">
        <v>72</v>
      </c>
      <c r="AY147" s="210" t="s">
        <v>137</v>
      </c>
    </row>
    <row r="148" spans="2:51" s="12" customFormat="1" ht="13.5">
      <c r="B148" s="211"/>
      <c r="C148" s="212"/>
      <c r="D148" s="201" t="s">
        <v>147</v>
      </c>
      <c r="E148" s="213" t="s">
        <v>21</v>
      </c>
      <c r="F148" s="214" t="s">
        <v>156</v>
      </c>
      <c r="G148" s="212"/>
      <c r="H148" s="215">
        <v>35.502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147</v>
      </c>
      <c r="AU148" s="221" t="s">
        <v>77</v>
      </c>
      <c r="AV148" s="12" t="s">
        <v>145</v>
      </c>
      <c r="AW148" s="12" t="s">
        <v>36</v>
      </c>
      <c r="AX148" s="12" t="s">
        <v>80</v>
      </c>
      <c r="AY148" s="221" t="s">
        <v>137</v>
      </c>
    </row>
    <row r="149" spans="2:65" s="1" customFormat="1" ht="16.5" customHeight="1">
      <c r="B149" s="40"/>
      <c r="C149" s="187" t="s">
        <v>190</v>
      </c>
      <c r="D149" s="187" t="s">
        <v>140</v>
      </c>
      <c r="E149" s="188" t="s">
        <v>240</v>
      </c>
      <c r="F149" s="189" t="s">
        <v>241</v>
      </c>
      <c r="G149" s="190" t="s">
        <v>143</v>
      </c>
      <c r="H149" s="191">
        <v>21.944</v>
      </c>
      <c r="I149" s="192"/>
      <c r="J149" s="193">
        <f>ROUND(I149*H149,2)</f>
        <v>0</v>
      </c>
      <c r="K149" s="189" t="s">
        <v>144</v>
      </c>
      <c r="L149" s="60"/>
      <c r="M149" s="194" t="s">
        <v>21</v>
      </c>
      <c r="N149" s="195" t="s">
        <v>44</v>
      </c>
      <c r="O149" s="41"/>
      <c r="P149" s="196">
        <f>O149*H149</f>
        <v>0</v>
      </c>
      <c r="Q149" s="196">
        <v>0</v>
      </c>
      <c r="R149" s="196">
        <f>Q149*H149</f>
        <v>0</v>
      </c>
      <c r="S149" s="196">
        <v>0.00015</v>
      </c>
      <c r="T149" s="197">
        <f>S149*H149</f>
        <v>0.0032915999999999996</v>
      </c>
      <c r="AR149" s="23" t="s">
        <v>216</v>
      </c>
      <c r="AT149" s="23" t="s">
        <v>140</v>
      </c>
      <c r="AU149" s="23" t="s">
        <v>77</v>
      </c>
      <c r="AY149" s="23" t="s">
        <v>137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23" t="s">
        <v>77</v>
      </c>
      <c r="BK149" s="198">
        <f>ROUND(I149*H149,2)</f>
        <v>0</v>
      </c>
      <c r="BL149" s="23" t="s">
        <v>216</v>
      </c>
      <c r="BM149" s="23" t="s">
        <v>242</v>
      </c>
    </row>
    <row r="150" spans="2:51" s="13" customFormat="1" ht="13.5">
      <c r="B150" s="222"/>
      <c r="C150" s="223"/>
      <c r="D150" s="201" t="s">
        <v>147</v>
      </c>
      <c r="E150" s="224" t="s">
        <v>21</v>
      </c>
      <c r="F150" s="225" t="s">
        <v>243</v>
      </c>
      <c r="G150" s="223"/>
      <c r="H150" s="224" t="s">
        <v>21</v>
      </c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147</v>
      </c>
      <c r="AU150" s="231" t="s">
        <v>77</v>
      </c>
      <c r="AV150" s="13" t="s">
        <v>80</v>
      </c>
      <c r="AW150" s="13" t="s">
        <v>36</v>
      </c>
      <c r="AX150" s="13" t="s">
        <v>72</v>
      </c>
      <c r="AY150" s="231" t="s">
        <v>137</v>
      </c>
    </row>
    <row r="151" spans="2:51" s="11" customFormat="1" ht="13.5">
      <c r="B151" s="199"/>
      <c r="C151" s="200"/>
      <c r="D151" s="201" t="s">
        <v>147</v>
      </c>
      <c r="E151" s="202" t="s">
        <v>21</v>
      </c>
      <c r="F151" s="203" t="s">
        <v>244</v>
      </c>
      <c r="G151" s="200"/>
      <c r="H151" s="204">
        <v>21.944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147</v>
      </c>
      <c r="AU151" s="210" t="s">
        <v>77</v>
      </c>
      <c r="AV151" s="11" t="s">
        <v>77</v>
      </c>
      <c r="AW151" s="11" t="s">
        <v>36</v>
      </c>
      <c r="AX151" s="11" t="s">
        <v>72</v>
      </c>
      <c r="AY151" s="210" t="s">
        <v>137</v>
      </c>
    </row>
    <row r="152" spans="2:51" s="12" customFormat="1" ht="13.5">
      <c r="B152" s="211"/>
      <c r="C152" s="212"/>
      <c r="D152" s="201" t="s">
        <v>147</v>
      </c>
      <c r="E152" s="213" t="s">
        <v>21</v>
      </c>
      <c r="F152" s="214" t="s">
        <v>156</v>
      </c>
      <c r="G152" s="212"/>
      <c r="H152" s="215">
        <v>21.944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147</v>
      </c>
      <c r="AU152" s="221" t="s">
        <v>77</v>
      </c>
      <c r="AV152" s="12" t="s">
        <v>145</v>
      </c>
      <c r="AW152" s="12" t="s">
        <v>36</v>
      </c>
      <c r="AX152" s="12" t="s">
        <v>80</v>
      </c>
      <c r="AY152" s="221" t="s">
        <v>137</v>
      </c>
    </row>
    <row r="153" spans="2:65" s="1" customFormat="1" ht="25.5" customHeight="1">
      <c r="B153" s="40"/>
      <c r="C153" s="187" t="s">
        <v>9</v>
      </c>
      <c r="D153" s="187" t="s">
        <v>140</v>
      </c>
      <c r="E153" s="188" t="s">
        <v>245</v>
      </c>
      <c r="F153" s="189" t="s">
        <v>246</v>
      </c>
      <c r="G153" s="190" t="s">
        <v>143</v>
      </c>
      <c r="H153" s="191">
        <v>62.375</v>
      </c>
      <c r="I153" s="192"/>
      <c r="J153" s="193">
        <f>ROUND(I153*H153,2)</f>
        <v>0</v>
      </c>
      <c r="K153" s="189" t="s">
        <v>144</v>
      </c>
      <c r="L153" s="60"/>
      <c r="M153" s="194" t="s">
        <v>21</v>
      </c>
      <c r="N153" s="195" t="s">
        <v>44</v>
      </c>
      <c r="O153" s="41"/>
      <c r="P153" s="196">
        <f>O153*H153</f>
        <v>0</v>
      </c>
      <c r="Q153" s="196">
        <v>4E-05</v>
      </c>
      <c r="R153" s="196">
        <f>Q153*H153</f>
        <v>0.0024950000000000003</v>
      </c>
      <c r="S153" s="196">
        <v>0</v>
      </c>
      <c r="T153" s="197">
        <f>S153*H153</f>
        <v>0</v>
      </c>
      <c r="AR153" s="23" t="s">
        <v>145</v>
      </c>
      <c r="AT153" s="23" t="s">
        <v>140</v>
      </c>
      <c r="AU153" s="23" t="s">
        <v>77</v>
      </c>
      <c r="AY153" s="23" t="s">
        <v>137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23" t="s">
        <v>77</v>
      </c>
      <c r="BK153" s="198">
        <f>ROUND(I153*H153,2)</f>
        <v>0</v>
      </c>
      <c r="BL153" s="23" t="s">
        <v>145</v>
      </c>
      <c r="BM153" s="23" t="s">
        <v>247</v>
      </c>
    </row>
    <row r="154" spans="2:51" s="11" customFormat="1" ht="13.5">
      <c r="B154" s="199"/>
      <c r="C154" s="200"/>
      <c r="D154" s="201" t="s">
        <v>147</v>
      </c>
      <c r="E154" s="202" t="s">
        <v>21</v>
      </c>
      <c r="F154" s="203" t="s">
        <v>189</v>
      </c>
      <c r="G154" s="200"/>
      <c r="H154" s="204">
        <v>12.375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147</v>
      </c>
      <c r="AU154" s="210" t="s">
        <v>77</v>
      </c>
      <c r="AV154" s="11" t="s">
        <v>77</v>
      </c>
      <c r="AW154" s="11" t="s">
        <v>36</v>
      </c>
      <c r="AX154" s="11" t="s">
        <v>72</v>
      </c>
      <c r="AY154" s="210" t="s">
        <v>137</v>
      </c>
    </row>
    <row r="155" spans="2:51" s="13" customFormat="1" ht="13.5">
      <c r="B155" s="222"/>
      <c r="C155" s="223"/>
      <c r="D155" s="201" t="s">
        <v>147</v>
      </c>
      <c r="E155" s="224" t="s">
        <v>21</v>
      </c>
      <c r="F155" s="225" t="s">
        <v>248</v>
      </c>
      <c r="G155" s="223"/>
      <c r="H155" s="224" t="s">
        <v>21</v>
      </c>
      <c r="I155" s="226"/>
      <c r="J155" s="223"/>
      <c r="K155" s="223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147</v>
      </c>
      <c r="AU155" s="231" t="s">
        <v>77</v>
      </c>
      <c r="AV155" s="13" t="s">
        <v>80</v>
      </c>
      <c r="AW155" s="13" t="s">
        <v>36</v>
      </c>
      <c r="AX155" s="13" t="s">
        <v>72</v>
      </c>
      <c r="AY155" s="231" t="s">
        <v>137</v>
      </c>
    </row>
    <row r="156" spans="2:51" s="11" customFormat="1" ht="13.5">
      <c r="B156" s="199"/>
      <c r="C156" s="200"/>
      <c r="D156" s="201" t="s">
        <v>147</v>
      </c>
      <c r="E156" s="202" t="s">
        <v>21</v>
      </c>
      <c r="F156" s="203" t="s">
        <v>196</v>
      </c>
      <c r="G156" s="200"/>
      <c r="H156" s="204">
        <v>50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147</v>
      </c>
      <c r="AU156" s="210" t="s">
        <v>77</v>
      </c>
      <c r="AV156" s="11" t="s">
        <v>77</v>
      </c>
      <c r="AW156" s="11" t="s">
        <v>36</v>
      </c>
      <c r="AX156" s="11" t="s">
        <v>72</v>
      </c>
      <c r="AY156" s="210" t="s">
        <v>137</v>
      </c>
    </row>
    <row r="157" spans="2:51" s="12" customFormat="1" ht="13.5">
      <c r="B157" s="211"/>
      <c r="C157" s="212"/>
      <c r="D157" s="201" t="s">
        <v>147</v>
      </c>
      <c r="E157" s="213" t="s">
        <v>21</v>
      </c>
      <c r="F157" s="214" t="s">
        <v>156</v>
      </c>
      <c r="G157" s="212"/>
      <c r="H157" s="215">
        <v>62.375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147</v>
      </c>
      <c r="AU157" s="221" t="s">
        <v>77</v>
      </c>
      <c r="AV157" s="12" t="s">
        <v>145</v>
      </c>
      <c r="AW157" s="12" t="s">
        <v>36</v>
      </c>
      <c r="AX157" s="12" t="s">
        <v>80</v>
      </c>
      <c r="AY157" s="221" t="s">
        <v>137</v>
      </c>
    </row>
    <row r="158" spans="2:65" s="1" customFormat="1" ht="38.25" customHeight="1">
      <c r="B158" s="40"/>
      <c r="C158" s="187" t="s">
        <v>249</v>
      </c>
      <c r="D158" s="187" t="s">
        <v>140</v>
      </c>
      <c r="E158" s="188" t="s">
        <v>250</v>
      </c>
      <c r="F158" s="189" t="s">
        <v>251</v>
      </c>
      <c r="G158" s="190" t="s">
        <v>143</v>
      </c>
      <c r="H158" s="191">
        <v>25.48</v>
      </c>
      <c r="I158" s="192"/>
      <c r="J158" s="193">
        <f>ROUND(I158*H158,2)</f>
        <v>0</v>
      </c>
      <c r="K158" s="189" t="s">
        <v>144</v>
      </c>
      <c r="L158" s="60"/>
      <c r="M158" s="194" t="s">
        <v>21</v>
      </c>
      <c r="N158" s="195" t="s">
        <v>44</v>
      </c>
      <c r="O158" s="41"/>
      <c r="P158" s="196">
        <f>O158*H158</f>
        <v>0</v>
      </c>
      <c r="Q158" s="196">
        <v>0</v>
      </c>
      <c r="R158" s="196">
        <f>Q158*H158</f>
        <v>0</v>
      </c>
      <c r="S158" s="196">
        <v>0.1</v>
      </c>
      <c r="T158" s="197">
        <f>S158*H158</f>
        <v>2.548</v>
      </c>
      <c r="AR158" s="23" t="s">
        <v>145</v>
      </c>
      <c r="AT158" s="23" t="s">
        <v>140</v>
      </c>
      <c r="AU158" s="23" t="s">
        <v>77</v>
      </c>
      <c r="AY158" s="23" t="s">
        <v>137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23" t="s">
        <v>77</v>
      </c>
      <c r="BK158" s="198">
        <f>ROUND(I158*H158,2)</f>
        <v>0</v>
      </c>
      <c r="BL158" s="23" t="s">
        <v>145</v>
      </c>
      <c r="BM158" s="23" t="s">
        <v>252</v>
      </c>
    </row>
    <row r="159" spans="2:51" s="11" customFormat="1" ht="13.5">
      <c r="B159" s="199"/>
      <c r="C159" s="200"/>
      <c r="D159" s="201" t="s">
        <v>147</v>
      </c>
      <c r="E159" s="202" t="s">
        <v>21</v>
      </c>
      <c r="F159" s="203" t="s">
        <v>253</v>
      </c>
      <c r="G159" s="200"/>
      <c r="H159" s="204">
        <v>25.48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147</v>
      </c>
      <c r="AU159" s="210" t="s">
        <v>77</v>
      </c>
      <c r="AV159" s="11" t="s">
        <v>77</v>
      </c>
      <c r="AW159" s="11" t="s">
        <v>36</v>
      </c>
      <c r="AX159" s="11" t="s">
        <v>80</v>
      </c>
      <c r="AY159" s="210" t="s">
        <v>137</v>
      </c>
    </row>
    <row r="160" spans="2:65" s="1" customFormat="1" ht="16.5" customHeight="1">
      <c r="B160" s="40"/>
      <c r="C160" s="187" t="s">
        <v>254</v>
      </c>
      <c r="D160" s="187" t="s">
        <v>140</v>
      </c>
      <c r="E160" s="188" t="s">
        <v>255</v>
      </c>
      <c r="F160" s="189" t="s">
        <v>256</v>
      </c>
      <c r="G160" s="190" t="s">
        <v>143</v>
      </c>
      <c r="H160" s="191">
        <v>3.789</v>
      </c>
      <c r="I160" s="192"/>
      <c r="J160" s="193">
        <f>ROUND(I160*H160,2)</f>
        <v>0</v>
      </c>
      <c r="K160" s="189" t="s">
        <v>144</v>
      </c>
      <c r="L160" s="60"/>
      <c r="M160" s="194" t="s">
        <v>21</v>
      </c>
      <c r="N160" s="195" t="s">
        <v>44</v>
      </c>
      <c r="O160" s="4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23" t="s">
        <v>77</v>
      </c>
      <c r="BK160" s="198">
        <f>ROUND(I160*H160,2)</f>
        <v>0</v>
      </c>
      <c r="BL160" s="23" t="s">
        <v>145</v>
      </c>
      <c r="BM160" s="23" t="s">
        <v>257</v>
      </c>
    </row>
    <row r="161" spans="2:51" s="11" customFormat="1" ht="13.5">
      <c r="B161" s="199"/>
      <c r="C161" s="200"/>
      <c r="D161" s="201" t="s">
        <v>147</v>
      </c>
      <c r="E161" s="202" t="s">
        <v>21</v>
      </c>
      <c r="F161" s="203" t="s">
        <v>258</v>
      </c>
      <c r="G161" s="200"/>
      <c r="H161" s="204">
        <v>2.535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147</v>
      </c>
      <c r="AU161" s="210" t="s">
        <v>77</v>
      </c>
      <c r="AV161" s="11" t="s">
        <v>77</v>
      </c>
      <c r="AW161" s="11" t="s">
        <v>36</v>
      </c>
      <c r="AX161" s="11" t="s">
        <v>72</v>
      </c>
      <c r="AY161" s="210" t="s">
        <v>137</v>
      </c>
    </row>
    <row r="162" spans="2:51" s="11" customFormat="1" ht="13.5">
      <c r="B162" s="199"/>
      <c r="C162" s="200"/>
      <c r="D162" s="201" t="s">
        <v>147</v>
      </c>
      <c r="E162" s="202" t="s">
        <v>21</v>
      </c>
      <c r="F162" s="203" t="s">
        <v>259</v>
      </c>
      <c r="G162" s="200"/>
      <c r="H162" s="204">
        <v>1.254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147</v>
      </c>
      <c r="AU162" s="210" t="s">
        <v>77</v>
      </c>
      <c r="AV162" s="11" t="s">
        <v>77</v>
      </c>
      <c r="AW162" s="11" t="s">
        <v>36</v>
      </c>
      <c r="AX162" s="11" t="s">
        <v>72</v>
      </c>
      <c r="AY162" s="210" t="s">
        <v>137</v>
      </c>
    </row>
    <row r="163" spans="2:51" s="12" customFormat="1" ht="13.5">
      <c r="B163" s="211"/>
      <c r="C163" s="212"/>
      <c r="D163" s="201" t="s">
        <v>147</v>
      </c>
      <c r="E163" s="213" t="s">
        <v>21</v>
      </c>
      <c r="F163" s="214" t="s">
        <v>156</v>
      </c>
      <c r="G163" s="212"/>
      <c r="H163" s="215">
        <v>3.789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147</v>
      </c>
      <c r="AU163" s="221" t="s">
        <v>77</v>
      </c>
      <c r="AV163" s="12" t="s">
        <v>145</v>
      </c>
      <c r="AW163" s="12" t="s">
        <v>36</v>
      </c>
      <c r="AX163" s="12" t="s">
        <v>80</v>
      </c>
      <c r="AY163" s="221" t="s">
        <v>137</v>
      </c>
    </row>
    <row r="164" spans="2:65" s="1" customFormat="1" ht="25.5" customHeight="1">
      <c r="B164" s="40"/>
      <c r="C164" s="187" t="s">
        <v>260</v>
      </c>
      <c r="D164" s="187" t="s">
        <v>140</v>
      </c>
      <c r="E164" s="188" t="s">
        <v>261</v>
      </c>
      <c r="F164" s="189" t="s">
        <v>262</v>
      </c>
      <c r="G164" s="190" t="s">
        <v>143</v>
      </c>
      <c r="H164" s="191">
        <v>1.4</v>
      </c>
      <c r="I164" s="192"/>
      <c r="J164" s="193">
        <f>ROUND(I164*H164,2)</f>
        <v>0</v>
      </c>
      <c r="K164" s="189" t="s">
        <v>144</v>
      </c>
      <c r="L164" s="60"/>
      <c r="M164" s="194" t="s">
        <v>21</v>
      </c>
      <c r="N164" s="195" t="s">
        <v>44</v>
      </c>
      <c r="O164" s="41"/>
      <c r="P164" s="196">
        <f>O164*H164</f>
        <v>0</v>
      </c>
      <c r="Q164" s="196">
        <v>0</v>
      </c>
      <c r="R164" s="196">
        <f>Q164*H164</f>
        <v>0</v>
      </c>
      <c r="S164" s="196">
        <v>0.088</v>
      </c>
      <c r="T164" s="197">
        <f>S164*H164</f>
        <v>0.12319999999999999</v>
      </c>
      <c r="AR164" s="23" t="s">
        <v>145</v>
      </c>
      <c r="AT164" s="23" t="s">
        <v>140</v>
      </c>
      <c r="AU164" s="23" t="s">
        <v>77</v>
      </c>
      <c r="AY164" s="23" t="s">
        <v>137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23" t="s">
        <v>77</v>
      </c>
      <c r="BK164" s="198">
        <f>ROUND(I164*H164,2)</f>
        <v>0</v>
      </c>
      <c r="BL164" s="23" t="s">
        <v>145</v>
      </c>
      <c r="BM164" s="23" t="s">
        <v>263</v>
      </c>
    </row>
    <row r="165" spans="2:51" s="13" customFormat="1" ht="13.5">
      <c r="B165" s="222"/>
      <c r="C165" s="223"/>
      <c r="D165" s="201" t="s">
        <v>147</v>
      </c>
      <c r="E165" s="224" t="s">
        <v>21</v>
      </c>
      <c r="F165" s="225" t="s">
        <v>264</v>
      </c>
      <c r="G165" s="223"/>
      <c r="H165" s="224" t="s">
        <v>21</v>
      </c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147</v>
      </c>
      <c r="AU165" s="231" t="s">
        <v>77</v>
      </c>
      <c r="AV165" s="13" t="s">
        <v>80</v>
      </c>
      <c r="AW165" s="13" t="s">
        <v>36</v>
      </c>
      <c r="AX165" s="13" t="s">
        <v>72</v>
      </c>
      <c r="AY165" s="231" t="s">
        <v>137</v>
      </c>
    </row>
    <row r="166" spans="2:51" s="11" customFormat="1" ht="13.5">
      <c r="B166" s="199"/>
      <c r="C166" s="200"/>
      <c r="D166" s="201" t="s">
        <v>147</v>
      </c>
      <c r="E166" s="202" t="s">
        <v>21</v>
      </c>
      <c r="F166" s="203" t="s">
        <v>265</v>
      </c>
      <c r="G166" s="200"/>
      <c r="H166" s="204">
        <v>1.4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147</v>
      </c>
      <c r="AU166" s="210" t="s">
        <v>77</v>
      </c>
      <c r="AV166" s="11" t="s">
        <v>77</v>
      </c>
      <c r="AW166" s="11" t="s">
        <v>36</v>
      </c>
      <c r="AX166" s="11" t="s">
        <v>80</v>
      </c>
      <c r="AY166" s="210" t="s">
        <v>137</v>
      </c>
    </row>
    <row r="167" spans="2:63" s="10" customFormat="1" ht="29.85" customHeight="1">
      <c r="B167" s="171"/>
      <c r="C167" s="172"/>
      <c r="D167" s="173" t="s">
        <v>71</v>
      </c>
      <c r="E167" s="185" t="s">
        <v>266</v>
      </c>
      <c r="F167" s="185" t="s">
        <v>267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SUM(P168:P174)</f>
        <v>0</v>
      </c>
      <c r="Q167" s="179"/>
      <c r="R167" s="180">
        <f>SUM(R168:R174)</f>
        <v>0</v>
      </c>
      <c r="S167" s="179"/>
      <c r="T167" s="181">
        <f>SUM(T168:T174)</f>
        <v>0</v>
      </c>
      <c r="AR167" s="182" t="s">
        <v>80</v>
      </c>
      <c r="AT167" s="183" t="s">
        <v>71</v>
      </c>
      <c r="AU167" s="183" t="s">
        <v>80</v>
      </c>
      <c r="AY167" s="182" t="s">
        <v>137</v>
      </c>
      <c r="BK167" s="184">
        <f>SUM(BK168:BK174)</f>
        <v>0</v>
      </c>
    </row>
    <row r="168" spans="2:65" s="1" customFormat="1" ht="25.5" customHeight="1">
      <c r="B168" s="40"/>
      <c r="C168" s="187" t="s">
        <v>268</v>
      </c>
      <c r="D168" s="187" t="s">
        <v>140</v>
      </c>
      <c r="E168" s="188" t="s">
        <v>269</v>
      </c>
      <c r="F168" s="189" t="s">
        <v>270</v>
      </c>
      <c r="G168" s="190" t="s">
        <v>271</v>
      </c>
      <c r="H168" s="191">
        <v>3.161</v>
      </c>
      <c r="I168" s="192"/>
      <c r="J168" s="193">
        <f>ROUND(I168*H168,2)</f>
        <v>0</v>
      </c>
      <c r="K168" s="189" t="s">
        <v>144</v>
      </c>
      <c r="L168" s="60"/>
      <c r="M168" s="194" t="s">
        <v>21</v>
      </c>
      <c r="N168" s="195" t="s">
        <v>44</v>
      </c>
      <c r="O168" s="4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AR168" s="23" t="s">
        <v>145</v>
      </c>
      <c r="AT168" s="23" t="s">
        <v>140</v>
      </c>
      <c r="AU168" s="23" t="s">
        <v>77</v>
      </c>
      <c r="AY168" s="23" t="s">
        <v>137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3" t="s">
        <v>77</v>
      </c>
      <c r="BK168" s="198">
        <f>ROUND(I168*H168,2)</f>
        <v>0</v>
      </c>
      <c r="BL168" s="23" t="s">
        <v>145</v>
      </c>
      <c r="BM168" s="23" t="s">
        <v>272</v>
      </c>
    </row>
    <row r="169" spans="2:65" s="1" customFormat="1" ht="38.25" customHeight="1">
      <c r="B169" s="40"/>
      <c r="C169" s="187" t="s">
        <v>273</v>
      </c>
      <c r="D169" s="187" t="s">
        <v>140</v>
      </c>
      <c r="E169" s="188" t="s">
        <v>274</v>
      </c>
      <c r="F169" s="189" t="s">
        <v>275</v>
      </c>
      <c r="G169" s="190" t="s">
        <v>271</v>
      </c>
      <c r="H169" s="191">
        <v>158.05</v>
      </c>
      <c r="I169" s="192"/>
      <c r="J169" s="193">
        <f>ROUND(I169*H169,2)</f>
        <v>0</v>
      </c>
      <c r="K169" s="189" t="s">
        <v>144</v>
      </c>
      <c r="L169" s="60"/>
      <c r="M169" s="194" t="s">
        <v>21</v>
      </c>
      <c r="N169" s="195" t="s">
        <v>44</v>
      </c>
      <c r="O169" s="41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AR169" s="23" t="s">
        <v>145</v>
      </c>
      <c r="AT169" s="23" t="s">
        <v>140</v>
      </c>
      <c r="AU169" s="23" t="s">
        <v>77</v>
      </c>
      <c r="AY169" s="23" t="s">
        <v>137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23" t="s">
        <v>77</v>
      </c>
      <c r="BK169" s="198">
        <f>ROUND(I169*H169,2)</f>
        <v>0</v>
      </c>
      <c r="BL169" s="23" t="s">
        <v>145</v>
      </c>
      <c r="BM169" s="23" t="s">
        <v>276</v>
      </c>
    </row>
    <row r="170" spans="2:51" s="11" customFormat="1" ht="13.5">
      <c r="B170" s="199"/>
      <c r="C170" s="200"/>
      <c r="D170" s="201" t="s">
        <v>147</v>
      </c>
      <c r="E170" s="200"/>
      <c r="F170" s="203" t="s">
        <v>277</v>
      </c>
      <c r="G170" s="200"/>
      <c r="H170" s="204">
        <v>158.05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147</v>
      </c>
      <c r="AU170" s="210" t="s">
        <v>77</v>
      </c>
      <c r="AV170" s="11" t="s">
        <v>77</v>
      </c>
      <c r="AW170" s="11" t="s">
        <v>6</v>
      </c>
      <c r="AX170" s="11" t="s">
        <v>80</v>
      </c>
      <c r="AY170" s="210" t="s">
        <v>137</v>
      </c>
    </row>
    <row r="171" spans="2:65" s="1" customFormat="1" ht="25.5" customHeight="1">
      <c r="B171" s="40"/>
      <c r="C171" s="187" t="s">
        <v>278</v>
      </c>
      <c r="D171" s="187" t="s">
        <v>140</v>
      </c>
      <c r="E171" s="188" t="s">
        <v>279</v>
      </c>
      <c r="F171" s="189" t="s">
        <v>280</v>
      </c>
      <c r="G171" s="190" t="s">
        <v>271</v>
      </c>
      <c r="H171" s="191">
        <v>3.161</v>
      </c>
      <c r="I171" s="192"/>
      <c r="J171" s="193">
        <f>ROUND(I171*H171,2)</f>
        <v>0</v>
      </c>
      <c r="K171" s="189" t="s">
        <v>144</v>
      </c>
      <c r="L171" s="60"/>
      <c r="M171" s="194" t="s">
        <v>21</v>
      </c>
      <c r="N171" s="195" t="s">
        <v>44</v>
      </c>
      <c r="O171" s="41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AR171" s="23" t="s">
        <v>145</v>
      </c>
      <c r="AT171" s="23" t="s">
        <v>140</v>
      </c>
      <c r="AU171" s="23" t="s">
        <v>77</v>
      </c>
      <c r="AY171" s="23" t="s">
        <v>137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23" t="s">
        <v>77</v>
      </c>
      <c r="BK171" s="198">
        <f>ROUND(I171*H171,2)</f>
        <v>0</v>
      </c>
      <c r="BL171" s="23" t="s">
        <v>145</v>
      </c>
      <c r="BM171" s="23" t="s">
        <v>281</v>
      </c>
    </row>
    <row r="172" spans="2:65" s="1" customFormat="1" ht="25.5" customHeight="1">
      <c r="B172" s="40"/>
      <c r="C172" s="187" t="s">
        <v>282</v>
      </c>
      <c r="D172" s="187" t="s">
        <v>140</v>
      </c>
      <c r="E172" s="188" t="s">
        <v>283</v>
      </c>
      <c r="F172" s="189" t="s">
        <v>284</v>
      </c>
      <c r="G172" s="190" t="s">
        <v>271</v>
      </c>
      <c r="H172" s="191">
        <v>28.449</v>
      </c>
      <c r="I172" s="192"/>
      <c r="J172" s="193">
        <f>ROUND(I172*H172,2)</f>
        <v>0</v>
      </c>
      <c r="K172" s="189" t="s">
        <v>144</v>
      </c>
      <c r="L172" s="60"/>
      <c r="M172" s="194" t="s">
        <v>21</v>
      </c>
      <c r="N172" s="195" t="s">
        <v>44</v>
      </c>
      <c r="O172" s="4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23" t="s">
        <v>145</v>
      </c>
      <c r="AT172" s="23" t="s">
        <v>140</v>
      </c>
      <c r="AU172" s="23" t="s">
        <v>77</v>
      </c>
      <c r="AY172" s="23" t="s">
        <v>137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77</v>
      </c>
      <c r="BK172" s="198">
        <f>ROUND(I172*H172,2)</f>
        <v>0</v>
      </c>
      <c r="BL172" s="23" t="s">
        <v>145</v>
      </c>
      <c r="BM172" s="23" t="s">
        <v>285</v>
      </c>
    </row>
    <row r="173" spans="2:51" s="11" customFormat="1" ht="13.5">
      <c r="B173" s="199"/>
      <c r="C173" s="200"/>
      <c r="D173" s="201" t="s">
        <v>147</v>
      </c>
      <c r="E173" s="200"/>
      <c r="F173" s="203" t="s">
        <v>286</v>
      </c>
      <c r="G173" s="200"/>
      <c r="H173" s="204">
        <v>28.449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147</v>
      </c>
      <c r="AU173" s="210" t="s">
        <v>77</v>
      </c>
      <c r="AV173" s="11" t="s">
        <v>77</v>
      </c>
      <c r="AW173" s="11" t="s">
        <v>6</v>
      </c>
      <c r="AX173" s="11" t="s">
        <v>80</v>
      </c>
      <c r="AY173" s="210" t="s">
        <v>137</v>
      </c>
    </row>
    <row r="174" spans="2:65" s="1" customFormat="1" ht="38.25" customHeight="1">
      <c r="B174" s="40"/>
      <c r="C174" s="187" t="s">
        <v>287</v>
      </c>
      <c r="D174" s="187" t="s">
        <v>140</v>
      </c>
      <c r="E174" s="188" t="s">
        <v>288</v>
      </c>
      <c r="F174" s="189" t="s">
        <v>289</v>
      </c>
      <c r="G174" s="190" t="s">
        <v>271</v>
      </c>
      <c r="H174" s="191">
        <v>3.161</v>
      </c>
      <c r="I174" s="192"/>
      <c r="J174" s="193">
        <f>ROUND(I174*H174,2)</f>
        <v>0</v>
      </c>
      <c r="K174" s="189" t="s">
        <v>144</v>
      </c>
      <c r="L174" s="60"/>
      <c r="M174" s="194" t="s">
        <v>21</v>
      </c>
      <c r="N174" s="195" t="s">
        <v>44</v>
      </c>
      <c r="O174" s="41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AR174" s="23" t="s">
        <v>145</v>
      </c>
      <c r="AT174" s="23" t="s">
        <v>140</v>
      </c>
      <c r="AU174" s="23" t="s">
        <v>77</v>
      </c>
      <c r="AY174" s="23" t="s">
        <v>137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23" t="s">
        <v>77</v>
      </c>
      <c r="BK174" s="198">
        <f>ROUND(I174*H174,2)</f>
        <v>0</v>
      </c>
      <c r="BL174" s="23" t="s">
        <v>145</v>
      </c>
      <c r="BM174" s="23" t="s">
        <v>290</v>
      </c>
    </row>
    <row r="175" spans="2:63" s="10" customFormat="1" ht="29.85" customHeight="1">
      <c r="B175" s="171"/>
      <c r="C175" s="172"/>
      <c r="D175" s="173" t="s">
        <v>71</v>
      </c>
      <c r="E175" s="185" t="s">
        <v>291</v>
      </c>
      <c r="F175" s="185" t="s">
        <v>292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SUM(P176:P178)</f>
        <v>0</v>
      </c>
      <c r="Q175" s="179"/>
      <c r="R175" s="180">
        <f>SUM(R176:R178)</f>
        <v>0</v>
      </c>
      <c r="S175" s="179"/>
      <c r="T175" s="181">
        <f>SUM(T176:T178)</f>
        <v>0</v>
      </c>
      <c r="AR175" s="182" t="s">
        <v>80</v>
      </c>
      <c r="AT175" s="183" t="s">
        <v>71</v>
      </c>
      <c r="AU175" s="183" t="s">
        <v>80</v>
      </c>
      <c r="AY175" s="182" t="s">
        <v>137</v>
      </c>
      <c r="BK175" s="184">
        <f>SUM(BK176:BK178)</f>
        <v>0</v>
      </c>
    </row>
    <row r="176" spans="2:65" s="1" customFormat="1" ht="38.25" customHeight="1">
      <c r="B176" s="40"/>
      <c r="C176" s="187" t="s">
        <v>293</v>
      </c>
      <c r="D176" s="187" t="s">
        <v>140</v>
      </c>
      <c r="E176" s="188" t="s">
        <v>294</v>
      </c>
      <c r="F176" s="189" t="s">
        <v>295</v>
      </c>
      <c r="G176" s="190" t="s">
        <v>271</v>
      </c>
      <c r="H176" s="191">
        <v>0.791</v>
      </c>
      <c r="I176" s="192"/>
      <c r="J176" s="193">
        <f>ROUND(I176*H176,2)</f>
        <v>0</v>
      </c>
      <c r="K176" s="189" t="s">
        <v>144</v>
      </c>
      <c r="L176" s="60"/>
      <c r="M176" s="194" t="s">
        <v>21</v>
      </c>
      <c r="N176" s="195" t="s">
        <v>44</v>
      </c>
      <c r="O176" s="41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AR176" s="23" t="s">
        <v>145</v>
      </c>
      <c r="AT176" s="23" t="s">
        <v>140</v>
      </c>
      <c r="AU176" s="23" t="s">
        <v>77</v>
      </c>
      <c r="AY176" s="23" t="s">
        <v>137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23" t="s">
        <v>77</v>
      </c>
      <c r="BK176" s="198">
        <f>ROUND(I176*H176,2)</f>
        <v>0</v>
      </c>
      <c r="BL176" s="23" t="s">
        <v>145</v>
      </c>
      <c r="BM176" s="23" t="s">
        <v>296</v>
      </c>
    </row>
    <row r="177" spans="2:65" s="1" customFormat="1" ht="51" customHeight="1">
      <c r="B177" s="40"/>
      <c r="C177" s="187" t="s">
        <v>297</v>
      </c>
      <c r="D177" s="187" t="s">
        <v>140</v>
      </c>
      <c r="E177" s="188" t="s">
        <v>298</v>
      </c>
      <c r="F177" s="189" t="s">
        <v>299</v>
      </c>
      <c r="G177" s="190" t="s">
        <v>271</v>
      </c>
      <c r="H177" s="191">
        <v>0.791</v>
      </c>
      <c r="I177" s="192"/>
      <c r="J177" s="193">
        <f>ROUND(I177*H177,2)</f>
        <v>0</v>
      </c>
      <c r="K177" s="189" t="s">
        <v>144</v>
      </c>
      <c r="L177" s="60"/>
      <c r="M177" s="194" t="s">
        <v>21</v>
      </c>
      <c r="N177" s="195" t="s">
        <v>44</v>
      </c>
      <c r="O177" s="4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AR177" s="23" t="s">
        <v>145</v>
      </c>
      <c r="AT177" s="23" t="s">
        <v>140</v>
      </c>
      <c r="AU177" s="23" t="s">
        <v>77</v>
      </c>
      <c r="AY177" s="23" t="s">
        <v>137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3" t="s">
        <v>77</v>
      </c>
      <c r="BK177" s="198">
        <f>ROUND(I177*H177,2)</f>
        <v>0</v>
      </c>
      <c r="BL177" s="23" t="s">
        <v>145</v>
      </c>
      <c r="BM177" s="23" t="s">
        <v>300</v>
      </c>
    </row>
    <row r="178" spans="2:65" s="1" customFormat="1" ht="38.25" customHeight="1">
      <c r="B178" s="40"/>
      <c r="C178" s="187" t="s">
        <v>301</v>
      </c>
      <c r="D178" s="187" t="s">
        <v>140</v>
      </c>
      <c r="E178" s="188" t="s">
        <v>302</v>
      </c>
      <c r="F178" s="189" t="s">
        <v>303</v>
      </c>
      <c r="G178" s="190" t="s">
        <v>271</v>
      </c>
      <c r="H178" s="191">
        <v>0.791</v>
      </c>
      <c r="I178" s="192"/>
      <c r="J178" s="193">
        <f>ROUND(I178*H178,2)</f>
        <v>0</v>
      </c>
      <c r="K178" s="189" t="s">
        <v>144</v>
      </c>
      <c r="L178" s="60"/>
      <c r="M178" s="194" t="s">
        <v>21</v>
      </c>
      <c r="N178" s="195" t="s">
        <v>44</v>
      </c>
      <c r="O178" s="41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AR178" s="23" t="s">
        <v>145</v>
      </c>
      <c r="AT178" s="23" t="s">
        <v>140</v>
      </c>
      <c r="AU178" s="23" t="s">
        <v>77</v>
      </c>
      <c r="AY178" s="23" t="s">
        <v>137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23" t="s">
        <v>77</v>
      </c>
      <c r="BK178" s="198">
        <f>ROUND(I178*H178,2)</f>
        <v>0</v>
      </c>
      <c r="BL178" s="23" t="s">
        <v>145</v>
      </c>
      <c r="BM178" s="23" t="s">
        <v>304</v>
      </c>
    </row>
    <row r="179" spans="2:63" s="10" customFormat="1" ht="37.35" customHeight="1">
      <c r="B179" s="171"/>
      <c r="C179" s="172"/>
      <c r="D179" s="173" t="s">
        <v>71</v>
      </c>
      <c r="E179" s="174" t="s">
        <v>305</v>
      </c>
      <c r="F179" s="174" t="s">
        <v>306</v>
      </c>
      <c r="G179" s="172"/>
      <c r="H179" s="172"/>
      <c r="I179" s="175"/>
      <c r="J179" s="176">
        <f>BK179</f>
        <v>0</v>
      </c>
      <c r="K179" s="172"/>
      <c r="L179" s="177"/>
      <c r="M179" s="178"/>
      <c r="N179" s="179"/>
      <c r="O179" s="179"/>
      <c r="P179" s="180">
        <f>P180+P203+P214+P226+P238+P258+P262+P283+P291+P307+P327+P336+P347+P363+P369</f>
        <v>0</v>
      </c>
      <c r="Q179" s="179"/>
      <c r="R179" s="180">
        <f>R180+R203+R214+R226+R238+R258+R262+R283+R291+R307+R327+R336+R347+R363+R369</f>
        <v>1.8938991299999999</v>
      </c>
      <c r="S179" s="179"/>
      <c r="T179" s="181">
        <f>T180+T203+T214+T226+T238+T258+T262+T283+T291+T307+T327+T336+T347+T363+T369</f>
        <v>0.4383036</v>
      </c>
      <c r="AR179" s="182" t="s">
        <v>77</v>
      </c>
      <c r="AT179" s="183" t="s">
        <v>71</v>
      </c>
      <c r="AU179" s="183" t="s">
        <v>72</v>
      </c>
      <c r="AY179" s="182" t="s">
        <v>137</v>
      </c>
      <c r="BK179" s="184">
        <f>BK180+BK203+BK214+BK226+BK238+BK258+BK262+BK283+BK291+BK307+BK327+BK336+BK347+BK363+BK369</f>
        <v>0</v>
      </c>
    </row>
    <row r="180" spans="2:63" s="10" customFormat="1" ht="19.9" customHeight="1">
      <c r="B180" s="171"/>
      <c r="C180" s="172"/>
      <c r="D180" s="173" t="s">
        <v>71</v>
      </c>
      <c r="E180" s="185" t="s">
        <v>307</v>
      </c>
      <c r="F180" s="185" t="s">
        <v>308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SUM(P181:P202)</f>
        <v>0</v>
      </c>
      <c r="Q180" s="179"/>
      <c r="R180" s="180">
        <f>SUM(R181:R202)</f>
        <v>0.03129918</v>
      </c>
      <c r="S180" s="179"/>
      <c r="T180" s="181">
        <f>SUM(T181:T202)</f>
        <v>0</v>
      </c>
      <c r="AR180" s="182" t="s">
        <v>77</v>
      </c>
      <c r="AT180" s="183" t="s">
        <v>71</v>
      </c>
      <c r="AU180" s="183" t="s">
        <v>80</v>
      </c>
      <c r="AY180" s="182" t="s">
        <v>137</v>
      </c>
      <c r="BK180" s="184">
        <f>SUM(BK181:BK202)</f>
        <v>0</v>
      </c>
    </row>
    <row r="181" spans="2:65" s="1" customFormat="1" ht="25.5" customHeight="1">
      <c r="B181" s="40"/>
      <c r="C181" s="187" t="s">
        <v>309</v>
      </c>
      <c r="D181" s="187" t="s">
        <v>140</v>
      </c>
      <c r="E181" s="188" t="s">
        <v>310</v>
      </c>
      <c r="F181" s="189" t="s">
        <v>311</v>
      </c>
      <c r="G181" s="190" t="s">
        <v>143</v>
      </c>
      <c r="H181" s="191">
        <v>3.45</v>
      </c>
      <c r="I181" s="192"/>
      <c r="J181" s="193">
        <f>ROUND(I181*H181,2)</f>
        <v>0</v>
      </c>
      <c r="K181" s="189" t="s">
        <v>144</v>
      </c>
      <c r="L181" s="60"/>
      <c r="M181" s="194" t="s">
        <v>21</v>
      </c>
      <c r="N181" s="195" t="s">
        <v>44</v>
      </c>
      <c r="O181" s="41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AR181" s="23" t="s">
        <v>216</v>
      </c>
      <c r="AT181" s="23" t="s">
        <v>140</v>
      </c>
      <c r="AU181" s="23" t="s">
        <v>77</v>
      </c>
      <c r="AY181" s="23" t="s">
        <v>137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23" t="s">
        <v>77</v>
      </c>
      <c r="BK181" s="198">
        <f>ROUND(I181*H181,2)</f>
        <v>0</v>
      </c>
      <c r="BL181" s="23" t="s">
        <v>216</v>
      </c>
      <c r="BM181" s="23" t="s">
        <v>312</v>
      </c>
    </row>
    <row r="182" spans="2:51" s="11" customFormat="1" ht="13.5">
      <c r="B182" s="199"/>
      <c r="C182" s="200"/>
      <c r="D182" s="201" t="s">
        <v>147</v>
      </c>
      <c r="E182" s="202" t="s">
        <v>21</v>
      </c>
      <c r="F182" s="203" t="s">
        <v>215</v>
      </c>
      <c r="G182" s="200"/>
      <c r="H182" s="204">
        <v>3.45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147</v>
      </c>
      <c r="AU182" s="210" t="s">
        <v>77</v>
      </c>
      <c r="AV182" s="11" t="s">
        <v>77</v>
      </c>
      <c r="AW182" s="11" t="s">
        <v>36</v>
      </c>
      <c r="AX182" s="11" t="s">
        <v>72</v>
      </c>
      <c r="AY182" s="210" t="s">
        <v>137</v>
      </c>
    </row>
    <row r="183" spans="2:51" s="12" customFormat="1" ht="13.5">
      <c r="B183" s="211"/>
      <c r="C183" s="212"/>
      <c r="D183" s="201" t="s">
        <v>147</v>
      </c>
      <c r="E183" s="213" t="s">
        <v>21</v>
      </c>
      <c r="F183" s="214" t="s">
        <v>156</v>
      </c>
      <c r="G183" s="212"/>
      <c r="H183" s="215">
        <v>3.45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147</v>
      </c>
      <c r="AU183" s="221" t="s">
        <v>77</v>
      </c>
      <c r="AV183" s="12" t="s">
        <v>145</v>
      </c>
      <c r="AW183" s="12" t="s">
        <v>36</v>
      </c>
      <c r="AX183" s="12" t="s">
        <v>80</v>
      </c>
      <c r="AY183" s="221" t="s">
        <v>137</v>
      </c>
    </row>
    <row r="184" spans="2:65" s="1" customFormat="1" ht="25.5" customHeight="1">
      <c r="B184" s="40"/>
      <c r="C184" s="187" t="s">
        <v>313</v>
      </c>
      <c r="D184" s="187" t="s">
        <v>140</v>
      </c>
      <c r="E184" s="188" t="s">
        <v>314</v>
      </c>
      <c r="F184" s="189" t="s">
        <v>315</v>
      </c>
      <c r="G184" s="190" t="s">
        <v>143</v>
      </c>
      <c r="H184" s="191">
        <v>6.658</v>
      </c>
      <c r="I184" s="192"/>
      <c r="J184" s="193">
        <f>ROUND(I184*H184,2)</f>
        <v>0</v>
      </c>
      <c r="K184" s="189" t="s">
        <v>144</v>
      </c>
      <c r="L184" s="60"/>
      <c r="M184" s="194" t="s">
        <v>21</v>
      </c>
      <c r="N184" s="195" t="s">
        <v>44</v>
      </c>
      <c r="O184" s="41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AR184" s="23" t="s">
        <v>216</v>
      </c>
      <c r="AT184" s="23" t="s">
        <v>140</v>
      </c>
      <c r="AU184" s="23" t="s">
        <v>77</v>
      </c>
      <c r="AY184" s="23" t="s">
        <v>137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23" t="s">
        <v>77</v>
      </c>
      <c r="BK184" s="198">
        <f>ROUND(I184*H184,2)</f>
        <v>0</v>
      </c>
      <c r="BL184" s="23" t="s">
        <v>216</v>
      </c>
      <c r="BM184" s="23" t="s">
        <v>316</v>
      </c>
    </row>
    <row r="185" spans="2:51" s="11" customFormat="1" ht="13.5">
      <c r="B185" s="199"/>
      <c r="C185" s="200"/>
      <c r="D185" s="201" t="s">
        <v>147</v>
      </c>
      <c r="E185" s="202" t="s">
        <v>21</v>
      </c>
      <c r="F185" s="203" t="s">
        <v>317</v>
      </c>
      <c r="G185" s="200"/>
      <c r="H185" s="204">
        <v>5.27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147</v>
      </c>
      <c r="AU185" s="210" t="s">
        <v>77</v>
      </c>
      <c r="AV185" s="11" t="s">
        <v>77</v>
      </c>
      <c r="AW185" s="11" t="s">
        <v>36</v>
      </c>
      <c r="AX185" s="11" t="s">
        <v>72</v>
      </c>
      <c r="AY185" s="210" t="s">
        <v>137</v>
      </c>
    </row>
    <row r="186" spans="2:51" s="11" customFormat="1" ht="13.5">
      <c r="B186" s="199"/>
      <c r="C186" s="200"/>
      <c r="D186" s="201" t="s">
        <v>147</v>
      </c>
      <c r="E186" s="202" t="s">
        <v>21</v>
      </c>
      <c r="F186" s="203" t="s">
        <v>318</v>
      </c>
      <c r="G186" s="200"/>
      <c r="H186" s="204">
        <v>1.388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147</v>
      </c>
      <c r="AU186" s="210" t="s">
        <v>77</v>
      </c>
      <c r="AV186" s="11" t="s">
        <v>77</v>
      </c>
      <c r="AW186" s="11" t="s">
        <v>36</v>
      </c>
      <c r="AX186" s="11" t="s">
        <v>72</v>
      </c>
      <c r="AY186" s="210" t="s">
        <v>137</v>
      </c>
    </row>
    <row r="187" spans="2:51" s="12" customFormat="1" ht="13.5">
      <c r="B187" s="211"/>
      <c r="C187" s="212"/>
      <c r="D187" s="201" t="s">
        <v>147</v>
      </c>
      <c r="E187" s="213" t="s">
        <v>21</v>
      </c>
      <c r="F187" s="214" t="s">
        <v>156</v>
      </c>
      <c r="G187" s="212"/>
      <c r="H187" s="215">
        <v>6.658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147</v>
      </c>
      <c r="AU187" s="221" t="s">
        <v>77</v>
      </c>
      <c r="AV187" s="12" t="s">
        <v>145</v>
      </c>
      <c r="AW187" s="12" t="s">
        <v>36</v>
      </c>
      <c r="AX187" s="12" t="s">
        <v>80</v>
      </c>
      <c r="AY187" s="221" t="s">
        <v>137</v>
      </c>
    </row>
    <row r="188" spans="2:65" s="1" customFormat="1" ht="16.5" customHeight="1">
      <c r="B188" s="40"/>
      <c r="C188" s="232" t="s">
        <v>319</v>
      </c>
      <c r="D188" s="232" t="s">
        <v>222</v>
      </c>
      <c r="E188" s="233" t="s">
        <v>320</v>
      </c>
      <c r="F188" s="234" t="s">
        <v>321</v>
      </c>
      <c r="G188" s="235" t="s">
        <v>322</v>
      </c>
      <c r="H188" s="236">
        <v>30.324</v>
      </c>
      <c r="I188" s="237"/>
      <c r="J188" s="238">
        <f>ROUND(I188*H188,2)</f>
        <v>0</v>
      </c>
      <c r="K188" s="234" t="s">
        <v>144</v>
      </c>
      <c r="L188" s="239"/>
      <c r="M188" s="240" t="s">
        <v>21</v>
      </c>
      <c r="N188" s="241" t="s">
        <v>44</v>
      </c>
      <c r="O188" s="41"/>
      <c r="P188" s="196">
        <f>O188*H188</f>
        <v>0</v>
      </c>
      <c r="Q188" s="196">
        <v>0.001</v>
      </c>
      <c r="R188" s="196">
        <f>Q188*H188</f>
        <v>0.030324000000000004</v>
      </c>
      <c r="S188" s="196">
        <v>0</v>
      </c>
      <c r="T188" s="197">
        <f>S188*H188</f>
        <v>0</v>
      </c>
      <c r="AR188" s="23" t="s">
        <v>301</v>
      </c>
      <c r="AT188" s="23" t="s">
        <v>222</v>
      </c>
      <c r="AU188" s="23" t="s">
        <v>77</v>
      </c>
      <c r="AY188" s="23" t="s">
        <v>137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3" t="s">
        <v>77</v>
      </c>
      <c r="BK188" s="198">
        <f>ROUND(I188*H188,2)</f>
        <v>0</v>
      </c>
      <c r="BL188" s="23" t="s">
        <v>216</v>
      </c>
      <c r="BM188" s="23" t="s">
        <v>323</v>
      </c>
    </row>
    <row r="189" spans="2:51" s="13" customFormat="1" ht="13.5">
      <c r="B189" s="222"/>
      <c r="C189" s="223"/>
      <c r="D189" s="201" t="s">
        <v>147</v>
      </c>
      <c r="E189" s="224" t="s">
        <v>21</v>
      </c>
      <c r="F189" s="225" t="s">
        <v>324</v>
      </c>
      <c r="G189" s="223"/>
      <c r="H189" s="224" t="s">
        <v>21</v>
      </c>
      <c r="I189" s="226"/>
      <c r="J189" s="223"/>
      <c r="K189" s="223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147</v>
      </c>
      <c r="AU189" s="231" t="s">
        <v>77</v>
      </c>
      <c r="AV189" s="13" t="s">
        <v>80</v>
      </c>
      <c r="AW189" s="13" t="s">
        <v>36</v>
      </c>
      <c r="AX189" s="13" t="s">
        <v>72</v>
      </c>
      <c r="AY189" s="231" t="s">
        <v>137</v>
      </c>
    </row>
    <row r="190" spans="2:51" s="11" customFormat="1" ht="13.5">
      <c r="B190" s="199"/>
      <c r="C190" s="200"/>
      <c r="D190" s="201" t="s">
        <v>147</v>
      </c>
      <c r="E190" s="202" t="s">
        <v>21</v>
      </c>
      <c r="F190" s="203" t="s">
        <v>325</v>
      </c>
      <c r="G190" s="200"/>
      <c r="H190" s="204">
        <v>30.324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147</v>
      </c>
      <c r="AU190" s="210" t="s">
        <v>77</v>
      </c>
      <c r="AV190" s="11" t="s">
        <v>77</v>
      </c>
      <c r="AW190" s="11" t="s">
        <v>36</v>
      </c>
      <c r="AX190" s="11" t="s">
        <v>80</v>
      </c>
      <c r="AY190" s="210" t="s">
        <v>137</v>
      </c>
    </row>
    <row r="191" spans="2:65" s="1" customFormat="1" ht="25.5" customHeight="1">
      <c r="B191" s="40"/>
      <c r="C191" s="187" t="s">
        <v>326</v>
      </c>
      <c r="D191" s="187" t="s">
        <v>140</v>
      </c>
      <c r="E191" s="188" t="s">
        <v>327</v>
      </c>
      <c r="F191" s="189" t="s">
        <v>328</v>
      </c>
      <c r="G191" s="190" t="s">
        <v>143</v>
      </c>
      <c r="H191" s="191">
        <v>10.108</v>
      </c>
      <c r="I191" s="192"/>
      <c r="J191" s="193">
        <f>ROUND(I191*H191,2)</f>
        <v>0</v>
      </c>
      <c r="K191" s="189" t="s">
        <v>144</v>
      </c>
      <c r="L191" s="60"/>
      <c r="M191" s="194" t="s">
        <v>21</v>
      </c>
      <c r="N191" s="195" t="s">
        <v>44</v>
      </c>
      <c r="O191" s="41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AR191" s="23" t="s">
        <v>216</v>
      </c>
      <c r="AT191" s="23" t="s">
        <v>140</v>
      </c>
      <c r="AU191" s="23" t="s">
        <v>77</v>
      </c>
      <c r="AY191" s="23" t="s">
        <v>137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23" t="s">
        <v>77</v>
      </c>
      <c r="BK191" s="198">
        <f>ROUND(I191*H191,2)</f>
        <v>0</v>
      </c>
      <c r="BL191" s="23" t="s">
        <v>216</v>
      </c>
      <c r="BM191" s="23" t="s">
        <v>329</v>
      </c>
    </row>
    <row r="192" spans="2:51" s="11" customFormat="1" ht="13.5">
      <c r="B192" s="199"/>
      <c r="C192" s="200"/>
      <c r="D192" s="201" t="s">
        <v>147</v>
      </c>
      <c r="E192" s="202" t="s">
        <v>21</v>
      </c>
      <c r="F192" s="203" t="s">
        <v>330</v>
      </c>
      <c r="G192" s="200"/>
      <c r="H192" s="204">
        <v>10.108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147</v>
      </c>
      <c r="AU192" s="210" t="s">
        <v>77</v>
      </c>
      <c r="AV192" s="11" t="s">
        <v>77</v>
      </c>
      <c r="AW192" s="11" t="s">
        <v>36</v>
      </c>
      <c r="AX192" s="11" t="s">
        <v>80</v>
      </c>
      <c r="AY192" s="210" t="s">
        <v>137</v>
      </c>
    </row>
    <row r="193" spans="2:65" s="1" customFormat="1" ht="25.5" customHeight="1">
      <c r="B193" s="40"/>
      <c r="C193" s="187" t="s">
        <v>331</v>
      </c>
      <c r="D193" s="187" t="s">
        <v>140</v>
      </c>
      <c r="E193" s="188" t="s">
        <v>332</v>
      </c>
      <c r="F193" s="189" t="s">
        <v>333</v>
      </c>
      <c r="G193" s="190" t="s">
        <v>334</v>
      </c>
      <c r="H193" s="191">
        <v>14.775</v>
      </c>
      <c r="I193" s="192"/>
      <c r="J193" s="193">
        <f>ROUND(I193*H193,2)</f>
        <v>0</v>
      </c>
      <c r="K193" s="189" t="s">
        <v>144</v>
      </c>
      <c r="L193" s="60"/>
      <c r="M193" s="194" t="s">
        <v>21</v>
      </c>
      <c r="N193" s="195" t="s">
        <v>44</v>
      </c>
      <c r="O193" s="41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AR193" s="23" t="s">
        <v>216</v>
      </c>
      <c r="AT193" s="23" t="s">
        <v>140</v>
      </c>
      <c r="AU193" s="23" t="s">
        <v>77</v>
      </c>
      <c r="AY193" s="23" t="s">
        <v>137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3" t="s">
        <v>77</v>
      </c>
      <c r="BK193" s="198">
        <f>ROUND(I193*H193,2)</f>
        <v>0</v>
      </c>
      <c r="BL193" s="23" t="s">
        <v>216</v>
      </c>
      <c r="BM193" s="23" t="s">
        <v>335</v>
      </c>
    </row>
    <row r="194" spans="2:51" s="11" customFormat="1" ht="13.5">
      <c r="B194" s="199"/>
      <c r="C194" s="200"/>
      <c r="D194" s="201" t="s">
        <v>147</v>
      </c>
      <c r="E194" s="202" t="s">
        <v>21</v>
      </c>
      <c r="F194" s="203" t="s">
        <v>336</v>
      </c>
      <c r="G194" s="200"/>
      <c r="H194" s="204">
        <v>9.575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147</v>
      </c>
      <c r="AU194" s="210" t="s">
        <v>77</v>
      </c>
      <c r="AV194" s="11" t="s">
        <v>77</v>
      </c>
      <c r="AW194" s="11" t="s">
        <v>36</v>
      </c>
      <c r="AX194" s="11" t="s">
        <v>72</v>
      </c>
      <c r="AY194" s="210" t="s">
        <v>137</v>
      </c>
    </row>
    <row r="195" spans="2:51" s="11" customFormat="1" ht="13.5">
      <c r="B195" s="199"/>
      <c r="C195" s="200"/>
      <c r="D195" s="201" t="s">
        <v>147</v>
      </c>
      <c r="E195" s="202" t="s">
        <v>21</v>
      </c>
      <c r="F195" s="203" t="s">
        <v>337</v>
      </c>
      <c r="G195" s="200"/>
      <c r="H195" s="204">
        <v>4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147</v>
      </c>
      <c r="AU195" s="210" t="s">
        <v>77</v>
      </c>
      <c r="AV195" s="11" t="s">
        <v>77</v>
      </c>
      <c r="AW195" s="11" t="s">
        <v>36</v>
      </c>
      <c r="AX195" s="11" t="s">
        <v>72</v>
      </c>
      <c r="AY195" s="210" t="s">
        <v>137</v>
      </c>
    </row>
    <row r="196" spans="2:51" s="11" customFormat="1" ht="13.5">
      <c r="B196" s="199"/>
      <c r="C196" s="200"/>
      <c r="D196" s="201" t="s">
        <v>147</v>
      </c>
      <c r="E196" s="202" t="s">
        <v>21</v>
      </c>
      <c r="F196" s="203" t="s">
        <v>338</v>
      </c>
      <c r="G196" s="200"/>
      <c r="H196" s="204">
        <v>1.2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147</v>
      </c>
      <c r="AU196" s="210" t="s">
        <v>77</v>
      </c>
      <c r="AV196" s="11" t="s">
        <v>77</v>
      </c>
      <c r="AW196" s="11" t="s">
        <v>36</v>
      </c>
      <c r="AX196" s="11" t="s">
        <v>72</v>
      </c>
      <c r="AY196" s="210" t="s">
        <v>137</v>
      </c>
    </row>
    <row r="197" spans="2:51" s="12" customFormat="1" ht="13.5">
      <c r="B197" s="211"/>
      <c r="C197" s="212"/>
      <c r="D197" s="201" t="s">
        <v>147</v>
      </c>
      <c r="E197" s="213" t="s">
        <v>21</v>
      </c>
      <c r="F197" s="214" t="s">
        <v>156</v>
      </c>
      <c r="G197" s="212"/>
      <c r="H197" s="215">
        <v>14.775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147</v>
      </c>
      <c r="AU197" s="221" t="s">
        <v>77</v>
      </c>
      <c r="AV197" s="12" t="s">
        <v>145</v>
      </c>
      <c r="AW197" s="12" t="s">
        <v>36</v>
      </c>
      <c r="AX197" s="12" t="s">
        <v>80</v>
      </c>
      <c r="AY197" s="221" t="s">
        <v>137</v>
      </c>
    </row>
    <row r="198" spans="2:65" s="1" customFormat="1" ht="25.5" customHeight="1">
      <c r="B198" s="40"/>
      <c r="C198" s="187" t="s">
        <v>339</v>
      </c>
      <c r="D198" s="187" t="s">
        <v>140</v>
      </c>
      <c r="E198" s="188" t="s">
        <v>340</v>
      </c>
      <c r="F198" s="189" t="s">
        <v>341</v>
      </c>
      <c r="G198" s="190" t="s">
        <v>219</v>
      </c>
      <c r="H198" s="191">
        <v>10</v>
      </c>
      <c r="I198" s="192"/>
      <c r="J198" s="193">
        <f>ROUND(I198*H198,2)</f>
        <v>0</v>
      </c>
      <c r="K198" s="189" t="s">
        <v>144</v>
      </c>
      <c r="L198" s="60"/>
      <c r="M198" s="194" t="s">
        <v>21</v>
      </c>
      <c r="N198" s="195" t="s">
        <v>44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216</v>
      </c>
      <c r="AT198" s="23" t="s">
        <v>140</v>
      </c>
      <c r="AU198" s="23" t="s">
        <v>77</v>
      </c>
      <c r="AY198" s="23" t="s">
        <v>137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77</v>
      </c>
      <c r="BK198" s="198">
        <f>ROUND(I198*H198,2)</f>
        <v>0</v>
      </c>
      <c r="BL198" s="23" t="s">
        <v>216</v>
      </c>
      <c r="BM198" s="23" t="s">
        <v>342</v>
      </c>
    </row>
    <row r="199" spans="2:65" s="1" customFormat="1" ht="16.5" customHeight="1">
      <c r="B199" s="40"/>
      <c r="C199" s="232" t="s">
        <v>343</v>
      </c>
      <c r="D199" s="232" t="s">
        <v>222</v>
      </c>
      <c r="E199" s="233" t="s">
        <v>344</v>
      </c>
      <c r="F199" s="234" t="s">
        <v>345</v>
      </c>
      <c r="G199" s="235" t="s">
        <v>334</v>
      </c>
      <c r="H199" s="236">
        <v>16.253</v>
      </c>
      <c r="I199" s="237"/>
      <c r="J199" s="238">
        <f>ROUND(I199*H199,2)</f>
        <v>0</v>
      </c>
      <c r="K199" s="234" t="s">
        <v>144</v>
      </c>
      <c r="L199" s="239"/>
      <c r="M199" s="240" t="s">
        <v>21</v>
      </c>
      <c r="N199" s="241" t="s">
        <v>44</v>
      </c>
      <c r="O199" s="41"/>
      <c r="P199" s="196">
        <f>O199*H199</f>
        <v>0</v>
      </c>
      <c r="Q199" s="196">
        <v>6E-05</v>
      </c>
      <c r="R199" s="196">
        <f>Q199*H199</f>
        <v>0.0009751800000000001</v>
      </c>
      <c r="S199" s="196">
        <v>0</v>
      </c>
      <c r="T199" s="197">
        <f>S199*H199</f>
        <v>0</v>
      </c>
      <c r="AR199" s="23" t="s">
        <v>301</v>
      </c>
      <c r="AT199" s="23" t="s">
        <v>222</v>
      </c>
      <c r="AU199" s="23" t="s">
        <v>77</v>
      </c>
      <c r="AY199" s="23" t="s">
        <v>137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3" t="s">
        <v>77</v>
      </c>
      <c r="BK199" s="198">
        <f>ROUND(I199*H199,2)</f>
        <v>0</v>
      </c>
      <c r="BL199" s="23" t="s">
        <v>216</v>
      </c>
      <c r="BM199" s="23" t="s">
        <v>346</v>
      </c>
    </row>
    <row r="200" spans="2:51" s="11" customFormat="1" ht="13.5">
      <c r="B200" s="199"/>
      <c r="C200" s="200"/>
      <c r="D200" s="201" t="s">
        <v>147</v>
      </c>
      <c r="E200" s="202" t="s">
        <v>21</v>
      </c>
      <c r="F200" s="203" t="s">
        <v>347</v>
      </c>
      <c r="G200" s="200"/>
      <c r="H200" s="204">
        <v>16.253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147</v>
      </c>
      <c r="AU200" s="210" t="s">
        <v>77</v>
      </c>
      <c r="AV200" s="11" t="s">
        <v>77</v>
      </c>
      <c r="AW200" s="11" t="s">
        <v>36</v>
      </c>
      <c r="AX200" s="11" t="s">
        <v>80</v>
      </c>
      <c r="AY200" s="210" t="s">
        <v>137</v>
      </c>
    </row>
    <row r="201" spans="2:65" s="1" customFormat="1" ht="38.25" customHeight="1">
      <c r="B201" s="40"/>
      <c r="C201" s="187" t="s">
        <v>348</v>
      </c>
      <c r="D201" s="187" t="s">
        <v>140</v>
      </c>
      <c r="E201" s="188" t="s">
        <v>349</v>
      </c>
      <c r="F201" s="189" t="s">
        <v>350</v>
      </c>
      <c r="G201" s="190" t="s">
        <v>271</v>
      </c>
      <c r="H201" s="191">
        <v>0.031</v>
      </c>
      <c r="I201" s="192"/>
      <c r="J201" s="193">
        <f>ROUND(I201*H201,2)</f>
        <v>0</v>
      </c>
      <c r="K201" s="189" t="s">
        <v>144</v>
      </c>
      <c r="L201" s="60"/>
      <c r="M201" s="194" t="s">
        <v>21</v>
      </c>
      <c r="N201" s="195" t="s">
        <v>44</v>
      </c>
      <c r="O201" s="41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AR201" s="23" t="s">
        <v>216</v>
      </c>
      <c r="AT201" s="23" t="s">
        <v>140</v>
      </c>
      <c r="AU201" s="23" t="s">
        <v>77</v>
      </c>
      <c r="AY201" s="23" t="s">
        <v>137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23" t="s">
        <v>77</v>
      </c>
      <c r="BK201" s="198">
        <f>ROUND(I201*H201,2)</f>
        <v>0</v>
      </c>
      <c r="BL201" s="23" t="s">
        <v>216</v>
      </c>
      <c r="BM201" s="23" t="s">
        <v>351</v>
      </c>
    </row>
    <row r="202" spans="2:65" s="1" customFormat="1" ht="38.25" customHeight="1">
      <c r="B202" s="40"/>
      <c r="C202" s="187" t="s">
        <v>352</v>
      </c>
      <c r="D202" s="187" t="s">
        <v>140</v>
      </c>
      <c r="E202" s="188" t="s">
        <v>353</v>
      </c>
      <c r="F202" s="189" t="s">
        <v>354</v>
      </c>
      <c r="G202" s="190" t="s">
        <v>271</v>
      </c>
      <c r="H202" s="191">
        <v>0.031</v>
      </c>
      <c r="I202" s="192"/>
      <c r="J202" s="193">
        <f>ROUND(I202*H202,2)</f>
        <v>0</v>
      </c>
      <c r="K202" s="189" t="s">
        <v>144</v>
      </c>
      <c r="L202" s="60"/>
      <c r="M202" s="194" t="s">
        <v>21</v>
      </c>
      <c r="N202" s="195" t="s">
        <v>44</v>
      </c>
      <c r="O202" s="41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AR202" s="23" t="s">
        <v>216</v>
      </c>
      <c r="AT202" s="23" t="s">
        <v>140</v>
      </c>
      <c r="AU202" s="23" t="s">
        <v>77</v>
      </c>
      <c r="AY202" s="23" t="s">
        <v>137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3" t="s">
        <v>77</v>
      </c>
      <c r="BK202" s="198">
        <f>ROUND(I202*H202,2)</f>
        <v>0</v>
      </c>
      <c r="BL202" s="23" t="s">
        <v>216</v>
      </c>
      <c r="BM202" s="23" t="s">
        <v>355</v>
      </c>
    </row>
    <row r="203" spans="2:63" s="10" customFormat="1" ht="29.85" customHeight="1">
      <c r="B203" s="171"/>
      <c r="C203" s="172"/>
      <c r="D203" s="173" t="s">
        <v>71</v>
      </c>
      <c r="E203" s="185" t="s">
        <v>356</v>
      </c>
      <c r="F203" s="185" t="s">
        <v>357</v>
      </c>
      <c r="G203" s="172"/>
      <c r="H203" s="172"/>
      <c r="I203" s="175"/>
      <c r="J203" s="186">
        <f>BK203</f>
        <v>0</v>
      </c>
      <c r="K203" s="172"/>
      <c r="L203" s="177"/>
      <c r="M203" s="178"/>
      <c r="N203" s="179"/>
      <c r="O203" s="179"/>
      <c r="P203" s="180">
        <f>SUM(P204:P213)</f>
        <v>0</v>
      </c>
      <c r="Q203" s="179"/>
      <c r="R203" s="180">
        <f>SUM(R204:R213)</f>
        <v>0.0083</v>
      </c>
      <c r="S203" s="179"/>
      <c r="T203" s="181">
        <f>SUM(T204:T213)</f>
        <v>0.021179999999999997</v>
      </c>
      <c r="AR203" s="182" t="s">
        <v>77</v>
      </c>
      <c r="AT203" s="183" t="s">
        <v>71</v>
      </c>
      <c r="AU203" s="183" t="s">
        <v>80</v>
      </c>
      <c r="AY203" s="182" t="s">
        <v>137</v>
      </c>
      <c r="BK203" s="184">
        <f>SUM(BK204:BK213)</f>
        <v>0</v>
      </c>
    </row>
    <row r="204" spans="2:65" s="1" customFormat="1" ht="25.5" customHeight="1">
      <c r="B204" s="40"/>
      <c r="C204" s="187" t="s">
        <v>358</v>
      </c>
      <c r="D204" s="187" t="s">
        <v>140</v>
      </c>
      <c r="E204" s="188" t="s">
        <v>359</v>
      </c>
      <c r="F204" s="189" t="s">
        <v>360</v>
      </c>
      <c r="G204" s="190" t="s">
        <v>334</v>
      </c>
      <c r="H204" s="191">
        <v>6</v>
      </c>
      <c r="I204" s="192"/>
      <c r="J204" s="193">
        <f>ROUND(I204*H204,2)</f>
        <v>0</v>
      </c>
      <c r="K204" s="189" t="s">
        <v>144</v>
      </c>
      <c r="L204" s="60"/>
      <c r="M204" s="194" t="s">
        <v>21</v>
      </c>
      <c r="N204" s="195" t="s">
        <v>44</v>
      </c>
      <c r="O204" s="41"/>
      <c r="P204" s="196">
        <f>O204*H204</f>
        <v>0</v>
      </c>
      <c r="Q204" s="196">
        <v>0</v>
      </c>
      <c r="R204" s="196">
        <f>Q204*H204</f>
        <v>0</v>
      </c>
      <c r="S204" s="196">
        <v>0.00198</v>
      </c>
      <c r="T204" s="197">
        <f>S204*H204</f>
        <v>0.01188</v>
      </c>
      <c r="AR204" s="23" t="s">
        <v>216</v>
      </c>
      <c r="AT204" s="23" t="s">
        <v>140</v>
      </c>
      <c r="AU204" s="23" t="s">
        <v>77</v>
      </c>
      <c r="AY204" s="23" t="s">
        <v>137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23" t="s">
        <v>77</v>
      </c>
      <c r="BK204" s="198">
        <f>ROUND(I204*H204,2)</f>
        <v>0</v>
      </c>
      <c r="BL204" s="23" t="s">
        <v>216</v>
      </c>
      <c r="BM204" s="23" t="s">
        <v>361</v>
      </c>
    </row>
    <row r="205" spans="2:65" s="1" customFormat="1" ht="16.5" customHeight="1">
      <c r="B205" s="40"/>
      <c r="C205" s="187" t="s">
        <v>362</v>
      </c>
      <c r="D205" s="187" t="s">
        <v>140</v>
      </c>
      <c r="E205" s="188" t="s">
        <v>363</v>
      </c>
      <c r="F205" s="189" t="s">
        <v>364</v>
      </c>
      <c r="G205" s="190" t="s">
        <v>334</v>
      </c>
      <c r="H205" s="191">
        <v>2</v>
      </c>
      <c r="I205" s="192"/>
      <c r="J205" s="193">
        <f>ROUND(I205*H205,2)</f>
        <v>0</v>
      </c>
      <c r="K205" s="189" t="s">
        <v>144</v>
      </c>
      <c r="L205" s="60"/>
      <c r="M205" s="194" t="s">
        <v>21</v>
      </c>
      <c r="N205" s="195" t="s">
        <v>44</v>
      </c>
      <c r="O205" s="41"/>
      <c r="P205" s="196">
        <f>O205*H205</f>
        <v>0</v>
      </c>
      <c r="Q205" s="196">
        <v>0.00177</v>
      </c>
      <c r="R205" s="196">
        <f>Q205*H205</f>
        <v>0.00354</v>
      </c>
      <c r="S205" s="196">
        <v>0</v>
      </c>
      <c r="T205" s="197">
        <f>S205*H205</f>
        <v>0</v>
      </c>
      <c r="AR205" s="23" t="s">
        <v>216</v>
      </c>
      <c r="AT205" s="23" t="s">
        <v>140</v>
      </c>
      <c r="AU205" s="23" t="s">
        <v>77</v>
      </c>
      <c r="AY205" s="23" t="s">
        <v>137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3" t="s">
        <v>77</v>
      </c>
      <c r="BK205" s="198">
        <f>ROUND(I205*H205,2)</f>
        <v>0</v>
      </c>
      <c r="BL205" s="23" t="s">
        <v>216</v>
      </c>
      <c r="BM205" s="23" t="s">
        <v>365</v>
      </c>
    </row>
    <row r="206" spans="2:65" s="1" customFormat="1" ht="16.5" customHeight="1">
      <c r="B206" s="40"/>
      <c r="C206" s="187" t="s">
        <v>366</v>
      </c>
      <c r="D206" s="187" t="s">
        <v>140</v>
      </c>
      <c r="E206" s="188" t="s">
        <v>367</v>
      </c>
      <c r="F206" s="189" t="s">
        <v>368</v>
      </c>
      <c r="G206" s="190" t="s">
        <v>334</v>
      </c>
      <c r="H206" s="191">
        <v>7</v>
      </c>
      <c r="I206" s="192"/>
      <c r="J206" s="193">
        <f>ROUND(I206*H206,2)</f>
        <v>0</v>
      </c>
      <c r="K206" s="189" t="s">
        <v>144</v>
      </c>
      <c r="L206" s="60"/>
      <c r="M206" s="194" t="s">
        <v>21</v>
      </c>
      <c r="N206" s="195" t="s">
        <v>44</v>
      </c>
      <c r="O206" s="41"/>
      <c r="P206" s="196">
        <f>O206*H206</f>
        <v>0</v>
      </c>
      <c r="Q206" s="196">
        <v>0.00046</v>
      </c>
      <c r="R206" s="196">
        <f>Q206*H206</f>
        <v>0.00322</v>
      </c>
      <c r="S206" s="196">
        <v>0</v>
      </c>
      <c r="T206" s="197">
        <f>S206*H206</f>
        <v>0</v>
      </c>
      <c r="AR206" s="23" t="s">
        <v>216</v>
      </c>
      <c r="AT206" s="23" t="s">
        <v>140</v>
      </c>
      <c r="AU206" s="23" t="s">
        <v>77</v>
      </c>
      <c r="AY206" s="23" t="s">
        <v>137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23" t="s">
        <v>77</v>
      </c>
      <c r="BK206" s="198">
        <f>ROUND(I206*H206,2)</f>
        <v>0</v>
      </c>
      <c r="BL206" s="23" t="s">
        <v>216</v>
      </c>
      <c r="BM206" s="23" t="s">
        <v>369</v>
      </c>
    </row>
    <row r="207" spans="2:65" s="1" customFormat="1" ht="16.5" customHeight="1">
      <c r="B207" s="40"/>
      <c r="C207" s="187" t="s">
        <v>370</v>
      </c>
      <c r="D207" s="187" t="s">
        <v>140</v>
      </c>
      <c r="E207" s="188" t="s">
        <v>371</v>
      </c>
      <c r="F207" s="189" t="s">
        <v>372</v>
      </c>
      <c r="G207" s="190" t="s">
        <v>334</v>
      </c>
      <c r="H207" s="191">
        <v>2</v>
      </c>
      <c r="I207" s="192"/>
      <c r="J207" s="193">
        <f>ROUND(I207*H207,2)</f>
        <v>0</v>
      </c>
      <c r="K207" s="189" t="s">
        <v>144</v>
      </c>
      <c r="L207" s="60"/>
      <c r="M207" s="194" t="s">
        <v>21</v>
      </c>
      <c r="N207" s="195" t="s">
        <v>44</v>
      </c>
      <c r="O207" s="41"/>
      <c r="P207" s="196">
        <f>O207*H207</f>
        <v>0</v>
      </c>
      <c r="Q207" s="196">
        <v>0.00077</v>
      </c>
      <c r="R207" s="196">
        <f>Q207*H207</f>
        <v>0.00154</v>
      </c>
      <c r="S207" s="196">
        <v>0</v>
      </c>
      <c r="T207" s="197">
        <f>S207*H207</f>
        <v>0</v>
      </c>
      <c r="AR207" s="23" t="s">
        <v>216</v>
      </c>
      <c r="AT207" s="23" t="s">
        <v>140</v>
      </c>
      <c r="AU207" s="23" t="s">
        <v>77</v>
      </c>
      <c r="AY207" s="23" t="s">
        <v>137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23" t="s">
        <v>77</v>
      </c>
      <c r="BK207" s="198">
        <f>ROUND(I207*H207,2)</f>
        <v>0</v>
      </c>
      <c r="BL207" s="23" t="s">
        <v>216</v>
      </c>
      <c r="BM207" s="23" t="s">
        <v>373</v>
      </c>
    </row>
    <row r="208" spans="2:65" s="1" customFormat="1" ht="16.5" customHeight="1">
      <c r="B208" s="40"/>
      <c r="C208" s="187" t="s">
        <v>374</v>
      </c>
      <c r="D208" s="187" t="s">
        <v>140</v>
      </c>
      <c r="E208" s="188" t="s">
        <v>375</v>
      </c>
      <c r="F208" s="189" t="s">
        <v>376</v>
      </c>
      <c r="G208" s="190" t="s">
        <v>219</v>
      </c>
      <c r="H208" s="191">
        <v>3</v>
      </c>
      <c r="I208" s="192"/>
      <c r="J208" s="193">
        <f>ROUND(I208*H208,2)</f>
        <v>0</v>
      </c>
      <c r="K208" s="189" t="s">
        <v>144</v>
      </c>
      <c r="L208" s="60"/>
      <c r="M208" s="194" t="s">
        <v>21</v>
      </c>
      <c r="N208" s="195" t="s">
        <v>44</v>
      </c>
      <c r="O208" s="41"/>
      <c r="P208" s="196">
        <f>O208*H208</f>
        <v>0</v>
      </c>
      <c r="Q208" s="196">
        <v>0</v>
      </c>
      <c r="R208" s="196">
        <f>Q208*H208</f>
        <v>0</v>
      </c>
      <c r="S208" s="196">
        <v>0.0031</v>
      </c>
      <c r="T208" s="197">
        <f>S208*H208</f>
        <v>0.0093</v>
      </c>
      <c r="AR208" s="23" t="s">
        <v>216</v>
      </c>
      <c r="AT208" s="23" t="s">
        <v>140</v>
      </c>
      <c r="AU208" s="23" t="s">
        <v>77</v>
      </c>
      <c r="AY208" s="23" t="s">
        <v>137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23" t="s">
        <v>77</v>
      </c>
      <c r="BK208" s="198">
        <f>ROUND(I208*H208,2)</f>
        <v>0</v>
      </c>
      <c r="BL208" s="23" t="s">
        <v>216</v>
      </c>
      <c r="BM208" s="23" t="s">
        <v>377</v>
      </c>
    </row>
    <row r="209" spans="2:51" s="13" customFormat="1" ht="13.5">
      <c r="B209" s="222"/>
      <c r="C209" s="223"/>
      <c r="D209" s="201" t="s">
        <v>147</v>
      </c>
      <c r="E209" s="224" t="s">
        <v>21</v>
      </c>
      <c r="F209" s="225" t="s">
        <v>378</v>
      </c>
      <c r="G209" s="223"/>
      <c r="H209" s="224" t="s">
        <v>21</v>
      </c>
      <c r="I209" s="226"/>
      <c r="J209" s="223"/>
      <c r="K209" s="223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147</v>
      </c>
      <c r="AU209" s="231" t="s">
        <v>77</v>
      </c>
      <c r="AV209" s="13" t="s">
        <v>80</v>
      </c>
      <c r="AW209" s="13" t="s">
        <v>36</v>
      </c>
      <c r="AX209" s="13" t="s">
        <v>72</v>
      </c>
      <c r="AY209" s="231" t="s">
        <v>137</v>
      </c>
    </row>
    <row r="210" spans="2:51" s="11" customFormat="1" ht="13.5">
      <c r="B210" s="199"/>
      <c r="C210" s="200"/>
      <c r="D210" s="201" t="s">
        <v>147</v>
      </c>
      <c r="E210" s="202" t="s">
        <v>21</v>
      </c>
      <c r="F210" s="203" t="s">
        <v>138</v>
      </c>
      <c r="G210" s="200"/>
      <c r="H210" s="204">
        <v>3</v>
      </c>
      <c r="I210" s="205"/>
      <c r="J210" s="200"/>
      <c r="K210" s="200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147</v>
      </c>
      <c r="AU210" s="210" t="s">
        <v>77</v>
      </c>
      <c r="AV210" s="11" t="s">
        <v>77</v>
      </c>
      <c r="AW210" s="11" t="s">
        <v>36</v>
      </c>
      <c r="AX210" s="11" t="s">
        <v>80</v>
      </c>
      <c r="AY210" s="210" t="s">
        <v>137</v>
      </c>
    </row>
    <row r="211" spans="2:65" s="1" customFormat="1" ht="16.5" customHeight="1">
      <c r="B211" s="40"/>
      <c r="C211" s="187" t="s">
        <v>379</v>
      </c>
      <c r="D211" s="187" t="s">
        <v>140</v>
      </c>
      <c r="E211" s="188" t="s">
        <v>380</v>
      </c>
      <c r="F211" s="189" t="s">
        <v>381</v>
      </c>
      <c r="G211" s="190" t="s">
        <v>334</v>
      </c>
      <c r="H211" s="191">
        <v>11</v>
      </c>
      <c r="I211" s="192"/>
      <c r="J211" s="193">
        <f>ROUND(I211*H211,2)</f>
        <v>0</v>
      </c>
      <c r="K211" s="189" t="s">
        <v>144</v>
      </c>
      <c r="L211" s="60"/>
      <c r="M211" s="194" t="s">
        <v>21</v>
      </c>
      <c r="N211" s="195" t="s">
        <v>44</v>
      </c>
      <c r="O211" s="41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AR211" s="23" t="s">
        <v>216</v>
      </c>
      <c r="AT211" s="23" t="s">
        <v>140</v>
      </c>
      <c r="AU211" s="23" t="s">
        <v>77</v>
      </c>
      <c r="AY211" s="23" t="s">
        <v>137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23" t="s">
        <v>77</v>
      </c>
      <c r="BK211" s="198">
        <f>ROUND(I211*H211,2)</f>
        <v>0</v>
      </c>
      <c r="BL211" s="23" t="s">
        <v>216</v>
      </c>
      <c r="BM211" s="23" t="s">
        <v>382</v>
      </c>
    </row>
    <row r="212" spans="2:65" s="1" customFormat="1" ht="38.25" customHeight="1">
      <c r="B212" s="40"/>
      <c r="C212" s="187" t="s">
        <v>383</v>
      </c>
      <c r="D212" s="187" t="s">
        <v>140</v>
      </c>
      <c r="E212" s="188" t="s">
        <v>384</v>
      </c>
      <c r="F212" s="189" t="s">
        <v>385</v>
      </c>
      <c r="G212" s="190" t="s">
        <v>271</v>
      </c>
      <c r="H212" s="191">
        <v>0.008</v>
      </c>
      <c r="I212" s="192"/>
      <c r="J212" s="193">
        <f>ROUND(I212*H212,2)</f>
        <v>0</v>
      </c>
      <c r="K212" s="189" t="s">
        <v>144</v>
      </c>
      <c r="L212" s="60"/>
      <c r="M212" s="194" t="s">
        <v>21</v>
      </c>
      <c r="N212" s="195" t="s">
        <v>44</v>
      </c>
      <c r="O212" s="41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AR212" s="23" t="s">
        <v>216</v>
      </c>
      <c r="AT212" s="23" t="s">
        <v>140</v>
      </c>
      <c r="AU212" s="23" t="s">
        <v>77</v>
      </c>
      <c r="AY212" s="23" t="s">
        <v>137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23" t="s">
        <v>77</v>
      </c>
      <c r="BK212" s="198">
        <f>ROUND(I212*H212,2)</f>
        <v>0</v>
      </c>
      <c r="BL212" s="23" t="s">
        <v>216</v>
      </c>
      <c r="BM212" s="23" t="s">
        <v>386</v>
      </c>
    </row>
    <row r="213" spans="2:65" s="1" customFormat="1" ht="38.25" customHeight="1">
      <c r="B213" s="40"/>
      <c r="C213" s="187" t="s">
        <v>387</v>
      </c>
      <c r="D213" s="187" t="s">
        <v>140</v>
      </c>
      <c r="E213" s="188" t="s">
        <v>388</v>
      </c>
      <c r="F213" s="189" t="s">
        <v>389</v>
      </c>
      <c r="G213" s="190" t="s">
        <v>271</v>
      </c>
      <c r="H213" s="191">
        <v>0.008</v>
      </c>
      <c r="I213" s="192"/>
      <c r="J213" s="193">
        <f>ROUND(I213*H213,2)</f>
        <v>0</v>
      </c>
      <c r="K213" s="189" t="s">
        <v>144</v>
      </c>
      <c r="L213" s="60"/>
      <c r="M213" s="194" t="s">
        <v>21</v>
      </c>
      <c r="N213" s="195" t="s">
        <v>44</v>
      </c>
      <c r="O213" s="41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AR213" s="23" t="s">
        <v>216</v>
      </c>
      <c r="AT213" s="23" t="s">
        <v>140</v>
      </c>
      <c r="AU213" s="23" t="s">
        <v>77</v>
      </c>
      <c r="AY213" s="23" t="s">
        <v>137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23" t="s">
        <v>77</v>
      </c>
      <c r="BK213" s="198">
        <f>ROUND(I213*H213,2)</f>
        <v>0</v>
      </c>
      <c r="BL213" s="23" t="s">
        <v>216</v>
      </c>
      <c r="BM213" s="23" t="s">
        <v>390</v>
      </c>
    </row>
    <row r="214" spans="2:63" s="10" customFormat="1" ht="29.85" customHeight="1">
      <c r="B214" s="171"/>
      <c r="C214" s="172"/>
      <c r="D214" s="173" t="s">
        <v>71</v>
      </c>
      <c r="E214" s="185" t="s">
        <v>391</v>
      </c>
      <c r="F214" s="185" t="s">
        <v>392</v>
      </c>
      <c r="G214" s="172"/>
      <c r="H214" s="172"/>
      <c r="I214" s="175"/>
      <c r="J214" s="186">
        <f>BK214</f>
        <v>0</v>
      </c>
      <c r="K214" s="172"/>
      <c r="L214" s="177"/>
      <c r="M214" s="178"/>
      <c r="N214" s="179"/>
      <c r="O214" s="179"/>
      <c r="P214" s="180">
        <f>SUM(P215:P225)</f>
        <v>0</v>
      </c>
      <c r="Q214" s="179"/>
      <c r="R214" s="180">
        <f>SUM(R215:R225)</f>
        <v>0.02018</v>
      </c>
      <c r="S214" s="179"/>
      <c r="T214" s="181">
        <f>SUM(T215:T225)</f>
        <v>0.0027999999999999995</v>
      </c>
      <c r="AR214" s="182" t="s">
        <v>77</v>
      </c>
      <c r="AT214" s="183" t="s">
        <v>71</v>
      </c>
      <c r="AU214" s="183" t="s">
        <v>80</v>
      </c>
      <c r="AY214" s="182" t="s">
        <v>137</v>
      </c>
      <c r="BK214" s="184">
        <f>SUM(BK215:BK225)</f>
        <v>0</v>
      </c>
    </row>
    <row r="215" spans="2:65" s="1" customFormat="1" ht="16.5" customHeight="1">
      <c r="B215" s="40"/>
      <c r="C215" s="187" t="s">
        <v>196</v>
      </c>
      <c r="D215" s="187" t="s">
        <v>140</v>
      </c>
      <c r="E215" s="188" t="s">
        <v>393</v>
      </c>
      <c r="F215" s="189" t="s">
        <v>394</v>
      </c>
      <c r="G215" s="190" t="s">
        <v>334</v>
      </c>
      <c r="H215" s="191">
        <v>10</v>
      </c>
      <c r="I215" s="192"/>
      <c r="J215" s="193">
        <f aca="true" t="shared" si="10" ref="J215:J225">ROUND(I215*H215,2)</f>
        <v>0</v>
      </c>
      <c r="K215" s="189" t="s">
        <v>144</v>
      </c>
      <c r="L215" s="60"/>
      <c r="M215" s="194" t="s">
        <v>21</v>
      </c>
      <c r="N215" s="195" t="s">
        <v>44</v>
      </c>
      <c r="O215" s="41"/>
      <c r="P215" s="196">
        <f aca="true" t="shared" si="11" ref="P215:P225">O215*H215</f>
        <v>0</v>
      </c>
      <c r="Q215" s="196">
        <v>0</v>
      </c>
      <c r="R215" s="196">
        <f aca="true" t="shared" si="12" ref="R215:R225">Q215*H215</f>
        <v>0</v>
      </c>
      <c r="S215" s="196">
        <v>0.00028</v>
      </c>
      <c r="T215" s="197">
        <f aca="true" t="shared" si="13" ref="T215:T225">S215*H215</f>
        <v>0.0027999999999999995</v>
      </c>
      <c r="AR215" s="23" t="s">
        <v>216</v>
      </c>
      <c r="AT215" s="23" t="s">
        <v>140</v>
      </c>
      <c r="AU215" s="23" t="s">
        <v>77</v>
      </c>
      <c r="AY215" s="23" t="s">
        <v>137</v>
      </c>
      <c r="BE215" s="198">
        <f aca="true" t="shared" si="14" ref="BE215:BE225">IF(N215="základní",J215,0)</f>
        <v>0</v>
      </c>
      <c r="BF215" s="198">
        <f aca="true" t="shared" si="15" ref="BF215:BF225">IF(N215="snížená",J215,0)</f>
        <v>0</v>
      </c>
      <c r="BG215" s="198">
        <f aca="true" t="shared" si="16" ref="BG215:BG225">IF(N215="zákl. přenesená",J215,0)</f>
        <v>0</v>
      </c>
      <c r="BH215" s="198">
        <f aca="true" t="shared" si="17" ref="BH215:BH225">IF(N215="sníž. přenesená",J215,0)</f>
        <v>0</v>
      </c>
      <c r="BI215" s="198">
        <f aca="true" t="shared" si="18" ref="BI215:BI225">IF(N215="nulová",J215,0)</f>
        <v>0</v>
      </c>
      <c r="BJ215" s="23" t="s">
        <v>77</v>
      </c>
      <c r="BK215" s="198">
        <f aca="true" t="shared" si="19" ref="BK215:BK225">ROUND(I215*H215,2)</f>
        <v>0</v>
      </c>
      <c r="BL215" s="23" t="s">
        <v>216</v>
      </c>
      <c r="BM215" s="23" t="s">
        <v>395</v>
      </c>
    </row>
    <row r="216" spans="2:65" s="1" customFormat="1" ht="25.5" customHeight="1">
      <c r="B216" s="40"/>
      <c r="C216" s="187" t="s">
        <v>396</v>
      </c>
      <c r="D216" s="187" t="s">
        <v>140</v>
      </c>
      <c r="E216" s="188" t="s">
        <v>397</v>
      </c>
      <c r="F216" s="189" t="s">
        <v>398</v>
      </c>
      <c r="G216" s="190" t="s">
        <v>334</v>
      </c>
      <c r="H216" s="191">
        <v>20</v>
      </c>
      <c r="I216" s="192"/>
      <c r="J216" s="193">
        <f t="shared" si="10"/>
        <v>0</v>
      </c>
      <c r="K216" s="189" t="s">
        <v>144</v>
      </c>
      <c r="L216" s="60"/>
      <c r="M216" s="194" t="s">
        <v>21</v>
      </c>
      <c r="N216" s="195" t="s">
        <v>44</v>
      </c>
      <c r="O216" s="41"/>
      <c r="P216" s="196">
        <f t="shared" si="11"/>
        <v>0</v>
      </c>
      <c r="Q216" s="196">
        <v>0.00042</v>
      </c>
      <c r="R216" s="196">
        <f t="shared" si="12"/>
        <v>0.008400000000000001</v>
      </c>
      <c r="S216" s="196">
        <v>0</v>
      </c>
      <c r="T216" s="197">
        <f t="shared" si="13"/>
        <v>0</v>
      </c>
      <c r="AR216" s="23" t="s">
        <v>216</v>
      </c>
      <c r="AT216" s="23" t="s">
        <v>140</v>
      </c>
      <c r="AU216" s="23" t="s">
        <v>77</v>
      </c>
      <c r="AY216" s="23" t="s">
        <v>137</v>
      </c>
      <c r="BE216" s="198">
        <f t="shared" si="14"/>
        <v>0</v>
      </c>
      <c r="BF216" s="198">
        <f t="shared" si="15"/>
        <v>0</v>
      </c>
      <c r="BG216" s="198">
        <f t="shared" si="16"/>
        <v>0</v>
      </c>
      <c r="BH216" s="198">
        <f t="shared" si="17"/>
        <v>0</v>
      </c>
      <c r="BI216" s="198">
        <f t="shared" si="18"/>
        <v>0</v>
      </c>
      <c r="BJ216" s="23" t="s">
        <v>77</v>
      </c>
      <c r="BK216" s="198">
        <f t="shared" si="19"/>
        <v>0</v>
      </c>
      <c r="BL216" s="23" t="s">
        <v>216</v>
      </c>
      <c r="BM216" s="23" t="s">
        <v>399</v>
      </c>
    </row>
    <row r="217" spans="2:65" s="1" customFormat="1" ht="16.5" customHeight="1">
      <c r="B217" s="40"/>
      <c r="C217" s="232" t="s">
        <v>400</v>
      </c>
      <c r="D217" s="232" t="s">
        <v>222</v>
      </c>
      <c r="E217" s="233" t="s">
        <v>401</v>
      </c>
      <c r="F217" s="234" t="s">
        <v>402</v>
      </c>
      <c r="G217" s="235" t="s">
        <v>334</v>
      </c>
      <c r="H217" s="236">
        <v>7</v>
      </c>
      <c r="I217" s="237"/>
      <c r="J217" s="238">
        <f t="shared" si="10"/>
        <v>0</v>
      </c>
      <c r="K217" s="234" t="s">
        <v>144</v>
      </c>
      <c r="L217" s="239"/>
      <c r="M217" s="240" t="s">
        <v>21</v>
      </c>
      <c r="N217" s="241" t="s">
        <v>44</v>
      </c>
      <c r="O217" s="41"/>
      <c r="P217" s="196">
        <f t="shared" si="11"/>
        <v>0</v>
      </c>
      <c r="Q217" s="196">
        <v>0.00011</v>
      </c>
      <c r="R217" s="196">
        <f t="shared" si="12"/>
        <v>0.0007700000000000001</v>
      </c>
      <c r="S217" s="196">
        <v>0</v>
      </c>
      <c r="T217" s="197">
        <f t="shared" si="13"/>
        <v>0</v>
      </c>
      <c r="AR217" s="23" t="s">
        <v>301</v>
      </c>
      <c r="AT217" s="23" t="s">
        <v>222</v>
      </c>
      <c r="AU217" s="23" t="s">
        <v>77</v>
      </c>
      <c r="AY217" s="23" t="s">
        <v>137</v>
      </c>
      <c r="BE217" s="198">
        <f t="shared" si="14"/>
        <v>0</v>
      </c>
      <c r="BF217" s="198">
        <f t="shared" si="15"/>
        <v>0</v>
      </c>
      <c r="BG217" s="198">
        <f t="shared" si="16"/>
        <v>0</v>
      </c>
      <c r="BH217" s="198">
        <f t="shared" si="17"/>
        <v>0</v>
      </c>
      <c r="BI217" s="198">
        <f t="shared" si="18"/>
        <v>0</v>
      </c>
      <c r="BJ217" s="23" t="s">
        <v>77</v>
      </c>
      <c r="BK217" s="198">
        <f t="shared" si="19"/>
        <v>0</v>
      </c>
      <c r="BL217" s="23" t="s">
        <v>216</v>
      </c>
      <c r="BM217" s="23" t="s">
        <v>403</v>
      </c>
    </row>
    <row r="218" spans="2:65" s="1" customFormat="1" ht="16.5" customHeight="1">
      <c r="B218" s="40"/>
      <c r="C218" s="232" t="s">
        <v>404</v>
      </c>
      <c r="D218" s="232" t="s">
        <v>222</v>
      </c>
      <c r="E218" s="233" t="s">
        <v>405</v>
      </c>
      <c r="F218" s="234" t="s">
        <v>406</v>
      </c>
      <c r="G218" s="235" t="s">
        <v>334</v>
      </c>
      <c r="H218" s="236">
        <v>7</v>
      </c>
      <c r="I218" s="237"/>
      <c r="J218" s="238">
        <f t="shared" si="10"/>
        <v>0</v>
      </c>
      <c r="K218" s="234" t="s">
        <v>144</v>
      </c>
      <c r="L218" s="239"/>
      <c r="M218" s="240" t="s">
        <v>21</v>
      </c>
      <c r="N218" s="241" t="s">
        <v>44</v>
      </c>
      <c r="O218" s="41"/>
      <c r="P218" s="196">
        <f t="shared" si="11"/>
        <v>0</v>
      </c>
      <c r="Q218" s="196">
        <v>0.00017</v>
      </c>
      <c r="R218" s="196">
        <f t="shared" si="12"/>
        <v>0.00119</v>
      </c>
      <c r="S218" s="196">
        <v>0</v>
      </c>
      <c r="T218" s="197">
        <f t="shared" si="13"/>
        <v>0</v>
      </c>
      <c r="AR218" s="23" t="s">
        <v>301</v>
      </c>
      <c r="AT218" s="23" t="s">
        <v>222</v>
      </c>
      <c r="AU218" s="23" t="s">
        <v>77</v>
      </c>
      <c r="AY218" s="23" t="s">
        <v>137</v>
      </c>
      <c r="BE218" s="198">
        <f t="shared" si="14"/>
        <v>0</v>
      </c>
      <c r="BF218" s="198">
        <f t="shared" si="15"/>
        <v>0</v>
      </c>
      <c r="BG218" s="198">
        <f t="shared" si="16"/>
        <v>0</v>
      </c>
      <c r="BH218" s="198">
        <f t="shared" si="17"/>
        <v>0</v>
      </c>
      <c r="BI218" s="198">
        <f t="shared" si="18"/>
        <v>0</v>
      </c>
      <c r="BJ218" s="23" t="s">
        <v>77</v>
      </c>
      <c r="BK218" s="198">
        <f t="shared" si="19"/>
        <v>0</v>
      </c>
      <c r="BL218" s="23" t="s">
        <v>216</v>
      </c>
      <c r="BM218" s="23" t="s">
        <v>407</v>
      </c>
    </row>
    <row r="219" spans="2:65" s="1" customFormat="1" ht="16.5" customHeight="1">
      <c r="B219" s="40"/>
      <c r="C219" s="232" t="s">
        <v>408</v>
      </c>
      <c r="D219" s="232" t="s">
        <v>222</v>
      </c>
      <c r="E219" s="233" t="s">
        <v>409</v>
      </c>
      <c r="F219" s="234" t="s">
        <v>410</v>
      </c>
      <c r="G219" s="235" t="s">
        <v>334</v>
      </c>
      <c r="H219" s="236">
        <v>6</v>
      </c>
      <c r="I219" s="237"/>
      <c r="J219" s="238">
        <f t="shared" si="10"/>
        <v>0</v>
      </c>
      <c r="K219" s="234" t="s">
        <v>144</v>
      </c>
      <c r="L219" s="239"/>
      <c r="M219" s="240" t="s">
        <v>21</v>
      </c>
      <c r="N219" s="241" t="s">
        <v>44</v>
      </c>
      <c r="O219" s="41"/>
      <c r="P219" s="196">
        <f t="shared" si="11"/>
        <v>0</v>
      </c>
      <c r="Q219" s="196">
        <v>0.00027</v>
      </c>
      <c r="R219" s="196">
        <f t="shared" si="12"/>
        <v>0.00162</v>
      </c>
      <c r="S219" s="196">
        <v>0</v>
      </c>
      <c r="T219" s="197">
        <f t="shared" si="13"/>
        <v>0</v>
      </c>
      <c r="AR219" s="23" t="s">
        <v>301</v>
      </c>
      <c r="AT219" s="23" t="s">
        <v>222</v>
      </c>
      <c r="AU219" s="23" t="s">
        <v>77</v>
      </c>
      <c r="AY219" s="23" t="s">
        <v>137</v>
      </c>
      <c r="BE219" s="198">
        <f t="shared" si="14"/>
        <v>0</v>
      </c>
      <c r="BF219" s="198">
        <f t="shared" si="15"/>
        <v>0</v>
      </c>
      <c r="BG219" s="198">
        <f t="shared" si="16"/>
        <v>0</v>
      </c>
      <c r="BH219" s="198">
        <f t="shared" si="17"/>
        <v>0</v>
      </c>
      <c r="BI219" s="198">
        <f t="shared" si="18"/>
        <v>0</v>
      </c>
      <c r="BJ219" s="23" t="s">
        <v>77</v>
      </c>
      <c r="BK219" s="198">
        <f t="shared" si="19"/>
        <v>0</v>
      </c>
      <c r="BL219" s="23" t="s">
        <v>216</v>
      </c>
      <c r="BM219" s="23" t="s">
        <v>411</v>
      </c>
    </row>
    <row r="220" spans="2:65" s="1" customFormat="1" ht="25.5" customHeight="1">
      <c r="B220" s="40"/>
      <c r="C220" s="187" t="s">
        <v>412</v>
      </c>
      <c r="D220" s="187" t="s">
        <v>140</v>
      </c>
      <c r="E220" s="188" t="s">
        <v>413</v>
      </c>
      <c r="F220" s="189" t="s">
        <v>414</v>
      </c>
      <c r="G220" s="190" t="s">
        <v>415</v>
      </c>
      <c r="H220" s="191">
        <v>1</v>
      </c>
      <c r="I220" s="192"/>
      <c r="J220" s="193">
        <f t="shared" si="10"/>
        <v>0</v>
      </c>
      <c r="K220" s="189" t="s">
        <v>144</v>
      </c>
      <c r="L220" s="60"/>
      <c r="M220" s="194" t="s">
        <v>21</v>
      </c>
      <c r="N220" s="195" t="s">
        <v>44</v>
      </c>
      <c r="O220" s="41"/>
      <c r="P220" s="196">
        <f t="shared" si="11"/>
        <v>0</v>
      </c>
      <c r="Q220" s="196">
        <v>0</v>
      </c>
      <c r="R220" s="196">
        <f t="shared" si="12"/>
        <v>0</v>
      </c>
      <c r="S220" s="196">
        <v>0</v>
      </c>
      <c r="T220" s="197">
        <f t="shared" si="13"/>
        <v>0</v>
      </c>
      <c r="AR220" s="23" t="s">
        <v>216</v>
      </c>
      <c r="AT220" s="23" t="s">
        <v>140</v>
      </c>
      <c r="AU220" s="23" t="s">
        <v>77</v>
      </c>
      <c r="AY220" s="23" t="s">
        <v>137</v>
      </c>
      <c r="BE220" s="198">
        <f t="shared" si="14"/>
        <v>0</v>
      </c>
      <c r="BF220" s="198">
        <f t="shared" si="15"/>
        <v>0</v>
      </c>
      <c r="BG220" s="198">
        <f t="shared" si="16"/>
        <v>0</v>
      </c>
      <c r="BH220" s="198">
        <f t="shared" si="17"/>
        <v>0</v>
      </c>
      <c r="BI220" s="198">
        <f t="shared" si="18"/>
        <v>0</v>
      </c>
      <c r="BJ220" s="23" t="s">
        <v>77</v>
      </c>
      <c r="BK220" s="198">
        <f t="shared" si="19"/>
        <v>0</v>
      </c>
      <c r="BL220" s="23" t="s">
        <v>216</v>
      </c>
      <c r="BM220" s="23" t="s">
        <v>416</v>
      </c>
    </row>
    <row r="221" spans="2:65" s="1" customFormat="1" ht="25.5" customHeight="1">
      <c r="B221" s="40"/>
      <c r="C221" s="187" t="s">
        <v>417</v>
      </c>
      <c r="D221" s="187" t="s">
        <v>140</v>
      </c>
      <c r="E221" s="188" t="s">
        <v>418</v>
      </c>
      <c r="F221" s="189" t="s">
        <v>419</v>
      </c>
      <c r="G221" s="190" t="s">
        <v>415</v>
      </c>
      <c r="H221" s="191">
        <v>1</v>
      </c>
      <c r="I221" s="192"/>
      <c r="J221" s="193">
        <f t="shared" si="10"/>
        <v>0</v>
      </c>
      <c r="K221" s="189" t="s">
        <v>144</v>
      </c>
      <c r="L221" s="60"/>
      <c r="M221" s="194" t="s">
        <v>21</v>
      </c>
      <c r="N221" s="195" t="s">
        <v>44</v>
      </c>
      <c r="O221" s="41"/>
      <c r="P221" s="196">
        <f t="shared" si="11"/>
        <v>0</v>
      </c>
      <c r="Q221" s="196">
        <v>0</v>
      </c>
      <c r="R221" s="196">
        <f t="shared" si="12"/>
        <v>0</v>
      </c>
      <c r="S221" s="196">
        <v>0</v>
      </c>
      <c r="T221" s="197">
        <f t="shared" si="13"/>
        <v>0</v>
      </c>
      <c r="AR221" s="23" t="s">
        <v>216</v>
      </c>
      <c r="AT221" s="23" t="s">
        <v>140</v>
      </c>
      <c r="AU221" s="23" t="s">
        <v>77</v>
      </c>
      <c r="AY221" s="23" t="s">
        <v>137</v>
      </c>
      <c r="BE221" s="198">
        <f t="shared" si="14"/>
        <v>0</v>
      </c>
      <c r="BF221" s="198">
        <f t="shared" si="15"/>
        <v>0</v>
      </c>
      <c r="BG221" s="198">
        <f t="shared" si="16"/>
        <v>0</v>
      </c>
      <c r="BH221" s="198">
        <f t="shared" si="17"/>
        <v>0</v>
      </c>
      <c r="BI221" s="198">
        <f t="shared" si="18"/>
        <v>0</v>
      </c>
      <c r="BJ221" s="23" t="s">
        <v>77</v>
      </c>
      <c r="BK221" s="198">
        <f t="shared" si="19"/>
        <v>0</v>
      </c>
      <c r="BL221" s="23" t="s">
        <v>216</v>
      </c>
      <c r="BM221" s="23" t="s">
        <v>420</v>
      </c>
    </row>
    <row r="222" spans="2:65" s="1" customFormat="1" ht="25.5" customHeight="1">
      <c r="B222" s="40"/>
      <c r="C222" s="187" t="s">
        <v>421</v>
      </c>
      <c r="D222" s="187" t="s">
        <v>140</v>
      </c>
      <c r="E222" s="188" t="s">
        <v>422</v>
      </c>
      <c r="F222" s="189" t="s">
        <v>423</v>
      </c>
      <c r="G222" s="190" t="s">
        <v>334</v>
      </c>
      <c r="H222" s="191">
        <v>20</v>
      </c>
      <c r="I222" s="192"/>
      <c r="J222" s="193">
        <f t="shared" si="10"/>
        <v>0</v>
      </c>
      <c r="K222" s="189" t="s">
        <v>144</v>
      </c>
      <c r="L222" s="60"/>
      <c r="M222" s="194" t="s">
        <v>21</v>
      </c>
      <c r="N222" s="195" t="s">
        <v>44</v>
      </c>
      <c r="O222" s="41"/>
      <c r="P222" s="196">
        <f t="shared" si="11"/>
        <v>0</v>
      </c>
      <c r="Q222" s="196">
        <v>0.0004</v>
      </c>
      <c r="R222" s="196">
        <f t="shared" si="12"/>
        <v>0.008</v>
      </c>
      <c r="S222" s="196">
        <v>0</v>
      </c>
      <c r="T222" s="197">
        <f t="shared" si="13"/>
        <v>0</v>
      </c>
      <c r="AR222" s="23" t="s">
        <v>216</v>
      </c>
      <c r="AT222" s="23" t="s">
        <v>140</v>
      </c>
      <c r="AU222" s="23" t="s">
        <v>77</v>
      </c>
      <c r="AY222" s="23" t="s">
        <v>137</v>
      </c>
      <c r="BE222" s="198">
        <f t="shared" si="14"/>
        <v>0</v>
      </c>
      <c r="BF222" s="198">
        <f t="shared" si="15"/>
        <v>0</v>
      </c>
      <c r="BG222" s="198">
        <f t="shared" si="16"/>
        <v>0</v>
      </c>
      <c r="BH222" s="198">
        <f t="shared" si="17"/>
        <v>0</v>
      </c>
      <c r="BI222" s="198">
        <f t="shared" si="18"/>
        <v>0</v>
      </c>
      <c r="BJ222" s="23" t="s">
        <v>77</v>
      </c>
      <c r="BK222" s="198">
        <f t="shared" si="19"/>
        <v>0</v>
      </c>
      <c r="BL222" s="23" t="s">
        <v>216</v>
      </c>
      <c r="BM222" s="23" t="s">
        <v>424</v>
      </c>
    </row>
    <row r="223" spans="2:65" s="1" customFormat="1" ht="25.5" customHeight="1">
      <c r="B223" s="40"/>
      <c r="C223" s="187" t="s">
        <v>425</v>
      </c>
      <c r="D223" s="187" t="s">
        <v>140</v>
      </c>
      <c r="E223" s="188" t="s">
        <v>426</v>
      </c>
      <c r="F223" s="189" t="s">
        <v>427</v>
      </c>
      <c r="G223" s="190" t="s">
        <v>334</v>
      </c>
      <c r="H223" s="191">
        <v>20</v>
      </c>
      <c r="I223" s="192"/>
      <c r="J223" s="193">
        <f t="shared" si="10"/>
        <v>0</v>
      </c>
      <c r="K223" s="189" t="s">
        <v>144</v>
      </c>
      <c r="L223" s="60"/>
      <c r="M223" s="194" t="s">
        <v>21</v>
      </c>
      <c r="N223" s="195" t="s">
        <v>44</v>
      </c>
      <c r="O223" s="41"/>
      <c r="P223" s="196">
        <f t="shared" si="11"/>
        <v>0</v>
      </c>
      <c r="Q223" s="196">
        <v>1E-05</v>
      </c>
      <c r="R223" s="196">
        <f t="shared" si="12"/>
        <v>0.0002</v>
      </c>
      <c r="S223" s="196">
        <v>0</v>
      </c>
      <c r="T223" s="197">
        <f t="shared" si="13"/>
        <v>0</v>
      </c>
      <c r="AR223" s="23" t="s">
        <v>216</v>
      </c>
      <c r="AT223" s="23" t="s">
        <v>140</v>
      </c>
      <c r="AU223" s="23" t="s">
        <v>77</v>
      </c>
      <c r="AY223" s="23" t="s">
        <v>137</v>
      </c>
      <c r="BE223" s="198">
        <f t="shared" si="14"/>
        <v>0</v>
      </c>
      <c r="BF223" s="198">
        <f t="shared" si="15"/>
        <v>0</v>
      </c>
      <c r="BG223" s="198">
        <f t="shared" si="16"/>
        <v>0</v>
      </c>
      <c r="BH223" s="198">
        <f t="shared" si="17"/>
        <v>0</v>
      </c>
      <c r="BI223" s="198">
        <f t="shared" si="18"/>
        <v>0</v>
      </c>
      <c r="BJ223" s="23" t="s">
        <v>77</v>
      </c>
      <c r="BK223" s="198">
        <f t="shared" si="19"/>
        <v>0</v>
      </c>
      <c r="BL223" s="23" t="s">
        <v>216</v>
      </c>
      <c r="BM223" s="23" t="s">
        <v>428</v>
      </c>
    </row>
    <row r="224" spans="2:65" s="1" customFormat="1" ht="38.25" customHeight="1">
      <c r="B224" s="40"/>
      <c r="C224" s="187" t="s">
        <v>429</v>
      </c>
      <c r="D224" s="187" t="s">
        <v>140</v>
      </c>
      <c r="E224" s="188" t="s">
        <v>430</v>
      </c>
      <c r="F224" s="189" t="s">
        <v>431</v>
      </c>
      <c r="G224" s="190" t="s">
        <v>271</v>
      </c>
      <c r="H224" s="191">
        <v>0.02</v>
      </c>
      <c r="I224" s="192"/>
      <c r="J224" s="193">
        <f t="shared" si="10"/>
        <v>0</v>
      </c>
      <c r="K224" s="189" t="s">
        <v>144</v>
      </c>
      <c r="L224" s="60"/>
      <c r="M224" s="194" t="s">
        <v>21</v>
      </c>
      <c r="N224" s="195" t="s">
        <v>44</v>
      </c>
      <c r="O224" s="41"/>
      <c r="P224" s="196">
        <f t="shared" si="11"/>
        <v>0</v>
      </c>
      <c r="Q224" s="196">
        <v>0</v>
      </c>
      <c r="R224" s="196">
        <f t="shared" si="12"/>
        <v>0</v>
      </c>
      <c r="S224" s="196">
        <v>0</v>
      </c>
      <c r="T224" s="197">
        <f t="shared" si="13"/>
        <v>0</v>
      </c>
      <c r="AR224" s="23" t="s">
        <v>216</v>
      </c>
      <c r="AT224" s="23" t="s">
        <v>140</v>
      </c>
      <c r="AU224" s="23" t="s">
        <v>77</v>
      </c>
      <c r="AY224" s="23" t="s">
        <v>137</v>
      </c>
      <c r="BE224" s="198">
        <f t="shared" si="14"/>
        <v>0</v>
      </c>
      <c r="BF224" s="198">
        <f t="shared" si="15"/>
        <v>0</v>
      </c>
      <c r="BG224" s="198">
        <f t="shared" si="16"/>
        <v>0</v>
      </c>
      <c r="BH224" s="198">
        <f t="shared" si="17"/>
        <v>0</v>
      </c>
      <c r="BI224" s="198">
        <f t="shared" si="18"/>
        <v>0</v>
      </c>
      <c r="BJ224" s="23" t="s">
        <v>77</v>
      </c>
      <c r="BK224" s="198">
        <f t="shared" si="19"/>
        <v>0</v>
      </c>
      <c r="BL224" s="23" t="s">
        <v>216</v>
      </c>
      <c r="BM224" s="23" t="s">
        <v>432</v>
      </c>
    </row>
    <row r="225" spans="2:65" s="1" customFormat="1" ht="38.25" customHeight="1">
      <c r="B225" s="40"/>
      <c r="C225" s="187" t="s">
        <v>433</v>
      </c>
      <c r="D225" s="187" t="s">
        <v>140</v>
      </c>
      <c r="E225" s="188" t="s">
        <v>434</v>
      </c>
      <c r="F225" s="189" t="s">
        <v>435</v>
      </c>
      <c r="G225" s="190" t="s">
        <v>271</v>
      </c>
      <c r="H225" s="191">
        <v>0.02</v>
      </c>
      <c r="I225" s="192"/>
      <c r="J225" s="193">
        <f t="shared" si="10"/>
        <v>0</v>
      </c>
      <c r="K225" s="189" t="s">
        <v>144</v>
      </c>
      <c r="L225" s="60"/>
      <c r="M225" s="194" t="s">
        <v>21</v>
      </c>
      <c r="N225" s="195" t="s">
        <v>44</v>
      </c>
      <c r="O225" s="41"/>
      <c r="P225" s="196">
        <f t="shared" si="11"/>
        <v>0</v>
      </c>
      <c r="Q225" s="196">
        <v>0</v>
      </c>
      <c r="R225" s="196">
        <f t="shared" si="12"/>
        <v>0</v>
      </c>
      <c r="S225" s="196">
        <v>0</v>
      </c>
      <c r="T225" s="197">
        <f t="shared" si="13"/>
        <v>0</v>
      </c>
      <c r="AR225" s="23" t="s">
        <v>216</v>
      </c>
      <c r="AT225" s="23" t="s">
        <v>140</v>
      </c>
      <c r="AU225" s="23" t="s">
        <v>77</v>
      </c>
      <c r="AY225" s="23" t="s">
        <v>137</v>
      </c>
      <c r="BE225" s="198">
        <f t="shared" si="14"/>
        <v>0</v>
      </c>
      <c r="BF225" s="198">
        <f t="shared" si="15"/>
        <v>0</v>
      </c>
      <c r="BG225" s="198">
        <f t="shared" si="16"/>
        <v>0</v>
      </c>
      <c r="BH225" s="198">
        <f t="shared" si="17"/>
        <v>0</v>
      </c>
      <c r="BI225" s="198">
        <f t="shared" si="18"/>
        <v>0</v>
      </c>
      <c r="BJ225" s="23" t="s">
        <v>77</v>
      </c>
      <c r="BK225" s="198">
        <f t="shared" si="19"/>
        <v>0</v>
      </c>
      <c r="BL225" s="23" t="s">
        <v>216</v>
      </c>
      <c r="BM225" s="23" t="s">
        <v>436</v>
      </c>
    </row>
    <row r="226" spans="2:63" s="10" customFormat="1" ht="29.85" customHeight="1">
      <c r="B226" s="171"/>
      <c r="C226" s="172"/>
      <c r="D226" s="173" t="s">
        <v>71</v>
      </c>
      <c r="E226" s="185" t="s">
        <v>437</v>
      </c>
      <c r="F226" s="185" t="s">
        <v>438</v>
      </c>
      <c r="G226" s="172"/>
      <c r="H226" s="172"/>
      <c r="I226" s="175"/>
      <c r="J226" s="186">
        <f>BK226</f>
        <v>0</v>
      </c>
      <c r="K226" s="172"/>
      <c r="L226" s="177"/>
      <c r="M226" s="178"/>
      <c r="N226" s="179"/>
      <c r="O226" s="179"/>
      <c r="P226" s="180">
        <f>SUM(P227:P237)</f>
        <v>0</v>
      </c>
      <c r="Q226" s="179"/>
      <c r="R226" s="180">
        <f>SUM(R227:R237)</f>
        <v>0.0031499999999999996</v>
      </c>
      <c r="S226" s="179"/>
      <c r="T226" s="181">
        <f>SUM(T227:T237)</f>
        <v>0.00645</v>
      </c>
      <c r="AR226" s="182" t="s">
        <v>77</v>
      </c>
      <c r="AT226" s="183" t="s">
        <v>71</v>
      </c>
      <c r="AU226" s="183" t="s">
        <v>80</v>
      </c>
      <c r="AY226" s="182" t="s">
        <v>137</v>
      </c>
      <c r="BK226" s="184">
        <f>SUM(BK227:BK237)</f>
        <v>0</v>
      </c>
    </row>
    <row r="227" spans="2:65" s="1" customFormat="1" ht="16.5" customHeight="1">
      <c r="B227" s="40"/>
      <c r="C227" s="187" t="s">
        <v>439</v>
      </c>
      <c r="D227" s="187" t="s">
        <v>140</v>
      </c>
      <c r="E227" s="188" t="s">
        <v>440</v>
      </c>
      <c r="F227" s="189" t="s">
        <v>441</v>
      </c>
      <c r="G227" s="190" t="s">
        <v>334</v>
      </c>
      <c r="H227" s="191">
        <v>3</v>
      </c>
      <c r="I227" s="192"/>
      <c r="J227" s="193">
        <f>ROUND(I227*H227,2)</f>
        <v>0</v>
      </c>
      <c r="K227" s="189" t="s">
        <v>144</v>
      </c>
      <c r="L227" s="60"/>
      <c r="M227" s="194" t="s">
        <v>21</v>
      </c>
      <c r="N227" s="195" t="s">
        <v>44</v>
      </c>
      <c r="O227" s="41"/>
      <c r="P227" s="196">
        <f>O227*H227</f>
        <v>0</v>
      </c>
      <c r="Q227" s="196">
        <v>0.00011</v>
      </c>
      <c r="R227" s="196">
        <f>Q227*H227</f>
        <v>0.00033</v>
      </c>
      <c r="S227" s="196">
        <v>0.00215</v>
      </c>
      <c r="T227" s="197">
        <f>S227*H227</f>
        <v>0.00645</v>
      </c>
      <c r="AR227" s="23" t="s">
        <v>216</v>
      </c>
      <c r="AT227" s="23" t="s">
        <v>140</v>
      </c>
      <c r="AU227" s="23" t="s">
        <v>77</v>
      </c>
      <c r="AY227" s="23" t="s">
        <v>137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23" t="s">
        <v>77</v>
      </c>
      <c r="BK227" s="198">
        <f>ROUND(I227*H227,2)</f>
        <v>0</v>
      </c>
      <c r="BL227" s="23" t="s">
        <v>216</v>
      </c>
      <c r="BM227" s="23" t="s">
        <v>442</v>
      </c>
    </row>
    <row r="228" spans="2:65" s="1" customFormat="1" ht="25.5" customHeight="1">
      <c r="B228" s="40"/>
      <c r="C228" s="187" t="s">
        <v>443</v>
      </c>
      <c r="D228" s="187" t="s">
        <v>140</v>
      </c>
      <c r="E228" s="188" t="s">
        <v>444</v>
      </c>
      <c r="F228" s="189" t="s">
        <v>445</v>
      </c>
      <c r="G228" s="190" t="s">
        <v>334</v>
      </c>
      <c r="H228" s="191">
        <v>1</v>
      </c>
      <c r="I228" s="192"/>
      <c r="J228" s="193">
        <f>ROUND(I228*H228,2)</f>
        <v>0</v>
      </c>
      <c r="K228" s="189" t="s">
        <v>144</v>
      </c>
      <c r="L228" s="60"/>
      <c r="M228" s="194" t="s">
        <v>21</v>
      </c>
      <c r="N228" s="195" t="s">
        <v>44</v>
      </c>
      <c r="O228" s="41"/>
      <c r="P228" s="196">
        <f>O228*H228</f>
        <v>0</v>
      </c>
      <c r="Q228" s="196">
        <v>0.0006</v>
      </c>
      <c r="R228" s="196">
        <f>Q228*H228</f>
        <v>0.0006</v>
      </c>
      <c r="S228" s="196">
        <v>0</v>
      </c>
      <c r="T228" s="197">
        <f>S228*H228</f>
        <v>0</v>
      </c>
      <c r="AR228" s="23" t="s">
        <v>216</v>
      </c>
      <c r="AT228" s="23" t="s">
        <v>140</v>
      </c>
      <c r="AU228" s="23" t="s">
        <v>77</v>
      </c>
      <c r="AY228" s="23" t="s">
        <v>137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23" t="s">
        <v>77</v>
      </c>
      <c r="BK228" s="198">
        <f>ROUND(I228*H228,2)</f>
        <v>0</v>
      </c>
      <c r="BL228" s="23" t="s">
        <v>216</v>
      </c>
      <c r="BM228" s="23" t="s">
        <v>446</v>
      </c>
    </row>
    <row r="229" spans="2:51" s="13" customFormat="1" ht="13.5">
      <c r="B229" s="222"/>
      <c r="C229" s="223"/>
      <c r="D229" s="201" t="s">
        <v>147</v>
      </c>
      <c r="E229" s="224" t="s">
        <v>21</v>
      </c>
      <c r="F229" s="225" t="s">
        <v>447</v>
      </c>
      <c r="G229" s="223"/>
      <c r="H229" s="224" t="s">
        <v>21</v>
      </c>
      <c r="I229" s="226"/>
      <c r="J229" s="223"/>
      <c r="K229" s="223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147</v>
      </c>
      <c r="AU229" s="231" t="s">
        <v>77</v>
      </c>
      <c r="AV229" s="13" t="s">
        <v>80</v>
      </c>
      <c r="AW229" s="13" t="s">
        <v>36</v>
      </c>
      <c r="AX229" s="13" t="s">
        <v>72</v>
      </c>
      <c r="AY229" s="231" t="s">
        <v>137</v>
      </c>
    </row>
    <row r="230" spans="2:51" s="11" customFormat="1" ht="13.5">
      <c r="B230" s="199"/>
      <c r="C230" s="200"/>
      <c r="D230" s="201" t="s">
        <v>147</v>
      </c>
      <c r="E230" s="202" t="s">
        <v>21</v>
      </c>
      <c r="F230" s="203" t="s">
        <v>80</v>
      </c>
      <c r="G230" s="200"/>
      <c r="H230" s="204">
        <v>1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147</v>
      </c>
      <c r="AU230" s="210" t="s">
        <v>77</v>
      </c>
      <c r="AV230" s="11" t="s">
        <v>77</v>
      </c>
      <c r="AW230" s="11" t="s">
        <v>36</v>
      </c>
      <c r="AX230" s="11" t="s">
        <v>80</v>
      </c>
      <c r="AY230" s="210" t="s">
        <v>137</v>
      </c>
    </row>
    <row r="231" spans="2:65" s="1" customFormat="1" ht="16.5" customHeight="1">
      <c r="B231" s="40"/>
      <c r="C231" s="187" t="s">
        <v>448</v>
      </c>
      <c r="D231" s="187" t="s">
        <v>140</v>
      </c>
      <c r="E231" s="188" t="s">
        <v>449</v>
      </c>
      <c r="F231" s="189" t="s">
        <v>450</v>
      </c>
      <c r="G231" s="190" t="s">
        <v>334</v>
      </c>
      <c r="H231" s="191">
        <v>3</v>
      </c>
      <c r="I231" s="192"/>
      <c r="J231" s="193">
        <f aca="true" t="shared" si="20" ref="J231:J237">ROUND(I231*H231,2)</f>
        <v>0</v>
      </c>
      <c r="K231" s="189" t="s">
        <v>144</v>
      </c>
      <c r="L231" s="60"/>
      <c r="M231" s="194" t="s">
        <v>21</v>
      </c>
      <c r="N231" s="195" t="s">
        <v>44</v>
      </c>
      <c r="O231" s="41"/>
      <c r="P231" s="196">
        <f aca="true" t="shared" si="21" ref="P231:P237">O231*H231</f>
        <v>0</v>
      </c>
      <c r="Q231" s="196">
        <v>0.00054</v>
      </c>
      <c r="R231" s="196">
        <f aca="true" t="shared" si="22" ref="R231:R237">Q231*H231</f>
        <v>0.00162</v>
      </c>
      <c r="S231" s="196">
        <v>0</v>
      </c>
      <c r="T231" s="197">
        <f aca="true" t="shared" si="23" ref="T231:T237">S231*H231</f>
        <v>0</v>
      </c>
      <c r="AR231" s="23" t="s">
        <v>216</v>
      </c>
      <c r="AT231" s="23" t="s">
        <v>140</v>
      </c>
      <c r="AU231" s="23" t="s">
        <v>77</v>
      </c>
      <c r="AY231" s="23" t="s">
        <v>137</v>
      </c>
      <c r="BE231" s="198">
        <f aca="true" t="shared" si="24" ref="BE231:BE237">IF(N231="základní",J231,0)</f>
        <v>0</v>
      </c>
      <c r="BF231" s="198">
        <f aca="true" t="shared" si="25" ref="BF231:BF237">IF(N231="snížená",J231,0)</f>
        <v>0</v>
      </c>
      <c r="BG231" s="198">
        <f aca="true" t="shared" si="26" ref="BG231:BG237">IF(N231="zákl. přenesená",J231,0)</f>
        <v>0</v>
      </c>
      <c r="BH231" s="198">
        <f aca="true" t="shared" si="27" ref="BH231:BH237">IF(N231="sníž. přenesená",J231,0)</f>
        <v>0</v>
      </c>
      <c r="BI231" s="198">
        <f aca="true" t="shared" si="28" ref="BI231:BI237">IF(N231="nulová",J231,0)</f>
        <v>0</v>
      </c>
      <c r="BJ231" s="23" t="s">
        <v>77</v>
      </c>
      <c r="BK231" s="198">
        <f aca="true" t="shared" si="29" ref="BK231:BK237">ROUND(I231*H231,2)</f>
        <v>0</v>
      </c>
      <c r="BL231" s="23" t="s">
        <v>216</v>
      </c>
      <c r="BM231" s="23" t="s">
        <v>451</v>
      </c>
    </row>
    <row r="232" spans="2:65" s="1" customFormat="1" ht="25.5" customHeight="1">
      <c r="B232" s="40"/>
      <c r="C232" s="187" t="s">
        <v>452</v>
      </c>
      <c r="D232" s="187" t="s">
        <v>140</v>
      </c>
      <c r="E232" s="188" t="s">
        <v>453</v>
      </c>
      <c r="F232" s="189" t="s">
        <v>454</v>
      </c>
      <c r="G232" s="190" t="s">
        <v>415</v>
      </c>
      <c r="H232" s="191">
        <v>1</v>
      </c>
      <c r="I232" s="192"/>
      <c r="J232" s="193">
        <f t="shared" si="20"/>
        <v>0</v>
      </c>
      <c r="K232" s="189" t="s">
        <v>144</v>
      </c>
      <c r="L232" s="60"/>
      <c r="M232" s="194" t="s">
        <v>21</v>
      </c>
      <c r="N232" s="195" t="s">
        <v>44</v>
      </c>
      <c r="O232" s="41"/>
      <c r="P232" s="196">
        <f t="shared" si="21"/>
        <v>0</v>
      </c>
      <c r="Q232" s="196">
        <v>0.0006</v>
      </c>
      <c r="R232" s="196">
        <f t="shared" si="22"/>
        <v>0.0006</v>
      </c>
      <c r="S232" s="196">
        <v>0</v>
      </c>
      <c r="T232" s="197">
        <f t="shared" si="23"/>
        <v>0</v>
      </c>
      <c r="AR232" s="23" t="s">
        <v>216</v>
      </c>
      <c r="AT232" s="23" t="s">
        <v>140</v>
      </c>
      <c r="AU232" s="23" t="s">
        <v>77</v>
      </c>
      <c r="AY232" s="23" t="s">
        <v>137</v>
      </c>
      <c r="BE232" s="198">
        <f t="shared" si="24"/>
        <v>0</v>
      </c>
      <c r="BF232" s="198">
        <f t="shared" si="25"/>
        <v>0</v>
      </c>
      <c r="BG232" s="198">
        <f t="shared" si="26"/>
        <v>0</v>
      </c>
      <c r="BH232" s="198">
        <f t="shared" si="27"/>
        <v>0</v>
      </c>
      <c r="BI232" s="198">
        <f t="shared" si="28"/>
        <v>0</v>
      </c>
      <c r="BJ232" s="23" t="s">
        <v>77</v>
      </c>
      <c r="BK232" s="198">
        <f t="shared" si="29"/>
        <v>0</v>
      </c>
      <c r="BL232" s="23" t="s">
        <v>216</v>
      </c>
      <c r="BM232" s="23" t="s">
        <v>455</v>
      </c>
    </row>
    <row r="233" spans="2:65" s="1" customFormat="1" ht="16.5" customHeight="1">
      <c r="B233" s="40"/>
      <c r="C233" s="187" t="s">
        <v>456</v>
      </c>
      <c r="D233" s="187" t="s">
        <v>140</v>
      </c>
      <c r="E233" s="188" t="s">
        <v>457</v>
      </c>
      <c r="F233" s="189" t="s">
        <v>458</v>
      </c>
      <c r="G233" s="190" t="s">
        <v>219</v>
      </c>
      <c r="H233" s="191">
        <v>2</v>
      </c>
      <c r="I233" s="192"/>
      <c r="J233" s="193">
        <f t="shared" si="20"/>
        <v>0</v>
      </c>
      <c r="K233" s="189" t="s">
        <v>144</v>
      </c>
      <c r="L233" s="60"/>
      <c r="M233" s="194" t="s">
        <v>21</v>
      </c>
      <c r="N233" s="195" t="s">
        <v>44</v>
      </c>
      <c r="O233" s="41"/>
      <c r="P233" s="196">
        <f t="shared" si="21"/>
        <v>0</v>
      </c>
      <c r="Q233" s="196">
        <v>0</v>
      </c>
      <c r="R233" s="196">
        <f t="shared" si="22"/>
        <v>0</v>
      </c>
      <c r="S233" s="196">
        <v>0</v>
      </c>
      <c r="T233" s="197">
        <f t="shared" si="23"/>
        <v>0</v>
      </c>
      <c r="AR233" s="23" t="s">
        <v>216</v>
      </c>
      <c r="AT233" s="23" t="s">
        <v>140</v>
      </c>
      <c r="AU233" s="23" t="s">
        <v>77</v>
      </c>
      <c r="AY233" s="23" t="s">
        <v>137</v>
      </c>
      <c r="BE233" s="198">
        <f t="shared" si="24"/>
        <v>0</v>
      </c>
      <c r="BF233" s="198">
        <f t="shared" si="25"/>
        <v>0</v>
      </c>
      <c r="BG233" s="198">
        <f t="shared" si="26"/>
        <v>0</v>
      </c>
      <c r="BH233" s="198">
        <f t="shared" si="27"/>
        <v>0</v>
      </c>
      <c r="BI233" s="198">
        <f t="shared" si="28"/>
        <v>0</v>
      </c>
      <c r="BJ233" s="23" t="s">
        <v>77</v>
      </c>
      <c r="BK233" s="198">
        <f t="shared" si="29"/>
        <v>0</v>
      </c>
      <c r="BL233" s="23" t="s">
        <v>216</v>
      </c>
      <c r="BM233" s="23" t="s">
        <v>459</v>
      </c>
    </row>
    <row r="234" spans="2:65" s="1" customFormat="1" ht="16.5" customHeight="1">
      <c r="B234" s="40"/>
      <c r="C234" s="187" t="s">
        <v>460</v>
      </c>
      <c r="D234" s="187" t="s">
        <v>140</v>
      </c>
      <c r="E234" s="188" t="s">
        <v>461</v>
      </c>
      <c r="F234" s="189" t="s">
        <v>462</v>
      </c>
      <c r="G234" s="190" t="s">
        <v>334</v>
      </c>
      <c r="H234" s="191">
        <v>3</v>
      </c>
      <c r="I234" s="192"/>
      <c r="J234" s="193">
        <f t="shared" si="20"/>
        <v>0</v>
      </c>
      <c r="K234" s="189" t="s">
        <v>144</v>
      </c>
      <c r="L234" s="60"/>
      <c r="M234" s="194" t="s">
        <v>21</v>
      </c>
      <c r="N234" s="195" t="s">
        <v>44</v>
      </c>
      <c r="O234" s="41"/>
      <c r="P234" s="196">
        <f t="shared" si="21"/>
        <v>0</v>
      </c>
      <c r="Q234" s="196">
        <v>0</v>
      </c>
      <c r="R234" s="196">
        <f t="shared" si="22"/>
        <v>0</v>
      </c>
      <c r="S234" s="196">
        <v>0</v>
      </c>
      <c r="T234" s="197">
        <f t="shared" si="23"/>
        <v>0</v>
      </c>
      <c r="AR234" s="23" t="s">
        <v>216</v>
      </c>
      <c r="AT234" s="23" t="s">
        <v>140</v>
      </c>
      <c r="AU234" s="23" t="s">
        <v>77</v>
      </c>
      <c r="AY234" s="23" t="s">
        <v>137</v>
      </c>
      <c r="BE234" s="198">
        <f t="shared" si="24"/>
        <v>0</v>
      </c>
      <c r="BF234" s="198">
        <f t="shared" si="25"/>
        <v>0</v>
      </c>
      <c r="BG234" s="198">
        <f t="shared" si="26"/>
        <v>0</v>
      </c>
      <c r="BH234" s="198">
        <f t="shared" si="27"/>
        <v>0</v>
      </c>
      <c r="BI234" s="198">
        <f t="shared" si="28"/>
        <v>0</v>
      </c>
      <c r="BJ234" s="23" t="s">
        <v>77</v>
      </c>
      <c r="BK234" s="198">
        <f t="shared" si="29"/>
        <v>0</v>
      </c>
      <c r="BL234" s="23" t="s">
        <v>216</v>
      </c>
      <c r="BM234" s="23" t="s">
        <v>463</v>
      </c>
    </row>
    <row r="235" spans="2:65" s="1" customFormat="1" ht="16.5" customHeight="1">
      <c r="B235" s="40"/>
      <c r="C235" s="187" t="s">
        <v>464</v>
      </c>
      <c r="D235" s="187" t="s">
        <v>140</v>
      </c>
      <c r="E235" s="188" t="s">
        <v>465</v>
      </c>
      <c r="F235" s="189" t="s">
        <v>466</v>
      </c>
      <c r="G235" s="190" t="s">
        <v>219</v>
      </c>
      <c r="H235" s="191">
        <v>1</v>
      </c>
      <c r="I235" s="192"/>
      <c r="J235" s="193">
        <f t="shared" si="20"/>
        <v>0</v>
      </c>
      <c r="K235" s="189" t="s">
        <v>144</v>
      </c>
      <c r="L235" s="60"/>
      <c r="M235" s="194" t="s">
        <v>21</v>
      </c>
      <c r="N235" s="195" t="s">
        <v>44</v>
      </c>
      <c r="O235" s="41"/>
      <c r="P235" s="196">
        <f t="shared" si="21"/>
        <v>0</v>
      </c>
      <c r="Q235" s="196">
        <v>0</v>
      </c>
      <c r="R235" s="196">
        <f t="shared" si="22"/>
        <v>0</v>
      </c>
      <c r="S235" s="196">
        <v>0</v>
      </c>
      <c r="T235" s="197">
        <f t="shared" si="23"/>
        <v>0</v>
      </c>
      <c r="AR235" s="23" t="s">
        <v>216</v>
      </c>
      <c r="AT235" s="23" t="s">
        <v>140</v>
      </c>
      <c r="AU235" s="23" t="s">
        <v>77</v>
      </c>
      <c r="AY235" s="23" t="s">
        <v>137</v>
      </c>
      <c r="BE235" s="198">
        <f t="shared" si="24"/>
        <v>0</v>
      </c>
      <c r="BF235" s="198">
        <f t="shared" si="25"/>
        <v>0</v>
      </c>
      <c r="BG235" s="198">
        <f t="shared" si="26"/>
        <v>0</v>
      </c>
      <c r="BH235" s="198">
        <f t="shared" si="27"/>
        <v>0</v>
      </c>
      <c r="BI235" s="198">
        <f t="shared" si="28"/>
        <v>0</v>
      </c>
      <c r="BJ235" s="23" t="s">
        <v>77</v>
      </c>
      <c r="BK235" s="198">
        <f t="shared" si="29"/>
        <v>0</v>
      </c>
      <c r="BL235" s="23" t="s">
        <v>216</v>
      </c>
      <c r="BM235" s="23" t="s">
        <v>467</v>
      </c>
    </row>
    <row r="236" spans="2:65" s="1" customFormat="1" ht="38.25" customHeight="1">
      <c r="B236" s="40"/>
      <c r="C236" s="187" t="s">
        <v>468</v>
      </c>
      <c r="D236" s="187" t="s">
        <v>140</v>
      </c>
      <c r="E236" s="188" t="s">
        <v>469</v>
      </c>
      <c r="F236" s="189" t="s">
        <v>470</v>
      </c>
      <c r="G236" s="190" t="s">
        <v>271</v>
      </c>
      <c r="H236" s="191">
        <v>0.003</v>
      </c>
      <c r="I236" s="192"/>
      <c r="J236" s="193">
        <f t="shared" si="20"/>
        <v>0</v>
      </c>
      <c r="K236" s="189" t="s">
        <v>144</v>
      </c>
      <c r="L236" s="60"/>
      <c r="M236" s="194" t="s">
        <v>21</v>
      </c>
      <c r="N236" s="195" t="s">
        <v>44</v>
      </c>
      <c r="O236" s="41"/>
      <c r="P236" s="196">
        <f t="shared" si="21"/>
        <v>0</v>
      </c>
      <c r="Q236" s="196">
        <v>0</v>
      </c>
      <c r="R236" s="196">
        <f t="shared" si="22"/>
        <v>0</v>
      </c>
      <c r="S236" s="196">
        <v>0</v>
      </c>
      <c r="T236" s="197">
        <f t="shared" si="23"/>
        <v>0</v>
      </c>
      <c r="AR236" s="23" t="s">
        <v>216</v>
      </c>
      <c r="AT236" s="23" t="s">
        <v>140</v>
      </c>
      <c r="AU236" s="23" t="s">
        <v>77</v>
      </c>
      <c r="AY236" s="23" t="s">
        <v>137</v>
      </c>
      <c r="BE236" s="198">
        <f t="shared" si="24"/>
        <v>0</v>
      </c>
      <c r="BF236" s="198">
        <f t="shared" si="25"/>
        <v>0</v>
      </c>
      <c r="BG236" s="198">
        <f t="shared" si="26"/>
        <v>0</v>
      </c>
      <c r="BH236" s="198">
        <f t="shared" si="27"/>
        <v>0</v>
      </c>
      <c r="BI236" s="198">
        <f t="shared" si="28"/>
        <v>0</v>
      </c>
      <c r="BJ236" s="23" t="s">
        <v>77</v>
      </c>
      <c r="BK236" s="198">
        <f t="shared" si="29"/>
        <v>0</v>
      </c>
      <c r="BL236" s="23" t="s">
        <v>216</v>
      </c>
      <c r="BM236" s="23" t="s">
        <v>471</v>
      </c>
    </row>
    <row r="237" spans="2:65" s="1" customFormat="1" ht="38.25" customHeight="1">
      <c r="B237" s="40"/>
      <c r="C237" s="187" t="s">
        <v>472</v>
      </c>
      <c r="D237" s="187" t="s">
        <v>140</v>
      </c>
      <c r="E237" s="188" t="s">
        <v>473</v>
      </c>
      <c r="F237" s="189" t="s">
        <v>474</v>
      </c>
      <c r="G237" s="190" t="s">
        <v>271</v>
      </c>
      <c r="H237" s="191">
        <v>0.003</v>
      </c>
      <c r="I237" s="192"/>
      <c r="J237" s="193">
        <f t="shared" si="20"/>
        <v>0</v>
      </c>
      <c r="K237" s="189" t="s">
        <v>144</v>
      </c>
      <c r="L237" s="60"/>
      <c r="M237" s="194" t="s">
        <v>21</v>
      </c>
      <c r="N237" s="195" t="s">
        <v>44</v>
      </c>
      <c r="O237" s="41"/>
      <c r="P237" s="196">
        <f t="shared" si="21"/>
        <v>0</v>
      </c>
      <c r="Q237" s="196">
        <v>0</v>
      </c>
      <c r="R237" s="196">
        <f t="shared" si="22"/>
        <v>0</v>
      </c>
      <c r="S237" s="196">
        <v>0</v>
      </c>
      <c r="T237" s="197">
        <f t="shared" si="23"/>
        <v>0</v>
      </c>
      <c r="AR237" s="23" t="s">
        <v>216</v>
      </c>
      <c r="AT237" s="23" t="s">
        <v>140</v>
      </c>
      <c r="AU237" s="23" t="s">
        <v>77</v>
      </c>
      <c r="AY237" s="23" t="s">
        <v>137</v>
      </c>
      <c r="BE237" s="198">
        <f t="shared" si="24"/>
        <v>0</v>
      </c>
      <c r="BF237" s="198">
        <f t="shared" si="25"/>
        <v>0</v>
      </c>
      <c r="BG237" s="198">
        <f t="shared" si="26"/>
        <v>0</v>
      </c>
      <c r="BH237" s="198">
        <f t="shared" si="27"/>
        <v>0</v>
      </c>
      <c r="BI237" s="198">
        <f t="shared" si="28"/>
        <v>0</v>
      </c>
      <c r="BJ237" s="23" t="s">
        <v>77</v>
      </c>
      <c r="BK237" s="198">
        <f t="shared" si="29"/>
        <v>0</v>
      </c>
      <c r="BL237" s="23" t="s">
        <v>216</v>
      </c>
      <c r="BM237" s="23" t="s">
        <v>475</v>
      </c>
    </row>
    <row r="238" spans="2:63" s="10" customFormat="1" ht="29.85" customHeight="1">
      <c r="B238" s="171"/>
      <c r="C238" s="172"/>
      <c r="D238" s="173" t="s">
        <v>71</v>
      </c>
      <c r="E238" s="185" t="s">
        <v>476</v>
      </c>
      <c r="F238" s="185" t="s">
        <v>477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SUM(P239:P257)</f>
        <v>0</v>
      </c>
      <c r="Q238" s="179"/>
      <c r="R238" s="180">
        <f>SUM(R239:R257)</f>
        <v>0.06421</v>
      </c>
      <c r="S238" s="179"/>
      <c r="T238" s="181">
        <f>SUM(T239:T257)</f>
        <v>0.07775</v>
      </c>
      <c r="AR238" s="182" t="s">
        <v>77</v>
      </c>
      <c r="AT238" s="183" t="s">
        <v>71</v>
      </c>
      <c r="AU238" s="183" t="s">
        <v>80</v>
      </c>
      <c r="AY238" s="182" t="s">
        <v>137</v>
      </c>
      <c r="BK238" s="184">
        <f>SUM(BK239:BK257)</f>
        <v>0</v>
      </c>
    </row>
    <row r="239" spans="2:65" s="1" customFormat="1" ht="16.5" customHeight="1">
      <c r="B239" s="40"/>
      <c r="C239" s="187" t="s">
        <v>478</v>
      </c>
      <c r="D239" s="187" t="s">
        <v>140</v>
      </c>
      <c r="E239" s="188" t="s">
        <v>479</v>
      </c>
      <c r="F239" s="189" t="s">
        <v>480</v>
      </c>
      <c r="G239" s="190" t="s">
        <v>415</v>
      </c>
      <c r="H239" s="191">
        <v>1</v>
      </c>
      <c r="I239" s="192"/>
      <c r="J239" s="193">
        <f aca="true" t="shared" si="30" ref="J239:J257">ROUND(I239*H239,2)</f>
        <v>0</v>
      </c>
      <c r="K239" s="189" t="s">
        <v>144</v>
      </c>
      <c r="L239" s="60"/>
      <c r="M239" s="194" t="s">
        <v>21</v>
      </c>
      <c r="N239" s="195" t="s">
        <v>44</v>
      </c>
      <c r="O239" s="41"/>
      <c r="P239" s="196">
        <f aca="true" t="shared" si="31" ref="P239:P257">O239*H239</f>
        <v>0</v>
      </c>
      <c r="Q239" s="196">
        <v>0</v>
      </c>
      <c r="R239" s="196">
        <f aca="true" t="shared" si="32" ref="R239:R257">Q239*H239</f>
        <v>0</v>
      </c>
      <c r="S239" s="196">
        <v>0.01933</v>
      </c>
      <c r="T239" s="197">
        <f aca="true" t="shared" si="33" ref="T239:T257">S239*H239</f>
        <v>0.01933</v>
      </c>
      <c r="AR239" s="23" t="s">
        <v>216</v>
      </c>
      <c r="AT239" s="23" t="s">
        <v>140</v>
      </c>
      <c r="AU239" s="23" t="s">
        <v>77</v>
      </c>
      <c r="AY239" s="23" t="s">
        <v>137</v>
      </c>
      <c r="BE239" s="198">
        <f aca="true" t="shared" si="34" ref="BE239:BE257">IF(N239="základní",J239,0)</f>
        <v>0</v>
      </c>
      <c r="BF239" s="198">
        <f aca="true" t="shared" si="35" ref="BF239:BF257">IF(N239="snížená",J239,0)</f>
        <v>0</v>
      </c>
      <c r="BG239" s="198">
        <f aca="true" t="shared" si="36" ref="BG239:BG257">IF(N239="zákl. přenesená",J239,0)</f>
        <v>0</v>
      </c>
      <c r="BH239" s="198">
        <f aca="true" t="shared" si="37" ref="BH239:BH257">IF(N239="sníž. přenesená",J239,0)</f>
        <v>0</v>
      </c>
      <c r="BI239" s="198">
        <f aca="true" t="shared" si="38" ref="BI239:BI257">IF(N239="nulová",J239,0)</f>
        <v>0</v>
      </c>
      <c r="BJ239" s="23" t="s">
        <v>77</v>
      </c>
      <c r="BK239" s="198">
        <f aca="true" t="shared" si="39" ref="BK239:BK257">ROUND(I239*H239,2)</f>
        <v>0</v>
      </c>
      <c r="BL239" s="23" t="s">
        <v>216</v>
      </c>
      <c r="BM239" s="23" t="s">
        <v>481</v>
      </c>
    </row>
    <row r="240" spans="2:65" s="1" customFormat="1" ht="25.5" customHeight="1">
      <c r="B240" s="40"/>
      <c r="C240" s="187" t="s">
        <v>482</v>
      </c>
      <c r="D240" s="187" t="s">
        <v>140</v>
      </c>
      <c r="E240" s="188" t="s">
        <v>483</v>
      </c>
      <c r="F240" s="189" t="s">
        <v>484</v>
      </c>
      <c r="G240" s="190" t="s">
        <v>415</v>
      </c>
      <c r="H240" s="191">
        <v>1</v>
      </c>
      <c r="I240" s="192"/>
      <c r="J240" s="193">
        <f t="shared" si="30"/>
        <v>0</v>
      </c>
      <c r="K240" s="189" t="s">
        <v>144</v>
      </c>
      <c r="L240" s="60"/>
      <c r="M240" s="194" t="s">
        <v>21</v>
      </c>
      <c r="N240" s="195" t="s">
        <v>44</v>
      </c>
      <c r="O240" s="41"/>
      <c r="P240" s="196">
        <f t="shared" si="31"/>
        <v>0</v>
      </c>
      <c r="Q240" s="196">
        <v>0.01382</v>
      </c>
      <c r="R240" s="196">
        <f t="shared" si="32"/>
        <v>0.01382</v>
      </c>
      <c r="S240" s="196">
        <v>0</v>
      </c>
      <c r="T240" s="197">
        <f t="shared" si="33"/>
        <v>0</v>
      </c>
      <c r="AR240" s="23" t="s">
        <v>216</v>
      </c>
      <c r="AT240" s="23" t="s">
        <v>140</v>
      </c>
      <c r="AU240" s="23" t="s">
        <v>77</v>
      </c>
      <c r="AY240" s="23" t="s">
        <v>137</v>
      </c>
      <c r="BE240" s="198">
        <f t="shared" si="34"/>
        <v>0</v>
      </c>
      <c r="BF240" s="198">
        <f t="shared" si="35"/>
        <v>0</v>
      </c>
      <c r="BG240" s="198">
        <f t="shared" si="36"/>
        <v>0</v>
      </c>
      <c r="BH240" s="198">
        <f t="shared" si="37"/>
        <v>0</v>
      </c>
      <c r="BI240" s="198">
        <f t="shared" si="38"/>
        <v>0</v>
      </c>
      <c r="BJ240" s="23" t="s">
        <v>77</v>
      </c>
      <c r="BK240" s="198">
        <f t="shared" si="39"/>
        <v>0</v>
      </c>
      <c r="BL240" s="23" t="s">
        <v>216</v>
      </c>
      <c r="BM240" s="23" t="s">
        <v>485</v>
      </c>
    </row>
    <row r="241" spans="2:65" s="1" customFormat="1" ht="16.5" customHeight="1">
      <c r="B241" s="40"/>
      <c r="C241" s="187" t="s">
        <v>486</v>
      </c>
      <c r="D241" s="187" t="s">
        <v>140</v>
      </c>
      <c r="E241" s="188" t="s">
        <v>487</v>
      </c>
      <c r="F241" s="189" t="s">
        <v>488</v>
      </c>
      <c r="G241" s="190" t="s">
        <v>415</v>
      </c>
      <c r="H241" s="191">
        <v>1</v>
      </c>
      <c r="I241" s="192"/>
      <c r="J241" s="193">
        <f t="shared" si="30"/>
        <v>0</v>
      </c>
      <c r="K241" s="189" t="s">
        <v>144</v>
      </c>
      <c r="L241" s="60"/>
      <c r="M241" s="194" t="s">
        <v>21</v>
      </c>
      <c r="N241" s="195" t="s">
        <v>44</v>
      </c>
      <c r="O241" s="41"/>
      <c r="P241" s="196">
        <f t="shared" si="31"/>
        <v>0</v>
      </c>
      <c r="Q241" s="196">
        <v>0</v>
      </c>
      <c r="R241" s="196">
        <f t="shared" si="32"/>
        <v>0</v>
      </c>
      <c r="S241" s="196">
        <v>0.01946</v>
      </c>
      <c r="T241" s="197">
        <f t="shared" si="33"/>
        <v>0.01946</v>
      </c>
      <c r="AR241" s="23" t="s">
        <v>216</v>
      </c>
      <c r="AT241" s="23" t="s">
        <v>140</v>
      </c>
      <c r="AU241" s="23" t="s">
        <v>77</v>
      </c>
      <c r="AY241" s="23" t="s">
        <v>137</v>
      </c>
      <c r="BE241" s="198">
        <f t="shared" si="34"/>
        <v>0</v>
      </c>
      <c r="BF241" s="198">
        <f t="shared" si="35"/>
        <v>0</v>
      </c>
      <c r="BG241" s="198">
        <f t="shared" si="36"/>
        <v>0</v>
      </c>
      <c r="BH241" s="198">
        <f t="shared" si="37"/>
        <v>0</v>
      </c>
      <c r="BI241" s="198">
        <f t="shared" si="38"/>
        <v>0</v>
      </c>
      <c r="BJ241" s="23" t="s">
        <v>77</v>
      </c>
      <c r="BK241" s="198">
        <f t="shared" si="39"/>
        <v>0</v>
      </c>
      <c r="BL241" s="23" t="s">
        <v>216</v>
      </c>
      <c r="BM241" s="23" t="s">
        <v>489</v>
      </c>
    </row>
    <row r="242" spans="2:65" s="1" customFormat="1" ht="25.5" customHeight="1">
      <c r="B242" s="40"/>
      <c r="C242" s="187" t="s">
        <v>490</v>
      </c>
      <c r="D242" s="187" t="s">
        <v>140</v>
      </c>
      <c r="E242" s="188" t="s">
        <v>491</v>
      </c>
      <c r="F242" s="189" t="s">
        <v>492</v>
      </c>
      <c r="G242" s="190" t="s">
        <v>415</v>
      </c>
      <c r="H242" s="191">
        <v>1</v>
      </c>
      <c r="I242" s="192"/>
      <c r="J242" s="193">
        <f t="shared" si="30"/>
        <v>0</v>
      </c>
      <c r="K242" s="189" t="s">
        <v>144</v>
      </c>
      <c r="L242" s="60"/>
      <c r="M242" s="194" t="s">
        <v>21</v>
      </c>
      <c r="N242" s="195" t="s">
        <v>44</v>
      </c>
      <c r="O242" s="41"/>
      <c r="P242" s="196">
        <f t="shared" si="31"/>
        <v>0</v>
      </c>
      <c r="Q242" s="196">
        <v>0.01375</v>
      </c>
      <c r="R242" s="196">
        <f t="shared" si="32"/>
        <v>0.01375</v>
      </c>
      <c r="S242" s="196">
        <v>0</v>
      </c>
      <c r="T242" s="197">
        <f t="shared" si="33"/>
        <v>0</v>
      </c>
      <c r="AR242" s="23" t="s">
        <v>216</v>
      </c>
      <c r="AT242" s="23" t="s">
        <v>140</v>
      </c>
      <c r="AU242" s="23" t="s">
        <v>77</v>
      </c>
      <c r="AY242" s="23" t="s">
        <v>137</v>
      </c>
      <c r="BE242" s="198">
        <f t="shared" si="34"/>
        <v>0</v>
      </c>
      <c r="BF242" s="198">
        <f t="shared" si="35"/>
        <v>0</v>
      </c>
      <c r="BG242" s="198">
        <f t="shared" si="36"/>
        <v>0</v>
      </c>
      <c r="BH242" s="198">
        <f t="shared" si="37"/>
        <v>0</v>
      </c>
      <c r="BI242" s="198">
        <f t="shared" si="38"/>
        <v>0</v>
      </c>
      <c r="BJ242" s="23" t="s">
        <v>77</v>
      </c>
      <c r="BK242" s="198">
        <f t="shared" si="39"/>
        <v>0</v>
      </c>
      <c r="BL242" s="23" t="s">
        <v>216</v>
      </c>
      <c r="BM242" s="23" t="s">
        <v>493</v>
      </c>
    </row>
    <row r="243" spans="2:65" s="1" customFormat="1" ht="16.5" customHeight="1">
      <c r="B243" s="40"/>
      <c r="C243" s="187" t="s">
        <v>494</v>
      </c>
      <c r="D243" s="187" t="s">
        <v>140</v>
      </c>
      <c r="E243" s="188" t="s">
        <v>495</v>
      </c>
      <c r="F243" s="189" t="s">
        <v>496</v>
      </c>
      <c r="G243" s="190" t="s">
        <v>415</v>
      </c>
      <c r="H243" s="191">
        <v>1</v>
      </c>
      <c r="I243" s="192"/>
      <c r="J243" s="193">
        <f t="shared" si="30"/>
        <v>0</v>
      </c>
      <c r="K243" s="189" t="s">
        <v>144</v>
      </c>
      <c r="L243" s="60"/>
      <c r="M243" s="194" t="s">
        <v>21</v>
      </c>
      <c r="N243" s="195" t="s">
        <v>44</v>
      </c>
      <c r="O243" s="41"/>
      <c r="P243" s="196">
        <f t="shared" si="31"/>
        <v>0</v>
      </c>
      <c r="Q243" s="196">
        <v>0</v>
      </c>
      <c r="R243" s="196">
        <f t="shared" si="32"/>
        <v>0</v>
      </c>
      <c r="S243" s="196">
        <v>0.0329</v>
      </c>
      <c r="T243" s="197">
        <f t="shared" si="33"/>
        <v>0.0329</v>
      </c>
      <c r="AR243" s="23" t="s">
        <v>216</v>
      </c>
      <c r="AT243" s="23" t="s">
        <v>140</v>
      </c>
      <c r="AU243" s="23" t="s">
        <v>77</v>
      </c>
      <c r="AY243" s="23" t="s">
        <v>137</v>
      </c>
      <c r="BE243" s="198">
        <f t="shared" si="34"/>
        <v>0</v>
      </c>
      <c r="BF243" s="198">
        <f t="shared" si="35"/>
        <v>0</v>
      </c>
      <c r="BG243" s="198">
        <f t="shared" si="36"/>
        <v>0</v>
      </c>
      <c r="BH243" s="198">
        <f t="shared" si="37"/>
        <v>0</v>
      </c>
      <c r="BI243" s="198">
        <f t="shared" si="38"/>
        <v>0</v>
      </c>
      <c r="BJ243" s="23" t="s">
        <v>77</v>
      </c>
      <c r="BK243" s="198">
        <f t="shared" si="39"/>
        <v>0</v>
      </c>
      <c r="BL243" s="23" t="s">
        <v>216</v>
      </c>
      <c r="BM243" s="23" t="s">
        <v>497</v>
      </c>
    </row>
    <row r="244" spans="2:65" s="1" customFormat="1" ht="25.5" customHeight="1">
      <c r="B244" s="40"/>
      <c r="C244" s="187" t="s">
        <v>498</v>
      </c>
      <c r="D244" s="187" t="s">
        <v>140</v>
      </c>
      <c r="E244" s="188" t="s">
        <v>499</v>
      </c>
      <c r="F244" s="189" t="s">
        <v>500</v>
      </c>
      <c r="G244" s="190" t="s">
        <v>415</v>
      </c>
      <c r="H244" s="191">
        <v>1</v>
      </c>
      <c r="I244" s="192"/>
      <c r="J244" s="193">
        <f t="shared" si="30"/>
        <v>0</v>
      </c>
      <c r="K244" s="189" t="s">
        <v>144</v>
      </c>
      <c r="L244" s="60"/>
      <c r="M244" s="194" t="s">
        <v>21</v>
      </c>
      <c r="N244" s="195" t="s">
        <v>44</v>
      </c>
      <c r="O244" s="41"/>
      <c r="P244" s="196">
        <f t="shared" si="31"/>
        <v>0</v>
      </c>
      <c r="Q244" s="196">
        <v>0.01534</v>
      </c>
      <c r="R244" s="196">
        <f t="shared" si="32"/>
        <v>0.01534</v>
      </c>
      <c r="S244" s="196">
        <v>0</v>
      </c>
      <c r="T244" s="197">
        <f t="shared" si="33"/>
        <v>0</v>
      </c>
      <c r="AR244" s="23" t="s">
        <v>216</v>
      </c>
      <c r="AT244" s="23" t="s">
        <v>140</v>
      </c>
      <c r="AU244" s="23" t="s">
        <v>77</v>
      </c>
      <c r="AY244" s="23" t="s">
        <v>137</v>
      </c>
      <c r="BE244" s="198">
        <f t="shared" si="34"/>
        <v>0</v>
      </c>
      <c r="BF244" s="198">
        <f t="shared" si="35"/>
        <v>0</v>
      </c>
      <c r="BG244" s="198">
        <f t="shared" si="36"/>
        <v>0</v>
      </c>
      <c r="BH244" s="198">
        <f t="shared" si="37"/>
        <v>0</v>
      </c>
      <c r="BI244" s="198">
        <f t="shared" si="38"/>
        <v>0</v>
      </c>
      <c r="BJ244" s="23" t="s">
        <v>77</v>
      </c>
      <c r="BK244" s="198">
        <f t="shared" si="39"/>
        <v>0</v>
      </c>
      <c r="BL244" s="23" t="s">
        <v>216</v>
      </c>
      <c r="BM244" s="23" t="s">
        <v>501</v>
      </c>
    </row>
    <row r="245" spans="2:65" s="1" customFormat="1" ht="16.5" customHeight="1">
      <c r="B245" s="40"/>
      <c r="C245" s="232" t="s">
        <v>502</v>
      </c>
      <c r="D245" s="232" t="s">
        <v>222</v>
      </c>
      <c r="E245" s="233" t="s">
        <v>503</v>
      </c>
      <c r="F245" s="234" t="s">
        <v>504</v>
      </c>
      <c r="G245" s="235" t="s">
        <v>219</v>
      </c>
      <c r="H245" s="236">
        <v>1</v>
      </c>
      <c r="I245" s="237"/>
      <c r="J245" s="238">
        <f t="shared" si="30"/>
        <v>0</v>
      </c>
      <c r="K245" s="234" t="s">
        <v>144</v>
      </c>
      <c r="L245" s="239"/>
      <c r="M245" s="240" t="s">
        <v>21</v>
      </c>
      <c r="N245" s="241" t="s">
        <v>44</v>
      </c>
      <c r="O245" s="41"/>
      <c r="P245" s="196">
        <f t="shared" si="31"/>
        <v>0</v>
      </c>
      <c r="Q245" s="196">
        <v>0.0025</v>
      </c>
      <c r="R245" s="196">
        <f t="shared" si="32"/>
        <v>0.0025</v>
      </c>
      <c r="S245" s="196">
        <v>0</v>
      </c>
      <c r="T245" s="197">
        <f t="shared" si="33"/>
        <v>0</v>
      </c>
      <c r="AR245" s="23" t="s">
        <v>301</v>
      </c>
      <c r="AT245" s="23" t="s">
        <v>222</v>
      </c>
      <c r="AU245" s="23" t="s">
        <v>77</v>
      </c>
      <c r="AY245" s="23" t="s">
        <v>137</v>
      </c>
      <c r="BE245" s="198">
        <f t="shared" si="34"/>
        <v>0</v>
      </c>
      <c r="BF245" s="198">
        <f t="shared" si="35"/>
        <v>0</v>
      </c>
      <c r="BG245" s="198">
        <f t="shared" si="36"/>
        <v>0</v>
      </c>
      <c r="BH245" s="198">
        <f t="shared" si="37"/>
        <v>0</v>
      </c>
      <c r="BI245" s="198">
        <f t="shared" si="38"/>
        <v>0</v>
      </c>
      <c r="BJ245" s="23" t="s">
        <v>77</v>
      </c>
      <c r="BK245" s="198">
        <f t="shared" si="39"/>
        <v>0</v>
      </c>
      <c r="BL245" s="23" t="s">
        <v>216</v>
      </c>
      <c r="BM245" s="23" t="s">
        <v>505</v>
      </c>
    </row>
    <row r="246" spans="2:65" s="1" customFormat="1" ht="16.5" customHeight="1">
      <c r="B246" s="40"/>
      <c r="C246" s="232" t="s">
        <v>506</v>
      </c>
      <c r="D246" s="232" t="s">
        <v>222</v>
      </c>
      <c r="E246" s="233" t="s">
        <v>507</v>
      </c>
      <c r="F246" s="234" t="s">
        <v>508</v>
      </c>
      <c r="G246" s="235" t="s">
        <v>219</v>
      </c>
      <c r="H246" s="236">
        <v>1</v>
      </c>
      <c r="I246" s="237"/>
      <c r="J246" s="238">
        <f t="shared" si="30"/>
        <v>0</v>
      </c>
      <c r="K246" s="234" t="s">
        <v>144</v>
      </c>
      <c r="L246" s="239"/>
      <c r="M246" s="240" t="s">
        <v>21</v>
      </c>
      <c r="N246" s="241" t="s">
        <v>44</v>
      </c>
      <c r="O246" s="41"/>
      <c r="P246" s="196">
        <f t="shared" si="31"/>
        <v>0</v>
      </c>
      <c r="Q246" s="196">
        <v>0.0035</v>
      </c>
      <c r="R246" s="196">
        <f t="shared" si="32"/>
        <v>0.0035</v>
      </c>
      <c r="S246" s="196">
        <v>0</v>
      </c>
      <c r="T246" s="197">
        <f t="shared" si="33"/>
        <v>0</v>
      </c>
      <c r="AR246" s="23" t="s">
        <v>301</v>
      </c>
      <c r="AT246" s="23" t="s">
        <v>222</v>
      </c>
      <c r="AU246" s="23" t="s">
        <v>77</v>
      </c>
      <c r="AY246" s="23" t="s">
        <v>137</v>
      </c>
      <c r="BE246" s="198">
        <f t="shared" si="34"/>
        <v>0</v>
      </c>
      <c r="BF246" s="198">
        <f t="shared" si="35"/>
        <v>0</v>
      </c>
      <c r="BG246" s="198">
        <f t="shared" si="36"/>
        <v>0</v>
      </c>
      <c r="BH246" s="198">
        <f t="shared" si="37"/>
        <v>0</v>
      </c>
      <c r="BI246" s="198">
        <f t="shared" si="38"/>
        <v>0</v>
      </c>
      <c r="BJ246" s="23" t="s">
        <v>77</v>
      </c>
      <c r="BK246" s="198">
        <f t="shared" si="39"/>
        <v>0</v>
      </c>
      <c r="BL246" s="23" t="s">
        <v>216</v>
      </c>
      <c r="BM246" s="23" t="s">
        <v>509</v>
      </c>
    </row>
    <row r="247" spans="2:65" s="1" customFormat="1" ht="16.5" customHeight="1">
      <c r="B247" s="40"/>
      <c r="C247" s="232" t="s">
        <v>510</v>
      </c>
      <c r="D247" s="232" t="s">
        <v>222</v>
      </c>
      <c r="E247" s="233" t="s">
        <v>511</v>
      </c>
      <c r="F247" s="234" t="s">
        <v>512</v>
      </c>
      <c r="G247" s="235" t="s">
        <v>219</v>
      </c>
      <c r="H247" s="236">
        <v>1</v>
      </c>
      <c r="I247" s="237"/>
      <c r="J247" s="238">
        <f t="shared" si="30"/>
        <v>0</v>
      </c>
      <c r="K247" s="234" t="s">
        <v>144</v>
      </c>
      <c r="L247" s="239"/>
      <c r="M247" s="240" t="s">
        <v>21</v>
      </c>
      <c r="N247" s="241" t="s">
        <v>44</v>
      </c>
      <c r="O247" s="41"/>
      <c r="P247" s="196">
        <f t="shared" si="31"/>
        <v>0</v>
      </c>
      <c r="Q247" s="196">
        <v>0.0013</v>
      </c>
      <c r="R247" s="196">
        <f t="shared" si="32"/>
        <v>0.0013</v>
      </c>
      <c r="S247" s="196">
        <v>0</v>
      </c>
      <c r="T247" s="197">
        <f t="shared" si="33"/>
        <v>0</v>
      </c>
      <c r="AR247" s="23" t="s">
        <v>301</v>
      </c>
      <c r="AT247" s="23" t="s">
        <v>222</v>
      </c>
      <c r="AU247" s="23" t="s">
        <v>77</v>
      </c>
      <c r="AY247" s="23" t="s">
        <v>137</v>
      </c>
      <c r="BE247" s="198">
        <f t="shared" si="34"/>
        <v>0</v>
      </c>
      <c r="BF247" s="198">
        <f t="shared" si="35"/>
        <v>0</v>
      </c>
      <c r="BG247" s="198">
        <f t="shared" si="36"/>
        <v>0</v>
      </c>
      <c r="BH247" s="198">
        <f t="shared" si="37"/>
        <v>0</v>
      </c>
      <c r="BI247" s="198">
        <f t="shared" si="38"/>
        <v>0</v>
      </c>
      <c r="BJ247" s="23" t="s">
        <v>77</v>
      </c>
      <c r="BK247" s="198">
        <f t="shared" si="39"/>
        <v>0</v>
      </c>
      <c r="BL247" s="23" t="s">
        <v>216</v>
      </c>
      <c r="BM247" s="23" t="s">
        <v>513</v>
      </c>
    </row>
    <row r="248" spans="2:65" s="1" customFormat="1" ht="16.5" customHeight="1">
      <c r="B248" s="40"/>
      <c r="C248" s="187" t="s">
        <v>514</v>
      </c>
      <c r="D248" s="187" t="s">
        <v>140</v>
      </c>
      <c r="E248" s="188" t="s">
        <v>515</v>
      </c>
      <c r="F248" s="189" t="s">
        <v>516</v>
      </c>
      <c r="G248" s="190" t="s">
        <v>219</v>
      </c>
      <c r="H248" s="191">
        <v>6</v>
      </c>
      <c r="I248" s="192"/>
      <c r="J248" s="193">
        <f t="shared" si="30"/>
        <v>0</v>
      </c>
      <c r="K248" s="189" t="s">
        <v>144</v>
      </c>
      <c r="L248" s="60"/>
      <c r="M248" s="194" t="s">
        <v>21</v>
      </c>
      <c r="N248" s="195" t="s">
        <v>44</v>
      </c>
      <c r="O248" s="41"/>
      <c r="P248" s="196">
        <f t="shared" si="31"/>
        <v>0</v>
      </c>
      <c r="Q248" s="196">
        <v>0</v>
      </c>
      <c r="R248" s="196">
        <f t="shared" si="32"/>
        <v>0</v>
      </c>
      <c r="S248" s="196">
        <v>0.00049</v>
      </c>
      <c r="T248" s="197">
        <f t="shared" si="33"/>
        <v>0.00294</v>
      </c>
      <c r="AR248" s="23" t="s">
        <v>216</v>
      </c>
      <c r="AT248" s="23" t="s">
        <v>140</v>
      </c>
      <c r="AU248" s="23" t="s">
        <v>77</v>
      </c>
      <c r="AY248" s="23" t="s">
        <v>137</v>
      </c>
      <c r="BE248" s="198">
        <f t="shared" si="34"/>
        <v>0</v>
      </c>
      <c r="BF248" s="198">
        <f t="shared" si="35"/>
        <v>0</v>
      </c>
      <c r="BG248" s="198">
        <f t="shared" si="36"/>
        <v>0</v>
      </c>
      <c r="BH248" s="198">
        <f t="shared" si="37"/>
        <v>0</v>
      </c>
      <c r="BI248" s="198">
        <f t="shared" si="38"/>
        <v>0</v>
      </c>
      <c r="BJ248" s="23" t="s">
        <v>77</v>
      </c>
      <c r="BK248" s="198">
        <f t="shared" si="39"/>
        <v>0</v>
      </c>
      <c r="BL248" s="23" t="s">
        <v>216</v>
      </c>
      <c r="BM248" s="23" t="s">
        <v>517</v>
      </c>
    </row>
    <row r="249" spans="2:65" s="1" customFormat="1" ht="16.5" customHeight="1">
      <c r="B249" s="40"/>
      <c r="C249" s="187" t="s">
        <v>518</v>
      </c>
      <c r="D249" s="187" t="s">
        <v>140</v>
      </c>
      <c r="E249" s="188" t="s">
        <v>519</v>
      </c>
      <c r="F249" s="189" t="s">
        <v>520</v>
      </c>
      <c r="G249" s="190" t="s">
        <v>415</v>
      </c>
      <c r="H249" s="191">
        <v>6</v>
      </c>
      <c r="I249" s="192"/>
      <c r="J249" s="193">
        <f t="shared" si="30"/>
        <v>0</v>
      </c>
      <c r="K249" s="189" t="s">
        <v>144</v>
      </c>
      <c r="L249" s="60"/>
      <c r="M249" s="194" t="s">
        <v>21</v>
      </c>
      <c r="N249" s="195" t="s">
        <v>44</v>
      </c>
      <c r="O249" s="41"/>
      <c r="P249" s="196">
        <f t="shared" si="31"/>
        <v>0</v>
      </c>
      <c r="Q249" s="196">
        <v>0.00189</v>
      </c>
      <c r="R249" s="196">
        <f t="shared" si="32"/>
        <v>0.01134</v>
      </c>
      <c r="S249" s="196">
        <v>0</v>
      </c>
      <c r="T249" s="197">
        <f t="shared" si="33"/>
        <v>0</v>
      </c>
      <c r="AR249" s="23" t="s">
        <v>216</v>
      </c>
      <c r="AT249" s="23" t="s">
        <v>140</v>
      </c>
      <c r="AU249" s="23" t="s">
        <v>77</v>
      </c>
      <c r="AY249" s="23" t="s">
        <v>137</v>
      </c>
      <c r="BE249" s="198">
        <f t="shared" si="34"/>
        <v>0</v>
      </c>
      <c r="BF249" s="198">
        <f t="shared" si="35"/>
        <v>0</v>
      </c>
      <c r="BG249" s="198">
        <f t="shared" si="36"/>
        <v>0</v>
      </c>
      <c r="BH249" s="198">
        <f t="shared" si="37"/>
        <v>0</v>
      </c>
      <c r="BI249" s="198">
        <f t="shared" si="38"/>
        <v>0</v>
      </c>
      <c r="BJ249" s="23" t="s">
        <v>77</v>
      </c>
      <c r="BK249" s="198">
        <f t="shared" si="39"/>
        <v>0</v>
      </c>
      <c r="BL249" s="23" t="s">
        <v>216</v>
      </c>
      <c r="BM249" s="23" t="s">
        <v>521</v>
      </c>
    </row>
    <row r="250" spans="2:65" s="1" customFormat="1" ht="16.5" customHeight="1">
      <c r="B250" s="40"/>
      <c r="C250" s="187" t="s">
        <v>522</v>
      </c>
      <c r="D250" s="187" t="s">
        <v>140</v>
      </c>
      <c r="E250" s="188" t="s">
        <v>523</v>
      </c>
      <c r="F250" s="189" t="s">
        <v>524</v>
      </c>
      <c r="G250" s="190" t="s">
        <v>415</v>
      </c>
      <c r="H250" s="191">
        <v>2</v>
      </c>
      <c r="I250" s="192"/>
      <c r="J250" s="193">
        <f t="shared" si="30"/>
        <v>0</v>
      </c>
      <c r="K250" s="189" t="s">
        <v>144</v>
      </c>
      <c r="L250" s="60"/>
      <c r="M250" s="194" t="s">
        <v>21</v>
      </c>
      <c r="N250" s="195" t="s">
        <v>44</v>
      </c>
      <c r="O250" s="41"/>
      <c r="P250" s="196">
        <f t="shared" si="31"/>
        <v>0</v>
      </c>
      <c r="Q250" s="196">
        <v>0</v>
      </c>
      <c r="R250" s="196">
        <f t="shared" si="32"/>
        <v>0</v>
      </c>
      <c r="S250" s="196">
        <v>0.00156</v>
      </c>
      <c r="T250" s="197">
        <f t="shared" si="33"/>
        <v>0.00312</v>
      </c>
      <c r="AR250" s="23" t="s">
        <v>216</v>
      </c>
      <c r="AT250" s="23" t="s">
        <v>140</v>
      </c>
      <c r="AU250" s="23" t="s">
        <v>77</v>
      </c>
      <c r="AY250" s="23" t="s">
        <v>137</v>
      </c>
      <c r="BE250" s="198">
        <f t="shared" si="34"/>
        <v>0</v>
      </c>
      <c r="BF250" s="198">
        <f t="shared" si="35"/>
        <v>0</v>
      </c>
      <c r="BG250" s="198">
        <f t="shared" si="36"/>
        <v>0</v>
      </c>
      <c r="BH250" s="198">
        <f t="shared" si="37"/>
        <v>0</v>
      </c>
      <c r="BI250" s="198">
        <f t="shared" si="38"/>
        <v>0</v>
      </c>
      <c r="BJ250" s="23" t="s">
        <v>77</v>
      </c>
      <c r="BK250" s="198">
        <f t="shared" si="39"/>
        <v>0</v>
      </c>
      <c r="BL250" s="23" t="s">
        <v>216</v>
      </c>
      <c r="BM250" s="23" t="s">
        <v>525</v>
      </c>
    </row>
    <row r="251" spans="2:65" s="1" customFormat="1" ht="16.5" customHeight="1">
      <c r="B251" s="40"/>
      <c r="C251" s="187" t="s">
        <v>526</v>
      </c>
      <c r="D251" s="187" t="s">
        <v>140</v>
      </c>
      <c r="E251" s="188" t="s">
        <v>527</v>
      </c>
      <c r="F251" s="189" t="s">
        <v>528</v>
      </c>
      <c r="G251" s="190" t="s">
        <v>415</v>
      </c>
      <c r="H251" s="191">
        <v>1</v>
      </c>
      <c r="I251" s="192"/>
      <c r="J251" s="193">
        <f t="shared" si="30"/>
        <v>0</v>
      </c>
      <c r="K251" s="189" t="s">
        <v>144</v>
      </c>
      <c r="L251" s="60"/>
      <c r="M251" s="194" t="s">
        <v>21</v>
      </c>
      <c r="N251" s="195" t="s">
        <v>44</v>
      </c>
      <c r="O251" s="41"/>
      <c r="P251" s="196">
        <f t="shared" si="31"/>
        <v>0</v>
      </c>
      <c r="Q251" s="196">
        <v>0.0018</v>
      </c>
      <c r="R251" s="196">
        <f t="shared" si="32"/>
        <v>0.0018</v>
      </c>
      <c r="S251" s="196">
        <v>0</v>
      </c>
      <c r="T251" s="197">
        <f t="shared" si="33"/>
        <v>0</v>
      </c>
      <c r="AR251" s="23" t="s">
        <v>216</v>
      </c>
      <c r="AT251" s="23" t="s">
        <v>140</v>
      </c>
      <c r="AU251" s="23" t="s">
        <v>77</v>
      </c>
      <c r="AY251" s="23" t="s">
        <v>137</v>
      </c>
      <c r="BE251" s="198">
        <f t="shared" si="34"/>
        <v>0</v>
      </c>
      <c r="BF251" s="198">
        <f t="shared" si="35"/>
        <v>0</v>
      </c>
      <c r="BG251" s="198">
        <f t="shared" si="36"/>
        <v>0</v>
      </c>
      <c r="BH251" s="198">
        <f t="shared" si="37"/>
        <v>0</v>
      </c>
      <c r="BI251" s="198">
        <f t="shared" si="38"/>
        <v>0</v>
      </c>
      <c r="BJ251" s="23" t="s">
        <v>77</v>
      </c>
      <c r="BK251" s="198">
        <f t="shared" si="39"/>
        <v>0</v>
      </c>
      <c r="BL251" s="23" t="s">
        <v>216</v>
      </c>
      <c r="BM251" s="23" t="s">
        <v>529</v>
      </c>
    </row>
    <row r="252" spans="2:65" s="1" customFormat="1" ht="25.5" customHeight="1">
      <c r="B252" s="40"/>
      <c r="C252" s="187" t="s">
        <v>530</v>
      </c>
      <c r="D252" s="187" t="s">
        <v>140</v>
      </c>
      <c r="E252" s="188" t="s">
        <v>531</v>
      </c>
      <c r="F252" s="189" t="s">
        <v>532</v>
      </c>
      <c r="G252" s="190" t="s">
        <v>219</v>
      </c>
      <c r="H252" s="191">
        <v>3</v>
      </c>
      <c r="I252" s="192"/>
      <c r="J252" s="193">
        <f t="shared" si="30"/>
        <v>0</v>
      </c>
      <c r="K252" s="189" t="s">
        <v>144</v>
      </c>
      <c r="L252" s="60"/>
      <c r="M252" s="194" t="s">
        <v>21</v>
      </c>
      <c r="N252" s="195" t="s">
        <v>44</v>
      </c>
      <c r="O252" s="41"/>
      <c r="P252" s="196">
        <f t="shared" si="31"/>
        <v>0</v>
      </c>
      <c r="Q252" s="196">
        <v>0.00014</v>
      </c>
      <c r="R252" s="196">
        <f t="shared" si="32"/>
        <v>0.00041999999999999996</v>
      </c>
      <c r="S252" s="196">
        <v>0</v>
      </c>
      <c r="T252" s="197">
        <f t="shared" si="33"/>
        <v>0</v>
      </c>
      <c r="AR252" s="23" t="s">
        <v>216</v>
      </c>
      <c r="AT252" s="23" t="s">
        <v>140</v>
      </c>
      <c r="AU252" s="23" t="s">
        <v>77</v>
      </c>
      <c r="AY252" s="23" t="s">
        <v>137</v>
      </c>
      <c r="BE252" s="198">
        <f t="shared" si="34"/>
        <v>0</v>
      </c>
      <c r="BF252" s="198">
        <f t="shared" si="35"/>
        <v>0</v>
      </c>
      <c r="BG252" s="198">
        <f t="shared" si="36"/>
        <v>0</v>
      </c>
      <c r="BH252" s="198">
        <f t="shared" si="37"/>
        <v>0</v>
      </c>
      <c r="BI252" s="198">
        <f t="shared" si="38"/>
        <v>0</v>
      </c>
      <c r="BJ252" s="23" t="s">
        <v>77</v>
      </c>
      <c r="BK252" s="198">
        <f t="shared" si="39"/>
        <v>0</v>
      </c>
      <c r="BL252" s="23" t="s">
        <v>216</v>
      </c>
      <c r="BM252" s="23" t="s">
        <v>533</v>
      </c>
    </row>
    <row r="253" spans="2:65" s="1" customFormat="1" ht="16.5" customHeight="1">
      <c r="B253" s="40"/>
      <c r="C253" s="232" t="s">
        <v>534</v>
      </c>
      <c r="D253" s="232" t="s">
        <v>222</v>
      </c>
      <c r="E253" s="233" t="s">
        <v>535</v>
      </c>
      <c r="F253" s="234" t="s">
        <v>536</v>
      </c>
      <c r="G253" s="235" t="s">
        <v>219</v>
      </c>
      <c r="H253" s="236">
        <v>1</v>
      </c>
      <c r="I253" s="237"/>
      <c r="J253" s="238">
        <f t="shared" si="30"/>
        <v>0</v>
      </c>
      <c r="K253" s="234" t="s">
        <v>144</v>
      </c>
      <c r="L253" s="239"/>
      <c r="M253" s="240" t="s">
        <v>21</v>
      </c>
      <c r="N253" s="241" t="s">
        <v>44</v>
      </c>
      <c r="O253" s="41"/>
      <c r="P253" s="196">
        <f t="shared" si="31"/>
        <v>0</v>
      </c>
      <c r="Q253" s="196">
        <v>0.00044</v>
      </c>
      <c r="R253" s="196">
        <f t="shared" si="32"/>
        <v>0.00044</v>
      </c>
      <c r="S253" s="196">
        <v>0</v>
      </c>
      <c r="T253" s="197">
        <f t="shared" si="33"/>
        <v>0</v>
      </c>
      <c r="AR253" s="23" t="s">
        <v>301</v>
      </c>
      <c r="AT253" s="23" t="s">
        <v>222</v>
      </c>
      <c r="AU253" s="23" t="s">
        <v>77</v>
      </c>
      <c r="AY253" s="23" t="s">
        <v>137</v>
      </c>
      <c r="BE253" s="198">
        <f t="shared" si="34"/>
        <v>0</v>
      </c>
      <c r="BF253" s="198">
        <f t="shared" si="35"/>
        <v>0</v>
      </c>
      <c r="BG253" s="198">
        <f t="shared" si="36"/>
        <v>0</v>
      </c>
      <c r="BH253" s="198">
        <f t="shared" si="37"/>
        <v>0</v>
      </c>
      <c r="BI253" s="198">
        <f t="shared" si="38"/>
        <v>0</v>
      </c>
      <c r="BJ253" s="23" t="s">
        <v>77</v>
      </c>
      <c r="BK253" s="198">
        <f t="shared" si="39"/>
        <v>0</v>
      </c>
      <c r="BL253" s="23" t="s">
        <v>216</v>
      </c>
      <c r="BM253" s="23" t="s">
        <v>537</v>
      </c>
    </row>
    <row r="254" spans="2:65" s="1" customFormat="1" ht="16.5" customHeight="1">
      <c r="B254" s="40"/>
      <c r="C254" s="232" t="s">
        <v>538</v>
      </c>
      <c r="D254" s="232" t="s">
        <v>222</v>
      </c>
      <c r="E254" s="233" t="s">
        <v>539</v>
      </c>
      <c r="F254" s="234" t="s">
        <v>540</v>
      </c>
      <c r="G254" s="235" t="s">
        <v>219</v>
      </c>
      <c r="H254" s="236">
        <v>1</v>
      </c>
      <c r="I254" s="237"/>
      <c r="J254" s="238">
        <f t="shared" si="30"/>
        <v>0</v>
      </c>
      <c r="K254" s="234" t="s">
        <v>21</v>
      </c>
      <c r="L254" s="239"/>
      <c r="M254" s="240" t="s">
        <v>21</v>
      </c>
      <c r="N254" s="241" t="s">
        <v>44</v>
      </c>
      <c r="O254" s="41"/>
      <c r="P254" s="196">
        <f t="shared" si="31"/>
        <v>0</v>
      </c>
      <c r="Q254" s="196">
        <v>0</v>
      </c>
      <c r="R254" s="196">
        <f t="shared" si="32"/>
        <v>0</v>
      </c>
      <c r="S254" s="196">
        <v>0</v>
      </c>
      <c r="T254" s="197">
        <f t="shared" si="33"/>
        <v>0</v>
      </c>
      <c r="AR254" s="23" t="s">
        <v>301</v>
      </c>
      <c r="AT254" s="23" t="s">
        <v>222</v>
      </c>
      <c r="AU254" s="23" t="s">
        <v>77</v>
      </c>
      <c r="AY254" s="23" t="s">
        <v>137</v>
      </c>
      <c r="BE254" s="198">
        <f t="shared" si="34"/>
        <v>0</v>
      </c>
      <c r="BF254" s="198">
        <f t="shared" si="35"/>
        <v>0</v>
      </c>
      <c r="BG254" s="198">
        <f t="shared" si="36"/>
        <v>0</v>
      </c>
      <c r="BH254" s="198">
        <f t="shared" si="37"/>
        <v>0</v>
      </c>
      <c r="BI254" s="198">
        <f t="shared" si="38"/>
        <v>0</v>
      </c>
      <c r="BJ254" s="23" t="s">
        <v>77</v>
      </c>
      <c r="BK254" s="198">
        <f t="shared" si="39"/>
        <v>0</v>
      </c>
      <c r="BL254" s="23" t="s">
        <v>216</v>
      </c>
      <c r="BM254" s="23" t="s">
        <v>541</v>
      </c>
    </row>
    <row r="255" spans="2:65" s="1" customFormat="1" ht="38.25" customHeight="1">
      <c r="B255" s="40"/>
      <c r="C255" s="187" t="s">
        <v>542</v>
      </c>
      <c r="D255" s="187" t="s">
        <v>140</v>
      </c>
      <c r="E255" s="188" t="s">
        <v>543</v>
      </c>
      <c r="F255" s="189" t="s">
        <v>544</v>
      </c>
      <c r="G255" s="190" t="s">
        <v>271</v>
      </c>
      <c r="H255" s="191">
        <v>0.064</v>
      </c>
      <c r="I255" s="192"/>
      <c r="J255" s="193">
        <f t="shared" si="30"/>
        <v>0</v>
      </c>
      <c r="K255" s="189" t="s">
        <v>144</v>
      </c>
      <c r="L255" s="60"/>
      <c r="M255" s="194" t="s">
        <v>21</v>
      </c>
      <c r="N255" s="195" t="s">
        <v>44</v>
      </c>
      <c r="O255" s="41"/>
      <c r="P255" s="196">
        <f t="shared" si="31"/>
        <v>0</v>
      </c>
      <c r="Q255" s="196">
        <v>0</v>
      </c>
      <c r="R255" s="196">
        <f t="shared" si="32"/>
        <v>0</v>
      </c>
      <c r="S255" s="196">
        <v>0</v>
      </c>
      <c r="T255" s="197">
        <f t="shared" si="33"/>
        <v>0</v>
      </c>
      <c r="AR255" s="23" t="s">
        <v>216</v>
      </c>
      <c r="AT255" s="23" t="s">
        <v>140</v>
      </c>
      <c r="AU255" s="23" t="s">
        <v>77</v>
      </c>
      <c r="AY255" s="23" t="s">
        <v>137</v>
      </c>
      <c r="BE255" s="198">
        <f t="shared" si="34"/>
        <v>0</v>
      </c>
      <c r="BF255" s="198">
        <f t="shared" si="35"/>
        <v>0</v>
      </c>
      <c r="BG255" s="198">
        <f t="shared" si="36"/>
        <v>0</v>
      </c>
      <c r="BH255" s="198">
        <f t="shared" si="37"/>
        <v>0</v>
      </c>
      <c r="BI255" s="198">
        <f t="shared" si="38"/>
        <v>0</v>
      </c>
      <c r="BJ255" s="23" t="s">
        <v>77</v>
      </c>
      <c r="BK255" s="198">
        <f t="shared" si="39"/>
        <v>0</v>
      </c>
      <c r="BL255" s="23" t="s">
        <v>216</v>
      </c>
      <c r="BM255" s="23" t="s">
        <v>545</v>
      </c>
    </row>
    <row r="256" spans="2:65" s="1" customFormat="1" ht="38.25" customHeight="1">
      <c r="B256" s="40"/>
      <c r="C256" s="187" t="s">
        <v>546</v>
      </c>
      <c r="D256" s="187" t="s">
        <v>140</v>
      </c>
      <c r="E256" s="188" t="s">
        <v>547</v>
      </c>
      <c r="F256" s="189" t="s">
        <v>548</v>
      </c>
      <c r="G256" s="190" t="s">
        <v>271</v>
      </c>
      <c r="H256" s="191">
        <v>0.064</v>
      </c>
      <c r="I256" s="192"/>
      <c r="J256" s="193">
        <f t="shared" si="30"/>
        <v>0</v>
      </c>
      <c r="K256" s="189" t="s">
        <v>144</v>
      </c>
      <c r="L256" s="60"/>
      <c r="M256" s="194" t="s">
        <v>21</v>
      </c>
      <c r="N256" s="195" t="s">
        <v>44</v>
      </c>
      <c r="O256" s="41"/>
      <c r="P256" s="196">
        <f t="shared" si="31"/>
        <v>0</v>
      </c>
      <c r="Q256" s="196">
        <v>0</v>
      </c>
      <c r="R256" s="196">
        <f t="shared" si="32"/>
        <v>0</v>
      </c>
      <c r="S256" s="196">
        <v>0</v>
      </c>
      <c r="T256" s="197">
        <f t="shared" si="33"/>
        <v>0</v>
      </c>
      <c r="AR256" s="23" t="s">
        <v>216</v>
      </c>
      <c r="AT256" s="23" t="s">
        <v>140</v>
      </c>
      <c r="AU256" s="23" t="s">
        <v>77</v>
      </c>
      <c r="AY256" s="23" t="s">
        <v>137</v>
      </c>
      <c r="BE256" s="198">
        <f t="shared" si="34"/>
        <v>0</v>
      </c>
      <c r="BF256" s="198">
        <f t="shared" si="35"/>
        <v>0</v>
      </c>
      <c r="BG256" s="198">
        <f t="shared" si="36"/>
        <v>0</v>
      </c>
      <c r="BH256" s="198">
        <f t="shared" si="37"/>
        <v>0</v>
      </c>
      <c r="BI256" s="198">
        <f t="shared" si="38"/>
        <v>0</v>
      </c>
      <c r="BJ256" s="23" t="s">
        <v>77</v>
      </c>
      <c r="BK256" s="198">
        <f t="shared" si="39"/>
        <v>0</v>
      </c>
      <c r="BL256" s="23" t="s">
        <v>216</v>
      </c>
      <c r="BM256" s="23" t="s">
        <v>549</v>
      </c>
    </row>
    <row r="257" spans="2:65" s="1" customFormat="1" ht="25.5" customHeight="1">
      <c r="B257" s="40"/>
      <c r="C257" s="187" t="s">
        <v>550</v>
      </c>
      <c r="D257" s="187" t="s">
        <v>140</v>
      </c>
      <c r="E257" s="188" t="s">
        <v>551</v>
      </c>
      <c r="F257" s="189" t="s">
        <v>552</v>
      </c>
      <c r="G257" s="190" t="s">
        <v>553</v>
      </c>
      <c r="H257" s="191">
        <v>1</v>
      </c>
      <c r="I257" s="192"/>
      <c r="J257" s="193">
        <f t="shared" si="30"/>
        <v>0</v>
      </c>
      <c r="K257" s="189" t="s">
        <v>21</v>
      </c>
      <c r="L257" s="60"/>
      <c r="M257" s="194" t="s">
        <v>21</v>
      </c>
      <c r="N257" s="195" t="s">
        <v>44</v>
      </c>
      <c r="O257" s="41"/>
      <c r="P257" s="196">
        <f t="shared" si="31"/>
        <v>0</v>
      </c>
      <c r="Q257" s="196">
        <v>0</v>
      </c>
      <c r="R257" s="196">
        <f t="shared" si="32"/>
        <v>0</v>
      </c>
      <c r="S257" s="196">
        <v>0</v>
      </c>
      <c r="T257" s="197">
        <f t="shared" si="33"/>
        <v>0</v>
      </c>
      <c r="AR257" s="23" t="s">
        <v>216</v>
      </c>
      <c r="AT257" s="23" t="s">
        <v>140</v>
      </c>
      <c r="AU257" s="23" t="s">
        <v>77</v>
      </c>
      <c r="AY257" s="23" t="s">
        <v>137</v>
      </c>
      <c r="BE257" s="198">
        <f t="shared" si="34"/>
        <v>0</v>
      </c>
      <c r="BF257" s="198">
        <f t="shared" si="35"/>
        <v>0</v>
      </c>
      <c r="BG257" s="198">
        <f t="shared" si="36"/>
        <v>0</v>
      </c>
      <c r="BH257" s="198">
        <f t="shared" si="37"/>
        <v>0</v>
      </c>
      <c r="BI257" s="198">
        <f t="shared" si="38"/>
        <v>0</v>
      </c>
      <c r="BJ257" s="23" t="s">
        <v>77</v>
      </c>
      <c r="BK257" s="198">
        <f t="shared" si="39"/>
        <v>0</v>
      </c>
      <c r="BL257" s="23" t="s">
        <v>216</v>
      </c>
      <c r="BM257" s="23" t="s">
        <v>554</v>
      </c>
    </row>
    <row r="258" spans="2:63" s="10" customFormat="1" ht="29.85" customHeight="1">
      <c r="B258" s="171"/>
      <c r="C258" s="172"/>
      <c r="D258" s="173" t="s">
        <v>71</v>
      </c>
      <c r="E258" s="185" t="s">
        <v>555</v>
      </c>
      <c r="F258" s="185" t="s">
        <v>556</v>
      </c>
      <c r="G258" s="172"/>
      <c r="H258" s="172"/>
      <c r="I258" s="175"/>
      <c r="J258" s="186">
        <f>BK258</f>
        <v>0</v>
      </c>
      <c r="K258" s="172"/>
      <c r="L258" s="177"/>
      <c r="M258" s="178"/>
      <c r="N258" s="179"/>
      <c r="O258" s="179"/>
      <c r="P258" s="180">
        <f>SUM(P259:P261)</f>
        <v>0</v>
      </c>
      <c r="Q258" s="179"/>
      <c r="R258" s="180">
        <f>SUM(R259:R261)</f>
        <v>0.012</v>
      </c>
      <c r="S258" s="179"/>
      <c r="T258" s="181">
        <f>SUM(T259:T261)</f>
        <v>0</v>
      </c>
      <c r="AR258" s="182" t="s">
        <v>77</v>
      </c>
      <c r="AT258" s="183" t="s">
        <v>71</v>
      </c>
      <c r="AU258" s="183" t="s">
        <v>80</v>
      </c>
      <c r="AY258" s="182" t="s">
        <v>137</v>
      </c>
      <c r="BK258" s="184">
        <f>SUM(BK259:BK261)</f>
        <v>0</v>
      </c>
    </row>
    <row r="259" spans="2:65" s="1" customFormat="1" ht="25.5" customHeight="1">
      <c r="B259" s="40"/>
      <c r="C259" s="187" t="s">
        <v>557</v>
      </c>
      <c r="D259" s="187" t="s">
        <v>140</v>
      </c>
      <c r="E259" s="188" t="s">
        <v>558</v>
      </c>
      <c r="F259" s="189" t="s">
        <v>559</v>
      </c>
      <c r="G259" s="190" t="s">
        <v>415</v>
      </c>
      <c r="H259" s="191">
        <v>1</v>
      </c>
      <c r="I259" s="192"/>
      <c r="J259" s="193">
        <f>ROUND(I259*H259,2)</f>
        <v>0</v>
      </c>
      <c r="K259" s="189" t="s">
        <v>144</v>
      </c>
      <c r="L259" s="60"/>
      <c r="M259" s="194" t="s">
        <v>21</v>
      </c>
      <c r="N259" s="195" t="s">
        <v>44</v>
      </c>
      <c r="O259" s="41"/>
      <c r="P259" s="196">
        <f>O259*H259</f>
        <v>0</v>
      </c>
      <c r="Q259" s="196">
        <v>0.012</v>
      </c>
      <c r="R259" s="196">
        <f>Q259*H259</f>
        <v>0.012</v>
      </c>
      <c r="S259" s="196">
        <v>0</v>
      </c>
      <c r="T259" s="197">
        <f>S259*H259</f>
        <v>0</v>
      </c>
      <c r="AR259" s="23" t="s">
        <v>216</v>
      </c>
      <c r="AT259" s="23" t="s">
        <v>140</v>
      </c>
      <c r="AU259" s="23" t="s">
        <v>77</v>
      </c>
      <c r="AY259" s="23" t="s">
        <v>137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23" t="s">
        <v>77</v>
      </c>
      <c r="BK259" s="198">
        <f>ROUND(I259*H259,2)</f>
        <v>0</v>
      </c>
      <c r="BL259" s="23" t="s">
        <v>216</v>
      </c>
      <c r="BM259" s="23" t="s">
        <v>560</v>
      </c>
    </row>
    <row r="260" spans="2:65" s="1" customFormat="1" ht="38.25" customHeight="1">
      <c r="B260" s="40"/>
      <c r="C260" s="187" t="s">
        <v>561</v>
      </c>
      <c r="D260" s="187" t="s">
        <v>140</v>
      </c>
      <c r="E260" s="188" t="s">
        <v>562</v>
      </c>
      <c r="F260" s="189" t="s">
        <v>563</v>
      </c>
      <c r="G260" s="190" t="s">
        <v>271</v>
      </c>
      <c r="H260" s="191">
        <v>0.012</v>
      </c>
      <c r="I260" s="192"/>
      <c r="J260" s="193">
        <f>ROUND(I260*H260,2)</f>
        <v>0</v>
      </c>
      <c r="K260" s="189" t="s">
        <v>144</v>
      </c>
      <c r="L260" s="60"/>
      <c r="M260" s="194" t="s">
        <v>21</v>
      </c>
      <c r="N260" s="195" t="s">
        <v>44</v>
      </c>
      <c r="O260" s="41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AR260" s="23" t="s">
        <v>216</v>
      </c>
      <c r="AT260" s="23" t="s">
        <v>140</v>
      </c>
      <c r="AU260" s="23" t="s">
        <v>77</v>
      </c>
      <c r="AY260" s="23" t="s">
        <v>137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23" t="s">
        <v>77</v>
      </c>
      <c r="BK260" s="198">
        <f>ROUND(I260*H260,2)</f>
        <v>0</v>
      </c>
      <c r="BL260" s="23" t="s">
        <v>216</v>
      </c>
      <c r="BM260" s="23" t="s">
        <v>564</v>
      </c>
    </row>
    <row r="261" spans="2:65" s="1" customFormat="1" ht="38.25" customHeight="1">
      <c r="B261" s="40"/>
      <c r="C261" s="187" t="s">
        <v>565</v>
      </c>
      <c r="D261" s="187" t="s">
        <v>140</v>
      </c>
      <c r="E261" s="188" t="s">
        <v>566</v>
      </c>
      <c r="F261" s="189" t="s">
        <v>567</v>
      </c>
      <c r="G261" s="190" t="s">
        <v>271</v>
      </c>
      <c r="H261" s="191">
        <v>0.012</v>
      </c>
      <c r="I261" s="192"/>
      <c r="J261" s="193">
        <f>ROUND(I261*H261,2)</f>
        <v>0</v>
      </c>
      <c r="K261" s="189" t="s">
        <v>144</v>
      </c>
      <c r="L261" s="60"/>
      <c r="M261" s="194" t="s">
        <v>21</v>
      </c>
      <c r="N261" s="195" t="s">
        <v>44</v>
      </c>
      <c r="O261" s="41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AR261" s="23" t="s">
        <v>216</v>
      </c>
      <c r="AT261" s="23" t="s">
        <v>140</v>
      </c>
      <c r="AU261" s="23" t="s">
        <v>77</v>
      </c>
      <c r="AY261" s="23" t="s">
        <v>137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23" t="s">
        <v>77</v>
      </c>
      <c r="BK261" s="198">
        <f>ROUND(I261*H261,2)</f>
        <v>0</v>
      </c>
      <c r="BL261" s="23" t="s">
        <v>216</v>
      </c>
      <c r="BM261" s="23" t="s">
        <v>568</v>
      </c>
    </row>
    <row r="262" spans="2:63" s="10" customFormat="1" ht="29.85" customHeight="1">
      <c r="B262" s="171"/>
      <c r="C262" s="172"/>
      <c r="D262" s="173" t="s">
        <v>71</v>
      </c>
      <c r="E262" s="185" t="s">
        <v>569</v>
      </c>
      <c r="F262" s="185" t="s">
        <v>570</v>
      </c>
      <c r="G262" s="172"/>
      <c r="H262" s="172"/>
      <c r="I262" s="175"/>
      <c r="J262" s="186">
        <f>BK262</f>
        <v>0</v>
      </c>
      <c r="K262" s="172"/>
      <c r="L262" s="177"/>
      <c r="M262" s="178"/>
      <c r="N262" s="179"/>
      <c r="O262" s="179"/>
      <c r="P262" s="180">
        <f>SUM(P263:P282)</f>
        <v>0</v>
      </c>
      <c r="Q262" s="179"/>
      <c r="R262" s="180">
        <f>SUM(R263:R282)</f>
        <v>0.07263</v>
      </c>
      <c r="S262" s="179"/>
      <c r="T262" s="181">
        <f>SUM(T263:T282)</f>
        <v>0.05725</v>
      </c>
      <c r="AR262" s="182" t="s">
        <v>77</v>
      </c>
      <c r="AT262" s="183" t="s">
        <v>71</v>
      </c>
      <c r="AU262" s="183" t="s">
        <v>80</v>
      </c>
      <c r="AY262" s="182" t="s">
        <v>137</v>
      </c>
      <c r="BK262" s="184">
        <f>SUM(BK263:BK282)</f>
        <v>0</v>
      </c>
    </row>
    <row r="263" spans="2:65" s="1" customFormat="1" ht="25.5" customHeight="1">
      <c r="B263" s="40"/>
      <c r="C263" s="187" t="s">
        <v>571</v>
      </c>
      <c r="D263" s="187" t="s">
        <v>140</v>
      </c>
      <c r="E263" s="188" t="s">
        <v>572</v>
      </c>
      <c r="F263" s="189" t="s">
        <v>573</v>
      </c>
      <c r="G263" s="190" t="s">
        <v>219</v>
      </c>
      <c r="H263" s="191">
        <v>1</v>
      </c>
      <c r="I263" s="192"/>
      <c r="J263" s="193">
        <f aca="true" t="shared" si="40" ref="J263:J282">ROUND(I263*H263,2)</f>
        <v>0</v>
      </c>
      <c r="K263" s="189" t="s">
        <v>144</v>
      </c>
      <c r="L263" s="60"/>
      <c r="M263" s="194" t="s">
        <v>21</v>
      </c>
      <c r="N263" s="195" t="s">
        <v>44</v>
      </c>
      <c r="O263" s="41"/>
      <c r="P263" s="196">
        <f aca="true" t="shared" si="41" ref="P263:P282">O263*H263</f>
        <v>0</v>
      </c>
      <c r="Q263" s="196">
        <v>0.00177</v>
      </c>
      <c r="R263" s="196">
        <f aca="true" t="shared" si="42" ref="R263:R282">Q263*H263</f>
        <v>0.00177</v>
      </c>
      <c r="S263" s="196">
        <v>0.05725</v>
      </c>
      <c r="T263" s="197">
        <f aca="true" t="shared" si="43" ref="T263:T282">S263*H263</f>
        <v>0.05725</v>
      </c>
      <c r="AR263" s="23" t="s">
        <v>216</v>
      </c>
      <c r="AT263" s="23" t="s">
        <v>140</v>
      </c>
      <c r="AU263" s="23" t="s">
        <v>77</v>
      </c>
      <c r="AY263" s="23" t="s">
        <v>137</v>
      </c>
      <c r="BE263" s="198">
        <f aca="true" t="shared" si="44" ref="BE263:BE282">IF(N263="základní",J263,0)</f>
        <v>0</v>
      </c>
      <c r="BF263" s="198">
        <f aca="true" t="shared" si="45" ref="BF263:BF282">IF(N263="snížená",J263,0)</f>
        <v>0</v>
      </c>
      <c r="BG263" s="198">
        <f aca="true" t="shared" si="46" ref="BG263:BG282">IF(N263="zákl. přenesená",J263,0)</f>
        <v>0</v>
      </c>
      <c r="BH263" s="198">
        <f aca="true" t="shared" si="47" ref="BH263:BH282">IF(N263="sníž. přenesená",J263,0)</f>
        <v>0</v>
      </c>
      <c r="BI263" s="198">
        <f aca="true" t="shared" si="48" ref="BI263:BI282">IF(N263="nulová",J263,0)</f>
        <v>0</v>
      </c>
      <c r="BJ263" s="23" t="s">
        <v>77</v>
      </c>
      <c r="BK263" s="198">
        <f aca="true" t="shared" si="49" ref="BK263:BK282">ROUND(I263*H263,2)</f>
        <v>0</v>
      </c>
      <c r="BL263" s="23" t="s">
        <v>216</v>
      </c>
      <c r="BM263" s="23" t="s">
        <v>574</v>
      </c>
    </row>
    <row r="264" spans="2:65" s="1" customFormat="1" ht="38.25" customHeight="1">
      <c r="B264" s="40"/>
      <c r="C264" s="187" t="s">
        <v>575</v>
      </c>
      <c r="D264" s="187" t="s">
        <v>140</v>
      </c>
      <c r="E264" s="188" t="s">
        <v>576</v>
      </c>
      <c r="F264" s="189" t="s">
        <v>577</v>
      </c>
      <c r="G264" s="190" t="s">
        <v>219</v>
      </c>
      <c r="H264" s="191">
        <v>1</v>
      </c>
      <c r="I264" s="192"/>
      <c r="J264" s="193">
        <f t="shared" si="40"/>
        <v>0</v>
      </c>
      <c r="K264" s="189" t="s">
        <v>144</v>
      </c>
      <c r="L264" s="60"/>
      <c r="M264" s="194" t="s">
        <v>21</v>
      </c>
      <c r="N264" s="195" t="s">
        <v>44</v>
      </c>
      <c r="O264" s="41"/>
      <c r="P264" s="196">
        <f t="shared" si="41"/>
        <v>0</v>
      </c>
      <c r="Q264" s="196">
        <v>0</v>
      </c>
      <c r="R264" s="196">
        <f t="shared" si="42"/>
        <v>0</v>
      </c>
      <c r="S264" s="196">
        <v>0</v>
      </c>
      <c r="T264" s="197">
        <f t="shared" si="43"/>
        <v>0</v>
      </c>
      <c r="AR264" s="23" t="s">
        <v>216</v>
      </c>
      <c r="AT264" s="23" t="s">
        <v>140</v>
      </c>
      <c r="AU264" s="23" t="s">
        <v>77</v>
      </c>
      <c r="AY264" s="23" t="s">
        <v>137</v>
      </c>
      <c r="BE264" s="198">
        <f t="shared" si="44"/>
        <v>0</v>
      </c>
      <c r="BF264" s="198">
        <f t="shared" si="45"/>
        <v>0</v>
      </c>
      <c r="BG264" s="198">
        <f t="shared" si="46"/>
        <v>0</v>
      </c>
      <c r="BH264" s="198">
        <f t="shared" si="47"/>
        <v>0</v>
      </c>
      <c r="BI264" s="198">
        <f t="shared" si="48"/>
        <v>0</v>
      </c>
      <c r="BJ264" s="23" t="s">
        <v>77</v>
      </c>
      <c r="BK264" s="198">
        <f t="shared" si="49"/>
        <v>0</v>
      </c>
      <c r="BL264" s="23" t="s">
        <v>216</v>
      </c>
      <c r="BM264" s="23" t="s">
        <v>578</v>
      </c>
    </row>
    <row r="265" spans="2:65" s="1" customFormat="1" ht="16.5" customHeight="1">
      <c r="B265" s="40"/>
      <c r="C265" s="232" t="s">
        <v>579</v>
      </c>
      <c r="D265" s="232" t="s">
        <v>222</v>
      </c>
      <c r="E265" s="233" t="s">
        <v>580</v>
      </c>
      <c r="F265" s="234" t="s">
        <v>581</v>
      </c>
      <c r="G265" s="235" t="s">
        <v>219</v>
      </c>
      <c r="H265" s="236">
        <v>1</v>
      </c>
      <c r="I265" s="237"/>
      <c r="J265" s="238">
        <f t="shared" si="40"/>
        <v>0</v>
      </c>
      <c r="K265" s="234" t="s">
        <v>144</v>
      </c>
      <c r="L265" s="239"/>
      <c r="M265" s="240" t="s">
        <v>21</v>
      </c>
      <c r="N265" s="241" t="s">
        <v>44</v>
      </c>
      <c r="O265" s="41"/>
      <c r="P265" s="196">
        <f t="shared" si="41"/>
        <v>0</v>
      </c>
      <c r="Q265" s="196">
        <v>2E-05</v>
      </c>
      <c r="R265" s="196">
        <f t="shared" si="42"/>
        <v>2E-05</v>
      </c>
      <c r="S265" s="196">
        <v>0</v>
      </c>
      <c r="T265" s="197">
        <f t="shared" si="43"/>
        <v>0</v>
      </c>
      <c r="AR265" s="23" t="s">
        <v>301</v>
      </c>
      <c r="AT265" s="23" t="s">
        <v>222</v>
      </c>
      <c r="AU265" s="23" t="s">
        <v>77</v>
      </c>
      <c r="AY265" s="23" t="s">
        <v>137</v>
      </c>
      <c r="BE265" s="198">
        <f t="shared" si="44"/>
        <v>0</v>
      </c>
      <c r="BF265" s="198">
        <f t="shared" si="45"/>
        <v>0</v>
      </c>
      <c r="BG265" s="198">
        <f t="shared" si="46"/>
        <v>0</v>
      </c>
      <c r="BH265" s="198">
        <f t="shared" si="47"/>
        <v>0</v>
      </c>
      <c r="BI265" s="198">
        <f t="shared" si="48"/>
        <v>0</v>
      </c>
      <c r="BJ265" s="23" t="s">
        <v>77</v>
      </c>
      <c r="BK265" s="198">
        <f t="shared" si="49"/>
        <v>0</v>
      </c>
      <c r="BL265" s="23" t="s">
        <v>216</v>
      </c>
      <c r="BM265" s="23" t="s">
        <v>582</v>
      </c>
    </row>
    <row r="266" spans="2:65" s="1" customFormat="1" ht="25.5" customHeight="1">
      <c r="B266" s="40"/>
      <c r="C266" s="187" t="s">
        <v>583</v>
      </c>
      <c r="D266" s="187" t="s">
        <v>140</v>
      </c>
      <c r="E266" s="188" t="s">
        <v>584</v>
      </c>
      <c r="F266" s="189" t="s">
        <v>585</v>
      </c>
      <c r="G266" s="190" t="s">
        <v>334</v>
      </c>
      <c r="H266" s="191">
        <v>70</v>
      </c>
      <c r="I266" s="192"/>
      <c r="J266" s="193">
        <f t="shared" si="40"/>
        <v>0</v>
      </c>
      <c r="K266" s="189" t="s">
        <v>144</v>
      </c>
      <c r="L266" s="60"/>
      <c r="M266" s="194" t="s">
        <v>21</v>
      </c>
      <c r="N266" s="195" t="s">
        <v>44</v>
      </c>
      <c r="O266" s="41"/>
      <c r="P266" s="196">
        <f t="shared" si="41"/>
        <v>0</v>
      </c>
      <c r="Q266" s="196">
        <v>0</v>
      </c>
      <c r="R266" s="196">
        <f t="shared" si="42"/>
        <v>0</v>
      </c>
      <c r="S266" s="196">
        <v>0</v>
      </c>
      <c r="T266" s="197">
        <f t="shared" si="43"/>
        <v>0</v>
      </c>
      <c r="AR266" s="23" t="s">
        <v>216</v>
      </c>
      <c r="AT266" s="23" t="s">
        <v>140</v>
      </c>
      <c r="AU266" s="23" t="s">
        <v>77</v>
      </c>
      <c r="AY266" s="23" t="s">
        <v>137</v>
      </c>
      <c r="BE266" s="198">
        <f t="shared" si="44"/>
        <v>0</v>
      </c>
      <c r="BF266" s="198">
        <f t="shared" si="45"/>
        <v>0</v>
      </c>
      <c r="BG266" s="198">
        <f t="shared" si="46"/>
        <v>0</v>
      </c>
      <c r="BH266" s="198">
        <f t="shared" si="47"/>
        <v>0</v>
      </c>
      <c r="BI266" s="198">
        <f t="shared" si="48"/>
        <v>0</v>
      </c>
      <c r="BJ266" s="23" t="s">
        <v>77</v>
      </c>
      <c r="BK266" s="198">
        <f t="shared" si="49"/>
        <v>0</v>
      </c>
      <c r="BL266" s="23" t="s">
        <v>216</v>
      </c>
      <c r="BM266" s="23" t="s">
        <v>586</v>
      </c>
    </row>
    <row r="267" spans="2:65" s="1" customFormat="1" ht="16.5" customHeight="1">
      <c r="B267" s="40"/>
      <c r="C267" s="232" t="s">
        <v>587</v>
      </c>
      <c r="D267" s="232" t="s">
        <v>222</v>
      </c>
      <c r="E267" s="233" t="s">
        <v>588</v>
      </c>
      <c r="F267" s="234" t="s">
        <v>589</v>
      </c>
      <c r="G267" s="235" t="s">
        <v>334</v>
      </c>
      <c r="H267" s="236">
        <v>35</v>
      </c>
      <c r="I267" s="237"/>
      <c r="J267" s="238">
        <f t="shared" si="40"/>
        <v>0</v>
      </c>
      <c r="K267" s="234" t="s">
        <v>144</v>
      </c>
      <c r="L267" s="239"/>
      <c r="M267" s="240" t="s">
        <v>21</v>
      </c>
      <c r="N267" s="241" t="s">
        <v>44</v>
      </c>
      <c r="O267" s="41"/>
      <c r="P267" s="196">
        <f t="shared" si="41"/>
        <v>0</v>
      </c>
      <c r="Q267" s="196">
        <v>0.00017</v>
      </c>
      <c r="R267" s="196">
        <f t="shared" si="42"/>
        <v>0.00595</v>
      </c>
      <c r="S267" s="196">
        <v>0</v>
      </c>
      <c r="T267" s="197">
        <f t="shared" si="43"/>
        <v>0</v>
      </c>
      <c r="AR267" s="23" t="s">
        <v>301</v>
      </c>
      <c r="AT267" s="23" t="s">
        <v>222</v>
      </c>
      <c r="AU267" s="23" t="s">
        <v>77</v>
      </c>
      <c r="AY267" s="23" t="s">
        <v>137</v>
      </c>
      <c r="BE267" s="198">
        <f t="shared" si="44"/>
        <v>0</v>
      </c>
      <c r="BF267" s="198">
        <f t="shared" si="45"/>
        <v>0</v>
      </c>
      <c r="BG267" s="198">
        <f t="shared" si="46"/>
        <v>0</v>
      </c>
      <c r="BH267" s="198">
        <f t="shared" si="47"/>
        <v>0</v>
      </c>
      <c r="BI267" s="198">
        <f t="shared" si="48"/>
        <v>0</v>
      </c>
      <c r="BJ267" s="23" t="s">
        <v>77</v>
      </c>
      <c r="BK267" s="198">
        <f t="shared" si="49"/>
        <v>0</v>
      </c>
      <c r="BL267" s="23" t="s">
        <v>216</v>
      </c>
      <c r="BM267" s="23" t="s">
        <v>590</v>
      </c>
    </row>
    <row r="268" spans="2:65" s="1" customFormat="1" ht="16.5" customHeight="1">
      <c r="B268" s="40"/>
      <c r="C268" s="232" t="s">
        <v>591</v>
      </c>
      <c r="D268" s="232" t="s">
        <v>222</v>
      </c>
      <c r="E268" s="233" t="s">
        <v>592</v>
      </c>
      <c r="F268" s="234" t="s">
        <v>593</v>
      </c>
      <c r="G268" s="235" t="s">
        <v>334</v>
      </c>
      <c r="H268" s="236">
        <v>5</v>
      </c>
      <c r="I268" s="237"/>
      <c r="J268" s="238">
        <f t="shared" si="40"/>
        <v>0</v>
      </c>
      <c r="K268" s="234" t="s">
        <v>144</v>
      </c>
      <c r="L268" s="239"/>
      <c r="M268" s="240" t="s">
        <v>21</v>
      </c>
      <c r="N268" s="241" t="s">
        <v>44</v>
      </c>
      <c r="O268" s="41"/>
      <c r="P268" s="196">
        <f t="shared" si="41"/>
        <v>0</v>
      </c>
      <c r="Q268" s="196">
        <v>0.00028</v>
      </c>
      <c r="R268" s="196">
        <f t="shared" si="42"/>
        <v>0.0013999999999999998</v>
      </c>
      <c r="S268" s="196">
        <v>0</v>
      </c>
      <c r="T268" s="197">
        <f t="shared" si="43"/>
        <v>0</v>
      </c>
      <c r="AR268" s="23" t="s">
        <v>301</v>
      </c>
      <c r="AT268" s="23" t="s">
        <v>222</v>
      </c>
      <c r="AU268" s="23" t="s">
        <v>77</v>
      </c>
      <c r="AY268" s="23" t="s">
        <v>137</v>
      </c>
      <c r="BE268" s="198">
        <f t="shared" si="44"/>
        <v>0</v>
      </c>
      <c r="BF268" s="198">
        <f t="shared" si="45"/>
        <v>0</v>
      </c>
      <c r="BG268" s="198">
        <f t="shared" si="46"/>
        <v>0</v>
      </c>
      <c r="BH268" s="198">
        <f t="shared" si="47"/>
        <v>0</v>
      </c>
      <c r="BI268" s="198">
        <f t="shared" si="48"/>
        <v>0</v>
      </c>
      <c r="BJ268" s="23" t="s">
        <v>77</v>
      </c>
      <c r="BK268" s="198">
        <f t="shared" si="49"/>
        <v>0</v>
      </c>
      <c r="BL268" s="23" t="s">
        <v>216</v>
      </c>
      <c r="BM268" s="23" t="s">
        <v>594</v>
      </c>
    </row>
    <row r="269" spans="2:65" s="1" customFormat="1" ht="25.5" customHeight="1">
      <c r="B269" s="40"/>
      <c r="C269" s="187" t="s">
        <v>595</v>
      </c>
      <c r="D269" s="187" t="s">
        <v>140</v>
      </c>
      <c r="E269" s="188" t="s">
        <v>596</v>
      </c>
      <c r="F269" s="189" t="s">
        <v>597</v>
      </c>
      <c r="G269" s="190" t="s">
        <v>219</v>
      </c>
      <c r="H269" s="191">
        <v>1</v>
      </c>
      <c r="I269" s="192"/>
      <c r="J269" s="193">
        <f t="shared" si="40"/>
        <v>0</v>
      </c>
      <c r="K269" s="189" t="s">
        <v>144</v>
      </c>
      <c r="L269" s="60"/>
      <c r="M269" s="194" t="s">
        <v>21</v>
      </c>
      <c r="N269" s="195" t="s">
        <v>44</v>
      </c>
      <c r="O269" s="41"/>
      <c r="P269" s="196">
        <f t="shared" si="41"/>
        <v>0</v>
      </c>
      <c r="Q269" s="196">
        <v>0</v>
      </c>
      <c r="R269" s="196">
        <f t="shared" si="42"/>
        <v>0</v>
      </c>
      <c r="S269" s="196">
        <v>0</v>
      </c>
      <c r="T269" s="197">
        <f t="shared" si="43"/>
        <v>0</v>
      </c>
      <c r="AR269" s="23" t="s">
        <v>216</v>
      </c>
      <c r="AT269" s="23" t="s">
        <v>140</v>
      </c>
      <c r="AU269" s="23" t="s">
        <v>77</v>
      </c>
      <c r="AY269" s="23" t="s">
        <v>137</v>
      </c>
      <c r="BE269" s="198">
        <f t="shared" si="44"/>
        <v>0</v>
      </c>
      <c r="BF269" s="198">
        <f t="shared" si="45"/>
        <v>0</v>
      </c>
      <c r="BG269" s="198">
        <f t="shared" si="46"/>
        <v>0</v>
      </c>
      <c r="BH269" s="198">
        <f t="shared" si="47"/>
        <v>0</v>
      </c>
      <c r="BI269" s="198">
        <f t="shared" si="48"/>
        <v>0</v>
      </c>
      <c r="BJ269" s="23" t="s">
        <v>77</v>
      </c>
      <c r="BK269" s="198">
        <f t="shared" si="49"/>
        <v>0</v>
      </c>
      <c r="BL269" s="23" t="s">
        <v>216</v>
      </c>
      <c r="BM269" s="23" t="s">
        <v>598</v>
      </c>
    </row>
    <row r="270" spans="2:65" s="1" customFormat="1" ht="16.5" customHeight="1">
      <c r="B270" s="40"/>
      <c r="C270" s="232" t="s">
        <v>599</v>
      </c>
      <c r="D270" s="232" t="s">
        <v>222</v>
      </c>
      <c r="E270" s="233" t="s">
        <v>600</v>
      </c>
      <c r="F270" s="234" t="s">
        <v>601</v>
      </c>
      <c r="G270" s="235" t="s">
        <v>219</v>
      </c>
      <c r="H270" s="236">
        <v>1</v>
      </c>
      <c r="I270" s="237"/>
      <c r="J270" s="238">
        <f t="shared" si="40"/>
        <v>0</v>
      </c>
      <c r="K270" s="234" t="s">
        <v>144</v>
      </c>
      <c r="L270" s="239"/>
      <c r="M270" s="240" t="s">
        <v>21</v>
      </c>
      <c r="N270" s="241" t="s">
        <v>44</v>
      </c>
      <c r="O270" s="41"/>
      <c r="P270" s="196">
        <f t="shared" si="41"/>
        <v>0</v>
      </c>
      <c r="Q270" s="196">
        <v>0.0169</v>
      </c>
      <c r="R270" s="196">
        <f t="shared" si="42"/>
        <v>0.0169</v>
      </c>
      <c r="S270" s="196">
        <v>0</v>
      </c>
      <c r="T270" s="197">
        <f t="shared" si="43"/>
        <v>0</v>
      </c>
      <c r="AR270" s="23" t="s">
        <v>301</v>
      </c>
      <c r="AT270" s="23" t="s">
        <v>222</v>
      </c>
      <c r="AU270" s="23" t="s">
        <v>77</v>
      </c>
      <c r="AY270" s="23" t="s">
        <v>137</v>
      </c>
      <c r="BE270" s="198">
        <f t="shared" si="44"/>
        <v>0</v>
      </c>
      <c r="BF270" s="198">
        <f t="shared" si="45"/>
        <v>0</v>
      </c>
      <c r="BG270" s="198">
        <f t="shared" si="46"/>
        <v>0</v>
      </c>
      <c r="BH270" s="198">
        <f t="shared" si="47"/>
        <v>0</v>
      </c>
      <c r="BI270" s="198">
        <f t="shared" si="48"/>
        <v>0</v>
      </c>
      <c r="BJ270" s="23" t="s">
        <v>77</v>
      </c>
      <c r="BK270" s="198">
        <f t="shared" si="49"/>
        <v>0</v>
      </c>
      <c r="BL270" s="23" t="s">
        <v>216</v>
      </c>
      <c r="BM270" s="23" t="s">
        <v>602</v>
      </c>
    </row>
    <row r="271" spans="2:65" s="1" customFormat="1" ht="25.5" customHeight="1">
      <c r="B271" s="40"/>
      <c r="C271" s="187" t="s">
        <v>603</v>
      </c>
      <c r="D271" s="187" t="s">
        <v>140</v>
      </c>
      <c r="E271" s="188" t="s">
        <v>604</v>
      </c>
      <c r="F271" s="189" t="s">
        <v>605</v>
      </c>
      <c r="G271" s="190" t="s">
        <v>219</v>
      </c>
      <c r="H271" s="191">
        <v>3</v>
      </c>
      <c r="I271" s="192"/>
      <c r="J271" s="193">
        <f t="shared" si="40"/>
        <v>0</v>
      </c>
      <c r="K271" s="189" t="s">
        <v>144</v>
      </c>
      <c r="L271" s="60"/>
      <c r="M271" s="194" t="s">
        <v>21</v>
      </c>
      <c r="N271" s="195" t="s">
        <v>44</v>
      </c>
      <c r="O271" s="41"/>
      <c r="P271" s="196">
        <f t="shared" si="41"/>
        <v>0</v>
      </c>
      <c r="Q271" s="196">
        <v>0</v>
      </c>
      <c r="R271" s="196">
        <f t="shared" si="42"/>
        <v>0</v>
      </c>
      <c r="S271" s="196">
        <v>0</v>
      </c>
      <c r="T271" s="197">
        <f t="shared" si="43"/>
        <v>0</v>
      </c>
      <c r="AR271" s="23" t="s">
        <v>216</v>
      </c>
      <c r="AT271" s="23" t="s">
        <v>140</v>
      </c>
      <c r="AU271" s="23" t="s">
        <v>77</v>
      </c>
      <c r="AY271" s="23" t="s">
        <v>137</v>
      </c>
      <c r="BE271" s="198">
        <f t="shared" si="44"/>
        <v>0</v>
      </c>
      <c r="BF271" s="198">
        <f t="shared" si="45"/>
        <v>0</v>
      </c>
      <c r="BG271" s="198">
        <f t="shared" si="46"/>
        <v>0</v>
      </c>
      <c r="BH271" s="198">
        <f t="shared" si="47"/>
        <v>0</v>
      </c>
      <c r="BI271" s="198">
        <f t="shared" si="48"/>
        <v>0</v>
      </c>
      <c r="BJ271" s="23" t="s">
        <v>77</v>
      </c>
      <c r="BK271" s="198">
        <f t="shared" si="49"/>
        <v>0</v>
      </c>
      <c r="BL271" s="23" t="s">
        <v>216</v>
      </c>
      <c r="BM271" s="23" t="s">
        <v>606</v>
      </c>
    </row>
    <row r="272" spans="2:65" s="1" customFormat="1" ht="16.5" customHeight="1">
      <c r="B272" s="40"/>
      <c r="C272" s="232" t="s">
        <v>607</v>
      </c>
      <c r="D272" s="232" t="s">
        <v>222</v>
      </c>
      <c r="E272" s="233" t="s">
        <v>608</v>
      </c>
      <c r="F272" s="234" t="s">
        <v>609</v>
      </c>
      <c r="G272" s="235" t="s">
        <v>219</v>
      </c>
      <c r="H272" s="236">
        <v>3</v>
      </c>
      <c r="I272" s="237"/>
      <c r="J272" s="238">
        <f t="shared" si="40"/>
        <v>0</v>
      </c>
      <c r="K272" s="234" t="s">
        <v>144</v>
      </c>
      <c r="L272" s="239"/>
      <c r="M272" s="240" t="s">
        <v>21</v>
      </c>
      <c r="N272" s="241" t="s">
        <v>44</v>
      </c>
      <c r="O272" s="41"/>
      <c r="P272" s="196">
        <f t="shared" si="41"/>
        <v>0</v>
      </c>
      <c r="Q272" s="196">
        <v>0.0001</v>
      </c>
      <c r="R272" s="196">
        <f t="shared" si="42"/>
        <v>0.00030000000000000003</v>
      </c>
      <c r="S272" s="196">
        <v>0</v>
      </c>
      <c r="T272" s="197">
        <f t="shared" si="43"/>
        <v>0</v>
      </c>
      <c r="AR272" s="23" t="s">
        <v>301</v>
      </c>
      <c r="AT272" s="23" t="s">
        <v>222</v>
      </c>
      <c r="AU272" s="23" t="s">
        <v>77</v>
      </c>
      <c r="AY272" s="23" t="s">
        <v>137</v>
      </c>
      <c r="BE272" s="198">
        <f t="shared" si="44"/>
        <v>0</v>
      </c>
      <c r="BF272" s="198">
        <f t="shared" si="45"/>
        <v>0</v>
      </c>
      <c r="BG272" s="198">
        <f t="shared" si="46"/>
        <v>0</v>
      </c>
      <c r="BH272" s="198">
        <f t="shared" si="47"/>
        <v>0</v>
      </c>
      <c r="BI272" s="198">
        <f t="shared" si="48"/>
        <v>0</v>
      </c>
      <c r="BJ272" s="23" t="s">
        <v>77</v>
      </c>
      <c r="BK272" s="198">
        <f t="shared" si="49"/>
        <v>0</v>
      </c>
      <c r="BL272" s="23" t="s">
        <v>216</v>
      </c>
      <c r="BM272" s="23" t="s">
        <v>610</v>
      </c>
    </row>
    <row r="273" spans="2:65" s="1" customFormat="1" ht="25.5" customHeight="1">
      <c r="B273" s="40"/>
      <c r="C273" s="187" t="s">
        <v>611</v>
      </c>
      <c r="D273" s="187" t="s">
        <v>140</v>
      </c>
      <c r="E273" s="188" t="s">
        <v>612</v>
      </c>
      <c r="F273" s="189" t="s">
        <v>613</v>
      </c>
      <c r="G273" s="190" t="s">
        <v>219</v>
      </c>
      <c r="H273" s="191">
        <v>7</v>
      </c>
      <c r="I273" s="192"/>
      <c r="J273" s="193">
        <f t="shared" si="40"/>
        <v>0</v>
      </c>
      <c r="K273" s="189" t="s">
        <v>144</v>
      </c>
      <c r="L273" s="60"/>
      <c r="M273" s="194" t="s">
        <v>21</v>
      </c>
      <c r="N273" s="195" t="s">
        <v>44</v>
      </c>
      <c r="O273" s="41"/>
      <c r="P273" s="196">
        <f t="shared" si="41"/>
        <v>0</v>
      </c>
      <c r="Q273" s="196">
        <v>0</v>
      </c>
      <c r="R273" s="196">
        <f t="shared" si="42"/>
        <v>0</v>
      </c>
      <c r="S273" s="196">
        <v>0</v>
      </c>
      <c r="T273" s="197">
        <f t="shared" si="43"/>
        <v>0</v>
      </c>
      <c r="AR273" s="23" t="s">
        <v>216</v>
      </c>
      <c r="AT273" s="23" t="s">
        <v>140</v>
      </c>
      <c r="AU273" s="23" t="s">
        <v>77</v>
      </c>
      <c r="AY273" s="23" t="s">
        <v>137</v>
      </c>
      <c r="BE273" s="198">
        <f t="shared" si="44"/>
        <v>0</v>
      </c>
      <c r="BF273" s="198">
        <f t="shared" si="45"/>
        <v>0</v>
      </c>
      <c r="BG273" s="198">
        <f t="shared" si="46"/>
        <v>0</v>
      </c>
      <c r="BH273" s="198">
        <f t="shared" si="47"/>
        <v>0</v>
      </c>
      <c r="BI273" s="198">
        <f t="shared" si="48"/>
        <v>0</v>
      </c>
      <c r="BJ273" s="23" t="s">
        <v>77</v>
      </c>
      <c r="BK273" s="198">
        <f t="shared" si="49"/>
        <v>0</v>
      </c>
      <c r="BL273" s="23" t="s">
        <v>216</v>
      </c>
      <c r="BM273" s="23" t="s">
        <v>614</v>
      </c>
    </row>
    <row r="274" spans="2:65" s="1" customFormat="1" ht="16.5" customHeight="1">
      <c r="B274" s="40"/>
      <c r="C274" s="232" t="s">
        <v>615</v>
      </c>
      <c r="D274" s="232" t="s">
        <v>222</v>
      </c>
      <c r="E274" s="233" t="s">
        <v>616</v>
      </c>
      <c r="F274" s="234" t="s">
        <v>617</v>
      </c>
      <c r="G274" s="235" t="s">
        <v>219</v>
      </c>
      <c r="H274" s="236">
        <v>7</v>
      </c>
      <c r="I274" s="237"/>
      <c r="J274" s="238">
        <f t="shared" si="40"/>
        <v>0</v>
      </c>
      <c r="K274" s="234" t="s">
        <v>144</v>
      </c>
      <c r="L274" s="239"/>
      <c r="M274" s="240" t="s">
        <v>21</v>
      </c>
      <c r="N274" s="241" t="s">
        <v>44</v>
      </c>
      <c r="O274" s="41"/>
      <c r="P274" s="196">
        <f t="shared" si="41"/>
        <v>0</v>
      </c>
      <c r="Q274" s="196">
        <v>0.00027</v>
      </c>
      <c r="R274" s="196">
        <f t="shared" si="42"/>
        <v>0.00189</v>
      </c>
      <c r="S274" s="196">
        <v>0</v>
      </c>
      <c r="T274" s="197">
        <f t="shared" si="43"/>
        <v>0</v>
      </c>
      <c r="AR274" s="23" t="s">
        <v>301</v>
      </c>
      <c r="AT274" s="23" t="s">
        <v>222</v>
      </c>
      <c r="AU274" s="23" t="s">
        <v>77</v>
      </c>
      <c r="AY274" s="23" t="s">
        <v>137</v>
      </c>
      <c r="BE274" s="198">
        <f t="shared" si="44"/>
        <v>0</v>
      </c>
      <c r="BF274" s="198">
        <f t="shared" si="45"/>
        <v>0</v>
      </c>
      <c r="BG274" s="198">
        <f t="shared" si="46"/>
        <v>0</v>
      </c>
      <c r="BH274" s="198">
        <f t="shared" si="47"/>
        <v>0</v>
      </c>
      <c r="BI274" s="198">
        <f t="shared" si="48"/>
        <v>0</v>
      </c>
      <c r="BJ274" s="23" t="s">
        <v>77</v>
      </c>
      <c r="BK274" s="198">
        <f t="shared" si="49"/>
        <v>0</v>
      </c>
      <c r="BL274" s="23" t="s">
        <v>216</v>
      </c>
      <c r="BM274" s="23" t="s">
        <v>618</v>
      </c>
    </row>
    <row r="275" spans="2:65" s="1" customFormat="1" ht="25.5" customHeight="1">
      <c r="B275" s="40"/>
      <c r="C275" s="187" t="s">
        <v>619</v>
      </c>
      <c r="D275" s="187" t="s">
        <v>140</v>
      </c>
      <c r="E275" s="188" t="s">
        <v>620</v>
      </c>
      <c r="F275" s="189" t="s">
        <v>621</v>
      </c>
      <c r="G275" s="190" t="s">
        <v>219</v>
      </c>
      <c r="H275" s="191">
        <v>4</v>
      </c>
      <c r="I275" s="192"/>
      <c r="J275" s="193">
        <f t="shared" si="40"/>
        <v>0</v>
      </c>
      <c r="K275" s="189" t="s">
        <v>144</v>
      </c>
      <c r="L275" s="60"/>
      <c r="M275" s="194" t="s">
        <v>21</v>
      </c>
      <c r="N275" s="195" t="s">
        <v>44</v>
      </c>
      <c r="O275" s="41"/>
      <c r="P275" s="196">
        <f t="shared" si="41"/>
        <v>0</v>
      </c>
      <c r="Q275" s="196">
        <v>0</v>
      </c>
      <c r="R275" s="196">
        <f t="shared" si="42"/>
        <v>0</v>
      </c>
      <c r="S275" s="196">
        <v>0</v>
      </c>
      <c r="T275" s="197">
        <f t="shared" si="43"/>
        <v>0</v>
      </c>
      <c r="AR275" s="23" t="s">
        <v>216</v>
      </c>
      <c r="AT275" s="23" t="s">
        <v>140</v>
      </c>
      <c r="AU275" s="23" t="s">
        <v>77</v>
      </c>
      <c r="AY275" s="23" t="s">
        <v>137</v>
      </c>
      <c r="BE275" s="198">
        <f t="shared" si="44"/>
        <v>0</v>
      </c>
      <c r="BF275" s="198">
        <f t="shared" si="45"/>
        <v>0</v>
      </c>
      <c r="BG275" s="198">
        <f t="shared" si="46"/>
        <v>0</v>
      </c>
      <c r="BH275" s="198">
        <f t="shared" si="47"/>
        <v>0</v>
      </c>
      <c r="BI275" s="198">
        <f t="shared" si="48"/>
        <v>0</v>
      </c>
      <c r="BJ275" s="23" t="s">
        <v>77</v>
      </c>
      <c r="BK275" s="198">
        <f t="shared" si="49"/>
        <v>0</v>
      </c>
      <c r="BL275" s="23" t="s">
        <v>216</v>
      </c>
      <c r="BM275" s="23" t="s">
        <v>622</v>
      </c>
    </row>
    <row r="276" spans="2:65" s="1" customFormat="1" ht="16.5" customHeight="1">
      <c r="B276" s="40"/>
      <c r="C276" s="232" t="s">
        <v>623</v>
      </c>
      <c r="D276" s="232" t="s">
        <v>222</v>
      </c>
      <c r="E276" s="233" t="s">
        <v>624</v>
      </c>
      <c r="F276" s="234" t="s">
        <v>625</v>
      </c>
      <c r="G276" s="235" t="s">
        <v>219</v>
      </c>
      <c r="H276" s="236">
        <v>2</v>
      </c>
      <c r="I276" s="237"/>
      <c r="J276" s="238">
        <f t="shared" si="40"/>
        <v>0</v>
      </c>
      <c r="K276" s="234" t="s">
        <v>144</v>
      </c>
      <c r="L276" s="239"/>
      <c r="M276" s="240" t="s">
        <v>21</v>
      </c>
      <c r="N276" s="241" t="s">
        <v>44</v>
      </c>
      <c r="O276" s="41"/>
      <c r="P276" s="196">
        <f t="shared" si="41"/>
        <v>0</v>
      </c>
      <c r="Q276" s="196">
        <v>0.0008</v>
      </c>
      <c r="R276" s="196">
        <f t="shared" si="42"/>
        <v>0.0016</v>
      </c>
      <c r="S276" s="196">
        <v>0</v>
      </c>
      <c r="T276" s="197">
        <f t="shared" si="43"/>
        <v>0</v>
      </c>
      <c r="AR276" s="23" t="s">
        <v>301</v>
      </c>
      <c r="AT276" s="23" t="s">
        <v>222</v>
      </c>
      <c r="AU276" s="23" t="s">
        <v>77</v>
      </c>
      <c r="AY276" s="23" t="s">
        <v>137</v>
      </c>
      <c r="BE276" s="198">
        <f t="shared" si="44"/>
        <v>0</v>
      </c>
      <c r="BF276" s="198">
        <f t="shared" si="45"/>
        <v>0</v>
      </c>
      <c r="BG276" s="198">
        <f t="shared" si="46"/>
        <v>0</v>
      </c>
      <c r="BH276" s="198">
        <f t="shared" si="47"/>
        <v>0</v>
      </c>
      <c r="BI276" s="198">
        <f t="shared" si="48"/>
        <v>0</v>
      </c>
      <c r="BJ276" s="23" t="s">
        <v>77</v>
      </c>
      <c r="BK276" s="198">
        <f t="shared" si="49"/>
        <v>0</v>
      </c>
      <c r="BL276" s="23" t="s">
        <v>216</v>
      </c>
      <c r="BM276" s="23" t="s">
        <v>626</v>
      </c>
    </row>
    <row r="277" spans="2:65" s="1" customFormat="1" ht="16.5" customHeight="1">
      <c r="B277" s="40"/>
      <c r="C277" s="232" t="s">
        <v>627</v>
      </c>
      <c r="D277" s="232" t="s">
        <v>222</v>
      </c>
      <c r="E277" s="233" t="s">
        <v>628</v>
      </c>
      <c r="F277" s="234" t="s">
        <v>629</v>
      </c>
      <c r="G277" s="235" t="s">
        <v>219</v>
      </c>
      <c r="H277" s="236">
        <v>2</v>
      </c>
      <c r="I277" s="237"/>
      <c r="J277" s="238">
        <f t="shared" si="40"/>
        <v>0</v>
      </c>
      <c r="K277" s="234" t="s">
        <v>144</v>
      </c>
      <c r="L277" s="239"/>
      <c r="M277" s="240" t="s">
        <v>21</v>
      </c>
      <c r="N277" s="241" t="s">
        <v>44</v>
      </c>
      <c r="O277" s="41"/>
      <c r="P277" s="196">
        <f t="shared" si="41"/>
        <v>0</v>
      </c>
      <c r="Q277" s="196">
        <v>0.0016</v>
      </c>
      <c r="R277" s="196">
        <f t="shared" si="42"/>
        <v>0.0032</v>
      </c>
      <c r="S277" s="196">
        <v>0</v>
      </c>
      <c r="T277" s="197">
        <f t="shared" si="43"/>
        <v>0</v>
      </c>
      <c r="AR277" s="23" t="s">
        <v>301</v>
      </c>
      <c r="AT277" s="23" t="s">
        <v>222</v>
      </c>
      <c r="AU277" s="23" t="s">
        <v>77</v>
      </c>
      <c r="AY277" s="23" t="s">
        <v>137</v>
      </c>
      <c r="BE277" s="198">
        <f t="shared" si="44"/>
        <v>0</v>
      </c>
      <c r="BF277" s="198">
        <f t="shared" si="45"/>
        <v>0</v>
      </c>
      <c r="BG277" s="198">
        <f t="shared" si="46"/>
        <v>0</v>
      </c>
      <c r="BH277" s="198">
        <f t="shared" si="47"/>
        <v>0</v>
      </c>
      <c r="BI277" s="198">
        <f t="shared" si="48"/>
        <v>0</v>
      </c>
      <c r="BJ277" s="23" t="s">
        <v>77</v>
      </c>
      <c r="BK277" s="198">
        <f t="shared" si="49"/>
        <v>0</v>
      </c>
      <c r="BL277" s="23" t="s">
        <v>216</v>
      </c>
      <c r="BM277" s="23" t="s">
        <v>630</v>
      </c>
    </row>
    <row r="278" spans="2:65" s="1" customFormat="1" ht="16.5" customHeight="1">
      <c r="B278" s="40"/>
      <c r="C278" s="232" t="s">
        <v>631</v>
      </c>
      <c r="D278" s="232" t="s">
        <v>222</v>
      </c>
      <c r="E278" s="233" t="s">
        <v>632</v>
      </c>
      <c r="F278" s="234" t="s">
        <v>633</v>
      </c>
      <c r="G278" s="235" t="s">
        <v>334</v>
      </c>
      <c r="H278" s="236">
        <v>30</v>
      </c>
      <c r="I278" s="237"/>
      <c r="J278" s="238">
        <f t="shared" si="40"/>
        <v>0</v>
      </c>
      <c r="K278" s="234" t="s">
        <v>144</v>
      </c>
      <c r="L278" s="239"/>
      <c r="M278" s="240" t="s">
        <v>21</v>
      </c>
      <c r="N278" s="241" t="s">
        <v>44</v>
      </c>
      <c r="O278" s="41"/>
      <c r="P278" s="196">
        <f t="shared" si="41"/>
        <v>0</v>
      </c>
      <c r="Q278" s="196">
        <v>0.00012</v>
      </c>
      <c r="R278" s="196">
        <f t="shared" si="42"/>
        <v>0.0036</v>
      </c>
      <c r="S278" s="196">
        <v>0</v>
      </c>
      <c r="T278" s="197">
        <f t="shared" si="43"/>
        <v>0</v>
      </c>
      <c r="AR278" s="23" t="s">
        <v>301</v>
      </c>
      <c r="AT278" s="23" t="s">
        <v>222</v>
      </c>
      <c r="AU278" s="23" t="s">
        <v>77</v>
      </c>
      <c r="AY278" s="23" t="s">
        <v>137</v>
      </c>
      <c r="BE278" s="198">
        <f t="shared" si="44"/>
        <v>0</v>
      </c>
      <c r="BF278" s="198">
        <f t="shared" si="45"/>
        <v>0</v>
      </c>
      <c r="BG278" s="198">
        <f t="shared" si="46"/>
        <v>0</v>
      </c>
      <c r="BH278" s="198">
        <f t="shared" si="47"/>
        <v>0</v>
      </c>
      <c r="BI278" s="198">
        <f t="shared" si="48"/>
        <v>0</v>
      </c>
      <c r="BJ278" s="23" t="s">
        <v>77</v>
      </c>
      <c r="BK278" s="198">
        <f t="shared" si="49"/>
        <v>0</v>
      </c>
      <c r="BL278" s="23" t="s">
        <v>216</v>
      </c>
      <c r="BM278" s="23" t="s">
        <v>634</v>
      </c>
    </row>
    <row r="279" spans="2:65" s="1" customFormat="1" ht="25.5" customHeight="1">
      <c r="B279" s="40"/>
      <c r="C279" s="187" t="s">
        <v>635</v>
      </c>
      <c r="D279" s="187" t="s">
        <v>140</v>
      </c>
      <c r="E279" s="188" t="s">
        <v>636</v>
      </c>
      <c r="F279" s="189" t="s">
        <v>637</v>
      </c>
      <c r="G279" s="190" t="s">
        <v>219</v>
      </c>
      <c r="H279" s="191">
        <v>1</v>
      </c>
      <c r="I279" s="192"/>
      <c r="J279" s="193">
        <f t="shared" si="40"/>
        <v>0</v>
      </c>
      <c r="K279" s="189" t="s">
        <v>144</v>
      </c>
      <c r="L279" s="60"/>
      <c r="M279" s="194" t="s">
        <v>21</v>
      </c>
      <c r="N279" s="195" t="s">
        <v>44</v>
      </c>
      <c r="O279" s="41"/>
      <c r="P279" s="196">
        <f t="shared" si="41"/>
        <v>0</v>
      </c>
      <c r="Q279" s="196">
        <v>0</v>
      </c>
      <c r="R279" s="196">
        <f t="shared" si="42"/>
        <v>0</v>
      </c>
      <c r="S279" s="196">
        <v>0</v>
      </c>
      <c r="T279" s="197">
        <f t="shared" si="43"/>
        <v>0</v>
      </c>
      <c r="AR279" s="23" t="s">
        <v>216</v>
      </c>
      <c r="AT279" s="23" t="s">
        <v>140</v>
      </c>
      <c r="AU279" s="23" t="s">
        <v>77</v>
      </c>
      <c r="AY279" s="23" t="s">
        <v>137</v>
      </c>
      <c r="BE279" s="198">
        <f t="shared" si="44"/>
        <v>0</v>
      </c>
      <c r="BF279" s="198">
        <f t="shared" si="45"/>
        <v>0</v>
      </c>
      <c r="BG279" s="198">
        <f t="shared" si="46"/>
        <v>0</v>
      </c>
      <c r="BH279" s="198">
        <f t="shared" si="47"/>
        <v>0</v>
      </c>
      <c r="BI279" s="198">
        <f t="shared" si="48"/>
        <v>0</v>
      </c>
      <c r="BJ279" s="23" t="s">
        <v>77</v>
      </c>
      <c r="BK279" s="198">
        <f t="shared" si="49"/>
        <v>0</v>
      </c>
      <c r="BL279" s="23" t="s">
        <v>216</v>
      </c>
      <c r="BM279" s="23" t="s">
        <v>638</v>
      </c>
    </row>
    <row r="280" spans="2:65" s="1" customFormat="1" ht="16.5" customHeight="1">
      <c r="B280" s="40"/>
      <c r="C280" s="232" t="s">
        <v>639</v>
      </c>
      <c r="D280" s="232" t="s">
        <v>222</v>
      </c>
      <c r="E280" s="233" t="s">
        <v>640</v>
      </c>
      <c r="F280" s="234" t="s">
        <v>641</v>
      </c>
      <c r="G280" s="235" t="s">
        <v>219</v>
      </c>
      <c r="H280" s="236">
        <v>1</v>
      </c>
      <c r="I280" s="237"/>
      <c r="J280" s="238">
        <f t="shared" si="40"/>
        <v>0</v>
      </c>
      <c r="K280" s="234" t="s">
        <v>144</v>
      </c>
      <c r="L280" s="239"/>
      <c r="M280" s="240" t="s">
        <v>21</v>
      </c>
      <c r="N280" s="241" t="s">
        <v>44</v>
      </c>
      <c r="O280" s="41"/>
      <c r="P280" s="196">
        <f t="shared" si="41"/>
        <v>0</v>
      </c>
      <c r="Q280" s="196">
        <v>0.036</v>
      </c>
      <c r="R280" s="196">
        <f t="shared" si="42"/>
        <v>0.036</v>
      </c>
      <c r="S280" s="196">
        <v>0</v>
      </c>
      <c r="T280" s="197">
        <f t="shared" si="43"/>
        <v>0</v>
      </c>
      <c r="AR280" s="23" t="s">
        <v>301</v>
      </c>
      <c r="AT280" s="23" t="s">
        <v>222</v>
      </c>
      <c r="AU280" s="23" t="s">
        <v>77</v>
      </c>
      <c r="AY280" s="23" t="s">
        <v>137</v>
      </c>
      <c r="BE280" s="198">
        <f t="shared" si="44"/>
        <v>0</v>
      </c>
      <c r="BF280" s="198">
        <f t="shared" si="45"/>
        <v>0</v>
      </c>
      <c r="BG280" s="198">
        <f t="shared" si="46"/>
        <v>0</v>
      </c>
      <c r="BH280" s="198">
        <f t="shared" si="47"/>
        <v>0</v>
      </c>
      <c r="BI280" s="198">
        <f t="shared" si="48"/>
        <v>0</v>
      </c>
      <c r="BJ280" s="23" t="s">
        <v>77</v>
      </c>
      <c r="BK280" s="198">
        <f t="shared" si="49"/>
        <v>0</v>
      </c>
      <c r="BL280" s="23" t="s">
        <v>216</v>
      </c>
      <c r="BM280" s="23" t="s">
        <v>642</v>
      </c>
    </row>
    <row r="281" spans="2:65" s="1" customFormat="1" ht="38.25" customHeight="1">
      <c r="B281" s="40"/>
      <c r="C281" s="187" t="s">
        <v>643</v>
      </c>
      <c r="D281" s="187" t="s">
        <v>140</v>
      </c>
      <c r="E281" s="188" t="s">
        <v>644</v>
      </c>
      <c r="F281" s="189" t="s">
        <v>645</v>
      </c>
      <c r="G281" s="190" t="s">
        <v>271</v>
      </c>
      <c r="H281" s="191">
        <v>0.073</v>
      </c>
      <c r="I281" s="192"/>
      <c r="J281" s="193">
        <f t="shared" si="40"/>
        <v>0</v>
      </c>
      <c r="K281" s="189" t="s">
        <v>144</v>
      </c>
      <c r="L281" s="60"/>
      <c r="M281" s="194" t="s">
        <v>21</v>
      </c>
      <c r="N281" s="195" t="s">
        <v>44</v>
      </c>
      <c r="O281" s="41"/>
      <c r="P281" s="196">
        <f t="shared" si="41"/>
        <v>0</v>
      </c>
      <c r="Q281" s="196">
        <v>0</v>
      </c>
      <c r="R281" s="196">
        <f t="shared" si="42"/>
        <v>0</v>
      </c>
      <c r="S281" s="196">
        <v>0</v>
      </c>
      <c r="T281" s="197">
        <f t="shared" si="43"/>
        <v>0</v>
      </c>
      <c r="AR281" s="23" t="s">
        <v>216</v>
      </c>
      <c r="AT281" s="23" t="s">
        <v>140</v>
      </c>
      <c r="AU281" s="23" t="s">
        <v>77</v>
      </c>
      <c r="AY281" s="23" t="s">
        <v>137</v>
      </c>
      <c r="BE281" s="198">
        <f t="shared" si="44"/>
        <v>0</v>
      </c>
      <c r="BF281" s="198">
        <f t="shared" si="45"/>
        <v>0</v>
      </c>
      <c r="BG281" s="198">
        <f t="shared" si="46"/>
        <v>0</v>
      </c>
      <c r="BH281" s="198">
        <f t="shared" si="47"/>
        <v>0</v>
      </c>
      <c r="BI281" s="198">
        <f t="shared" si="48"/>
        <v>0</v>
      </c>
      <c r="BJ281" s="23" t="s">
        <v>77</v>
      </c>
      <c r="BK281" s="198">
        <f t="shared" si="49"/>
        <v>0</v>
      </c>
      <c r="BL281" s="23" t="s">
        <v>216</v>
      </c>
      <c r="BM281" s="23" t="s">
        <v>646</v>
      </c>
    </row>
    <row r="282" spans="2:65" s="1" customFormat="1" ht="38.25" customHeight="1">
      <c r="B282" s="40"/>
      <c r="C282" s="187" t="s">
        <v>647</v>
      </c>
      <c r="D282" s="187" t="s">
        <v>140</v>
      </c>
      <c r="E282" s="188" t="s">
        <v>648</v>
      </c>
      <c r="F282" s="189" t="s">
        <v>649</v>
      </c>
      <c r="G282" s="190" t="s">
        <v>271</v>
      </c>
      <c r="H282" s="191">
        <v>0.073</v>
      </c>
      <c r="I282" s="192"/>
      <c r="J282" s="193">
        <f t="shared" si="40"/>
        <v>0</v>
      </c>
      <c r="K282" s="189" t="s">
        <v>144</v>
      </c>
      <c r="L282" s="60"/>
      <c r="M282" s="194" t="s">
        <v>21</v>
      </c>
      <c r="N282" s="195" t="s">
        <v>44</v>
      </c>
      <c r="O282" s="41"/>
      <c r="P282" s="196">
        <f t="shared" si="41"/>
        <v>0</v>
      </c>
      <c r="Q282" s="196">
        <v>0</v>
      </c>
      <c r="R282" s="196">
        <f t="shared" si="42"/>
        <v>0</v>
      </c>
      <c r="S282" s="196">
        <v>0</v>
      </c>
      <c r="T282" s="197">
        <f t="shared" si="43"/>
        <v>0</v>
      </c>
      <c r="AR282" s="23" t="s">
        <v>216</v>
      </c>
      <c r="AT282" s="23" t="s">
        <v>140</v>
      </c>
      <c r="AU282" s="23" t="s">
        <v>77</v>
      </c>
      <c r="AY282" s="23" t="s">
        <v>137</v>
      </c>
      <c r="BE282" s="198">
        <f t="shared" si="44"/>
        <v>0</v>
      </c>
      <c r="BF282" s="198">
        <f t="shared" si="45"/>
        <v>0</v>
      </c>
      <c r="BG282" s="198">
        <f t="shared" si="46"/>
        <v>0</v>
      </c>
      <c r="BH282" s="198">
        <f t="shared" si="47"/>
        <v>0</v>
      </c>
      <c r="BI282" s="198">
        <f t="shared" si="48"/>
        <v>0</v>
      </c>
      <c r="BJ282" s="23" t="s">
        <v>77</v>
      </c>
      <c r="BK282" s="198">
        <f t="shared" si="49"/>
        <v>0</v>
      </c>
      <c r="BL282" s="23" t="s">
        <v>216</v>
      </c>
      <c r="BM282" s="23" t="s">
        <v>650</v>
      </c>
    </row>
    <row r="283" spans="2:63" s="10" customFormat="1" ht="29.85" customHeight="1">
      <c r="B283" s="171"/>
      <c r="C283" s="172"/>
      <c r="D283" s="173" t="s">
        <v>71</v>
      </c>
      <c r="E283" s="185" t="s">
        <v>651</v>
      </c>
      <c r="F283" s="185" t="s">
        <v>652</v>
      </c>
      <c r="G283" s="172"/>
      <c r="H283" s="172"/>
      <c r="I283" s="175"/>
      <c r="J283" s="186">
        <f>BK283</f>
        <v>0</v>
      </c>
      <c r="K283" s="172"/>
      <c r="L283" s="177"/>
      <c r="M283" s="178"/>
      <c r="N283" s="179"/>
      <c r="O283" s="179"/>
      <c r="P283" s="180">
        <f>SUM(P284:P290)</f>
        <v>0</v>
      </c>
      <c r="Q283" s="179"/>
      <c r="R283" s="180">
        <f>SUM(R284:R290)</f>
        <v>0.005</v>
      </c>
      <c r="S283" s="179"/>
      <c r="T283" s="181">
        <f>SUM(T284:T290)</f>
        <v>0.002</v>
      </c>
      <c r="AR283" s="182" t="s">
        <v>77</v>
      </c>
      <c r="AT283" s="183" t="s">
        <v>71</v>
      </c>
      <c r="AU283" s="183" t="s">
        <v>80</v>
      </c>
      <c r="AY283" s="182" t="s">
        <v>137</v>
      </c>
      <c r="BK283" s="184">
        <f>SUM(BK284:BK290)</f>
        <v>0</v>
      </c>
    </row>
    <row r="284" spans="2:65" s="1" customFormat="1" ht="25.5" customHeight="1">
      <c r="B284" s="40"/>
      <c r="C284" s="187" t="s">
        <v>653</v>
      </c>
      <c r="D284" s="187" t="s">
        <v>140</v>
      </c>
      <c r="E284" s="188" t="s">
        <v>654</v>
      </c>
      <c r="F284" s="189" t="s">
        <v>655</v>
      </c>
      <c r="G284" s="190" t="s">
        <v>219</v>
      </c>
      <c r="H284" s="191">
        <v>1</v>
      </c>
      <c r="I284" s="192"/>
      <c r="J284" s="193">
        <f aca="true" t="shared" si="50" ref="J284:J290">ROUND(I284*H284,2)</f>
        <v>0</v>
      </c>
      <c r="K284" s="189" t="s">
        <v>144</v>
      </c>
      <c r="L284" s="60"/>
      <c r="M284" s="194" t="s">
        <v>21</v>
      </c>
      <c r="N284" s="195" t="s">
        <v>44</v>
      </c>
      <c r="O284" s="41"/>
      <c r="P284" s="196">
        <f aca="true" t="shared" si="51" ref="P284:P290">O284*H284</f>
        <v>0</v>
      </c>
      <c r="Q284" s="196">
        <v>0</v>
      </c>
      <c r="R284" s="196">
        <f aca="true" t="shared" si="52" ref="R284:R290">Q284*H284</f>
        <v>0</v>
      </c>
      <c r="S284" s="196">
        <v>0</v>
      </c>
      <c r="T284" s="197">
        <f aca="true" t="shared" si="53" ref="T284:T290">S284*H284</f>
        <v>0</v>
      </c>
      <c r="AR284" s="23" t="s">
        <v>216</v>
      </c>
      <c r="AT284" s="23" t="s">
        <v>140</v>
      </c>
      <c r="AU284" s="23" t="s">
        <v>77</v>
      </c>
      <c r="AY284" s="23" t="s">
        <v>137</v>
      </c>
      <c r="BE284" s="198">
        <f aca="true" t="shared" si="54" ref="BE284:BE290">IF(N284="základní",J284,0)</f>
        <v>0</v>
      </c>
      <c r="BF284" s="198">
        <f aca="true" t="shared" si="55" ref="BF284:BF290">IF(N284="snížená",J284,0)</f>
        <v>0</v>
      </c>
      <c r="BG284" s="198">
        <f aca="true" t="shared" si="56" ref="BG284:BG290">IF(N284="zákl. přenesená",J284,0)</f>
        <v>0</v>
      </c>
      <c r="BH284" s="198">
        <f aca="true" t="shared" si="57" ref="BH284:BH290">IF(N284="sníž. přenesená",J284,0)</f>
        <v>0</v>
      </c>
      <c r="BI284" s="198">
        <f aca="true" t="shared" si="58" ref="BI284:BI290">IF(N284="nulová",J284,0)</f>
        <v>0</v>
      </c>
      <c r="BJ284" s="23" t="s">
        <v>77</v>
      </c>
      <c r="BK284" s="198">
        <f aca="true" t="shared" si="59" ref="BK284:BK290">ROUND(I284*H284,2)</f>
        <v>0</v>
      </c>
      <c r="BL284" s="23" t="s">
        <v>216</v>
      </c>
      <c r="BM284" s="23" t="s">
        <v>656</v>
      </c>
    </row>
    <row r="285" spans="2:65" s="1" customFormat="1" ht="16.5" customHeight="1">
      <c r="B285" s="40"/>
      <c r="C285" s="232" t="s">
        <v>657</v>
      </c>
      <c r="D285" s="232" t="s">
        <v>222</v>
      </c>
      <c r="E285" s="233" t="s">
        <v>658</v>
      </c>
      <c r="F285" s="234" t="s">
        <v>659</v>
      </c>
      <c r="G285" s="235" t="s">
        <v>219</v>
      </c>
      <c r="H285" s="236">
        <v>1</v>
      </c>
      <c r="I285" s="237"/>
      <c r="J285" s="238">
        <f t="shared" si="50"/>
        <v>0</v>
      </c>
      <c r="K285" s="234" t="s">
        <v>21</v>
      </c>
      <c r="L285" s="239"/>
      <c r="M285" s="240" t="s">
        <v>21</v>
      </c>
      <c r="N285" s="241" t="s">
        <v>44</v>
      </c>
      <c r="O285" s="41"/>
      <c r="P285" s="196">
        <f t="shared" si="51"/>
        <v>0</v>
      </c>
      <c r="Q285" s="196">
        <v>0.005</v>
      </c>
      <c r="R285" s="196">
        <f t="shared" si="52"/>
        <v>0.005</v>
      </c>
      <c r="S285" s="196">
        <v>0</v>
      </c>
      <c r="T285" s="197">
        <f t="shared" si="53"/>
        <v>0</v>
      </c>
      <c r="AR285" s="23" t="s">
        <v>301</v>
      </c>
      <c r="AT285" s="23" t="s">
        <v>222</v>
      </c>
      <c r="AU285" s="23" t="s">
        <v>77</v>
      </c>
      <c r="AY285" s="23" t="s">
        <v>137</v>
      </c>
      <c r="BE285" s="198">
        <f t="shared" si="54"/>
        <v>0</v>
      </c>
      <c r="BF285" s="198">
        <f t="shared" si="55"/>
        <v>0</v>
      </c>
      <c r="BG285" s="198">
        <f t="shared" si="56"/>
        <v>0</v>
      </c>
      <c r="BH285" s="198">
        <f t="shared" si="57"/>
        <v>0</v>
      </c>
      <c r="BI285" s="198">
        <f t="shared" si="58"/>
        <v>0</v>
      </c>
      <c r="BJ285" s="23" t="s">
        <v>77</v>
      </c>
      <c r="BK285" s="198">
        <f t="shared" si="59"/>
        <v>0</v>
      </c>
      <c r="BL285" s="23" t="s">
        <v>216</v>
      </c>
      <c r="BM285" s="23" t="s">
        <v>660</v>
      </c>
    </row>
    <row r="286" spans="2:65" s="1" customFormat="1" ht="25.5" customHeight="1">
      <c r="B286" s="40"/>
      <c r="C286" s="187" t="s">
        <v>661</v>
      </c>
      <c r="D286" s="187" t="s">
        <v>140</v>
      </c>
      <c r="E286" s="188" t="s">
        <v>662</v>
      </c>
      <c r="F286" s="189" t="s">
        <v>663</v>
      </c>
      <c r="G286" s="190" t="s">
        <v>219</v>
      </c>
      <c r="H286" s="191">
        <v>1</v>
      </c>
      <c r="I286" s="192"/>
      <c r="J286" s="193">
        <f t="shared" si="50"/>
        <v>0</v>
      </c>
      <c r="K286" s="189" t="s">
        <v>144</v>
      </c>
      <c r="L286" s="60"/>
      <c r="M286" s="194" t="s">
        <v>21</v>
      </c>
      <c r="N286" s="195" t="s">
        <v>44</v>
      </c>
      <c r="O286" s="41"/>
      <c r="P286" s="196">
        <f t="shared" si="51"/>
        <v>0</v>
      </c>
      <c r="Q286" s="196">
        <v>0</v>
      </c>
      <c r="R286" s="196">
        <f t="shared" si="52"/>
        <v>0</v>
      </c>
      <c r="S286" s="196">
        <v>0.002</v>
      </c>
      <c r="T286" s="197">
        <f t="shared" si="53"/>
        <v>0.002</v>
      </c>
      <c r="AR286" s="23" t="s">
        <v>216</v>
      </c>
      <c r="AT286" s="23" t="s">
        <v>140</v>
      </c>
      <c r="AU286" s="23" t="s">
        <v>77</v>
      </c>
      <c r="AY286" s="23" t="s">
        <v>137</v>
      </c>
      <c r="BE286" s="198">
        <f t="shared" si="54"/>
        <v>0</v>
      </c>
      <c r="BF286" s="198">
        <f t="shared" si="55"/>
        <v>0</v>
      </c>
      <c r="BG286" s="198">
        <f t="shared" si="56"/>
        <v>0</v>
      </c>
      <c r="BH286" s="198">
        <f t="shared" si="57"/>
        <v>0</v>
      </c>
      <c r="BI286" s="198">
        <f t="shared" si="58"/>
        <v>0</v>
      </c>
      <c r="BJ286" s="23" t="s">
        <v>77</v>
      </c>
      <c r="BK286" s="198">
        <f t="shared" si="59"/>
        <v>0</v>
      </c>
      <c r="BL286" s="23" t="s">
        <v>216</v>
      </c>
      <c r="BM286" s="23" t="s">
        <v>664</v>
      </c>
    </row>
    <row r="287" spans="2:65" s="1" customFormat="1" ht="25.5" customHeight="1">
      <c r="B287" s="40"/>
      <c r="C287" s="187" t="s">
        <v>665</v>
      </c>
      <c r="D287" s="187" t="s">
        <v>140</v>
      </c>
      <c r="E287" s="188" t="s">
        <v>666</v>
      </c>
      <c r="F287" s="189" t="s">
        <v>667</v>
      </c>
      <c r="G287" s="190" t="s">
        <v>219</v>
      </c>
      <c r="H287" s="191">
        <v>1</v>
      </c>
      <c r="I287" s="192"/>
      <c r="J287" s="193">
        <f t="shared" si="50"/>
        <v>0</v>
      </c>
      <c r="K287" s="189" t="s">
        <v>144</v>
      </c>
      <c r="L287" s="60"/>
      <c r="M287" s="194" t="s">
        <v>21</v>
      </c>
      <c r="N287" s="195" t="s">
        <v>44</v>
      </c>
      <c r="O287" s="41"/>
      <c r="P287" s="196">
        <f t="shared" si="51"/>
        <v>0</v>
      </c>
      <c r="Q287" s="196">
        <v>0</v>
      </c>
      <c r="R287" s="196">
        <f t="shared" si="52"/>
        <v>0</v>
      </c>
      <c r="S287" s="196">
        <v>0</v>
      </c>
      <c r="T287" s="197">
        <f t="shared" si="53"/>
        <v>0</v>
      </c>
      <c r="AR287" s="23" t="s">
        <v>216</v>
      </c>
      <c r="AT287" s="23" t="s">
        <v>140</v>
      </c>
      <c r="AU287" s="23" t="s">
        <v>77</v>
      </c>
      <c r="AY287" s="23" t="s">
        <v>137</v>
      </c>
      <c r="BE287" s="198">
        <f t="shared" si="54"/>
        <v>0</v>
      </c>
      <c r="BF287" s="198">
        <f t="shared" si="55"/>
        <v>0</v>
      </c>
      <c r="BG287" s="198">
        <f t="shared" si="56"/>
        <v>0</v>
      </c>
      <c r="BH287" s="198">
        <f t="shared" si="57"/>
        <v>0</v>
      </c>
      <c r="BI287" s="198">
        <f t="shared" si="58"/>
        <v>0</v>
      </c>
      <c r="BJ287" s="23" t="s">
        <v>77</v>
      </c>
      <c r="BK287" s="198">
        <f t="shared" si="59"/>
        <v>0</v>
      </c>
      <c r="BL287" s="23" t="s">
        <v>216</v>
      </c>
      <c r="BM287" s="23" t="s">
        <v>668</v>
      </c>
    </row>
    <row r="288" spans="2:65" s="1" customFormat="1" ht="16.5" customHeight="1">
      <c r="B288" s="40"/>
      <c r="C288" s="232" t="s">
        <v>669</v>
      </c>
      <c r="D288" s="232" t="s">
        <v>222</v>
      </c>
      <c r="E288" s="233" t="s">
        <v>71</v>
      </c>
      <c r="F288" s="234" t="s">
        <v>670</v>
      </c>
      <c r="G288" s="235" t="s">
        <v>553</v>
      </c>
      <c r="H288" s="236">
        <v>1</v>
      </c>
      <c r="I288" s="237"/>
      <c r="J288" s="238">
        <f t="shared" si="50"/>
        <v>0</v>
      </c>
      <c r="K288" s="234" t="s">
        <v>21</v>
      </c>
      <c r="L288" s="239"/>
      <c r="M288" s="240" t="s">
        <v>21</v>
      </c>
      <c r="N288" s="241" t="s">
        <v>44</v>
      </c>
      <c r="O288" s="41"/>
      <c r="P288" s="196">
        <f t="shared" si="51"/>
        <v>0</v>
      </c>
      <c r="Q288" s="196">
        <v>0</v>
      </c>
      <c r="R288" s="196">
        <f t="shared" si="52"/>
        <v>0</v>
      </c>
      <c r="S288" s="196">
        <v>0</v>
      </c>
      <c r="T288" s="197">
        <f t="shared" si="53"/>
        <v>0</v>
      </c>
      <c r="AR288" s="23" t="s">
        <v>301</v>
      </c>
      <c r="AT288" s="23" t="s">
        <v>222</v>
      </c>
      <c r="AU288" s="23" t="s">
        <v>77</v>
      </c>
      <c r="AY288" s="23" t="s">
        <v>137</v>
      </c>
      <c r="BE288" s="198">
        <f t="shared" si="54"/>
        <v>0</v>
      </c>
      <c r="BF288" s="198">
        <f t="shared" si="55"/>
        <v>0</v>
      </c>
      <c r="BG288" s="198">
        <f t="shared" si="56"/>
        <v>0</v>
      </c>
      <c r="BH288" s="198">
        <f t="shared" si="57"/>
        <v>0</v>
      </c>
      <c r="BI288" s="198">
        <f t="shared" si="58"/>
        <v>0</v>
      </c>
      <c r="BJ288" s="23" t="s">
        <v>77</v>
      </c>
      <c r="BK288" s="198">
        <f t="shared" si="59"/>
        <v>0</v>
      </c>
      <c r="BL288" s="23" t="s">
        <v>216</v>
      </c>
      <c r="BM288" s="23" t="s">
        <v>671</v>
      </c>
    </row>
    <row r="289" spans="2:65" s="1" customFormat="1" ht="38.25" customHeight="1">
      <c r="B289" s="40"/>
      <c r="C289" s="187" t="s">
        <v>672</v>
      </c>
      <c r="D289" s="187" t="s">
        <v>140</v>
      </c>
      <c r="E289" s="188" t="s">
        <v>673</v>
      </c>
      <c r="F289" s="189" t="s">
        <v>674</v>
      </c>
      <c r="G289" s="190" t="s">
        <v>271</v>
      </c>
      <c r="H289" s="191">
        <v>0.005</v>
      </c>
      <c r="I289" s="192"/>
      <c r="J289" s="193">
        <f t="shared" si="50"/>
        <v>0</v>
      </c>
      <c r="K289" s="189" t="s">
        <v>144</v>
      </c>
      <c r="L289" s="60"/>
      <c r="M289" s="194" t="s">
        <v>21</v>
      </c>
      <c r="N289" s="195" t="s">
        <v>44</v>
      </c>
      <c r="O289" s="41"/>
      <c r="P289" s="196">
        <f t="shared" si="51"/>
        <v>0</v>
      </c>
      <c r="Q289" s="196">
        <v>0</v>
      </c>
      <c r="R289" s="196">
        <f t="shared" si="52"/>
        <v>0</v>
      </c>
      <c r="S289" s="196">
        <v>0</v>
      </c>
      <c r="T289" s="197">
        <f t="shared" si="53"/>
        <v>0</v>
      </c>
      <c r="AR289" s="23" t="s">
        <v>216</v>
      </c>
      <c r="AT289" s="23" t="s">
        <v>140</v>
      </c>
      <c r="AU289" s="23" t="s">
        <v>77</v>
      </c>
      <c r="AY289" s="23" t="s">
        <v>137</v>
      </c>
      <c r="BE289" s="198">
        <f t="shared" si="54"/>
        <v>0</v>
      </c>
      <c r="BF289" s="198">
        <f t="shared" si="55"/>
        <v>0</v>
      </c>
      <c r="BG289" s="198">
        <f t="shared" si="56"/>
        <v>0</v>
      </c>
      <c r="BH289" s="198">
        <f t="shared" si="57"/>
        <v>0</v>
      </c>
      <c r="BI289" s="198">
        <f t="shared" si="58"/>
        <v>0</v>
      </c>
      <c r="BJ289" s="23" t="s">
        <v>77</v>
      </c>
      <c r="BK289" s="198">
        <f t="shared" si="59"/>
        <v>0</v>
      </c>
      <c r="BL289" s="23" t="s">
        <v>216</v>
      </c>
      <c r="BM289" s="23" t="s">
        <v>675</v>
      </c>
    </row>
    <row r="290" spans="2:65" s="1" customFormat="1" ht="38.25" customHeight="1">
      <c r="B290" s="40"/>
      <c r="C290" s="187" t="s">
        <v>676</v>
      </c>
      <c r="D290" s="187" t="s">
        <v>140</v>
      </c>
      <c r="E290" s="188" t="s">
        <v>677</v>
      </c>
      <c r="F290" s="189" t="s">
        <v>678</v>
      </c>
      <c r="G290" s="190" t="s">
        <v>271</v>
      </c>
      <c r="H290" s="191">
        <v>0.005</v>
      </c>
      <c r="I290" s="192"/>
      <c r="J290" s="193">
        <f t="shared" si="50"/>
        <v>0</v>
      </c>
      <c r="K290" s="189" t="s">
        <v>144</v>
      </c>
      <c r="L290" s="60"/>
      <c r="M290" s="194" t="s">
        <v>21</v>
      </c>
      <c r="N290" s="195" t="s">
        <v>44</v>
      </c>
      <c r="O290" s="41"/>
      <c r="P290" s="196">
        <f t="shared" si="51"/>
        <v>0</v>
      </c>
      <c r="Q290" s="196">
        <v>0</v>
      </c>
      <c r="R290" s="196">
        <f t="shared" si="52"/>
        <v>0</v>
      </c>
      <c r="S290" s="196">
        <v>0</v>
      </c>
      <c r="T290" s="197">
        <f t="shared" si="53"/>
        <v>0</v>
      </c>
      <c r="AR290" s="23" t="s">
        <v>216</v>
      </c>
      <c r="AT290" s="23" t="s">
        <v>140</v>
      </c>
      <c r="AU290" s="23" t="s">
        <v>77</v>
      </c>
      <c r="AY290" s="23" t="s">
        <v>137</v>
      </c>
      <c r="BE290" s="198">
        <f t="shared" si="54"/>
        <v>0</v>
      </c>
      <c r="BF290" s="198">
        <f t="shared" si="55"/>
        <v>0</v>
      </c>
      <c r="BG290" s="198">
        <f t="shared" si="56"/>
        <v>0</v>
      </c>
      <c r="BH290" s="198">
        <f t="shared" si="57"/>
        <v>0</v>
      </c>
      <c r="BI290" s="198">
        <f t="shared" si="58"/>
        <v>0</v>
      </c>
      <c r="BJ290" s="23" t="s">
        <v>77</v>
      </c>
      <c r="BK290" s="198">
        <f t="shared" si="59"/>
        <v>0</v>
      </c>
      <c r="BL290" s="23" t="s">
        <v>216</v>
      </c>
      <c r="BM290" s="23" t="s">
        <v>679</v>
      </c>
    </row>
    <row r="291" spans="2:63" s="10" customFormat="1" ht="29.85" customHeight="1">
      <c r="B291" s="171"/>
      <c r="C291" s="172"/>
      <c r="D291" s="173" t="s">
        <v>71</v>
      </c>
      <c r="E291" s="185" t="s">
        <v>680</v>
      </c>
      <c r="F291" s="185" t="s">
        <v>681</v>
      </c>
      <c r="G291" s="172"/>
      <c r="H291" s="172"/>
      <c r="I291" s="175"/>
      <c r="J291" s="186">
        <f>BK291</f>
        <v>0</v>
      </c>
      <c r="K291" s="172"/>
      <c r="L291" s="177"/>
      <c r="M291" s="178"/>
      <c r="N291" s="179"/>
      <c r="O291" s="179"/>
      <c r="P291" s="180">
        <f>SUM(P292:P306)</f>
        <v>0</v>
      </c>
      <c r="Q291" s="179"/>
      <c r="R291" s="180">
        <f>SUM(R292:R306)</f>
        <v>0.31055</v>
      </c>
      <c r="S291" s="179"/>
      <c r="T291" s="181">
        <f>SUM(T292:T306)</f>
        <v>0</v>
      </c>
      <c r="AR291" s="182" t="s">
        <v>77</v>
      </c>
      <c r="AT291" s="183" t="s">
        <v>71</v>
      </c>
      <c r="AU291" s="183" t="s">
        <v>80</v>
      </c>
      <c r="AY291" s="182" t="s">
        <v>137</v>
      </c>
      <c r="BK291" s="184">
        <f>SUM(BK292:BK306)</f>
        <v>0</v>
      </c>
    </row>
    <row r="292" spans="2:65" s="1" customFormat="1" ht="38.25" customHeight="1">
      <c r="B292" s="40"/>
      <c r="C292" s="187" t="s">
        <v>682</v>
      </c>
      <c r="D292" s="187" t="s">
        <v>140</v>
      </c>
      <c r="E292" s="188" t="s">
        <v>683</v>
      </c>
      <c r="F292" s="189" t="s">
        <v>684</v>
      </c>
      <c r="G292" s="190" t="s">
        <v>143</v>
      </c>
      <c r="H292" s="191">
        <v>11.7</v>
      </c>
      <c r="I292" s="192"/>
      <c r="J292" s="193">
        <f>ROUND(I292*H292,2)</f>
        <v>0</v>
      </c>
      <c r="K292" s="189" t="s">
        <v>144</v>
      </c>
      <c r="L292" s="60"/>
      <c r="M292" s="194" t="s">
        <v>21</v>
      </c>
      <c r="N292" s="195" t="s">
        <v>44</v>
      </c>
      <c r="O292" s="41"/>
      <c r="P292" s="196">
        <f>O292*H292</f>
        <v>0</v>
      </c>
      <c r="Q292" s="196">
        <v>0.02541</v>
      </c>
      <c r="R292" s="196">
        <f>Q292*H292</f>
        <v>0.297297</v>
      </c>
      <c r="S292" s="196">
        <v>0</v>
      </c>
      <c r="T292" s="197">
        <f>S292*H292</f>
        <v>0</v>
      </c>
      <c r="AR292" s="23" t="s">
        <v>216</v>
      </c>
      <c r="AT292" s="23" t="s">
        <v>140</v>
      </c>
      <c r="AU292" s="23" t="s">
        <v>77</v>
      </c>
      <c r="AY292" s="23" t="s">
        <v>137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23" t="s">
        <v>77</v>
      </c>
      <c r="BK292" s="198">
        <f>ROUND(I292*H292,2)</f>
        <v>0</v>
      </c>
      <c r="BL292" s="23" t="s">
        <v>216</v>
      </c>
      <c r="BM292" s="23" t="s">
        <v>685</v>
      </c>
    </row>
    <row r="293" spans="2:51" s="11" customFormat="1" ht="13.5">
      <c r="B293" s="199"/>
      <c r="C293" s="200"/>
      <c r="D293" s="201" t="s">
        <v>147</v>
      </c>
      <c r="E293" s="202" t="s">
        <v>21</v>
      </c>
      <c r="F293" s="203" t="s">
        <v>686</v>
      </c>
      <c r="G293" s="200"/>
      <c r="H293" s="204">
        <v>5.85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147</v>
      </c>
      <c r="AU293" s="210" t="s">
        <v>77</v>
      </c>
      <c r="AV293" s="11" t="s">
        <v>77</v>
      </c>
      <c r="AW293" s="11" t="s">
        <v>36</v>
      </c>
      <c r="AX293" s="11" t="s">
        <v>72</v>
      </c>
      <c r="AY293" s="210" t="s">
        <v>137</v>
      </c>
    </row>
    <row r="294" spans="2:51" s="11" customFormat="1" ht="13.5">
      <c r="B294" s="199"/>
      <c r="C294" s="200"/>
      <c r="D294" s="201" t="s">
        <v>147</v>
      </c>
      <c r="E294" s="202" t="s">
        <v>21</v>
      </c>
      <c r="F294" s="203" t="s">
        <v>687</v>
      </c>
      <c r="G294" s="200"/>
      <c r="H294" s="204">
        <v>2.47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147</v>
      </c>
      <c r="AU294" s="210" t="s">
        <v>77</v>
      </c>
      <c r="AV294" s="11" t="s">
        <v>77</v>
      </c>
      <c r="AW294" s="11" t="s">
        <v>36</v>
      </c>
      <c r="AX294" s="11" t="s">
        <v>72</v>
      </c>
      <c r="AY294" s="210" t="s">
        <v>137</v>
      </c>
    </row>
    <row r="295" spans="2:51" s="11" customFormat="1" ht="13.5">
      <c r="B295" s="199"/>
      <c r="C295" s="200"/>
      <c r="D295" s="201" t="s">
        <v>147</v>
      </c>
      <c r="E295" s="202" t="s">
        <v>21</v>
      </c>
      <c r="F295" s="203" t="s">
        <v>688</v>
      </c>
      <c r="G295" s="200"/>
      <c r="H295" s="204">
        <v>3.38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147</v>
      </c>
      <c r="AU295" s="210" t="s">
        <v>77</v>
      </c>
      <c r="AV295" s="11" t="s">
        <v>77</v>
      </c>
      <c r="AW295" s="11" t="s">
        <v>36</v>
      </c>
      <c r="AX295" s="11" t="s">
        <v>72</v>
      </c>
      <c r="AY295" s="210" t="s">
        <v>137</v>
      </c>
    </row>
    <row r="296" spans="2:51" s="12" customFormat="1" ht="13.5">
      <c r="B296" s="211"/>
      <c r="C296" s="212"/>
      <c r="D296" s="201" t="s">
        <v>147</v>
      </c>
      <c r="E296" s="213" t="s">
        <v>21</v>
      </c>
      <c r="F296" s="214" t="s">
        <v>156</v>
      </c>
      <c r="G296" s="212"/>
      <c r="H296" s="215">
        <v>11.7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147</v>
      </c>
      <c r="AU296" s="221" t="s">
        <v>77</v>
      </c>
      <c r="AV296" s="12" t="s">
        <v>145</v>
      </c>
      <c r="AW296" s="12" t="s">
        <v>36</v>
      </c>
      <c r="AX296" s="12" t="s">
        <v>80</v>
      </c>
      <c r="AY296" s="221" t="s">
        <v>137</v>
      </c>
    </row>
    <row r="297" spans="2:65" s="1" customFormat="1" ht="38.25" customHeight="1">
      <c r="B297" s="40"/>
      <c r="C297" s="187" t="s">
        <v>689</v>
      </c>
      <c r="D297" s="187" t="s">
        <v>140</v>
      </c>
      <c r="E297" s="188" t="s">
        <v>690</v>
      </c>
      <c r="F297" s="189" t="s">
        <v>691</v>
      </c>
      <c r="G297" s="190" t="s">
        <v>334</v>
      </c>
      <c r="H297" s="191">
        <v>9.575</v>
      </c>
      <c r="I297" s="192"/>
      <c r="J297" s="193">
        <f>ROUND(I297*H297,2)</f>
        <v>0</v>
      </c>
      <c r="K297" s="189" t="s">
        <v>144</v>
      </c>
      <c r="L297" s="60"/>
      <c r="M297" s="194" t="s">
        <v>21</v>
      </c>
      <c r="N297" s="195" t="s">
        <v>44</v>
      </c>
      <c r="O297" s="41"/>
      <c r="P297" s="196">
        <f>O297*H297</f>
        <v>0</v>
      </c>
      <c r="Q297" s="196">
        <v>4E-05</v>
      </c>
      <c r="R297" s="196">
        <f>Q297*H297</f>
        <v>0.000383</v>
      </c>
      <c r="S297" s="196">
        <v>0</v>
      </c>
      <c r="T297" s="197">
        <f>S297*H297</f>
        <v>0</v>
      </c>
      <c r="AR297" s="23" t="s">
        <v>216</v>
      </c>
      <c r="AT297" s="23" t="s">
        <v>140</v>
      </c>
      <c r="AU297" s="23" t="s">
        <v>77</v>
      </c>
      <c r="AY297" s="23" t="s">
        <v>137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23" t="s">
        <v>77</v>
      </c>
      <c r="BK297" s="198">
        <f>ROUND(I297*H297,2)</f>
        <v>0</v>
      </c>
      <c r="BL297" s="23" t="s">
        <v>216</v>
      </c>
      <c r="BM297" s="23" t="s">
        <v>692</v>
      </c>
    </row>
    <row r="298" spans="2:51" s="11" customFormat="1" ht="13.5">
      <c r="B298" s="199"/>
      <c r="C298" s="200"/>
      <c r="D298" s="201" t="s">
        <v>147</v>
      </c>
      <c r="E298" s="202" t="s">
        <v>21</v>
      </c>
      <c r="F298" s="203" t="s">
        <v>336</v>
      </c>
      <c r="G298" s="200"/>
      <c r="H298" s="204">
        <v>9.575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147</v>
      </c>
      <c r="AU298" s="210" t="s">
        <v>77</v>
      </c>
      <c r="AV298" s="11" t="s">
        <v>77</v>
      </c>
      <c r="AW298" s="11" t="s">
        <v>36</v>
      </c>
      <c r="AX298" s="11" t="s">
        <v>72</v>
      </c>
      <c r="AY298" s="210" t="s">
        <v>137</v>
      </c>
    </row>
    <row r="299" spans="2:51" s="12" customFormat="1" ht="13.5">
      <c r="B299" s="211"/>
      <c r="C299" s="212"/>
      <c r="D299" s="201" t="s">
        <v>147</v>
      </c>
      <c r="E299" s="213" t="s">
        <v>21</v>
      </c>
      <c r="F299" s="214" t="s">
        <v>156</v>
      </c>
      <c r="G299" s="212"/>
      <c r="H299" s="215">
        <v>9.575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147</v>
      </c>
      <c r="AU299" s="221" t="s">
        <v>77</v>
      </c>
      <c r="AV299" s="12" t="s">
        <v>145</v>
      </c>
      <c r="AW299" s="12" t="s">
        <v>36</v>
      </c>
      <c r="AX299" s="12" t="s">
        <v>80</v>
      </c>
      <c r="AY299" s="221" t="s">
        <v>137</v>
      </c>
    </row>
    <row r="300" spans="2:65" s="1" customFormat="1" ht="25.5" customHeight="1">
      <c r="B300" s="40"/>
      <c r="C300" s="187" t="s">
        <v>693</v>
      </c>
      <c r="D300" s="187" t="s">
        <v>140</v>
      </c>
      <c r="E300" s="188" t="s">
        <v>694</v>
      </c>
      <c r="F300" s="189" t="s">
        <v>695</v>
      </c>
      <c r="G300" s="190" t="s">
        <v>143</v>
      </c>
      <c r="H300" s="191">
        <v>11.7</v>
      </c>
      <c r="I300" s="192"/>
      <c r="J300" s="193">
        <f>ROUND(I300*H300,2)</f>
        <v>0</v>
      </c>
      <c r="K300" s="189" t="s">
        <v>144</v>
      </c>
      <c r="L300" s="60"/>
      <c r="M300" s="194" t="s">
        <v>21</v>
      </c>
      <c r="N300" s="195" t="s">
        <v>44</v>
      </c>
      <c r="O300" s="41"/>
      <c r="P300" s="196">
        <f>O300*H300</f>
        <v>0</v>
      </c>
      <c r="Q300" s="196">
        <v>0</v>
      </c>
      <c r="R300" s="196">
        <f>Q300*H300</f>
        <v>0</v>
      </c>
      <c r="S300" s="196">
        <v>0</v>
      </c>
      <c r="T300" s="197">
        <f>S300*H300</f>
        <v>0</v>
      </c>
      <c r="AR300" s="23" t="s">
        <v>216</v>
      </c>
      <c r="AT300" s="23" t="s">
        <v>140</v>
      </c>
      <c r="AU300" s="23" t="s">
        <v>77</v>
      </c>
      <c r="AY300" s="23" t="s">
        <v>137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23" t="s">
        <v>77</v>
      </c>
      <c r="BK300" s="198">
        <f>ROUND(I300*H300,2)</f>
        <v>0</v>
      </c>
      <c r="BL300" s="23" t="s">
        <v>216</v>
      </c>
      <c r="BM300" s="23" t="s">
        <v>696</v>
      </c>
    </row>
    <row r="301" spans="2:65" s="1" customFormat="1" ht="25.5" customHeight="1">
      <c r="B301" s="40"/>
      <c r="C301" s="187" t="s">
        <v>697</v>
      </c>
      <c r="D301" s="187" t="s">
        <v>140</v>
      </c>
      <c r="E301" s="188" t="s">
        <v>698</v>
      </c>
      <c r="F301" s="189" t="s">
        <v>699</v>
      </c>
      <c r="G301" s="190" t="s">
        <v>143</v>
      </c>
      <c r="H301" s="191">
        <v>11.7</v>
      </c>
      <c r="I301" s="192"/>
      <c r="J301" s="193">
        <f>ROUND(I301*H301,2)</f>
        <v>0</v>
      </c>
      <c r="K301" s="189" t="s">
        <v>144</v>
      </c>
      <c r="L301" s="60"/>
      <c r="M301" s="194" t="s">
        <v>21</v>
      </c>
      <c r="N301" s="195" t="s">
        <v>44</v>
      </c>
      <c r="O301" s="41"/>
      <c r="P301" s="196">
        <f>O301*H301</f>
        <v>0</v>
      </c>
      <c r="Q301" s="196">
        <v>0.0007</v>
      </c>
      <c r="R301" s="196">
        <f>Q301*H301</f>
        <v>0.00819</v>
      </c>
      <c r="S301" s="196">
        <v>0</v>
      </c>
      <c r="T301" s="197">
        <f>S301*H301</f>
        <v>0</v>
      </c>
      <c r="AR301" s="23" t="s">
        <v>216</v>
      </c>
      <c r="AT301" s="23" t="s">
        <v>140</v>
      </c>
      <c r="AU301" s="23" t="s">
        <v>77</v>
      </c>
      <c r="AY301" s="23" t="s">
        <v>137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23" t="s">
        <v>77</v>
      </c>
      <c r="BK301" s="198">
        <f>ROUND(I301*H301,2)</f>
        <v>0</v>
      </c>
      <c r="BL301" s="23" t="s">
        <v>216</v>
      </c>
      <c r="BM301" s="23" t="s">
        <v>700</v>
      </c>
    </row>
    <row r="302" spans="2:65" s="1" customFormat="1" ht="25.5" customHeight="1">
      <c r="B302" s="40"/>
      <c r="C302" s="187" t="s">
        <v>701</v>
      </c>
      <c r="D302" s="187" t="s">
        <v>140</v>
      </c>
      <c r="E302" s="188" t="s">
        <v>702</v>
      </c>
      <c r="F302" s="189" t="s">
        <v>703</v>
      </c>
      <c r="G302" s="190" t="s">
        <v>143</v>
      </c>
      <c r="H302" s="191">
        <v>23.4</v>
      </c>
      <c r="I302" s="192"/>
      <c r="J302" s="193">
        <f>ROUND(I302*H302,2)</f>
        <v>0</v>
      </c>
      <c r="K302" s="189" t="s">
        <v>144</v>
      </c>
      <c r="L302" s="60"/>
      <c r="M302" s="194" t="s">
        <v>21</v>
      </c>
      <c r="N302" s="195" t="s">
        <v>44</v>
      </c>
      <c r="O302" s="41"/>
      <c r="P302" s="196">
        <f>O302*H302</f>
        <v>0</v>
      </c>
      <c r="Q302" s="196">
        <v>0.0002</v>
      </c>
      <c r="R302" s="196">
        <f>Q302*H302</f>
        <v>0.00468</v>
      </c>
      <c r="S302" s="196">
        <v>0</v>
      </c>
      <c r="T302" s="197">
        <f>S302*H302</f>
        <v>0</v>
      </c>
      <c r="AR302" s="23" t="s">
        <v>216</v>
      </c>
      <c r="AT302" s="23" t="s">
        <v>140</v>
      </c>
      <c r="AU302" s="23" t="s">
        <v>77</v>
      </c>
      <c r="AY302" s="23" t="s">
        <v>137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23" t="s">
        <v>77</v>
      </c>
      <c r="BK302" s="198">
        <f>ROUND(I302*H302,2)</f>
        <v>0</v>
      </c>
      <c r="BL302" s="23" t="s">
        <v>216</v>
      </c>
      <c r="BM302" s="23" t="s">
        <v>704</v>
      </c>
    </row>
    <row r="303" spans="2:51" s="11" customFormat="1" ht="13.5">
      <c r="B303" s="199"/>
      <c r="C303" s="200"/>
      <c r="D303" s="201" t="s">
        <v>147</v>
      </c>
      <c r="E303" s="202" t="s">
        <v>21</v>
      </c>
      <c r="F303" s="203" t="s">
        <v>705</v>
      </c>
      <c r="G303" s="200"/>
      <c r="H303" s="204">
        <v>23.4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147</v>
      </c>
      <c r="AU303" s="210" t="s">
        <v>77</v>
      </c>
      <c r="AV303" s="11" t="s">
        <v>77</v>
      </c>
      <c r="AW303" s="11" t="s">
        <v>36</v>
      </c>
      <c r="AX303" s="11" t="s">
        <v>72</v>
      </c>
      <c r="AY303" s="210" t="s">
        <v>137</v>
      </c>
    </row>
    <row r="304" spans="2:51" s="12" customFormat="1" ht="13.5">
      <c r="B304" s="211"/>
      <c r="C304" s="212"/>
      <c r="D304" s="201" t="s">
        <v>147</v>
      </c>
      <c r="E304" s="213" t="s">
        <v>21</v>
      </c>
      <c r="F304" s="214" t="s">
        <v>156</v>
      </c>
      <c r="G304" s="212"/>
      <c r="H304" s="215">
        <v>23.4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147</v>
      </c>
      <c r="AU304" s="221" t="s">
        <v>77</v>
      </c>
      <c r="AV304" s="12" t="s">
        <v>145</v>
      </c>
      <c r="AW304" s="12" t="s">
        <v>36</v>
      </c>
      <c r="AX304" s="12" t="s">
        <v>80</v>
      </c>
      <c r="AY304" s="221" t="s">
        <v>137</v>
      </c>
    </row>
    <row r="305" spans="2:65" s="1" customFormat="1" ht="51" customHeight="1">
      <c r="B305" s="40"/>
      <c r="C305" s="187" t="s">
        <v>706</v>
      </c>
      <c r="D305" s="187" t="s">
        <v>140</v>
      </c>
      <c r="E305" s="188" t="s">
        <v>707</v>
      </c>
      <c r="F305" s="189" t="s">
        <v>708</v>
      </c>
      <c r="G305" s="190" t="s">
        <v>271</v>
      </c>
      <c r="H305" s="191">
        <v>0.311</v>
      </c>
      <c r="I305" s="192"/>
      <c r="J305" s="193">
        <f>ROUND(I305*H305,2)</f>
        <v>0</v>
      </c>
      <c r="K305" s="189" t="s">
        <v>144</v>
      </c>
      <c r="L305" s="60"/>
      <c r="M305" s="194" t="s">
        <v>21</v>
      </c>
      <c r="N305" s="195" t="s">
        <v>44</v>
      </c>
      <c r="O305" s="41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AR305" s="23" t="s">
        <v>216</v>
      </c>
      <c r="AT305" s="23" t="s">
        <v>140</v>
      </c>
      <c r="AU305" s="23" t="s">
        <v>77</v>
      </c>
      <c r="AY305" s="23" t="s">
        <v>137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23" t="s">
        <v>77</v>
      </c>
      <c r="BK305" s="198">
        <f>ROUND(I305*H305,2)</f>
        <v>0</v>
      </c>
      <c r="BL305" s="23" t="s">
        <v>216</v>
      </c>
      <c r="BM305" s="23" t="s">
        <v>709</v>
      </c>
    </row>
    <row r="306" spans="2:65" s="1" customFormat="1" ht="38.25" customHeight="1">
      <c r="B306" s="40"/>
      <c r="C306" s="187" t="s">
        <v>710</v>
      </c>
      <c r="D306" s="187" t="s">
        <v>140</v>
      </c>
      <c r="E306" s="188" t="s">
        <v>711</v>
      </c>
      <c r="F306" s="189" t="s">
        <v>712</v>
      </c>
      <c r="G306" s="190" t="s">
        <v>271</v>
      </c>
      <c r="H306" s="191">
        <v>0.311</v>
      </c>
      <c r="I306" s="192"/>
      <c r="J306" s="193">
        <f>ROUND(I306*H306,2)</f>
        <v>0</v>
      </c>
      <c r="K306" s="189" t="s">
        <v>144</v>
      </c>
      <c r="L306" s="60"/>
      <c r="M306" s="194" t="s">
        <v>21</v>
      </c>
      <c r="N306" s="195" t="s">
        <v>44</v>
      </c>
      <c r="O306" s="41"/>
      <c r="P306" s="196">
        <f>O306*H306</f>
        <v>0</v>
      </c>
      <c r="Q306" s="196">
        <v>0</v>
      </c>
      <c r="R306" s="196">
        <f>Q306*H306</f>
        <v>0</v>
      </c>
      <c r="S306" s="196">
        <v>0</v>
      </c>
      <c r="T306" s="197">
        <f>S306*H306</f>
        <v>0</v>
      </c>
      <c r="AR306" s="23" t="s">
        <v>216</v>
      </c>
      <c r="AT306" s="23" t="s">
        <v>140</v>
      </c>
      <c r="AU306" s="23" t="s">
        <v>77</v>
      </c>
      <c r="AY306" s="23" t="s">
        <v>137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23" t="s">
        <v>77</v>
      </c>
      <c r="BK306" s="198">
        <f>ROUND(I306*H306,2)</f>
        <v>0</v>
      </c>
      <c r="BL306" s="23" t="s">
        <v>216</v>
      </c>
      <c r="BM306" s="23" t="s">
        <v>713</v>
      </c>
    </row>
    <row r="307" spans="2:63" s="10" customFormat="1" ht="29.85" customHeight="1">
      <c r="B307" s="171"/>
      <c r="C307" s="172"/>
      <c r="D307" s="173" t="s">
        <v>71</v>
      </c>
      <c r="E307" s="185" t="s">
        <v>714</v>
      </c>
      <c r="F307" s="185" t="s">
        <v>715</v>
      </c>
      <c r="G307" s="172"/>
      <c r="H307" s="172"/>
      <c r="I307" s="175"/>
      <c r="J307" s="186">
        <f>BK307</f>
        <v>0</v>
      </c>
      <c r="K307" s="172"/>
      <c r="L307" s="177"/>
      <c r="M307" s="178"/>
      <c r="N307" s="179"/>
      <c r="O307" s="179"/>
      <c r="P307" s="180">
        <f>SUM(P308:P326)</f>
        <v>0</v>
      </c>
      <c r="Q307" s="179"/>
      <c r="R307" s="180">
        <f>SUM(R308:R326)</f>
        <v>0.0185</v>
      </c>
      <c r="S307" s="179"/>
      <c r="T307" s="181">
        <f>SUM(T308:T326)</f>
        <v>0.252387</v>
      </c>
      <c r="AR307" s="182" t="s">
        <v>77</v>
      </c>
      <c r="AT307" s="183" t="s">
        <v>71</v>
      </c>
      <c r="AU307" s="183" t="s">
        <v>80</v>
      </c>
      <c r="AY307" s="182" t="s">
        <v>137</v>
      </c>
      <c r="BK307" s="184">
        <f>SUM(BK308:BK326)</f>
        <v>0</v>
      </c>
    </row>
    <row r="308" spans="2:65" s="1" customFormat="1" ht="16.5" customHeight="1">
      <c r="B308" s="40"/>
      <c r="C308" s="187" t="s">
        <v>716</v>
      </c>
      <c r="D308" s="187" t="s">
        <v>140</v>
      </c>
      <c r="E308" s="188" t="s">
        <v>717</v>
      </c>
      <c r="F308" s="189" t="s">
        <v>718</v>
      </c>
      <c r="G308" s="190" t="s">
        <v>143</v>
      </c>
      <c r="H308" s="191">
        <v>3.18</v>
      </c>
      <c r="I308" s="192"/>
      <c r="J308" s="193">
        <f>ROUND(I308*H308,2)</f>
        <v>0</v>
      </c>
      <c r="K308" s="189" t="s">
        <v>144</v>
      </c>
      <c r="L308" s="60"/>
      <c r="M308" s="194" t="s">
        <v>21</v>
      </c>
      <c r="N308" s="195" t="s">
        <v>44</v>
      </c>
      <c r="O308" s="41"/>
      <c r="P308" s="196">
        <f>O308*H308</f>
        <v>0</v>
      </c>
      <c r="Q308" s="196">
        <v>0</v>
      </c>
      <c r="R308" s="196">
        <f>Q308*H308</f>
        <v>0</v>
      </c>
      <c r="S308" s="196">
        <v>0.02465</v>
      </c>
      <c r="T308" s="197">
        <f>S308*H308</f>
        <v>0.078387</v>
      </c>
      <c r="AR308" s="23" t="s">
        <v>216</v>
      </c>
      <c r="AT308" s="23" t="s">
        <v>140</v>
      </c>
      <c r="AU308" s="23" t="s">
        <v>77</v>
      </c>
      <c r="AY308" s="23" t="s">
        <v>137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23" t="s">
        <v>77</v>
      </c>
      <c r="BK308" s="198">
        <f>ROUND(I308*H308,2)</f>
        <v>0</v>
      </c>
      <c r="BL308" s="23" t="s">
        <v>216</v>
      </c>
      <c r="BM308" s="23" t="s">
        <v>719</v>
      </c>
    </row>
    <row r="309" spans="2:51" s="13" customFormat="1" ht="13.5">
      <c r="B309" s="222"/>
      <c r="C309" s="223"/>
      <c r="D309" s="201" t="s">
        <v>147</v>
      </c>
      <c r="E309" s="224" t="s">
        <v>21</v>
      </c>
      <c r="F309" s="225" t="s">
        <v>720</v>
      </c>
      <c r="G309" s="223"/>
      <c r="H309" s="224" t="s">
        <v>21</v>
      </c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147</v>
      </c>
      <c r="AU309" s="231" t="s">
        <v>77</v>
      </c>
      <c r="AV309" s="13" t="s">
        <v>80</v>
      </c>
      <c r="AW309" s="13" t="s">
        <v>36</v>
      </c>
      <c r="AX309" s="13" t="s">
        <v>72</v>
      </c>
      <c r="AY309" s="231" t="s">
        <v>137</v>
      </c>
    </row>
    <row r="310" spans="2:51" s="11" customFormat="1" ht="13.5">
      <c r="B310" s="199"/>
      <c r="C310" s="200"/>
      <c r="D310" s="201" t="s">
        <v>147</v>
      </c>
      <c r="E310" s="202" t="s">
        <v>21</v>
      </c>
      <c r="F310" s="203" t="s">
        <v>721</v>
      </c>
      <c r="G310" s="200"/>
      <c r="H310" s="204">
        <v>3.18</v>
      </c>
      <c r="I310" s="205"/>
      <c r="J310" s="200"/>
      <c r="K310" s="200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147</v>
      </c>
      <c r="AU310" s="210" t="s">
        <v>77</v>
      </c>
      <c r="AV310" s="11" t="s">
        <v>77</v>
      </c>
      <c r="AW310" s="11" t="s">
        <v>36</v>
      </c>
      <c r="AX310" s="11" t="s">
        <v>72</v>
      </c>
      <c r="AY310" s="210" t="s">
        <v>137</v>
      </c>
    </row>
    <row r="311" spans="2:51" s="12" customFormat="1" ht="13.5">
      <c r="B311" s="211"/>
      <c r="C311" s="212"/>
      <c r="D311" s="201" t="s">
        <v>147</v>
      </c>
      <c r="E311" s="213" t="s">
        <v>21</v>
      </c>
      <c r="F311" s="214" t="s">
        <v>156</v>
      </c>
      <c r="G311" s="212"/>
      <c r="H311" s="215">
        <v>3.18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147</v>
      </c>
      <c r="AU311" s="221" t="s">
        <v>77</v>
      </c>
      <c r="AV311" s="12" t="s">
        <v>145</v>
      </c>
      <c r="AW311" s="12" t="s">
        <v>36</v>
      </c>
      <c r="AX311" s="12" t="s">
        <v>80</v>
      </c>
      <c r="AY311" s="221" t="s">
        <v>137</v>
      </c>
    </row>
    <row r="312" spans="2:65" s="1" customFormat="1" ht="25.5" customHeight="1">
      <c r="B312" s="40"/>
      <c r="C312" s="187" t="s">
        <v>722</v>
      </c>
      <c r="D312" s="187" t="s">
        <v>140</v>
      </c>
      <c r="E312" s="188" t="s">
        <v>723</v>
      </c>
      <c r="F312" s="189" t="s">
        <v>724</v>
      </c>
      <c r="G312" s="190" t="s">
        <v>219</v>
      </c>
      <c r="H312" s="191">
        <v>1</v>
      </c>
      <c r="I312" s="192"/>
      <c r="J312" s="193">
        <f aca="true" t="shared" si="60" ref="J312:J326">ROUND(I312*H312,2)</f>
        <v>0</v>
      </c>
      <c r="K312" s="189" t="s">
        <v>144</v>
      </c>
      <c r="L312" s="60"/>
      <c r="M312" s="194" t="s">
        <v>21</v>
      </c>
      <c r="N312" s="195" t="s">
        <v>44</v>
      </c>
      <c r="O312" s="41"/>
      <c r="P312" s="196">
        <f aca="true" t="shared" si="61" ref="P312:P326">O312*H312</f>
        <v>0</v>
      </c>
      <c r="Q312" s="196">
        <v>0</v>
      </c>
      <c r="R312" s="196">
        <f aca="true" t="shared" si="62" ref="R312:R326">Q312*H312</f>
        <v>0</v>
      </c>
      <c r="S312" s="196">
        <v>0</v>
      </c>
      <c r="T312" s="197">
        <f aca="true" t="shared" si="63" ref="T312:T326">S312*H312</f>
        <v>0</v>
      </c>
      <c r="AR312" s="23" t="s">
        <v>216</v>
      </c>
      <c r="AT312" s="23" t="s">
        <v>140</v>
      </c>
      <c r="AU312" s="23" t="s">
        <v>77</v>
      </c>
      <c r="AY312" s="23" t="s">
        <v>137</v>
      </c>
      <c r="BE312" s="198">
        <f aca="true" t="shared" si="64" ref="BE312:BE326">IF(N312="základní",J312,0)</f>
        <v>0</v>
      </c>
      <c r="BF312" s="198">
        <f aca="true" t="shared" si="65" ref="BF312:BF326">IF(N312="snížená",J312,0)</f>
        <v>0</v>
      </c>
      <c r="BG312" s="198">
        <f aca="true" t="shared" si="66" ref="BG312:BG326">IF(N312="zákl. přenesená",J312,0)</f>
        <v>0</v>
      </c>
      <c r="BH312" s="198">
        <f aca="true" t="shared" si="67" ref="BH312:BH326">IF(N312="sníž. přenesená",J312,0)</f>
        <v>0</v>
      </c>
      <c r="BI312" s="198">
        <f aca="true" t="shared" si="68" ref="BI312:BI326">IF(N312="nulová",J312,0)</f>
        <v>0</v>
      </c>
      <c r="BJ312" s="23" t="s">
        <v>77</v>
      </c>
      <c r="BK312" s="198">
        <f aca="true" t="shared" si="69" ref="BK312:BK326">ROUND(I312*H312,2)</f>
        <v>0</v>
      </c>
      <c r="BL312" s="23" t="s">
        <v>216</v>
      </c>
      <c r="BM312" s="23" t="s">
        <v>725</v>
      </c>
    </row>
    <row r="313" spans="2:65" s="1" customFormat="1" ht="16.5" customHeight="1">
      <c r="B313" s="40"/>
      <c r="C313" s="232" t="s">
        <v>726</v>
      </c>
      <c r="D313" s="232" t="s">
        <v>222</v>
      </c>
      <c r="E313" s="233" t="s">
        <v>727</v>
      </c>
      <c r="F313" s="234" t="s">
        <v>728</v>
      </c>
      <c r="G313" s="235" t="s">
        <v>219</v>
      </c>
      <c r="H313" s="236">
        <v>1</v>
      </c>
      <c r="I313" s="237"/>
      <c r="J313" s="238">
        <f t="shared" si="60"/>
        <v>0</v>
      </c>
      <c r="K313" s="234" t="s">
        <v>144</v>
      </c>
      <c r="L313" s="239"/>
      <c r="M313" s="240" t="s">
        <v>21</v>
      </c>
      <c r="N313" s="241" t="s">
        <v>44</v>
      </c>
      <c r="O313" s="41"/>
      <c r="P313" s="196">
        <f t="shared" si="61"/>
        <v>0</v>
      </c>
      <c r="Q313" s="196">
        <v>0.0155</v>
      </c>
      <c r="R313" s="196">
        <f t="shared" si="62"/>
        <v>0.0155</v>
      </c>
      <c r="S313" s="196">
        <v>0</v>
      </c>
      <c r="T313" s="197">
        <f t="shared" si="63"/>
        <v>0</v>
      </c>
      <c r="AR313" s="23" t="s">
        <v>301</v>
      </c>
      <c r="AT313" s="23" t="s">
        <v>222</v>
      </c>
      <c r="AU313" s="23" t="s">
        <v>77</v>
      </c>
      <c r="AY313" s="23" t="s">
        <v>137</v>
      </c>
      <c r="BE313" s="198">
        <f t="shared" si="64"/>
        <v>0</v>
      </c>
      <c r="BF313" s="198">
        <f t="shared" si="65"/>
        <v>0</v>
      </c>
      <c r="BG313" s="198">
        <f t="shared" si="66"/>
        <v>0</v>
      </c>
      <c r="BH313" s="198">
        <f t="shared" si="67"/>
        <v>0</v>
      </c>
      <c r="BI313" s="198">
        <f t="shared" si="68"/>
        <v>0</v>
      </c>
      <c r="BJ313" s="23" t="s">
        <v>77</v>
      </c>
      <c r="BK313" s="198">
        <f t="shared" si="69"/>
        <v>0</v>
      </c>
      <c r="BL313" s="23" t="s">
        <v>216</v>
      </c>
      <c r="BM313" s="23" t="s">
        <v>729</v>
      </c>
    </row>
    <row r="314" spans="2:65" s="1" customFormat="1" ht="25.5" customHeight="1">
      <c r="B314" s="40"/>
      <c r="C314" s="232" t="s">
        <v>730</v>
      </c>
      <c r="D314" s="232" t="s">
        <v>222</v>
      </c>
      <c r="E314" s="233" t="s">
        <v>731</v>
      </c>
      <c r="F314" s="234" t="s">
        <v>732</v>
      </c>
      <c r="G314" s="235" t="s">
        <v>219</v>
      </c>
      <c r="H314" s="236">
        <v>1</v>
      </c>
      <c r="I314" s="237"/>
      <c r="J314" s="238">
        <f t="shared" si="60"/>
        <v>0</v>
      </c>
      <c r="K314" s="234" t="s">
        <v>144</v>
      </c>
      <c r="L314" s="239"/>
      <c r="M314" s="240" t="s">
        <v>21</v>
      </c>
      <c r="N314" s="241" t="s">
        <v>44</v>
      </c>
      <c r="O314" s="41"/>
      <c r="P314" s="196">
        <f t="shared" si="61"/>
        <v>0</v>
      </c>
      <c r="Q314" s="196">
        <v>0.0012</v>
      </c>
      <c r="R314" s="196">
        <f t="shared" si="62"/>
        <v>0.0012</v>
      </c>
      <c r="S314" s="196">
        <v>0</v>
      </c>
      <c r="T314" s="197">
        <f t="shared" si="63"/>
        <v>0</v>
      </c>
      <c r="AR314" s="23" t="s">
        <v>301</v>
      </c>
      <c r="AT314" s="23" t="s">
        <v>222</v>
      </c>
      <c r="AU314" s="23" t="s">
        <v>77</v>
      </c>
      <c r="AY314" s="23" t="s">
        <v>137</v>
      </c>
      <c r="BE314" s="198">
        <f t="shared" si="64"/>
        <v>0</v>
      </c>
      <c r="BF314" s="198">
        <f t="shared" si="65"/>
        <v>0</v>
      </c>
      <c r="BG314" s="198">
        <f t="shared" si="66"/>
        <v>0</v>
      </c>
      <c r="BH314" s="198">
        <f t="shared" si="67"/>
        <v>0</v>
      </c>
      <c r="BI314" s="198">
        <f t="shared" si="68"/>
        <v>0</v>
      </c>
      <c r="BJ314" s="23" t="s">
        <v>77</v>
      </c>
      <c r="BK314" s="198">
        <f t="shared" si="69"/>
        <v>0</v>
      </c>
      <c r="BL314" s="23" t="s">
        <v>216</v>
      </c>
      <c r="BM314" s="23" t="s">
        <v>733</v>
      </c>
    </row>
    <row r="315" spans="2:65" s="1" customFormat="1" ht="16.5" customHeight="1">
      <c r="B315" s="40"/>
      <c r="C315" s="187" t="s">
        <v>734</v>
      </c>
      <c r="D315" s="187" t="s">
        <v>140</v>
      </c>
      <c r="E315" s="188" t="s">
        <v>735</v>
      </c>
      <c r="F315" s="189" t="s">
        <v>736</v>
      </c>
      <c r="G315" s="190" t="s">
        <v>219</v>
      </c>
      <c r="H315" s="191">
        <v>1</v>
      </c>
      <c r="I315" s="192"/>
      <c r="J315" s="193">
        <f t="shared" si="60"/>
        <v>0</v>
      </c>
      <c r="K315" s="189" t="s">
        <v>144</v>
      </c>
      <c r="L315" s="60"/>
      <c r="M315" s="194" t="s">
        <v>21</v>
      </c>
      <c r="N315" s="195" t="s">
        <v>44</v>
      </c>
      <c r="O315" s="41"/>
      <c r="P315" s="196">
        <f t="shared" si="61"/>
        <v>0</v>
      </c>
      <c r="Q315" s="196">
        <v>0</v>
      </c>
      <c r="R315" s="196">
        <f t="shared" si="62"/>
        <v>0</v>
      </c>
      <c r="S315" s="196">
        <v>0</v>
      </c>
      <c r="T315" s="197">
        <f t="shared" si="63"/>
        <v>0</v>
      </c>
      <c r="AR315" s="23" t="s">
        <v>216</v>
      </c>
      <c r="AT315" s="23" t="s">
        <v>140</v>
      </c>
      <c r="AU315" s="23" t="s">
        <v>77</v>
      </c>
      <c r="AY315" s="23" t="s">
        <v>137</v>
      </c>
      <c r="BE315" s="198">
        <f t="shared" si="64"/>
        <v>0</v>
      </c>
      <c r="BF315" s="198">
        <f t="shared" si="65"/>
        <v>0</v>
      </c>
      <c r="BG315" s="198">
        <f t="shared" si="66"/>
        <v>0</v>
      </c>
      <c r="BH315" s="198">
        <f t="shared" si="67"/>
        <v>0</v>
      </c>
      <c r="BI315" s="198">
        <f t="shared" si="68"/>
        <v>0</v>
      </c>
      <c r="BJ315" s="23" t="s">
        <v>77</v>
      </c>
      <c r="BK315" s="198">
        <f t="shared" si="69"/>
        <v>0</v>
      </c>
      <c r="BL315" s="23" t="s">
        <v>216</v>
      </c>
      <c r="BM315" s="23" t="s">
        <v>737</v>
      </c>
    </row>
    <row r="316" spans="2:65" s="1" customFormat="1" ht="16.5" customHeight="1">
      <c r="B316" s="40"/>
      <c r="C316" s="232" t="s">
        <v>738</v>
      </c>
      <c r="D316" s="232" t="s">
        <v>222</v>
      </c>
      <c r="E316" s="233" t="s">
        <v>739</v>
      </c>
      <c r="F316" s="234" t="s">
        <v>740</v>
      </c>
      <c r="G316" s="235" t="s">
        <v>219</v>
      </c>
      <c r="H316" s="236">
        <v>1</v>
      </c>
      <c r="I316" s="237"/>
      <c r="J316" s="238">
        <f t="shared" si="60"/>
        <v>0</v>
      </c>
      <c r="K316" s="234" t="s">
        <v>144</v>
      </c>
      <c r="L316" s="239"/>
      <c r="M316" s="240" t="s">
        <v>21</v>
      </c>
      <c r="N316" s="241" t="s">
        <v>44</v>
      </c>
      <c r="O316" s="41"/>
      <c r="P316" s="196">
        <f t="shared" si="61"/>
        <v>0</v>
      </c>
      <c r="Q316" s="196">
        <v>0.00045</v>
      </c>
      <c r="R316" s="196">
        <f t="shared" si="62"/>
        <v>0.00045</v>
      </c>
      <c r="S316" s="196">
        <v>0</v>
      </c>
      <c r="T316" s="197">
        <f t="shared" si="63"/>
        <v>0</v>
      </c>
      <c r="AR316" s="23" t="s">
        <v>301</v>
      </c>
      <c r="AT316" s="23" t="s">
        <v>222</v>
      </c>
      <c r="AU316" s="23" t="s">
        <v>77</v>
      </c>
      <c r="AY316" s="23" t="s">
        <v>137</v>
      </c>
      <c r="BE316" s="198">
        <f t="shared" si="64"/>
        <v>0</v>
      </c>
      <c r="BF316" s="198">
        <f t="shared" si="65"/>
        <v>0</v>
      </c>
      <c r="BG316" s="198">
        <f t="shared" si="66"/>
        <v>0</v>
      </c>
      <c r="BH316" s="198">
        <f t="shared" si="67"/>
        <v>0</v>
      </c>
      <c r="BI316" s="198">
        <f t="shared" si="68"/>
        <v>0</v>
      </c>
      <c r="BJ316" s="23" t="s">
        <v>77</v>
      </c>
      <c r="BK316" s="198">
        <f t="shared" si="69"/>
        <v>0</v>
      </c>
      <c r="BL316" s="23" t="s">
        <v>216</v>
      </c>
      <c r="BM316" s="23" t="s">
        <v>741</v>
      </c>
    </row>
    <row r="317" spans="2:65" s="1" customFormat="1" ht="25.5" customHeight="1">
      <c r="B317" s="40"/>
      <c r="C317" s="187" t="s">
        <v>742</v>
      </c>
      <c r="D317" s="187" t="s">
        <v>140</v>
      </c>
      <c r="E317" s="188" t="s">
        <v>743</v>
      </c>
      <c r="F317" s="189" t="s">
        <v>744</v>
      </c>
      <c r="G317" s="190" t="s">
        <v>219</v>
      </c>
      <c r="H317" s="191">
        <v>1</v>
      </c>
      <c r="I317" s="192"/>
      <c r="J317" s="193">
        <f t="shared" si="60"/>
        <v>0</v>
      </c>
      <c r="K317" s="189" t="s">
        <v>144</v>
      </c>
      <c r="L317" s="60"/>
      <c r="M317" s="194" t="s">
        <v>21</v>
      </c>
      <c r="N317" s="195" t="s">
        <v>44</v>
      </c>
      <c r="O317" s="41"/>
      <c r="P317" s="196">
        <f t="shared" si="61"/>
        <v>0</v>
      </c>
      <c r="Q317" s="196">
        <v>0</v>
      </c>
      <c r="R317" s="196">
        <f t="shared" si="62"/>
        <v>0</v>
      </c>
      <c r="S317" s="196">
        <v>0</v>
      </c>
      <c r="T317" s="197">
        <f t="shared" si="63"/>
        <v>0</v>
      </c>
      <c r="AR317" s="23" t="s">
        <v>216</v>
      </c>
      <c r="AT317" s="23" t="s">
        <v>140</v>
      </c>
      <c r="AU317" s="23" t="s">
        <v>77</v>
      </c>
      <c r="AY317" s="23" t="s">
        <v>137</v>
      </c>
      <c r="BE317" s="198">
        <f t="shared" si="64"/>
        <v>0</v>
      </c>
      <c r="BF317" s="198">
        <f t="shared" si="65"/>
        <v>0</v>
      </c>
      <c r="BG317" s="198">
        <f t="shared" si="66"/>
        <v>0</v>
      </c>
      <c r="BH317" s="198">
        <f t="shared" si="67"/>
        <v>0</v>
      </c>
      <c r="BI317" s="198">
        <f t="shared" si="68"/>
        <v>0</v>
      </c>
      <c r="BJ317" s="23" t="s">
        <v>77</v>
      </c>
      <c r="BK317" s="198">
        <f t="shared" si="69"/>
        <v>0</v>
      </c>
      <c r="BL317" s="23" t="s">
        <v>216</v>
      </c>
      <c r="BM317" s="23" t="s">
        <v>745</v>
      </c>
    </row>
    <row r="318" spans="2:65" s="1" customFormat="1" ht="16.5" customHeight="1">
      <c r="B318" s="40"/>
      <c r="C318" s="232" t="s">
        <v>746</v>
      </c>
      <c r="D318" s="232" t="s">
        <v>222</v>
      </c>
      <c r="E318" s="233" t="s">
        <v>747</v>
      </c>
      <c r="F318" s="234" t="s">
        <v>748</v>
      </c>
      <c r="G318" s="235" t="s">
        <v>219</v>
      </c>
      <c r="H318" s="236">
        <v>1</v>
      </c>
      <c r="I318" s="237"/>
      <c r="J318" s="238">
        <f t="shared" si="60"/>
        <v>0</v>
      </c>
      <c r="K318" s="234" t="s">
        <v>144</v>
      </c>
      <c r="L318" s="239"/>
      <c r="M318" s="240" t="s">
        <v>21</v>
      </c>
      <c r="N318" s="241" t="s">
        <v>44</v>
      </c>
      <c r="O318" s="41"/>
      <c r="P318" s="196">
        <f t="shared" si="61"/>
        <v>0</v>
      </c>
      <c r="Q318" s="196">
        <v>0.00135</v>
      </c>
      <c r="R318" s="196">
        <f t="shared" si="62"/>
        <v>0.00135</v>
      </c>
      <c r="S318" s="196">
        <v>0</v>
      </c>
      <c r="T318" s="197">
        <f t="shared" si="63"/>
        <v>0</v>
      </c>
      <c r="AR318" s="23" t="s">
        <v>301</v>
      </c>
      <c r="AT318" s="23" t="s">
        <v>222</v>
      </c>
      <c r="AU318" s="23" t="s">
        <v>77</v>
      </c>
      <c r="AY318" s="23" t="s">
        <v>137</v>
      </c>
      <c r="BE318" s="198">
        <f t="shared" si="64"/>
        <v>0</v>
      </c>
      <c r="BF318" s="198">
        <f t="shared" si="65"/>
        <v>0</v>
      </c>
      <c r="BG318" s="198">
        <f t="shared" si="66"/>
        <v>0</v>
      </c>
      <c r="BH318" s="198">
        <f t="shared" si="67"/>
        <v>0</v>
      </c>
      <c r="BI318" s="198">
        <f t="shared" si="68"/>
        <v>0</v>
      </c>
      <c r="BJ318" s="23" t="s">
        <v>77</v>
      </c>
      <c r="BK318" s="198">
        <f t="shared" si="69"/>
        <v>0</v>
      </c>
      <c r="BL318" s="23" t="s">
        <v>216</v>
      </c>
      <c r="BM318" s="23" t="s">
        <v>749</v>
      </c>
    </row>
    <row r="319" spans="2:65" s="1" customFormat="1" ht="25.5" customHeight="1">
      <c r="B319" s="40"/>
      <c r="C319" s="187" t="s">
        <v>750</v>
      </c>
      <c r="D319" s="187" t="s">
        <v>140</v>
      </c>
      <c r="E319" s="188" t="s">
        <v>751</v>
      </c>
      <c r="F319" s="189" t="s">
        <v>752</v>
      </c>
      <c r="G319" s="190" t="s">
        <v>219</v>
      </c>
      <c r="H319" s="191">
        <v>1</v>
      </c>
      <c r="I319" s="192"/>
      <c r="J319" s="193">
        <f t="shared" si="60"/>
        <v>0</v>
      </c>
      <c r="K319" s="189" t="s">
        <v>144</v>
      </c>
      <c r="L319" s="60"/>
      <c r="M319" s="194" t="s">
        <v>21</v>
      </c>
      <c r="N319" s="195" t="s">
        <v>44</v>
      </c>
      <c r="O319" s="41"/>
      <c r="P319" s="196">
        <f t="shared" si="61"/>
        <v>0</v>
      </c>
      <c r="Q319" s="196">
        <v>0</v>
      </c>
      <c r="R319" s="196">
        <f t="shared" si="62"/>
        <v>0</v>
      </c>
      <c r="S319" s="196">
        <v>0.174</v>
      </c>
      <c r="T319" s="197">
        <f t="shared" si="63"/>
        <v>0.174</v>
      </c>
      <c r="AR319" s="23" t="s">
        <v>216</v>
      </c>
      <c r="AT319" s="23" t="s">
        <v>140</v>
      </c>
      <c r="AU319" s="23" t="s">
        <v>77</v>
      </c>
      <c r="AY319" s="23" t="s">
        <v>137</v>
      </c>
      <c r="BE319" s="198">
        <f t="shared" si="64"/>
        <v>0</v>
      </c>
      <c r="BF319" s="198">
        <f t="shared" si="65"/>
        <v>0</v>
      </c>
      <c r="BG319" s="198">
        <f t="shared" si="66"/>
        <v>0</v>
      </c>
      <c r="BH319" s="198">
        <f t="shared" si="67"/>
        <v>0</v>
      </c>
      <c r="BI319" s="198">
        <f t="shared" si="68"/>
        <v>0</v>
      </c>
      <c r="BJ319" s="23" t="s">
        <v>77</v>
      </c>
      <c r="BK319" s="198">
        <f t="shared" si="69"/>
        <v>0</v>
      </c>
      <c r="BL319" s="23" t="s">
        <v>216</v>
      </c>
      <c r="BM319" s="23" t="s">
        <v>753</v>
      </c>
    </row>
    <row r="320" spans="2:65" s="1" customFormat="1" ht="38.25" customHeight="1">
      <c r="B320" s="40"/>
      <c r="C320" s="187" t="s">
        <v>754</v>
      </c>
      <c r="D320" s="187" t="s">
        <v>140</v>
      </c>
      <c r="E320" s="188" t="s">
        <v>755</v>
      </c>
      <c r="F320" s="189" t="s">
        <v>756</v>
      </c>
      <c r="G320" s="190" t="s">
        <v>271</v>
      </c>
      <c r="H320" s="191">
        <v>0.019</v>
      </c>
      <c r="I320" s="192"/>
      <c r="J320" s="193">
        <f t="shared" si="60"/>
        <v>0</v>
      </c>
      <c r="K320" s="189" t="s">
        <v>144</v>
      </c>
      <c r="L320" s="60"/>
      <c r="M320" s="194" t="s">
        <v>21</v>
      </c>
      <c r="N320" s="195" t="s">
        <v>44</v>
      </c>
      <c r="O320" s="41"/>
      <c r="P320" s="196">
        <f t="shared" si="61"/>
        <v>0</v>
      </c>
      <c r="Q320" s="196">
        <v>0</v>
      </c>
      <c r="R320" s="196">
        <f t="shared" si="62"/>
        <v>0</v>
      </c>
      <c r="S320" s="196">
        <v>0</v>
      </c>
      <c r="T320" s="197">
        <f t="shared" si="63"/>
        <v>0</v>
      </c>
      <c r="AR320" s="23" t="s">
        <v>216</v>
      </c>
      <c r="AT320" s="23" t="s">
        <v>140</v>
      </c>
      <c r="AU320" s="23" t="s">
        <v>77</v>
      </c>
      <c r="AY320" s="23" t="s">
        <v>137</v>
      </c>
      <c r="BE320" s="198">
        <f t="shared" si="64"/>
        <v>0</v>
      </c>
      <c r="BF320" s="198">
        <f t="shared" si="65"/>
        <v>0</v>
      </c>
      <c r="BG320" s="198">
        <f t="shared" si="66"/>
        <v>0</v>
      </c>
      <c r="BH320" s="198">
        <f t="shared" si="67"/>
        <v>0</v>
      </c>
      <c r="BI320" s="198">
        <f t="shared" si="68"/>
        <v>0</v>
      </c>
      <c r="BJ320" s="23" t="s">
        <v>77</v>
      </c>
      <c r="BK320" s="198">
        <f t="shared" si="69"/>
        <v>0</v>
      </c>
      <c r="BL320" s="23" t="s">
        <v>216</v>
      </c>
      <c r="BM320" s="23" t="s">
        <v>757</v>
      </c>
    </row>
    <row r="321" spans="2:65" s="1" customFormat="1" ht="38.25" customHeight="1">
      <c r="B321" s="40"/>
      <c r="C321" s="187" t="s">
        <v>758</v>
      </c>
      <c r="D321" s="187" t="s">
        <v>140</v>
      </c>
      <c r="E321" s="188" t="s">
        <v>759</v>
      </c>
      <c r="F321" s="189" t="s">
        <v>760</v>
      </c>
      <c r="G321" s="190" t="s">
        <v>271</v>
      </c>
      <c r="H321" s="191">
        <v>0.019</v>
      </c>
      <c r="I321" s="192"/>
      <c r="J321" s="193">
        <f t="shared" si="60"/>
        <v>0</v>
      </c>
      <c r="K321" s="189" t="s">
        <v>144</v>
      </c>
      <c r="L321" s="60"/>
      <c r="M321" s="194" t="s">
        <v>21</v>
      </c>
      <c r="N321" s="195" t="s">
        <v>44</v>
      </c>
      <c r="O321" s="41"/>
      <c r="P321" s="196">
        <f t="shared" si="61"/>
        <v>0</v>
      </c>
      <c r="Q321" s="196">
        <v>0</v>
      </c>
      <c r="R321" s="196">
        <f t="shared" si="62"/>
        <v>0</v>
      </c>
      <c r="S321" s="196">
        <v>0</v>
      </c>
      <c r="T321" s="197">
        <f t="shared" si="63"/>
        <v>0</v>
      </c>
      <c r="AR321" s="23" t="s">
        <v>216</v>
      </c>
      <c r="AT321" s="23" t="s">
        <v>140</v>
      </c>
      <c r="AU321" s="23" t="s">
        <v>77</v>
      </c>
      <c r="AY321" s="23" t="s">
        <v>137</v>
      </c>
      <c r="BE321" s="198">
        <f t="shared" si="64"/>
        <v>0</v>
      </c>
      <c r="BF321" s="198">
        <f t="shared" si="65"/>
        <v>0</v>
      </c>
      <c r="BG321" s="198">
        <f t="shared" si="66"/>
        <v>0</v>
      </c>
      <c r="BH321" s="198">
        <f t="shared" si="67"/>
        <v>0</v>
      </c>
      <c r="BI321" s="198">
        <f t="shared" si="68"/>
        <v>0</v>
      </c>
      <c r="BJ321" s="23" t="s">
        <v>77</v>
      </c>
      <c r="BK321" s="198">
        <f t="shared" si="69"/>
        <v>0</v>
      </c>
      <c r="BL321" s="23" t="s">
        <v>216</v>
      </c>
      <c r="BM321" s="23" t="s">
        <v>761</v>
      </c>
    </row>
    <row r="322" spans="2:65" s="1" customFormat="1" ht="16.5" customHeight="1">
      <c r="B322" s="40"/>
      <c r="C322" s="187" t="s">
        <v>762</v>
      </c>
      <c r="D322" s="187" t="s">
        <v>140</v>
      </c>
      <c r="E322" s="188" t="s">
        <v>763</v>
      </c>
      <c r="F322" s="189" t="s">
        <v>764</v>
      </c>
      <c r="G322" s="190" t="s">
        <v>553</v>
      </c>
      <c r="H322" s="191">
        <v>1</v>
      </c>
      <c r="I322" s="192"/>
      <c r="J322" s="193">
        <f t="shared" si="60"/>
        <v>0</v>
      </c>
      <c r="K322" s="189" t="s">
        <v>21</v>
      </c>
      <c r="L322" s="60"/>
      <c r="M322" s="194" t="s">
        <v>21</v>
      </c>
      <c r="N322" s="195" t="s">
        <v>44</v>
      </c>
      <c r="O322" s="41"/>
      <c r="P322" s="196">
        <f t="shared" si="61"/>
        <v>0</v>
      </c>
      <c r="Q322" s="196">
        <v>0</v>
      </c>
      <c r="R322" s="196">
        <f t="shared" si="62"/>
        <v>0</v>
      </c>
      <c r="S322" s="196">
        <v>0</v>
      </c>
      <c r="T322" s="197">
        <f t="shared" si="63"/>
        <v>0</v>
      </c>
      <c r="AR322" s="23" t="s">
        <v>216</v>
      </c>
      <c r="AT322" s="23" t="s">
        <v>140</v>
      </c>
      <c r="AU322" s="23" t="s">
        <v>77</v>
      </c>
      <c r="AY322" s="23" t="s">
        <v>137</v>
      </c>
      <c r="BE322" s="198">
        <f t="shared" si="64"/>
        <v>0</v>
      </c>
      <c r="BF322" s="198">
        <f t="shared" si="65"/>
        <v>0</v>
      </c>
      <c r="BG322" s="198">
        <f t="shared" si="66"/>
        <v>0</v>
      </c>
      <c r="BH322" s="198">
        <f t="shared" si="67"/>
        <v>0</v>
      </c>
      <c r="BI322" s="198">
        <f t="shared" si="68"/>
        <v>0</v>
      </c>
      <c r="BJ322" s="23" t="s">
        <v>77</v>
      </c>
      <c r="BK322" s="198">
        <f t="shared" si="69"/>
        <v>0</v>
      </c>
      <c r="BL322" s="23" t="s">
        <v>216</v>
      </c>
      <c r="BM322" s="23" t="s">
        <v>765</v>
      </c>
    </row>
    <row r="323" spans="2:65" s="1" customFormat="1" ht="16.5" customHeight="1">
      <c r="B323" s="40"/>
      <c r="C323" s="187" t="s">
        <v>766</v>
      </c>
      <c r="D323" s="187" t="s">
        <v>140</v>
      </c>
      <c r="E323" s="188" t="s">
        <v>767</v>
      </c>
      <c r="F323" s="189" t="s">
        <v>768</v>
      </c>
      <c r="G323" s="190" t="s">
        <v>553</v>
      </c>
      <c r="H323" s="191">
        <v>1</v>
      </c>
      <c r="I323" s="192"/>
      <c r="J323" s="193">
        <f t="shared" si="60"/>
        <v>0</v>
      </c>
      <c r="K323" s="189" t="s">
        <v>21</v>
      </c>
      <c r="L323" s="60"/>
      <c r="M323" s="194" t="s">
        <v>21</v>
      </c>
      <c r="N323" s="195" t="s">
        <v>44</v>
      </c>
      <c r="O323" s="41"/>
      <c r="P323" s="196">
        <f t="shared" si="61"/>
        <v>0</v>
      </c>
      <c r="Q323" s="196">
        <v>0</v>
      </c>
      <c r="R323" s="196">
        <f t="shared" si="62"/>
        <v>0</v>
      </c>
      <c r="S323" s="196">
        <v>0</v>
      </c>
      <c r="T323" s="197">
        <f t="shared" si="63"/>
        <v>0</v>
      </c>
      <c r="AR323" s="23" t="s">
        <v>216</v>
      </c>
      <c r="AT323" s="23" t="s">
        <v>140</v>
      </c>
      <c r="AU323" s="23" t="s">
        <v>77</v>
      </c>
      <c r="AY323" s="23" t="s">
        <v>137</v>
      </c>
      <c r="BE323" s="198">
        <f t="shared" si="64"/>
        <v>0</v>
      </c>
      <c r="BF323" s="198">
        <f t="shared" si="65"/>
        <v>0</v>
      </c>
      <c r="BG323" s="198">
        <f t="shared" si="66"/>
        <v>0</v>
      </c>
      <c r="BH323" s="198">
        <f t="shared" si="67"/>
        <v>0</v>
      </c>
      <c r="BI323" s="198">
        <f t="shared" si="68"/>
        <v>0</v>
      </c>
      <c r="BJ323" s="23" t="s">
        <v>77</v>
      </c>
      <c r="BK323" s="198">
        <f t="shared" si="69"/>
        <v>0</v>
      </c>
      <c r="BL323" s="23" t="s">
        <v>216</v>
      </c>
      <c r="BM323" s="23" t="s">
        <v>769</v>
      </c>
    </row>
    <row r="324" spans="2:65" s="1" customFormat="1" ht="16.5" customHeight="1">
      <c r="B324" s="40"/>
      <c r="C324" s="187" t="s">
        <v>770</v>
      </c>
      <c r="D324" s="187" t="s">
        <v>140</v>
      </c>
      <c r="E324" s="188" t="s">
        <v>771</v>
      </c>
      <c r="F324" s="189" t="s">
        <v>772</v>
      </c>
      <c r="G324" s="190" t="s">
        <v>553</v>
      </c>
      <c r="H324" s="191">
        <v>1</v>
      </c>
      <c r="I324" s="192"/>
      <c r="J324" s="193">
        <f t="shared" si="60"/>
        <v>0</v>
      </c>
      <c r="K324" s="189" t="s">
        <v>21</v>
      </c>
      <c r="L324" s="60"/>
      <c r="M324" s="194" t="s">
        <v>21</v>
      </c>
      <c r="N324" s="195" t="s">
        <v>44</v>
      </c>
      <c r="O324" s="41"/>
      <c r="P324" s="196">
        <f t="shared" si="61"/>
        <v>0</v>
      </c>
      <c r="Q324" s="196">
        <v>0</v>
      </c>
      <c r="R324" s="196">
        <f t="shared" si="62"/>
        <v>0</v>
      </c>
      <c r="S324" s="196">
        <v>0</v>
      </c>
      <c r="T324" s="197">
        <f t="shared" si="63"/>
        <v>0</v>
      </c>
      <c r="AR324" s="23" t="s">
        <v>216</v>
      </c>
      <c r="AT324" s="23" t="s">
        <v>140</v>
      </c>
      <c r="AU324" s="23" t="s">
        <v>77</v>
      </c>
      <c r="AY324" s="23" t="s">
        <v>137</v>
      </c>
      <c r="BE324" s="198">
        <f t="shared" si="64"/>
        <v>0</v>
      </c>
      <c r="BF324" s="198">
        <f t="shared" si="65"/>
        <v>0</v>
      </c>
      <c r="BG324" s="198">
        <f t="shared" si="66"/>
        <v>0</v>
      </c>
      <c r="BH324" s="198">
        <f t="shared" si="67"/>
        <v>0</v>
      </c>
      <c r="BI324" s="198">
        <f t="shared" si="68"/>
        <v>0</v>
      </c>
      <c r="BJ324" s="23" t="s">
        <v>77</v>
      </c>
      <c r="BK324" s="198">
        <f t="shared" si="69"/>
        <v>0</v>
      </c>
      <c r="BL324" s="23" t="s">
        <v>216</v>
      </c>
      <c r="BM324" s="23" t="s">
        <v>773</v>
      </c>
    </row>
    <row r="325" spans="2:65" s="1" customFormat="1" ht="16.5" customHeight="1">
      <c r="B325" s="40"/>
      <c r="C325" s="187" t="s">
        <v>774</v>
      </c>
      <c r="D325" s="187" t="s">
        <v>140</v>
      </c>
      <c r="E325" s="188" t="s">
        <v>775</v>
      </c>
      <c r="F325" s="189" t="s">
        <v>776</v>
      </c>
      <c r="G325" s="190" t="s">
        <v>553</v>
      </c>
      <c r="H325" s="191">
        <v>1</v>
      </c>
      <c r="I325" s="192"/>
      <c r="J325" s="193">
        <f t="shared" si="60"/>
        <v>0</v>
      </c>
      <c r="K325" s="189" t="s">
        <v>21</v>
      </c>
      <c r="L325" s="60"/>
      <c r="M325" s="194" t="s">
        <v>21</v>
      </c>
      <c r="N325" s="195" t="s">
        <v>44</v>
      </c>
      <c r="O325" s="41"/>
      <c r="P325" s="196">
        <f t="shared" si="61"/>
        <v>0</v>
      </c>
      <c r="Q325" s="196">
        <v>0</v>
      </c>
      <c r="R325" s="196">
        <f t="shared" si="62"/>
        <v>0</v>
      </c>
      <c r="S325" s="196">
        <v>0</v>
      </c>
      <c r="T325" s="197">
        <f t="shared" si="63"/>
        <v>0</v>
      </c>
      <c r="AR325" s="23" t="s">
        <v>216</v>
      </c>
      <c r="AT325" s="23" t="s">
        <v>140</v>
      </c>
      <c r="AU325" s="23" t="s">
        <v>77</v>
      </c>
      <c r="AY325" s="23" t="s">
        <v>137</v>
      </c>
      <c r="BE325" s="198">
        <f t="shared" si="64"/>
        <v>0</v>
      </c>
      <c r="BF325" s="198">
        <f t="shared" si="65"/>
        <v>0</v>
      </c>
      <c r="BG325" s="198">
        <f t="shared" si="66"/>
        <v>0</v>
      </c>
      <c r="BH325" s="198">
        <f t="shared" si="67"/>
        <v>0</v>
      </c>
      <c r="BI325" s="198">
        <f t="shared" si="68"/>
        <v>0</v>
      </c>
      <c r="BJ325" s="23" t="s">
        <v>77</v>
      </c>
      <c r="BK325" s="198">
        <f t="shared" si="69"/>
        <v>0</v>
      </c>
      <c r="BL325" s="23" t="s">
        <v>216</v>
      </c>
      <c r="BM325" s="23" t="s">
        <v>777</v>
      </c>
    </row>
    <row r="326" spans="2:65" s="1" customFormat="1" ht="16.5" customHeight="1">
      <c r="B326" s="40"/>
      <c r="C326" s="187" t="s">
        <v>778</v>
      </c>
      <c r="D326" s="187" t="s">
        <v>140</v>
      </c>
      <c r="E326" s="188" t="s">
        <v>779</v>
      </c>
      <c r="F326" s="189" t="s">
        <v>780</v>
      </c>
      <c r="G326" s="190" t="s">
        <v>553</v>
      </c>
      <c r="H326" s="191">
        <v>1</v>
      </c>
      <c r="I326" s="192"/>
      <c r="J326" s="193">
        <f t="shared" si="60"/>
        <v>0</v>
      </c>
      <c r="K326" s="189" t="s">
        <v>21</v>
      </c>
      <c r="L326" s="60"/>
      <c r="M326" s="194" t="s">
        <v>21</v>
      </c>
      <c r="N326" s="195" t="s">
        <v>44</v>
      </c>
      <c r="O326" s="41"/>
      <c r="P326" s="196">
        <f t="shared" si="61"/>
        <v>0</v>
      </c>
      <c r="Q326" s="196">
        <v>0</v>
      </c>
      <c r="R326" s="196">
        <f t="shared" si="62"/>
        <v>0</v>
      </c>
      <c r="S326" s="196">
        <v>0</v>
      </c>
      <c r="T326" s="197">
        <f t="shared" si="63"/>
        <v>0</v>
      </c>
      <c r="AR326" s="23" t="s">
        <v>216</v>
      </c>
      <c r="AT326" s="23" t="s">
        <v>140</v>
      </c>
      <c r="AU326" s="23" t="s">
        <v>77</v>
      </c>
      <c r="AY326" s="23" t="s">
        <v>137</v>
      </c>
      <c r="BE326" s="198">
        <f t="shared" si="64"/>
        <v>0</v>
      </c>
      <c r="BF326" s="198">
        <f t="shared" si="65"/>
        <v>0</v>
      </c>
      <c r="BG326" s="198">
        <f t="shared" si="66"/>
        <v>0</v>
      </c>
      <c r="BH326" s="198">
        <f t="shared" si="67"/>
        <v>0</v>
      </c>
      <c r="BI326" s="198">
        <f t="shared" si="68"/>
        <v>0</v>
      </c>
      <c r="BJ326" s="23" t="s">
        <v>77</v>
      </c>
      <c r="BK326" s="198">
        <f t="shared" si="69"/>
        <v>0</v>
      </c>
      <c r="BL326" s="23" t="s">
        <v>216</v>
      </c>
      <c r="BM326" s="23" t="s">
        <v>781</v>
      </c>
    </row>
    <row r="327" spans="2:63" s="10" customFormat="1" ht="29.85" customHeight="1">
      <c r="B327" s="171"/>
      <c r="C327" s="172"/>
      <c r="D327" s="173" t="s">
        <v>71</v>
      </c>
      <c r="E327" s="185" t="s">
        <v>782</v>
      </c>
      <c r="F327" s="185" t="s">
        <v>783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SUM(P328:P335)</f>
        <v>0</v>
      </c>
      <c r="Q327" s="179"/>
      <c r="R327" s="180">
        <f>SUM(R328:R335)</f>
        <v>0.2038605</v>
      </c>
      <c r="S327" s="179"/>
      <c r="T327" s="181">
        <f>SUM(T328:T335)</f>
        <v>0</v>
      </c>
      <c r="AR327" s="182" t="s">
        <v>77</v>
      </c>
      <c r="AT327" s="183" t="s">
        <v>71</v>
      </c>
      <c r="AU327" s="183" t="s">
        <v>80</v>
      </c>
      <c r="AY327" s="182" t="s">
        <v>137</v>
      </c>
      <c r="BK327" s="184">
        <f>SUM(BK328:BK335)</f>
        <v>0</v>
      </c>
    </row>
    <row r="328" spans="2:65" s="1" customFormat="1" ht="25.5" customHeight="1">
      <c r="B328" s="40"/>
      <c r="C328" s="187" t="s">
        <v>784</v>
      </c>
      <c r="D328" s="187" t="s">
        <v>140</v>
      </c>
      <c r="E328" s="188" t="s">
        <v>785</v>
      </c>
      <c r="F328" s="189" t="s">
        <v>786</v>
      </c>
      <c r="G328" s="190" t="s">
        <v>143</v>
      </c>
      <c r="H328" s="191">
        <v>3.45</v>
      </c>
      <c r="I328" s="192"/>
      <c r="J328" s="193">
        <f>ROUND(I328*H328,2)</f>
        <v>0</v>
      </c>
      <c r="K328" s="189" t="s">
        <v>144</v>
      </c>
      <c r="L328" s="60"/>
      <c r="M328" s="194" t="s">
        <v>21</v>
      </c>
      <c r="N328" s="195" t="s">
        <v>44</v>
      </c>
      <c r="O328" s="41"/>
      <c r="P328" s="196">
        <f>O328*H328</f>
        <v>0</v>
      </c>
      <c r="Q328" s="196">
        <v>0.03767</v>
      </c>
      <c r="R328" s="196">
        <f>Q328*H328</f>
        <v>0.1299615</v>
      </c>
      <c r="S328" s="196">
        <v>0</v>
      </c>
      <c r="T328" s="197">
        <f>S328*H328</f>
        <v>0</v>
      </c>
      <c r="AR328" s="23" t="s">
        <v>216</v>
      </c>
      <c r="AT328" s="23" t="s">
        <v>140</v>
      </c>
      <c r="AU328" s="23" t="s">
        <v>77</v>
      </c>
      <c r="AY328" s="23" t="s">
        <v>137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23" t="s">
        <v>77</v>
      </c>
      <c r="BK328" s="198">
        <f>ROUND(I328*H328,2)</f>
        <v>0</v>
      </c>
      <c r="BL328" s="23" t="s">
        <v>216</v>
      </c>
      <c r="BM328" s="23" t="s">
        <v>787</v>
      </c>
    </row>
    <row r="329" spans="2:51" s="11" customFormat="1" ht="13.5">
      <c r="B329" s="199"/>
      <c r="C329" s="200"/>
      <c r="D329" s="201" t="s">
        <v>147</v>
      </c>
      <c r="E329" s="202" t="s">
        <v>21</v>
      </c>
      <c r="F329" s="203" t="s">
        <v>215</v>
      </c>
      <c r="G329" s="200"/>
      <c r="H329" s="204">
        <v>3.45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147</v>
      </c>
      <c r="AU329" s="210" t="s">
        <v>77</v>
      </c>
      <c r="AV329" s="11" t="s">
        <v>77</v>
      </c>
      <c r="AW329" s="11" t="s">
        <v>36</v>
      </c>
      <c r="AX329" s="11" t="s">
        <v>72</v>
      </c>
      <c r="AY329" s="210" t="s">
        <v>137</v>
      </c>
    </row>
    <row r="330" spans="2:51" s="12" customFormat="1" ht="13.5">
      <c r="B330" s="211"/>
      <c r="C330" s="212"/>
      <c r="D330" s="201" t="s">
        <v>147</v>
      </c>
      <c r="E330" s="213" t="s">
        <v>21</v>
      </c>
      <c r="F330" s="214" t="s">
        <v>156</v>
      </c>
      <c r="G330" s="212"/>
      <c r="H330" s="215">
        <v>3.45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147</v>
      </c>
      <c r="AU330" s="221" t="s">
        <v>77</v>
      </c>
      <c r="AV330" s="12" t="s">
        <v>145</v>
      </c>
      <c r="AW330" s="12" t="s">
        <v>36</v>
      </c>
      <c r="AX330" s="12" t="s">
        <v>80</v>
      </c>
      <c r="AY330" s="221" t="s">
        <v>137</v>
      </c>
    </row>
    <row r="331" spans="2:65" s="1" customFormat="1" ht="16.5" customHeight="1">
      <c r="B331" s="40"/>
      <c r="C331" s="187" t="s">
        <v>788</v>
      </c>
      <c r="D331" s="187" t="s">
        <v>140</v>
      </c>
      <c r="E331" s="188" t="s">
        <v>789</v>
      </c>
      <c r="F331" s="189" t="s">
        <v>790</v>
      </c>
      <c r="G331" s="190" t="s">
        <v>143</v>
      </c>
      <c r="H331" s="191">
        <v>3.45</v>
      </c>
      <c r="I331" s="192"/>
      <c r="J331" s="193">
        <f>ROUND(I331*H331,2)</f>
        <v>0</v>
      </c>
      <c r="K331" s="189" t="s">
        <v>144</v>
      </c>
      <c r="L331" s="60"/>
      <c r="M331" s="194" t="s">
        <v>21</v>
      </c>
      <c r="N331" s="195" t="s">
        <v>44</v>
      </c>
      <c r="O331" s="41"/>
      <c r="P331" s="196">
        <f>O331*H331</f>
        <v>0</v>
      </c>
      <c r="Q331" s="196">
        <v>0.0003</v>
      </c>
      <c r="R331" s="196">
        <f>Q331*H331</f>
        <v>0.001035</v>
      </c>
      <c r="S331" s="196">
        <v>0</v>
      </c>
      <c r="T331" s="197">
        <f>S331*H331</f>
        <v>0</v>
      </c>
      <c r="AR331" s="23" t="s">
        <v>216</v>
      </c>
      <c r="AT331" s="23" t="s">
        <v>140</v>
      </c>
      <c r="AU331" s="23" t="s">
        <v>77</v>
      </c>
      <c r="AY331" s="23" t="s">
        <v>137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23" t="s">
        <v>77</v>
      </c>
      <c r="BK331" s="198">
        <f>ROUND(I331*H331,2)</f>
        <v>0</v>
      </c>
      <c r="BL331" s="23" t="s">
        <v>216</v>
      </c>
      <c r="BM331" s="23" t="s">
        <v>791</v>
      </c>
    </row>
    <row r="332" spans="2:65" s="1" customFormat="1" ht="25.5" customHeight="1">
      <c r="B332" s="40"/>
      <c r="C332" s="232" t="s">
        <v>792</v>
      </c>
      <c r="D332" s="232" t="s">
        <v>222</v>
      </c>
      <c r="E332" s="233" t="s">
        <v>793</v>
      </c>
      <c r="F332" s="234" t="s">
        <v>794</v>
      </c>
      <c r="G332" s="235" t="s">
        <v>143</v>
      </c>
      <c r="H332" s="236">
        <v>3.795</v>
      </c>
      <c r="I332" s="237"/>
      <c r="J332" s="238">
        <f>ROUND(I332*H332,2)</f>
        <v>0</v>
      </c>
      <c r="K332" s="234" t="s">
        <v>144</v>
      </c>
      <c r="L332" s="239"/>
      <c r="M332" s="240" t="s">
        <v>21</v>
      </c>
      <c r="N332" s="241" t="s">
        <v>44</v>
      </c>
      <c r="O332" s="41"/>
      <c r="P332" s="196">
        <f>O332*H332</f>
        <v>0</v>
      </c>
      <c r="Q332" s="196">
        <v>0.0192</v>
      </c>
      <c r="R332" s="196">
        <f>Q332*H332</f>
        <v>0.072864</v>
      </c>
      <c r="S332" s="196">
        <v>0</v>
      </c>
      <c r="T332" s="197">
        <f>S332*H332</f>
        <v>0</v>
      </c>
      <c r="AR332" s="23" t="s">
        <v>301</v>
      </c>
      <c r="AT332" s="23" t="s">
        <v>222</v>
      </c>
      <c r="AU332" s="23" t="s">
        <v>77</v>
      </c>
      <c r="AY332" s="23" t="s">
        <v>137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23" t="s">
        <v>77</v>
      </c>
      <c r="BK332" s="198">
        <f>ROUND(I332*H332,2)</f>
        <v>0</v>
      </c>
      <c r="BL332" s="23" t="s">
        <v>216</v>
      </c>
      <c r="BM332" s="23" t="s">
        <v>795</v>
      </c>
    </row>
    <row r="333" spans="2:51" s="11" customFormat="1" ht="13.5">
      <c r="B333" s="199"/>
      <c r="C333" s="200"/>
      <c r="D333" s="201" t="s">
        <v>147</v>
      </c>
      <c r="E333" s="200"/>
      <c r="F333" s="203" t="s">
        <v>796</v>
      </c>
      <c r="G333" s="200"/>
      <c r="H333" s="204">
        <v>3.795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147</v>
      </c>
      <c r="AU333" s="210" t="s">
        <v>77</v>
      </c>
      <c r="AV333" s="11" t="s">
        <v>77</v>
      </c>
      <c r="AW333" s="11" t="s">
        <v>6</v>
      </c>
      <c r="AX333" s="11" t="s">
        <v>80</v>
      </c>
      <c r="AY333" s="210" t="s">
        <v>137</v>
      </c>
    </row>
    <row r="334" spans="2:65" s="1" customFormat="1" ht="38.25" customHeight="1">
      <c r="B334" s="40"/>
      <c r="C334" s="187" t="s">
        <v>797</v>
      </c>
      <c r="D334" s="187" t="s">
        <v>140</v>
      </c>
      <c r="E334" s="188" t="s">
        <v>798</v>
      </c>
      <c r="F334" s="189" t="s">
        <v>799</v>
      </c>
      <c r="G334" s="190" t="s">
        <v>271</v>
      </c>
      <c r="H334" s="191">
        <v>0.204</v>
      </c>
      <c r="I334" s="192"/>
      <c r="J334" s="193">
        <f>ROUND(I334*H334,2)</f>
        <v>0</v>
      </c>
      <c r="K334" s="189" t="s">
        <v>144</v>
      </c>
      <c r="L334" s="60"/>
      <c r="M334" s="194" t="s">
        <v>21</v>
      </c>
      <c r="N334" s="195" t="s">
        <v>44</v>
      </c>
      <c r="O334" s="41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AR334" s="23" t="s">
        <v>216</v>
      </c>
      <c r="AT334" s="23" t="s">
        <v>140</v>
      </c>
      <c r="AU334" s="23" t="s">
        <v>77</v>
      </c>
      <c r="AY334" s="23" t="s">
        <v>137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23" t="s">
        <v>77</v>
      </c>
      <c r="BK334" s="198">
        <f>ROUND(I334*H334,2)</f>
        <v>0</v>
      </c>
      <c r="BL334" s="23" t="s">
        <v>216</v>
      </c>
      <c r="BM334" s="23" t="s">
        <v>800</v>
      </c>
    </row>
    <row r="335" spans="2:65" s="1" customFormat="1" ht="38.25" customHeight="1">
      <c r="B335" s="40"/>
      <c r="C335" s="187" t="s">
        <v>801</v>
      </c>
      <c r="D335" s="187" t="s">
        <v>140</v>
      </c>
      <c r="E335" s="188" t="s">
        <v>802</v>
      </c>
      <c r="F335" s="189" t="s">
        <v>803</v>
      </c>
      <c r="G335" s="190" t="s">
        <v>271</v>
      </c>
      <c r="H335" s="191">
        <v>0.204</v>
      </c>
      <c r="I335" s="192"/>
      <c r="J335" s="193">
        <f>ROUND(I335*H335,2)</f>
        <v>0</v>
      </c>
      <c r="K335" s="189" t="s">
        <v>144</v>
      </c>
      <c r="L335" s="60"/>
      <c r="M335" s="194" t="s">
        <v>21</v>
      </c>
      <c r="N335" s="195" t="s">
        <v>44</v>
      </c>
      <c r="O335" s="41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AR335" s="23" t="s">
        <v>216</v>
      </c>
      <c r="AT335" s="23" t="s">
        <v>140</v>
      </c>
      <c r="AU335" s="23" t="s">
        <v>77</v>
      </c>
      <c r="AY335" s="23" t="s">
        <v>137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23" t="s">
        <v>77</v>
      </c>
      <c r="BK335" s="198">
        <f>ROUND(I335*H335,2)</f>
        <v>0</v>
      </c>
      <c r="BL335" s="23" t="s">
        <v>216</v>
      </c>
      <c r="BM335" s="23" t="s">
        <v>804</v>
      </c>
    </row>
    <row r="336" spans="2:63" s="10" customFormat="1" ht="29.85" customHeight="1">
      <c r="B336" s="171"/>
      <c r="C336" s="172"/>
      <c r="D336" s="173" t="s">
        <v>71</v>
      </c>
      <c r="E336" s="185" t="s">
        <v>805</v>
      </c>
      <c r="F336" s="185" t="s">
        <v>806</v>
      </c>
      <c r="G336" s="172"/>
      <c r="H336" s="172"/>
      <c r="I336" s="175"/>
      <c r="J336" s="186">
        <f>BK336</f>
        <v>0</v>
      </c>
      <c r="K336" s="172"/>
      <c r="L336" s="177"/>
      <c r="M336" s="178"/>
      <c r="N336" s="179"/>
      <c r="O336" s="179"/>
      <c r="P336" s="180">
        <f>SUM(P337:P346)</f>
        <v>0</v>
      </c>
      <c r="Q336" s="179"/>
      <c r="R336" s="180">
        <f>SUM(R337:R346)</f>
        <v>0.0005995600000000001</v>
      </c>
      <c r="S336" s="179"/>
      <c r="T336" s="181">
        <f>SUM(T337:T346)</f>
        <v>0.00954</v>
      </c>
      <c r="AR336" s="182" t="s">
        <v>77</v>
      </c>
      <c r="AT336" s="183" t="s">
        <v>71</v>
      </c>
      <c r="AU336" s="183" t="s">
        <v>80</v>
      </c>
      <c r="AY336" s="182" t="s">
        <v>137</v>
      </c>
      <c r="BK336" s="184">
        <f>SUM(BK337:BK346)</f>
        <v>0</v>
      </c>
    </row>
    <row r="337" spans="2:65" s="1" customFormat="1" ht="16.5" customHeight="1">
      <c r="B337" s="40"/>
      <c r="C337" s="187" t="s">
        <v>807</v>
      </c>
      <c r="D337" s="187" t="s">
        <v>140</v>
      </c>
      <c r="E337" s="188" t="s">
        <v>808</v>
      </c>
      <c r="F337" s="189" t="s">
        <v>809</v>
      </c>
      <c r="G337" s="190" t="s">
        <v>143</v>
      </c>
      <c r="H337" s="191">
        <v>3.18</v>
      </c>
      <c r="I337" s="192"/>
      <c r="J337" s="193">
        <f>ROUND(I337*H337,2)</f>
        <v>0</v>
      </c>
      <c r="K337" s="189" t="s">
        <v>144</v>
      </c>
      <c r="L337" s="60"/>
      <c r="M337" s="194" t="s">
        <v>21</v>
      </c>
      <c r="N337" s="195" t="s">
        <v>44</v>
      </c>
      <c r="O337" s="41"/>
      <c r="P337" s="196">
        <f>O337*H337</f>
        <v>0</v>
      </c>
      <c r="Q337" s="196">
        <v>0</v>
      </c>
      <c r="R337" s="196">
        <f>Q337*H337</f>
        <v>0</v>
      </c>
      <c r="S337" s="196">
        <v>0.003</v>
      </c>
      <c r="T337" s="197">
        <f>S337*H337</f>
        <v>0.00954</v>
      </c>
      <c r="AR337" s="23" t="s">
        <v>216</v>
      </c>
      <c r="AT337" s="23" t="s">
        <v>140</v>
      </c>
      <c r="AU337" s="23" t="s">
        <v>77</v>
      </c>
      <c r="AY337" s="23" t="s">
        <v>137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23" t="s">
        <v>77</v>
      </c>
      <c r="BK337" s="198">
        <f>ROUND(I337*H337,2)</f>
        <v>0</v>
      </c>
      <c r="BL337" s="23" t="s">
        <v>216</v>
      </c>
      <c r="BM337" s="23" t="s">
        <v>810</v>
      </c>
    </row>
    <row r="338" spans="2:51" s="13" customFormat="1" ht="13.5">
      <c r="B338" s="222"/>
      <c r="C338" s="223"/>
      <c r="D338" s="201" t="s">
        <v>147</v>
      </c>
      <c r="E338" s="224" t="s">
        <v>21</v>
      </c>
      <c r="F338" s="225" t="s">
        <v>811</v>
      </c>
      <c r="G338" s="223"/>
      <c r="H338" s="224" t="s">
        <v>21</v>
      </c>
      <c r="I338" s="226"/>
      <c r="J338" s="223"/>
      <c r="K338" s="223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147</v>
      </c>
      <c r="AU338" s="231" t="s">
        <v>77</v>
      </c>
      <c r="AV338" s="13" t="s">
        <v>80</v>
      </c>
      <c r="AW338" s="13" t="s">
        <v>36</v>
      </c>
      <c r="AX338" s="13" t="s">
        <v>72</v>
      </c>
      <c r="AY338" s="231" t="s">
        <v>137</v>
      </c>
    </row>
    <row r="339" spans="2:51" s="11" customFormat="1" ht="13.5">
      <c r="B339" s="199"/>
      <c r="C339" s="200"/>
      <c r="D339" s="201" t="s">
        <v>147</v>
      </c>
      <c r="E339" s="202" t="s">
        <v>21</v>
      </c>
      <c r="F339" s="203" t="s">
        <v>721</v>
      </c>
      <c r="G339" s="200"/>
      <c r="H339" s="204">
        <v>3.18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147</v>
      </c>
      <c r="AU339" s="210" t="s">
        <v>77</v>
      </c>
      <c r="AV339" s="11" t="s">
        <v>77</v>
      </c>
      <c r="AW339" s="11" t="s">
        <v>36</v>
      </c>
      <c r="AX339" s="11" t="s">
        <v>72</v>
      </c>
      <c r="AY339" s="210" t="s">
        <v>137</v>
      </c>
    </row>
    <row r="340" spans="2:51" s="12" customFormat="1" ht="13.5">
      <c r="B340" s="211"/>
      <c r="C340" s="212"/>
      <c r="D340" s="201" t="s">
        <v>147</v>
      </c>
      <c r="E340" s="213" t="s">
        <v>21</v>
      </c>
      <c r="F340" s="214" t="s">
        <v>156</v>
      </c>
      <c r="G340" s="212"/>
      <c r="H340" s="215">
        <v>3.18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147</v>
      </c>
      <c r="AU340" s="221" t="s">
        <v>77</v>
      </c>
      <c r="AV340" s="12" t="s">
        <v>145</v>
      </c>
      <c r="AW340" s="12" t="s">
        <v>36</v>
      </c>
      <c r="AX340" s="12" t="s">
        <v>80</v>
      </c>
      <c r="AY340" s="221" t="s">
        <v>137</v>
      </c>
    </row>
    <row r="341" spans="2:65" s="1" customFormat="1" ht="16.5" customHeight="1">
      <c r="B341" s="40"/>
      <c r="C341" s="187" t="s">
        <v>812</v>
      </c>
      <c r="D341" s="187" t="s">
        <v>140</v>
      </c>
      <c r="E341" s="188" t="s">
        <v>813</v>
      </c>
      <c r="F341" s="189" t="s">
        <v>814</v>
      </c>
      <c r="G341" s="190" t="s">
        <v>334</v>
      </c>
      <c r="H341" s="191">
        <v>2.25</v>
      </c>
      <c r="I341" s="192"/>
      <c r="J341" s="193">
        <f>ROUND(I341*H341,2)</f>
        <v>0</v>
      </c>
      <c r="K341" s="189" t="s">
        <v>144</v>
      </c>
      <c r="L341" s="60"/>
      <c r="M341" s="194" t="s">
        <v>21</v>
      </c>
      <c r="N341" s="195" t="s">
        <v>44</v>
      </c>
      <c r="O341" s="41"/>
      <c r="P341" s="196">
        <f>O341*H341</f>
        <v>0</v>
      </c>
      <c r="Q341" s="196">
        <v>1E-05</v>
      </c>
      <c r="R341" s="196">
        <f>Q341*H341</f>
        <v>2.25E-05</v>
      </c>
      <c r="S341" s="196">
        <v>0</v>
      </c>
      <c r="T341" s="197">
        <f>S341*H341</f>
        <v>0</v>
      </c>
      <c r="AR341" s="23" t="s">
        <v>216</v>
      </c>
      <c r="AT341" s="23" t="s">
        <v>140</v>
      </c>
      <c r="AU341" s="23" t="s">
        <v>77</v>
      </c>
      <c r="AY341" s="23" t="s">
        <v>137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23" t="s">
        <v>77</v>
      </c>
      <c r="BK341" s="198">
        <f>ROUND(I341*H341,2)</f>
        <v>0</v>
      </c>
      <c r="BL341" s="23" t="s">
        <v>216</v>
      </c>
      <c r="BM341" s="23" t="s">
        <v>815</v>
      </c>
    </row>
    <row r="342" spans="2:51" s="11" customFormat="1" ht="13.5">
      <c r="B342" s="199"/>
      <c r="C342" s="200"/>
      <c r="D342" s="201" t="s">
        <v>147</v>
      </c>
      <c r="E342" s="202" t="s">
        <v>21</v>
      </c>
      <c r="F342" s="203" t="s">
        <v>816</v>
      </c>
      <c r="G342" s="200"/>
      <c r="H342" s="204">
        <v>2.25</v>
      </c>
      <c r="I342" s="205"/>
      <c r="J342" s="200"/>
      <c r="K342" s="200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147</v>
      </c>
      <c r="AU342" s="210" t="s">
        <v>77</v>
      </c>
      <c r="AV342" s="11" t="s">
        <v>77</v>
      </c>
      <c r="AW342" s="11" t="s">
        <v>36</v>
      </c>
      <c r="AX342" s="11" t="s">
        <v>80</v>
      </c>
      <c r="AY342" s="210" t="s">
        <v>137</v>
      </c>
    </row>
    <row r="343" spans="2:65" s="1" customFormat="1" ht="16.5" customHeight="1">
      <c r="B343" s="40"/>
      <c r="C343" s="232" t="s">
        <v>817</v>
      </c>
      <c r="D343" s="232" t="s">
        <v>222</v>
      </c>
      <c r="E343" s="233" t="s">
        <v>818</v>
      </c>
      <c r="F343" s="234" t="s">
        <v>819</v>
      </c>
      <c r="G343" s="235" t="s">
        <v>334</v>
      </c>
      <c r="H343" s="236">
        <v>2.623</v>
      </c>
      <c r="I343" s="237"/>
      <c r="J343" s="238">
        <f>ROUND(I343*H343,2)</f>
        <v>0</v>
      </c>
      <c r="K343" s="234" t="s">
        <v>144</v>
      </c>
      <c r="L343" s="239"/>
      <c r="M343" s="240" t="s">
        <v>21</v>
      </c>
      <c r="N343" s="241" t="s">
        <v>44</v>
      </c>
      <c r="O343" s="41"/>
      <c r="P343" s="196">
        <f>O343*H343</f>
        <v>0</v>
      </c>
      <c r="Q343" s="196">
        <v>0.00022</v>
      </c>
      <c r="R343" s="196">
        <f>Q343*H343</f>
        <v>0.0005770600000000001</v>
      </c>
      <c r="S343" s="196">
        <v>0</v>
      </c>
      <c r="T343" s="197">
        <f>S343*H343</f>
        <v>0</v>
      </c>
      <c r="AR343" s="23" t="s">
        <v>301</v>
      </c>
      <c r="AT343" s="23" t="s">
        <v>222</v>
      </c>
      <c r="AU343" s="23" t="s">
        <v>77</v>
      </c>
      <c r="AY343" s="23" t="s">
        <v>137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23" t="s">
        <v>77</v>
      </c>
      <c r="BK343" s="198">
        <f>ROUND(I343*H343,2)</f>
        <v>0</v>
      </c>
      <c r="BL343" s="23" t="s">
        <v>216</v>
      </c>
      <c r="BM343" s="23" t="s">
        <v>820</v>
      </c>
    </row>
    <row r="344" spans="2:51" s="11" customFormat="1" ht="13.5">
      <c r="B344" s="199"/>
      <c r="C344" s="200"/>
      <c r="D344" s="201" t="s">
        <v>147</v>
      </c>
      <c r="E344" s="200"/>
      <c r="F344" s="203" t="s">
        <v>821</v>
      </c>
      <c r="G344" s="200"/>
      <c r="H344" s="204">
        <v>2.623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147</v>
      </c>
      <c r="AU344" s="210" t="s">
        <v>77</v>
      </c>
      <c r="AV344" s="11" t="s">
        <v>77</v>
      </c>
      <c r="AW344" s="11" t="s">
        <v>6</v>
      </c>
      <c r="AX344" s="11" t="s">
        <v>80</v>
      </c>
      <c r="AY344" s="210" t="s">
        <v>137</v>
      </c>
    </row>
    <row r="345" spans="2:65" s="1" customFormat="1" ht="38.25" customHeight="1">
      <c r="B345" s="40"/>
      <c r="C345" s="187" t="s">
        <v>822</v>
      </c>
      <c r="D345" s="187" t="s">
        <v>140</v>
      </c>
      <c r="E345" s="188" t="s">
        <v>823</v>
      </c>
      <c r="F345" s="189" t="s">
        <v>824</v>
      </c>
      <c r="G345" s="190" t="s">
        <v>271</v>
      </c>
      <c r="H345" s="191">
        <v>0.001</v>
      </c>
      <c r="I345" s="192"/>
      <c r="J345" s="193">
        <f>ROUND(I345*H345,2)</f>
        <v>0</v>
      </c>
      <c r="K345" s="189" t="s">
        <v>144</v>
      </c>
      <c r="L345" s="60"/>
      <c r="M345" s="194" t="s">
        <v>21</v>
      </c>
      <c r="N345" s="195" t="s">
        <v>44</v>
      </c>
      <c r="O345" s="41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7">
        <f>S345*H345</f>
        <v>0</v>
      </c>
      <c r="AR345" s="23" t="s">
        <v>216</v>
      </c>
      <c r="AT345" s="23" t="s">
        <v>140</v>
      </c>
      <c r="AU345" s="23" t="s">
        <v>77</v>
      </c>
      <c r="AY345" s="23" t="s">
        <v>137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23" t="s">
        <v>77</v>
      </c>
      <c r="BK345" s="198">
        <f>ROUND(I345*H345,2)</f>
        <v>0</v>
      </c>
      <c r="BL345" s="23" t="s">
        <v>216</v>
      </c>
      <c r="BM345" s="23" t="s">
        <v>825</v>
      </c>
    </row>
    <row r="346" spans="2:65" s="1" customFormat="1" ht="38.25" customHeight="1">
      <c r="B346" s="40"/>
      <c r="C346" s="187" t="s">
        <v>826</v>
      </c>
      <c r="D346" s="187" t="s">
        <v>140</v>
      </c>
      <c r="E346" s="188" t="s">
        <v>827</v>
      </c>
      <c r="F346" s="189" t="s">
        <v>828</v>
      </c>
      <c r="G346" s="190" t="s">
        <v>271</v>
      </c>
      <c r="H346" s="191">
        <v>0.001</v>
      </c>
      <c r="I346" s="192"/>
      <c r="J346" s="193">
        <f>ROUND(I346*H346,2)</f>
        <v>0</v>
      </c>
      <c r="K346" s="189" t="s">
        <v>144</v>
      </c>
      <c r="L346" s="60"/>
      <c r="M346" s="194" t="s">
        <v>21</v>
      </c>
      <c r="N346" s="195" t="s">
        <v>44</v>
      </c>
      <c r="O346" s="41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AR346" s="23" t="s">
        <v>216</v>
      </c>
      <c r="AT346" s="23" t="s">
        <v>140</v>
      </c>
      <c r="AU346" s="23" t="s">
        <v>77</v>
      </c>
      <c r="AY346" s="23" t="s">
        <v>137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23" t="s">
        <v>77</v>
      </c>
      <c r="BK346" s="198">
        <f>ROUND(I346*H346,2)</f>
        <v>0</v>
      </c>
      <c r="BL346" s="23" t="s">
        <v>216</v>
      </c>
      <c r="BM346" s="23" t="s">
        <v>829</v>
      </c>
    </row>
    <row r="347" spans="2:63" s="10" customFormat="1" ht="29.85" customHeight="1">
      <c r="B347" s="171"/>
      <c r="C347" s="172"/>
      <c r="D347" s="173" t="s">
        <v>71</v>
      </c>
      <c r="E347" s="185" t="s">
        <v>830</v>
      </c>
      <c r="F347" s="185" t="s">
        <v>831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SUM(P348:P362)</f>
        <v>0</v>
      </c>
      <c r="Q347" s="179"/>
      <c r="R347" s="180">
        <f>SUM(R348:R362)</f>
        <v>1.09624689</v>
      </c>
      <c r="S347" s="179"/>
      <c r="T347" s="181">
        <f>SUM(T348:T362)</f>
        <v>0</v>
      </c>
      <c r="AR347" s="182" t="s">
        <v>77</v>
      </c>
      <c r="AT347" s="183" t="s">
        <v>71</v>
      </c>
      <c r="AU347" s="183" t="s">
        <v>80</v>
      </c>
      <c r="AY347" s="182" t="s">
        <v>137</v>
      </c>
      <c r="BK347" s="184">
        <f>SUM(BK348:BK362)</f>
        <v>0</v>
      </c>
    </row>
    <row r="348" spans="2:65" s="1" customFormat="1" ht="25.5" customHeight="1">
      <c r="B348" s="40"/>
      <c r="C348" s="187" t="s">
        <v>832</v>
      </c>
      <c r="D348" s="187" t="s">
        <v>140</v>
      </c>
      <c r="E348" s="188" t="s">
        <v>833</v>
      </c>
      <c r="F348" s="189" t="s">
        <v>834</v>
      </c>
      <c r="G348" s="190" t="s">
        <v>334</v>
      </c>
      <c r="H348" s="191">
        <v>9.575</v>
      </c>
      <c r="I348" s="192"/>
      <c r="J348" s="193">
        <f>ROUND(I348*H348,2)</f>
        <v>0</v>
      </c>
      <c r="K348" s="189" t="s">
        <v>144</v>
      </c>
      <c r="L348" s="60"/>
      <c r="M348" s="194" t="s">
        <v>21</v>
      </c>
      <c r="N348" s="195" t="s">
        <v>44</v>
      </c>
      <c r="O348" s="41"/>
      <c r="P348" s="196">
        <f>O348*H348</f>
        <v>0</v>
      </c>
      <c r="Q348" s="196">
        <v>0.00035</v>
      </c>
      <c r="R348" s="196">
        <f>Q348*H348</f>
        <v>0.0033512499999999996</v>
      </c>
      <c r="S348" s="196">
        <v>0</v>
      </c>
      <c r="T348" s="197">
        <f>S348*H348</f>
        <v>0</v>
      </c>
      <c r="AR348" s="23" t="s">
        <v>216</v>
      </c>
      <c r="AT348" s="23" t="s">
        <v>140</v>
      </c>
      <c r="AU348" s="23" t="s">
        <v>77</v>
      </c>
      <c r="AY348" s="23" t="s">
        <v>137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23" t="s">
        <v>77</v>
      </c>
      <c r="BK348" s="198">
        <f>ROUND(I348*H348,2)</f>
        <v>0</v>
      </c>
      <c r="BL348" s="23" t="s">
        <v>216</v>
      </c>
      <c r="BM348" s="23" t="s">
        <v>835</v>
      </c>
    </row>
    <row r="349" spans="2:51" s="11" customFormat="1" ht="13.5">
      <c r="B349" s="199"/>
      <c r="C349" s="200"/>
      <c r="D349" s="201" t="s">
        <v>147</v>
      </c>
      <c r="E349" s="202" t="s">
        <v>21</v>
      </c>
      <c r="F349" s="203" t="s">
        <v>836</v>
      </c>
      <c r="G349" s="200"/>
      <c r="H349" s="204">
        <v>9.575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147</v>
      </c>
      <c r="AU349" s="210" t="s">
        <v>77</v>
      </c>
      <c r="AV349" s="11" t="s">
        <v>77</v>
      </c>
      <c r="AW349" s="11" t="s">
        <v>36</v>
      </c>
      <c r="AX349" s="11" t="s">
        <v>72</v>
      </c>
      <c r="AY349" s="210" t="s">
        <v>137</v>
      </c>
    </row>
    <row r="350" spans="2:51" s="12" customFormat="1" ht="13.5">
      <c r="B350" s="211"/>
      <c r="C350" s="212"/>
      <c r="D350" s="201" t="s">
        <v>147</v>
      </c>
      <c r="E350" s="213" t="s">
        <v>21</v>
      </c>
      <c r="F350" s="214" t="s">
        <v>156</v>
      </c>
      <c r="G350" s="212"/>
      <c r="H350" s="215">
        <v>9.575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147</v>
      </c>
      <c r="AU350" s="221" t="s">
        <v>77</v>
      </c>
      <c r="AV350" s="12" t="s">
        <v>145</v>
      </c>
      <c r="AW350" s="12" t="s">
        <v>36</v>
      </c>
      <c r="AX350" s="12" t="s">
        <v>80</v>
      </c>
      <c r="AY350" s="221" t="s">
        <v>137</v>
      </c>
    </row>
    <row r="351" spans="2:65" s="1" customFormat="1" ht="16.5" customHeight="1">
      <c r="B351" s="40"/>
      <c r="C351" s="232" t="s">
        <v>837</v>
      </c>
      <c r="D351" s="232" t="s">
        <v>222</v>
      </c>
      <c r="E351" s="233" t="s">
        <v>838</v>
      </c>
      <c r="F351" s="234" t="s">
        <v>839</v>
      </c>
      <c r="G351" s="235" t="s">
        <v>219</v>
      </c>
      <c r="H351" s="236">
        <v>26.331</v>
      </c>
      <c r="I351" s="237"/>
      <c r="J351" s="238">
        <f>ROUND(I351*H351,2)</f>
        <v>0</v>
      </c>
      <c r="K351" s="234" t="s">
        <v>21</v>
      </c>
      <c r="L351" s="239"/>
      <c r="M351" s="240" t="s">
        <v>21</v>
      </c>
      <c r="N351" s="241" t="s">
        <v>44</v>
      </c>
      <c r="O351" s="41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AR351" s="23" t="s">
        <v>301</v>
      </c>
      <c r="AT351" s="23" t="s">
        <v>222</v>
      </c>
      <c r="AU351" s="23" t="s">
        <v>77</v>
      </c>
      <c r="AY351" s="23" t="s">
        <v>137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23" t="s">
        <v>77</v>
      </c>
      <c r="BK351" s="198">
        <f>ROUND(I351*H351,2)</f>
        <v>0</v>
      </c>
      <c r="BL351" s="23" t="s">
        <v>216</v>
      </c>
      <c r="BM351" s="23" t="s">
        <v>840</v>
      </c>
    </row>
    <row r="352" spans="2:51" s="11" customFormat="1" ht="13.5">
      <c r="B352" s="199"/>
      <c r="C352" s="200"/>
      <c r="D352" s="201" t="s">
        <v>147</v>
      </c>
      <c r="E352" s="202" t="s">
        <v>21</v>
      </c>
      <c r="F352" s="203" t="s">
        <v>841</v>
      </c>
      <c r="G352" s="200"/>
      <c r="H352" s="204">
        <v>26.331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147</v>
      </c>
      <c r="AU352" s="210" t="s">
        <v>77</v>
      </c>
      <c r="AV352" s="11" t="s">
        <v>77</v>
      </c>
      <c r="AW352" s="11" t="s">
        <v>36</v>
      </c>
      <c r="AX352" s="11" t="s">
        <v>80</v>
      </c>
      <c r="AY352" s="210" t="s">
        <v>137</v>
      </c>
    </row>
    <row r="353" spans="2:65" s="1" customFormat="1" ht="25.5" customHeight="1">
      <c r="B353" s="40"/>
      <c r="C353" s="187" t="s">
        <v>842</v>
      </c>
      <c r="D353" s="187" t="s">
        <v>140</v>
      </c>
      <c r="E353" s="188" t="s">
        <v>843</v>
      </c>
      <c r="F353" s="189" t="s">
        <v>844</v>
      </c>
      <c r="G353" s="190" t="s">
        <v>143</v>
      </c>
      <c r="H353" s="191">
        <v>21.442</v>
      </c>
      <c r="I353" s="192"/>
      <c r="J353" s="193">
        <f>ROUND(I353*H353,2)</f>
        <v>0</v>
      </c>
      <c r="K353" s="189" t="s">
        <v>144</v>
      </c>
      <c r="L353" s="60"/>
      <c r="M353" s="194" t="s">
        <v>21</v>
      </c>
      <c r="N353" s="195" t="s">
        <v>44</v>
      </c>
      <c r="O353" s="41"/>
      <c r="P353" s="196">
        <f>O353*H353</f>
        <v>0</v>
      </c>
      <c r="Q353" s="196">
        <v>0.03362</v>
      </c>
      <c r="R353" s="196">
        <f>Q353*H353</f>
        <v>0.7208800399999999</v>
      </c>
      <c r="S353" s="196">
        <v>0</v>
      </c>
      <c r="T353" s="197">
        <f>S353*H353</f>
        <v>0</v>
      </c>
      <c r="AR353" s="23" t="s">
        <v>216</v>
      </c>
      <c r="AT353" s="23" t="s">
        <v>140</v>
      </c>
      <c r="AU353" s="23" t="s">
        <v>77</v>
      </c>
      <c r="AY353" s="23" t="s">
        <v>137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23" t="s">
        <v>77</v>
      </c>
      <c r="BK353" s="198">
        <f>ROUND(I353*H353,2)</f>
        <v>0</v>
      </c>
      <c r="BL353" s="23" t="s">
        <v>216</v>
      </c>
      <c r="BM353" s="23" t="s">
        <v>845</v>
      </c>
    </row>
    <row r="354" spans="2:51" s="11" customFormat="1" ht="13.5">
      <c r="B354" s="199"/>
      <c r="C354" s="200"/>
      <c r="D354" s="201" t="s">
        <v>147</v>
      </c>
      <c r="E354" s="202" t="s">
        <v>21</v>
      </c>
      <c r="F354" s="203" t="s">
        <v>846</v>
      </c>
      <c r="G354" s="200"/>
      <c r="H354" s="204">
        <v>19.15</v>
      </c>
      <c r="I354" s="205"/>
      <c r="J354" s="200"/>
      <c r="K354" s="200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147</v>
      </c>
      <c r="AU354" s="210" t="s">
        <v>77</v>
      </c>
      <c r="AV354" s="11" t="s">
        <v>77</v>
      </c>
      <c r="AW354" s="11" t="s">
        <v>36</v>
      </c>
      <c r="AX354" s="11" t="s">
        <v>72</v>
      </c>
      <c r="AY354" s="210" t="s">
        <v>137</v>
      </c>
    </row>
    <row r="355" spans="2:51" s="11" customFormat="1" ht="13.5">
      <c r="B355" s="199"/>
      <c r="C355" s="200"/>
      <c r="D355" s="201" t="s">
        <v>147</v>
      </c>
      <c r="E355" s="202" t="s">
        <v>21</v>
      </c>
      <c r="F355" s="203" t="s">
        <v>847</v>
      </c>
      <c r="G355" s="200"/>
      <c r="H355" s="204">
        <v>2.292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147</v>
      </c>
      <c r="AU355" s="210" t="s">
        <v>77</v>
      </c>
      <c r="AV355" s="11" t="s">
        <v>77</v>
      </c>
      <c r="AW355" s="11" t="s">
        <v>36</v>
      </c>
      <c r="AX355" s="11" t="s">
        <v>72</v>
      </c>
      <c r="AY355" s="210" t="s">
        <v>137</v>
      </c>
    </row>
    <row r="356" spans="2:51" s="12" customFormat="1" ht="13.5">
      <c r="B356" s="211"/>
      <c r="C356" s="212"/>
      <c r="D356" s="201" t="s">
        <v>147</v>
      </c>
      <c r="E356" s="213" t="s">
        <v>21</v>
      </c>
      <c r="F356" s="214" t="s">
        <v>156</v>
      </c>
      <c r="G356" s="212"/>
      <c r="H356" s="215">
        <v>21.442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147</v>
      </c>
      <c r="AU356" s="221" t="s">
        <v>77</v>
      </c>
      <c r="AV356" s="12" t="s">
        <v>145</v>
      </c>
      <c r="AW356" s="12" t="s">
        <v>36</v>
      </c>
      <c r="AX356" s="12" t="s">
        <v>80</v>
      </c>
      <c r="AY356" s="221" t="s">
        <v>137</v>
      </c>
    </row>
    <row r="357" spans="2:65" s="1" customFormat="1" ht="16.5" customHeight="1">
      <c r="B357" s="40"/>
      <c r="C357" s="232" t="s">
        <v>848</v>
      </c>
      <c r="D357" s="232" t="s">
        <v>222</v>
      </c>
      <c r="E357" s="233" t="s">
        <v>849</v>
      </c>
      <c r="F357" s="234" t="s">
        <v>850</v>
      </c>
      <c r="G357" s="235" t="s">
        <v>143</v>
      </c>
      <c r="H357" s="236">
        <v>23.586</v>
      </c>
      <c r="I357" s="237"/>
      <c r="J357" s="238">
        <f>ROUND(I357*H357,2)</f>
        <v>0</v>
      </c>
      <c r="K357" s="234" t="s">
        <v>144</v>
      </c>
      <c r="L357" s="239"/>
      <c r="M357" s="240" t="s">
        <v>21</v>
      </c>
      <c r="N357" s="241" t="s">
        <v>44</v>
      </c>
      <c r="O357" s="41"/>
      <c r="P357" s="196">
        <f>O357*H357</f>
        <v>0</v>
      </c>
      <c r="Q357" s="196">
        <v>0.0155</v>
      </c>
      <c r="R357" s="196">
        <f>Q357*H357</f>
        <v>0.365583</v>
      </c>
      <c r="S357" s="196">
        <v>0</v>
      </c>
      <c r="T357" s="197">
        <f>S357*H357</f>
        <v>0</v>
      </c>
      <c r="AR357" s="23" t="s">
        <v>301</v>
      </c>
      <c r="AT357" s="23" t="s">
        <v>222</v>
      </c>
      <c r="AU357" s="23" t="s">
        <v>77</v>
      </c>
      <c r="AY357" s="23" t="s">
        <v>137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23" t="s">
        <v>77</v>
      </c>
      <c r="BK357" s="198">
        <f>ROUND(I357*H357,2)</f>
        <v>0</v>
      </c>
      <c r="BL357" s="23" t="s">
        <v>216</v>
      </c>
      <c r="BM357" s="23" t="s">
        <v>851</v>
      </c>
    </row>
    <row r="358" spans="2:51" s="11" customFormat="1" ht="13.5">
      <c r="B358" s="199"/>
      <c r="C358" s="200"/>
      <c r="D358" s="201" t="s">
        <v>147</v>
      </c>
      <c r="E358" s="202" t="s">
        <v>21</v>
      </c>
      <c r="F358" s="203" t="s">
        <v>852</v>
      </c>
      <c r="G358" s="200"/>
      <c r="H358" s="204">
        <v>23.586</v>
      </c>
      <c r="I358" s="205"/>
      <c r="J358" s="200"/>
      <c r="K358" s="200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147</v>
      </c>
      <c r="AU358" s="210" t="s">
        <v>77</v>
      </c>
      <c r="AV358" s="11" t="s">
        <v>77</v>
      </c>
      <c r="AW358" s="11" t="s">
        <v>36</v>
      </c>
      <c r="AX358" s="11" t="s">
        <v>80</v>
      </c>
      <c r="AY358" s="210" t="s">
        <v>137</v>
      </c>
    </row>
    <row r="359" spans="2:65" s="1" customFormat="1" ht="16.5" customHeight="1">
      <c r="B359" s="40"/>
      <c r="C359" s="187" t="s">
        <v>853</v>
      </c>
      <c r="D359" s="187" t="s">
        <v>140</v>
      </c>
      <c r="E359" s="188" t="s">
        <v>854</v>
      </c>
      <c r="F359" s="189" t="s">
        <v>855</v>
      </c>
      <c r="G359" s="190" t="s">
        <v>143</v>
      </c>
      <c r="H359" s="191">
        <v>21.442</v>
      </c>
      <c r="I359" s="192"/>
      <c r="J359" s="193">
        <f>ROUND(I359*H359,2)</f>
        <v>0</v>
      </c>
      <c r="K359" s="189" t="s">
        <v>144</v>
      </c>
      <c r="L359" s="60"/>
      <c r="M359" s="194" t="s">
        <v>21</v>
      </c>
      <c r="N359" s="195" t="s">
        <v>44</v>
      </c>
      <c r="O359" s="41"/>
      <c r="P359" s="196">
        <f>O359*H359</f>
        <v>0</v>
      </c>
      <c r="Q359" s="196">
        <v>0.0003</v>
      </c>
      <c r="R359" s="196">
        <f>Q359*H359</f>
        <v>0.006432599999999999</v>
      </c>
      <c r="S359" s="196">
        <v>0</v>
      </c>
      <c r="T359" s="197">
        <f>S359*H359</f>
        <v>0</v>
      </c>
      <c r="AR359" s="23" t="s">
        <v>216</v>
      </c>
      <c r="AT359" s="23" t="s">
        <v>140</v>
      </c>
      <c r="AU359" s="23" t="s">
        <v>77</v>
      </c>
      <c r="AY359" s="23" t="s">
        <v>137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23" t="s">
        <v>77</v>
      </c>
      <c r="BK359" s="198">
        <f>ROUND(I359*H359,2)</f>
        <v>0</v>
      </c>
      <c r="BL359" s="23" t="s">
        <v>216</v>
      </c>
      <c r="BM359" s="23" t="s">
        <v>856</v>
      </c>
    </row>
    <row r="360" spans="2:65" s="1" customFormat="1" ht="38.25" customHeight="1">
      <c r="B360" s="40"/>
      <c r="C360" s="187" t="s">
        <v>857</v>
      </c>
      <c r="D360" s="187" t="s">
        <v>140</v>
      </c>
      <c r="E360" s="188" t="s">
        <v>858</v>
      </c>
      <c r="F360" s="189" t="s">
        <v>859</v>
      </c>
      <c r="G360" s="190" t="s">
        <v>271</v>
      </c>
      <c r="H360" s="191">
        <v>1.096</v>
      </c>
      <c r="I360" s="192"/>
      <c r="J360" s="193">
        <f>ROUND(I360*H360,2)</f>
        <v>0</v>
      </c>
      <c r="K360" s="189" t="s">
        <v>144</v>
      </c>
      <c r="L360" s="60"/>
      <c r="M360" s="194" t="s">
        <v>21</v>
      </c>
      <c r="N360" s="195" t="s">
        <v>44</v>
      </c>
      <c r="O360" s="41"/>
      <c r="P360" s="196">
        <f>O360*H360</f>
        <v>0</v>
      </c>
      <c r="Q360" s="196">
        <v>0</v>
      </c>
      <c r="R360" s="196">
        <f>Q360*H360</f>
        <v>0</v>
      </c>
      <c r="S360" s="196">
        <v>0</v>
      </c>
      <c r="T360" s="197">
        <f>S360*H360</f>
        <v>0</v>
      </c>
      <c r="AR360" s="23" t="s">
        <v>216</v>
      </c>
      <c r="AT360" s="23" t="s">
        <v>140</v>
      </c>
      <c r="AU360" s="23" t="s">
        <v>77</v>
      </c>
      <c r="AY360" s="23" t="s">
        <v>137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23" t="s">
        <v>77</v>
      </c>
      <c r="BK360" s="198">
        <f>ROUND(I360*H360,2)</f>
        <v>0</v>
      </c>
      <c r="BL360" s="23" t="s">
        <v>216</v>
      </c>
      <c r="BM360" s="23" t="s">
        <v>860</v>
      </c>
    </row>
    <row r="361" spans="2:65" s="1" customFormat="1" ht="38.25" customHeight="1">
      <c r="B361" s="40"/>
      <c r="C361" s="187" t="s">
        <v>861</v>
      </c>
      <c r="D361" s="187" t="s">
        <v>140</v>
      </c>
      <c r="E361" s="188" t="s">
        <v>862</v>
      </c>
      <c r="F361" s="189" t="s">
        <v>863</v>
      </c>
      <c r="G361" s="190" t="s">
        <v>271</v>
      </c>
      <c r="H361" s="191">
        <v>1.096</v>
      </c>
      <c r="I361" s="192"/>
      <c r="J361" s="193">
        <f>ROUND(I361*H361,2)</f>
        <v>0</v>
      </c>
      <c r="K361" s="189" t="s">
        <v>144</v>
      </c>
      <c r="L361" s="60"/>
      <c r="M361" s="194" t="s">
        <v>21</v>
      </c>
      <c r="N361" s="195" t="s">
        <v>44</v>
      </c>
      <c r="O361" s="41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AR361" s="23" t="s">
        <v>216</v>
      </c>
      <c r="AT361" s="23" t="s">
        <v>140</v>
      </c>
      <c r="AU361" s="23" t="s">
        <v>77</v>
      </c>
      <c r="AY361" s="23" t="s">
        <v>137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23" t="s">
        <v>77</v>
      </c>
      <c r="BK361" s="198">
        <f>ROUND(I361*H361,2)</f>
        <v>0</v>
      </c>
      <c r="BL361" s="23" t="s">
        <v>216</v>
      </c>
      <c r="BM361" s="23" t="s">
        <v>864</v>
      </c>
    </row>
    <row r="362" spans="2:65" s="1" customFormat="1" ht="16.5" customHeight="1">
      <c r="B362" s="40"/>
      <c r="C362" s="187" t="s">
        <v>865</v>
      </c>
      <c r="D362" s="187" t="s">
        <v>140</v>
      </c>
      <c r="E362" s="188" t="s">
        <v>866</v>
      </c>
      <c r="F362" s="189" t="s">
        <v>867</v>
      </c>
      <c r="G362" s="190" t="s">
        <v>553</v>
      </c>
      <c r="H362" s="191">
        <v>1</v>
      </c>
      <c r="I362" s="192"/>
      <c r="J362" s="193">
        <f>ROUND(I362*H362,2)</f>
        <v>0</v>
      </c>
      <c r="K362" s="189" t="s">
        <v>21</v>
      </c>
      <c r="L362" s="60"/>
      <c r="M362" s="194" t="s">
        <v>21</v>
      </c>
      <c r="N362" s="195" t="s">
        <v>44</v>
      </c>
      <c r="O362" s="41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AR362" s="23" t="s">
        <v>216</v>
      </c>
      <c r="AT362" s="23" t="s">
        <v>140</v>
      </c>
      <c r="AU362" s="23" t="s">
        <v>77</v>
      </c>
      <c r="AY362" s="23" t="s">
        <v>137</v>
      </c>
      <c r="BE362" s="198">
        <f>IF(N362="základní",J362,0)</f>
        <v>0</v>
      </c>
      <c r="BF362" s="198">
        <f>IF(N362="snížená",J362,0)</f>
        <v>0</v>
      </c>
      <c r="BG362" s="198">
        <f>IF(N362="zákl. přenesená",J362,0)</f>
        <v>0</v>
      </c>
      <c r="BH362" s="198">
        <f>IF(N362="sníž. přenesená",J362,0)</f>
        <v>0</v>
      </c>
      <c r="BI362" s="198">
        <f>IF(N362="nulová",J362,0)</f>
        <v>0</v>
      </c>
      <c r="BJ362" s="23" t="s">
        <v>77</v>
      </c>
      <c r="BK362" s="198">
        <f>ROUND(I362*H362,2)</f>
        <v>0</v>
      </c>
      <c r="BL362" s="23" t="s">
        <v>216</v>
      </c>
      <c r="BM362" s="23" t="s">
        <v>868</v>
      </c>
    </row>
    <row r="363" spans="2:63" s="10" customFormat="1" ht="29.85" customHeight="1">
      <c r="B363" s="171"/>
      <c r="C363" s="172"/>
      <c r="D363" s="173" t="s">
        <v>71</v>
      </c>
      <c r="E363" s="185" t="s">
        <v>869</v>
      </c>
      <c r="F363" s="185" t="s">
        <v>870</v>
      </c>
      <c r="G363" s="172"/>
      <c r="H363" s="172"/>
      <c r="I363" s="175"/>
      <c r="J363" s="186">
        <f>BK363</f>
        <v>0</v>
      </c>
      <c r="K363" s="172"/>
      <c r="L363" s="177"/>
      <c r="M363" s="178"/>
      <c r="N363" s="179"/>
      <c r="O363" s="179"/>
      <c r="P363" s="180">
        <f>SUM(P364:P368)</f>
        <v>0</v>
      </c>
      <c r="Q363" s="179"/>
      <c r="R363" s="180">
        <f>SUM(R364:R368)</f>
        <v>0.0008085</v>
      </c>
      <c r="S363" s="179"/>
      <c r="T363" s="181">
        <f>SUM(T364:T368)</f>
        <v>0</v>
      </c>
      <c r="AR363" s="182" t="s">
        <v>77</v>
      </c>
      <c r="AT363" s="183" t="s">
        <v>71</v>
      </c>
      <c r="AU363" s="183" t="s">
        <v>80</v>
      </c>
      <c r="AY363" s="182" t="s">
        <v>137</v>
      </c>
      <c r="BK363" s="184">
        <f>SUM(BK364:BK368)</f>
        <v>0</v>
      </c>
    </row>
    <row r="364" spans="2:65" s="1" customFormat="1" ht="25.5" customHeight="1">
      <c r="B364" s="40"/>
      <c r="C364" s="187" t="s">
        <v>871</v>
      </c>
      <c r="D364" s="187" t="s">
        <v>140</v>
      </c>
      <c r="E364" s="188" t="s">
        <v>872</v>
      </c>
      <c r="F364" s="189" t="s">
        <v>873</v>
      </c>
      <c r="G364" s="190" t="s">
        <v>143</v>
      </c>
      <c r="H364" s="191">
        <v>2.45</v>
      </c>
      <c r="I364" s="192"/>
      <c r="J364" s="193">
        <f>ROUND(I364*H364,2)</f>
        <v>0</v>
      </c>
      <c r="K364" s="189" t="s">
        <v>144</v>
      </c>
      <c r="L364" s="60"/>
      <c r="M364" s="194" t="s">
        <v>21</v>
      </c>
      <c r="N364" s="195" t="s">
        <v>44</v>
      </c>
      <c r="O364" s="41"/>
      <c r="P364" s="196">
        <f>O364*H364</f>
        <v>0</v>
      </c>
      <c r="Q364" s="196">
        <v>7E-05</v>
      </c>
      <c r="R364" s="196">
        <f>Q364*H364</f>
        <v>0.0001715</v>
      </c>
      <c r="S364" s="196">
        <v>0</v>
      </c>
      <c r="T364" s="197">
        <f>S364*H364</f>
        <v>0</v>
      </c>
      <c r="AR364" s="23" t="s">
        <v>216</v>
      </c>
      <c r="AT364" s="23" t="s">
        <v>140</v>
      </c>
      <c r="AU364" s="23" t="s">
        <v>77</v>
      </c>
      <c r="AY364" s="23" t="s">
        <v>137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23" t="s">
        <v>77</v>
      </c>
      <c r="BK364" s="198">
        <f>ROUND(I364*H364,2)</f>
        <v>0</v>
      </c>
      <c r="BL364" s="23" t="s">
        <v>216</v>
      </c>
      <c r="BM364" s="23" t="s">
        <v>874</v>
      </c>
    </row>
    <row r="365" spans="2:65" s="1" customFormat="1" ht="16.5" customHeight="1">
      <c r="B365" s="40"/>
      <c r="C365" s="187" t="s">
        <v>875</v>
      </c>
      <c r="D365" s="187" t="s">
        <v>140</v>
      </c>
      <c r="E365" s="188" t="s">
        <v>876</v>
      </c>
      <c r="F365" s="189" t="s">
        <v>877</v>
      </c>
      <c r="G365" s="190" t="s">
        <v>143</v>
      </c>
      <c r="H365" s="191">
        <v>2.45</v>
      </c>
      <c r="I365" s="192"/>
      <c r="J365" s="193">
        <f>ROUND(I365*H365,2)</f>
        <v>0</v>
      </c>
      <c r="K365" s="189" t="s">
        <v>144</v>
      </c>
      <c r="L365" s="60"/>
      <c r="M365" s="194" t="s">
        <v>21</v>
      </c>
      <c r="N365" s="195" t="s">
        <v>44</v>
      </c>
      <c r="O365" s="41"/>
      <c r="P365" s="196">
        <f>O365*H365</f>
        <v>0</v>
      </c>
      <c r="Q365" s="196">
        <v>0.00014</v>
      </c>
      <c r="R365" s="196">
        <f>Q365*H365</f>
        <v>0.000343</v>
      </c>
      <c r="S365" s="196">
        <v>0</v>
      </c>
      <c r="T365" s="197">
        <f>S365*H365</f>
        <v>0</v>
      </c>
      <c r="AR365" s="23" t="s">
        <v>216</v>
      </c>
      <c r="AT365" s="23" t="s">
        <v>140</v>
      </c>
      <c r="AU365" s="23" t="s">
        <v>77</v>
      </c>
      <c r="AY365" s="23" t="s">
        <v>137</v>
      </c>
      <c r="BE365" s="198">
        <f>IF(N365="základní",J365,0)</f>
        <v>0</v>
      </c>
      <c r="BF365" s="198">
        <f>IF(N365="snížená",J365,0)</f>
        <v>0</v>
      </c>
      <c r="BG365" s="198">
        <f>IF(N365="zákl. přenesená",J365,0)</f>
        <v>0</v>
      </c>
      <c r="BH365" s="198">
        <f>IF(N365="sníž. přenesená",J365,0)</f>
        <v>0</v>
      </c>
      <c r="BI365" s="198">
        <f>IF(N365="nulová",J365,0)</f>
        <v>0</v>
      </c>
      <c r="BJ365" s="23" t="s">
        <v>77</v>
      </c>
      <c r="BK365" s="198">
        <f>ROUND(I365*H365,2)</f>
        <v>0</v>
      </c>
      <c r="BL365" s="23" t="s">
        <v>216</v>
      </c>
      <c r="BM365" s="23" t="s">
        <v>878</v>
      </c>
    </row>
    <row r="366" spans="2:51" s="13" customFormat="1" ht="13.5">
      <c r="B366" s="222"/>
      <c r="C366" s="223"/>
      <c r="D366" s="201" t="s">
        <v>147</v>
      </c>
      <c r="E366" s="224" t="s">
        <v>21</v>
      </c>
      <c r="F366" s="225" t="s">
        <v>879</v>
      </c>
      <c r="G366" s="223"/>
      <c r="H366" s="224" t="s">
        <v>21</v>
      </c>
      <c r="I366" s="226"/>
      <c r="J366" s="223"/>
      <c r="K366" s="223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147</v>
      </c>
      <c r="AU366" s="231" t="s">
        <v>77</v>
      </c>
      <c r="AV366" s="13" t="s">
        <v>80</v>
      </c>
      <c r="AW366" s="13" t="s">
        <v>36</v>
      </c>
      <c r="AX366" s="13" t="s">
        <v>72</v>
      </c>
      <c r="AY366" s="231" t="s">
        <v>137</v>
      </c>
    </row>
    <row r="367" spans="2:51" s="11" customFormat="1" ht="13.5">
      <c r="B367" s="199"/>
      <c r="C367" s="200"/>
      <c r="D367" s="201" t="s">
        <v>147</v>
      </c>
      <c r="E367" s="202" t="s">
        <v>21</v>
      </c>
      <c r="F367" s="203" t="s">
        <v>880</v>
      </c>
      <c r="G367" s="200"/>
      <c r="H367" s="204">
        <v>2.45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147</v>
      </c>
      <c r="AU367" s="210" t="s">
        <v>77</v>
      </c>
      <c r="AV367" s="11" t="s">
        <v>77</v>
      </c>
      <c r="AW367" s="11" t="s">
        <v>36</v>
      </c>
      <c r="AX367" s="11" t="s">
        <v>80</v>
      </c>
      <c r="AY367" s="210" t="s">
        <v>137</v>
      </c>
    </row>
    <row r="368" spans="2:65" s="1" customFormat="1" ht="25.5" customHeight="1">
      <c r="B368" s="40"/>
      <c r="C368" s="187" t="s">
        <v>881</v>
      </c>
      <c r="D368" s="187" t="s">
        <v>140</v>
      </c>
      <c r="E368" s="188" t="s">
        <v>882</v>
      </c>
      <c r="F368" s="189" t="s">
        <v>883</v>
      </c>
      <c r="G368" s="190" t="s">
        <v>143</v>
      </c>
      <c r="H368" s="191">
        <v>2.45</v>
      </c>
      <c r="I368" s="192"/>
      <c r="J368" s="193">
        <f>ROUND(I368*H368,2)</f>
        <v>0</v>
      </c>
      <c r="K368" s="189" t="s">
        <v>144</v>
      </c>
      <c r="L368" s="60"/>
      <c r="M368" s="194" t="s">
        <v>21</v>
      </c>
      <c r="N368" s="195" t="s">
        <v>44</v>
      </c>
      <c r="O368" s="41"/>
      <c r="P368" s="196">
        <f>O368*H368</f>
        <v>0</v>
      </c>
      <c r="Q368" s="196">
        <v>0.00012</v>
      </c>
      <c r="R368" s="196">
        <f>Q368*H368</f>
        <v>0.00029400000000000004</v>
      </c>
      <c r="S368" s="196">
        <v>0</v>
      </c>
      <c r="T368" s="197">
        <f>S368*H368</f>
        <v>0</v>
      </c>
      <c r="AR368" s="23" t="s">
        <v>216</v>
      </c>
      <c r="AT368" s="23" t="s">
        <v>140</v>
      </c>
      <c r="AU368" s="23" t="s">
        <v>77</v>
      </c>
      <c r="AY368" s="23" t="s">
        <v>137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23" t="s">
        <v>77</v>
      </c>
      <c r="BK368" s="198">
        <f>ROUND(I368*H368,2)</f>
        <v>0</v>
      </c>
      <c r="BL368" s="23" t="s">
        <v>216</v>
      </c>
      <c r="BM368" s="23" t="s">
        <v>884</v>
      </c>
    </row>
    <row r="369" spans="2:63" s="10" customFormat="1" ht="29.85" customHeight="1">
      <c r="B369" s="171"/>
      <c r="C369" s="172"/>
      <c r="D369" s="173" t="s">
        <v>71</v>
      </c>
      <c r="E369" s="185" t="s">
        <v>885</v>
      </c>
      <c r="F369" s="185" t="s">
        <v>886</v>
      </c>
      <c r="G369" s="172"/>
      <c r="H369" s="172"/>
      <c r="I369" s="175"/>
      <c r="J369" s="186">
        <f>BK369</f>
        <v>0</v>
      </c>
      <c r="K369" s="172"/>
      <c r="L369" s="177"/>
      <c r="M369" s="178"/>
      <c r="N369" s="179"/>
      <c r="O369" s="179"/>
      <c r="P369" s="180">
        <f>SUM(P370:P384)</f>
        <v>0</v>
      </c>
      <c r="Q369" s="179"/>
      <c r="R369" s="180">
        <f>SUM(R370:R384)</f>
        <v>0.0465645</v>
      </c>
      <c r="S369" s="179"/>
      <c r="T369" s="181">
        <f>SUM(T370:T384)</f>
        <v>0.008946599999999999</v>
      </c>
      <c r="AR369" s="182" t="s">
        <v>77</v>
      </c>
      <c r="AT369" s="183" t="s">
        <v>71</v>
      </c>
      <c r="AU369" s="183" t="s">
        <v>80</v>
      </c>
      <c r="AY369" s="182" t="s">
        <v>137</v>
      </c>
      <c r="BK369" s="184">
        <f>SUM(BK370:BK384)</f>
        <v>0</v>
      </c>
    </row>
    <row r="370" spans="2:65" s="1" customFormat="1" ht="16.5" customHeight="1">
      <c r="B370" s="40"/>
      <c r="C370" s="187" t="s">
        <v>887</v>
      </c>
      <c r="D370" s="187" t="s">
        <v>140</v>
      </c>
      <c r="E370" s="188" t="s">
        <v>232</v>
      </c>
      <c r="F370" s="189" t="s">
        <v>233</v>
      </c>
      <c r="G370" s="190" t="s">
        <v>143</v>
      </c>
      <c r="H370" s="191">
        <v>47.85</v>
      </c>
      <c r="I370" s="192"/>
      <c r="J370" s="193">
        <f>ROUND(I370*H370,2)</f>
        <v>0</v>
      </c>
      <c r="K370" s="189" t="s">
        <v>144</v>
      </c>
      <c r="L370" s="60"/>
      <c r="M370" s="194" t="s">
        <v>21</v>
      </c>
      <c r="N370" s="195" t="s">
        <v>44</v>
      </c>
      <c r="O370" s="41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AR370" s="23" t="s">
        <v>216</v>
      </c>
      <c r="AT370" s="23" t="s">
        <v>140</v>
      </c>
      <c r="AU370" s="23" t="s">
        <v>77</v>
      </c>
      <c r="AY370" s="23" t="s">
        <v>137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23" t="s">
        <v>77</v>
      </c>
      <c r="BK370" s="198">
        <f>ROUND(I370*H370,2)</f>
        <v>0</v>
      </c>
      <c r="BL370" s="23" t="s">
        <v>216</v>
      </c>
      <c r="BM370" s="23" t="s">
        <v>888</v>
      </c>
    </row>
    <row r="371" spans="2:51" s="13" customFormat="1" ht="13.5">
      <c r="B371" s="222"/>
      <c r="C371" s="223"/>
      <c r="D371" s="201" t="s">
        <v>147</v>
      </c>
      <c r="E371" s="224" t="s">
        <v>21</v>
      </c>
      <c r="F371" s="225" t="s">
        <v>238</v>
      </c>
      <c r="G371" s="223"/>
      <c r="H371" s="224" t="s">
        <v>21</v>
      </c>
      <c r="I371" s="226"/>
      <c r="J371" s="223"/>
      <c r="K371" s="223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147</v>
      </c>
      <c r="AU371" s="231" t="s">
        <v>77</v>
      </c>
      <c r="AV371" s="13" t="s">
        <v>80</v>
      </c>
      <c r="AW371" s="13" t="s">
        <v>36</v>
      </c>
      <c r="AX371" s="13" t="s">
        <v>72</v>
      </c>
      <c r="AY371" s="231" t="s">
        <v>137</v>
      </c>
    </row>
    <row r="372" spans="2:51" s="11" customFormat="1" ht="13.5">
      <c r="B372" s="199"/>
      <c r="C372" s="200"/>
      <c r="D372" s="201" t="s">
        <v>147</v>
      </c>
      <c r="E372" s="202" t="s">
        <v>21</v>
      </c>
      <c r="F372" s="203" t="s">
        <v>239</v>
      </c>
      <c r="G372" s="200"/>
      <c r="H372" s="204">
        <v>10.88</v>
      </c>
      <c r="I372" s="205"/>
      <c r="J372" s="200"/>
      <c r="K372" s="200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147</v>
      </c>
      <c r="AU372" s="210" t="s">
        <v>77</v>
      </c>
      <c r="AV372" s="11" t="s">
        <v>77</v>
      </c>
      <c r="AW372" s="11" t="s">
        <v>36</v>
      </c>
      <c r="AX372" s="11" t="s">
        <v>72</v>
      </c>
      <c r="AY372" s="210" t="s">
        <v>137</v>
      </c>
    </row>
    <row r="373" spans="2:51" s="13" customFormat="1" ht="13.5">
      <c r="B373" s="222"/>
      <c r="C373" s="223"/>
      <c r="D373" s="201" t="s">
        <v>147</v>
      </c>
      <c r="E373" s="224" t="s">
        <v>21</v>
      </c>
      <c r="F373" s="225" t="s">
        <v>889</v>
      </c>
      <c r="G373" s="223"/>
      <c r="H373" s="224" t="s">
        <v>21</v>
      </c>
      <c r="I373" s="226"/>
      <c r="J373" s="223"/>
      <c r="K373" s="223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147</v>
      </c>
      <c r="AU373" s="231" t="s">
        <v>77</v>
      </c>
      <c r="AV373" s="13" t="s">
        <v>80</v>
      </c>
      <c r="AW373" s="13" t="s">
        <v>36</v>
      </c>
      <c r="AX373" s="13" t="s">
        <v>72</v>
      </c>
      <c r="AY373" s="231" t="s">
        <v>137</v>
      </c>
    </row>
    <row r="374" spans="2:51" s="11" customFormat="1" ht="13.5">
      <c r="B374" s="199"/>
      <c r="C374" s="200"/>
      <c r="D374" s="201" t="s">
        <v>147</v>
      </c>
      <c r="E374" s="202" t="s">
        <v>21</v>
      </c>
      <c r="F374" s="203" t="s">
        <v>890</v>
      </c>
      <c r="G374" s="200"/>
      <c r="H374" s="204">
        <v>4.86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147</v>
      </c>
      <c r="AU374" s="210" t="s">
        <v>77</v>
      </c>
      <c r="AV374" s="11" t="s">
        <v>77</v>
      </c>
      <c r="AW374" s="11" t="s">
        <v>36</v>
      </c>
      <c r="AX374" s="11" t="s">
        <v>72</v>
      </c>
      <c r="AY374" s="210" t="s">
        <v>137</v>
      </c>
    </row>
    <row r="375" spans="2:51" s="11" customFormat="1" ht="13.5">
      <c r="B375" s="199"/>
      <c r="C375" s="200"/>
      <c r="D375" s="201" t="s">
        <v>147</v>
      </c>
      <c r="E375" s="202" t="s">
        <v>21</v>
      </c>
      <c r="F375" s="203" t="s">
        <v>891</v>
      </c>
      <c r="G375" s="200"/>
      <c r="H375" s="204">
        <v>28.86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147</v>
      </c>
      <c r="AU375" s="210" t="s">
        <v>77</v>
      </c>
      <c r="AV375" s="11" t="s">
        <v>77</v>
      </c>
      <c r="AW375" s="11" t="s">
        <v>36</v>
      </c>
      <c r="AX375" s="11" t="s">
        <v>72</v>
      </c>
      <c r="AY375" s="210" t="s">
        <v>137</v>
      </c>
    </row>
    <row r="376" spans="2:51" s="13" customFormat="1" ht="13.5">
      <c r="B376" s="222"/>
      <c r="C376" s="223"/>
      <c r="D376" s="201" t="s">
        <v>147</v>
      </c>
      <c r="E376" s="224" t="s">
        <v>21</v>
      </c>
      <c r="F376" s="225" t="s">
        <v>892</v>
      </c>
      <c r="G376" s="223"/>
      <c r="H376" s="224" t="s">
        <v>21</v>
      </c>
      <c r="I376" s="226"/>
      <c r="J376" s="223"/>
      <c r="K376" s="223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147</v>
      </c>
      <c r="AU376" s="231" t="s">
        <v>77</v>
      </c>
      <c r="AV376" s="13" t="s">
        <v>80</v>
      </c>
      <c r="AW376" s="13" t="s">
        <v>36</v>
      </c>
      <c r="AX376" s="13" t="s">
        <v>72</v>
      </c>
      <c r="AY376" s="231" t="s">
        <v>137</v>
      </c>
    </row>
    <row r="377" spans="2:51" s="11" customFormat="1" ht="13.5">
      <c r="B377" s="199"/>
      <c r="C377" s="200"/>
      <c r="D377" s="201" t="s">
        <v>147</v>
      </c>
      <c r="E377" s="202" t="s">
        <v>21</v>
      </c>
      <c r="F377" s="203" t="s">
        <v>893</v>
      </c>
      <c r="G377" s="200"/>
      <c r="H377" s="204">
        <v>3.25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147</v>
      </c>
      <c r="AU377" s="210" t="s">
        <v>77</v>
      </c>
      <c r="AV377" s="11" t="s">
        <v>77</v>
      </c>
      <c r="AW377" s="11" t="s">
        <v>36</v>
      </c>
      <c r="AX377" s="11" t="s">
        <v>72</v>
      </c>
      <c r="AY377" s="210" t="s">
        <v>137</v>
      </c>
    </row>
    <row r="378" spans="2:51" s="12" customFormat="1" ht="13.5">
      <c r="B378" s="211"/>
      <c r="C378" s="212"/>
      <c r="D378" s="201" t="s">
        <v>147</v>
      </c>
      <c r="E378" s="213" t="s">
        <v>21</v>
      </c>
      <c r="F378" s="214" t="s">
        <v>156</v>
      </c>
      <c r="G378" s="212"/>
      <c r="H378" s="215">
        <v>47.85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147</v>
      </c>
      <c r="AU378" s="221" t="s">
        <v>77</v>
      </c>
      <c r="AV378" s="12" t="s">
        <v>145</v>
      </c>
      <c r="AW378" s="12" t="s">
        <v>36</v>
      </c>
      <c r="AX378" s="12" t="s">
        <v>80</v>
      </c>
      <c r="AY378" s="221" t="s">
        <v>137</v>
      </c>
    </row>
    <row r="379" spans="2:65" s="1" customFormat="1" ht="16.5" customHeight="1">
      <c r="B379" s="40"/>
      <c r="C379" s="187" t="s">
        <v>894</v>
      </c>
      <c r="D379" s="187" t="s">
        <v>140</v>
      </c>
      <c r="E379" s="188" t="s">
        <v>895</v>
      </c>
      <c r="F379" s="189" t="s">
        <v>896</v>
      </c>
      <c r="G379" s="190" t="s">
        <v>143</v>
      </c>
      <c r="H379" s="191">
        <v>28.86</v>
      </c>
      <c r="I379" s="192"/>
      <c r="J379" s="193">
        <f>ROUND(I379*H379,2)</f>
        <v>0</v>
      </c>
      <c r="K379" s="189" t="s">
        <v>144</v>
      </c>
      <c r="L379" s="60"/>
      <c r="M379" s="194" t="s">
        <v>21</v>
      </c>
      <c r="N379" s="195" t="s">
        <v>44</v>
      </c>
      <c r="O379" s="41"/>
      <c r="P379" s="196">
        <f>O379*H379</f>
        <v>0</v>
      </c>
      <c r="Q379" s="196">
        <v>0.001</v>
      </c>
      <c r="R379" s="196">
        <f>Q379*H379</f>
        <v>0.02886</v>
      </c>
      <c r="S379" s="196">
        <v>0.00031</v>
      </c>
      <c r="T379" s="197">
        <f>S379*H379</f>
        <v>0.008946599999999999</v>
      </c>
      <c r="AR379" s="23" t="s">
        <v>216</v>
      </c>
      <c r="AT379" s="23" t="s">
        <v>140</v>
      </c>
      <c r="AU379" s="23" t="s">
        <v>77</v>
      </c>
      <c r="AY379" s="23" t="s">
        <v>137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23" t="s">
        <v>77</v>
      </c>
      <c r="BK379" s="198">
        <f>ROUND(I379*H379,2)</f>
        <v>0</v>
      </c>
      <c r="BL379" s="23" t="s">
        <v>216</v>
      </c>
      <c r="BM379" s="23" t="s">
        <v>897</v>
      </c>
    </row>
    <row r="380" spans="2:51" s="13" customFormat="1" ht="13.5">
      <c r="B380" s="222"/>
      <c r="C380" s="223"/>
      <c r="D380" s="201" t="s">
        <v>147</v>
      </c>
      <c r="E380" s="224" t="s">
        <v>21</v>
      </c>
      <c r="F380" s="225" t="s">
        <v>898</v>
      </c>
      <c r="G380" s="223"/>
      <c r="H380" s="224" t="s">
        <v>21</v>
      </c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147</v>
      </c>
      <c r="AU380" s="231" t="s">
        <v>77</v>
      </c>
      <c r="AV380" s="13" t="s">
        <v>80</v>
      </c>
      <c r="AW380" s="13" t="s">
        <v>36</v>
      </c>
      <c r="AX380" s="13" t="s">
        <v>72</v>
      </c>
      <c r="AY380" s="231" t="s">
        <v>137</v>
      </c>
    </row>
    <row r="381" spans="2:51" s="11" customFormat="1" ht="13.5">
      <c r="B381" s="199"/>
      <c r="C381" s="200"/>
      <c r="D381" s="201" t="s">
        <v>147</v>
      </c>
      <c r="E381" s="202" t="s">
        <v>21</v>
      </c>
      <c r="F381" s="203" t="s">
        <v>891</v>
      </c>
      <c r="G381" s="200"/>
      <c r="H381" s="204">
        <v>28.86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147</v>
      </c>
      <c r="AU381" s="210" t="s">
        <v>77</v>
      </c>
      <c r="AV381" s="11" t="s">
        <v>77</v>
      </c>
      <c r="AW381" s="11" t="s">
        <v>36</v>
      </c>
      <c r="AX381" s="11" t="s">
        <v>72</v>
      </c>
      <c r="AY381" s="210" t="s">
        <v>137</v>
      </c>
    </row>
    <row r="382" spans="2:51" s="12" customFormat="1" ht="13.5">
      <c r="B382" s="211"/>
      <c r="C382" s="212"/>
      <c r="D382" s="201" t="s">
        <v>147</v>
      </c>
      <c r="E382" s="213" t="s">
        <v>21</v>
      </c>
      <c r="F382" s="214" t="s">
        <v>156</v>
      </c>
      <c r="G382" s="212"/>
      <c r="H382" s="215">
        <v>28.86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147</v>
      </c>
      <c r="AU382" s="221" t="s">
        <v>77</v>
      </c>
      <c r="AV382" s="12" t="s">
        <v>145</v>
      </c>
      <c r="AW382" s="12" t="s">
        <v>36</v>
      </c>
      <c r="AX382" s="12" t="s">
        <v>80</v>
      </c>
      <c r="AY382" s="221" t="s">
        <v>137</v>
      </c>
    </row>
    <row r="383" spans="2:65" s="1" customFormat="1" ht="25.5" customHeight="1">
      <c r="B383" s="40"/>
      <c r="C383" s="187" t="s">
        <v>899</v>
      </c>
      <c r="D383" s="187" t="s">
        <v>140</v>
      </c>
      <c r="E383" s="188" t="s">
        <v>900</v>
      </c>
      <c r="F383" s="189" t="s">
        <v>901</v>
      </c>
      <c r="G383" s="190" t="s">
        <v>143</v>
      </c>
      <c r="H383" s="191">
        <v>47.85</v>
      </c>
      <c r="I383" s="192"/>
      <c r="J383" s="193">
        <f>ROUND(I383*H383,2)</f>
        <v>0</v>
      </c>
      <c r="K383" s="189" t="s">
        <v>144</v>
      </c>
      <c r="L383" s="60"/>
      <c r="M383" s="194" t="s">
        <v>21</v>
      </c>
      <c r="N383" s="195" t="s">
        <v>44</v>
      </c>
      <c r="O383" s="41"/>
      <c r="P383" s="196">
        <f>O383*H383</f>
        <v>0</v>
      </c>
      <c r="Q383" s="196">
        <v>0.00021</v>
      </c>
      <c r="R383" s="196">
        <f>Q383*H383</f>
        <v>0.0100485</v>
      </c>
      <c r="S383" s="196">
        <v>0</v>
      </c>
      <c r="T383" s="197">
        <f>S383*H383</f>
        <v>0</v>
      </c>
      <c r="AR383" s="23" t="s">
        <v>216</v>
      </c>
      <c r="AT383" s="23" t="s">
        <v>140</v>
      </c>
      <c r="AU383" s="23" t="s">
        <v>77</v>
      </c>
      <c r="AY383" s="23" t="s">
        <v>137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23" t="s">
        <v>77</v>
      </c>
      <c r="BK383" s="198">
        <f>ROUND(I383*H383,2)</f>
        <v>0</v>
      </c>
      <c r="BL383" s="23" t="s">
        <v>216</v>
      </c>
      <c r="BM383" s="23" t="s">
        <v>902</v>
      </c>
    </row>
    <row r="384" spans="2:65" s="1" customFormat="1" ht="16.5" customHeight="1">
      <c r="B384" s="40"/>
      <c r="C384" s="187" t="s">
        <v>903</v>
      </c>
      <c r="D384" s="187" t="s">
        <v>140</v>
      </c>
      <c r="E384" s="188" t="s">
        <v>904</v>
      </c>
      <c r="F384" s="189" t="s">
        <v>905</v>
      </c>
      <c r="G384" s="190" t="s">
        <v>143</v>
      </c>
      <c r="H384" s="191">
        <v>47.85</v>
      </c>
      <c r="I384" s="192"/>
      <c r="J384" s="193">
        <f>ROUND(I384*H384,2)</f>
        <v>0</v>
      </c>
      <c r="K384" s="189" t="s">
        <v>144</v>
      </c>
      <c r="L384" s="60"/>
      <c r="M384" s="194" t="s">
        <v>21</v>
      </c>
      <c r="N384" s="195" t="s">
        <v>44</v>
      </c>
      <c r="O384" s="41"/>
      <c r="P384" s="196">
        <f>O384*H384</f>
        <v>0</v>
      </c>
      <c r="Q384" s="196">
        <v>0.00016</v>
      </c>
      <c r="R384" s="196">
        <f>Q384*H384</f>
        <v>0.0076560000000000005</v>
      </c>
      <c r="S384" s="196">
        <v>0</v>
      </c>
      <c r="T384" s="197">
        <f>S384*H384</f>
        <v>0</v>
      </c>
      <c r="AR384" s="23" t="s">
        <v>216</v>
      </c>
      <c r="AT384" s="23" t="s">
        <v>140</v>
      </c>
      <c r="AU384" s="23" t="s">
        <v>77</v>
      </c>
      <c r="AY384" s="23" t="s">
        <v>137</v>
      </c>
      <c r="BE384" s="198">
        <f>IF(N384="základní",J384,0)</f>
        <v>0</v>
      </c>
      <c r="BF384" s="198">
        <f>IF(N384="snížená",J384,0)</f>
        <v>0</v>
      </c>
      <c r="BG384" s="198">
        <f>IF(N384="zákl. přenesená",J384,0)</f>
        <v>0</v>
      </c>
      <c r="BH384" s="198">
        <f>IF(N384="sníž. přenesená",J384,0)</f>
        <v>0</v>
      </c>
      <c r="BI384" s="198">
        <f>IF(N384="nulová",J384,0)</f>
        <v>0</v>
      </c>
      <c r="BJ384" s="23" t="s">
        <v>77</v>
      </c>
      <c r="BK384" s="198">
        <f>ROUND(I384*H384,2)</f>
        <v>0</v>
      </c>
      <c r="BL384" s="23" t="s">
        <v>216</v>
      </c>
      <c r="BM384" s="23" t="s">
        <v>906</v>
      </c>
    </row>
    <row r="385" spans="2:63" s="10" customFormat="1" ht="37.35" customHeight="1">
      <c r="B385" s="171"/>
      <c r="C385" s="172"/>
      <c r="D385" s="173" t="s">
        <v>71</v>
      </c>
      <c r="E385" s="174" t="s">
        <v>907</v>
      </c>
      <c r="F385" s="174" t="s">
        <v>908</v>
      </c>
      <c r="G385" s="172"/>
      <c r="H385" s="172"/>
      <c r="I385" s="175"/>
      <c r="J385" s="176">
        <f>BK385</f>
        <v>0</v>
      </c>
      <c r="K385" s="172"/>
      <c r="L385" s="177"/>
      <c r="M385" s="178"/>
      <c r="N385" s="179"/>
      <c r="O385" s="179"/>
      <c r="P385" s="180">
        <f>SUM(P386:P412)</f>
        <v>0</v>
      </c>
      <c r="Q385" s="179"/>
      <c r="R385" s="180">
        <f>SUM(R386:R412)</f>
        <v>0</v>
      </c>
      <c r="S385" s="179"/>
      <c r="T385" s="181">
        <f>SUM(T386:T412)</f>
        <v>0</v>
      </c>
      <c r="AR385" s="182" t="s">
        <v>145</v>
      </c>
      <c r="AT385" s="183" t="s">
        <v>71</v>
      </c>
      <c r="AU385" s="183" t="s">
        <v>72</v>
      </c>
      <c r="AY385" s="182" t="s">
        <v>137</v>
      </c>
      <c r="BK385" s="184">
        <f>SUM(BK386:BK412)</f>
        <v>0</v>
      </c>
    </row>
    <row r="386" spans="2:65" s="1" customFormat="1" ht="25.5" customHeight="1">
      <c r="B386" s="40"/>
      <c r="C386" s="187" t="s">
        <v>909</v>
      </c>
      <c r="D386" s="187" t="s">
        <v>140</v>
      </c>
      <c r="E386" s="188" t="s">
        <v>910</v>
      </c>
      <c r="F386" s="189" t="s">
        <v>911</v>
      </c>
      <c r="G386" s="190" t="s">
        <v>912</v>
      </c>
      <c r="H386" s="191">
        <v>58</v>
      </c>
      <c r="I386" s="192"/>
      <c r="J386" s="193">
        <f>ROUND(I386*H386,2)</f>
        <v>0</v>
      </c>
      <c r="K386" s="189" t="s">
        <v>144</v>
      </c>
      <c r="L386" s="60"/>
      <c r="M386" s="194" t="s">
        <v>21</v>
      </c>
      <c r="N386" s="195" t="s">
        <v>44</v>
      </c>
      <c r="O386" s="41"/>
      <c r="P386" s="196">
        <f>O386*H386</f>
        <v>0</v>
      </c>
      <c r="Q386" s="196">
        <v>0</v>
      </c>
      <c r="R386" s="196">
        <f>Q386*H386</f>
        <v>0</v>
      </c>
      <c r="S386" s="196">
        <v>0</v>
      </c>
      <c r="T386" s="197">
        <f>S386*H386</f>
        <v>0</v>
      </c>
      <c r="AR386" s="23" t="s">
        <v>913</v>
      </c>
      <c r="AT386" s="23" t="s">
        <v>140</v>
      </c>
      <c r="AU386" s="23" t="s">
        <v>80</v>
      </c>
      <c r="AY386" s="23" t="s">
        <v>137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23" t="s">
        <v>77</v>
      </c>
      <c r="BK386" s="198">
        <f>ROUND(I386*H386,2)</f>
        <v>0</v>
      </c>
      <c r="BL386" s="23" t="s">
        <v>913</v>
      </c>
      <c r="BM386" s="23" t="s">
        <v>914</v>
      </c>
    </row>
    <row r="387" spans="2:51" s="13" customFormat="1" ht="13.5">
      <c r="B387" s="222"/>
      <c r="C387" s="223"/>
      <c r="D387" s="201" t="s">
        <v>147</v>
      </c>
      <c r="E387" s="224" t="s">
        <v>21</v>
      </c>
      <c r="F387" s="225" t="s">
        <v>915</v>
      </c>
      <c r="G387" s="223"/>
      <c r="H387" s="224" t="s">
        <v>21</v>
      </c>
      <c r="I387" s="226"/>
      <c r="J387" s="223"/>
      <c r="K387" s="223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147</v>
      </c>
      <c r="AU387" s="231" t="s">
        <v>80</v>
      </c>
      <c r="AV387" s="13" t="s">
        <v>80</v>
      </c>
      <c r="AW387" s="13" t="s">
        <v>36</v>
      </c>
      <c r="AX387" s="13" t="s">
        <v>72</v>
      </c>
      <c r="AY387" s="231" t="s">
        <v>137</v>
      </c>
    </row>
    <row r="388" spans="2:51" s="13" customFormat="1" ht="13.5">
      <c r="B388" s="222"/>
      <c r="C388" s="223"/>
      <c r="D388" s="201" t="s">
        <v>147</v>
      </c>
      <c r="E388" s="224" t="s">
        <v>21</v>
      </c>
      <c r="F388" s="225" t="s">
        <v>916</v>
      </c>
      <c r="G388" s="223"/>
      <c r="H388" s="224" t="s">
        <v>21</v>
      </c>
      <c r="I388" s="226"/>
      <c r="J388" s="223"/>
      <c r="K388" s="223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147</v>
      </c>
      <c r="AU388" s="231" t="s">
        <v>80</v>
      </c>
      <c r="AV388" s="13" t="s">
        <v>80</v>
      </c>
      <c r="AW388" s="13" t="s">
        <v>36</v>
      </c>
      <c r="AX388" s="13" t="s">
        <v>72</v>
      </c>
      <c r="AY388" s="231" t="s">
        <v>137</v>
      </c>
    </row>
    <row r="389" spans="2:51" s="11" customFormat="1" ht="13.5">
      <c r="B389" s="199"/>
      <c r="C389" s="200"/>
      <c r="D389" s="201" t="s">
        <v>147</v>
      </c>
      <c r="E389" s="202" t="s">
        <v>21</v>
      </c>
      <c r="F389" s="203" t="s">
        <v>216</v>
      </c>
      <c r="G389" s="200"/>
      <c r="H389" s="204">
        <v>16</v>
      </c>
      <c r="I389" s="205"/>
      <c r="J389" s="200"/>
      <c r="K389" s="200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147</v>
      </c>
      <c r="AU389" s="210" t="s">
        <v>80</v>
      </c>
      <c r="AV389" s="11" t="s">
        <v>77</v>
      </c>
      <c r="AW389" s="11" t="s">
        <v>36</v>
      </c>
      <c r="AX389" s="11" t="s">
        <v>72</v>
      </c>
      <c r="AY389" s="210" t="s">
        <v>137</v>
      </c>
    </row>
    <row r="390" spans="2:51" s="13" customFormat="1" ht="13.5">
      <c r="B390" s="222"/>
      <c r="C390" s="223"/>
      <c r="D390" s="201" t="s">
        <v>147</v>
      </c>
      <c r="E390" s="224" t="s">
        <v>21</v>
      </c>
      <c r="F390" s="225" t="s">
        <v>917</v>
      </c>
      <c r="G390" s="223"/>
      <c r="H390" s="224" t="s">
        <v>21</v>
      </c>
      <c r="I390" s="226"/>
      <c r="J390" s="223"/>
      <c r="K390" s="223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147</v>
      </c>
      <c r="AU390" s="231" t="s">
        <v>80</v>
      </c>
      <c r="AV390" s="13" t="s">
        <v>80</v>
      </c>
      <c r="AW390" s="13" t="s">
        <v>36</v>
      </c>
      <c r="AX390" s="13" t="s">
        <v>72</v>
      </c>
      <c r="AY390" s="231" t="s">
        <v>137</v>
      </c>
    </row>
    <row r="391" spans="2:51" s="11" customFormat="1" ht="13.5">
      <c r="B391" s="199"/>
      <c r="C391" s="200"/>
      <c r="D391" s="201" t="s">
        <v>147</v>
      </c>
      <c r="E391" s="202" t="s">
        <v>21</v>
      </c>
      <c r="F391" s="203" t="s">
        <v>216</v>
      </c>
      <c r="G391" s="200"/>
      <c r="H391" s="204">
        <v>16</v>
      </c>
      <c r="I391" s="205"/>
      <c r="J391" s="200"/>
      <c r="K391" s="200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147</v>
      </c>
      <c r="AU391" s="210" t="s">
        <v>80</v>
      </c>
      <c r="AV391" s="11" t="s">
        <v>77</v>
      </c>
      <c r="AW391" s="11" t="s">
        <v>36</v>
      </c>
      <c r="AX391" s="11" t="s">
        <v>72</v>
      </c>
      <c r="AY391" s="210" t="s">
        <v>137</v>
      </c>
    </row>
    <row r="392" spans="2:51" s="13" customFormat="1" ht="27">
      <c r="B392" s="222"/>
      <c r="C392" s="223"/>
      <c r="D392" s="201" t="s">
        <v>147</v>
      </c>
      <c r="E392" s="224" t="s">
        <v>21</v>
      </c>
      <c r="F392" s="225" t="s">
        <v>918</v>
      </c>
      <c r="G392" s="223"/>
      <c r="H392" s="224" t="s">
        <v>21</v>
      </c>
      <c r="I392" s="226"/>
      <c r="J392" s="223"/>
      <c r="K392" s="223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147</v>
      </c>
      <c r="AU392" s="231" t="s">
        <v>80</v>
      </c>
      <c r="AV392" s="13" t="s">
        <v>80</v>
      </c>
      <c r="AW392" s="13" t="s">
        <v>36</v>
      </c>
      <c r="AX392" s="13" t="s">
        <v>72</v>
      </c>
      <c r="AY392" s="231" t="s">
        <v>137</v>
      </c>
    </row>
    <row r="393" spans="2:51" s="11" customFormat="1" ht="13.5">
      <c r="B393" s="199"/>
      <c r="C393" s="200"/>
      <c r="D393" s="201" t="s">
        <v>147</v>
      </c>
      <c r="E393" s="202" t="s">
        <v>21</v>
      </c>
      <c r="F393" s="203" t="s">
        <v>77</v>
      </c>
      <c r="G393" s="200"/>
      <c r="H393" s="204">
        <v>2</v>
      </c>
      <c r="I393" s="205"/>
      <c r="J393" s="200"/>
      <c r="K393" s="200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147</v>
      </c>
      <c r="AU393" s="210" t="s">
        <v>80</v>
      </c>
      <c r="AV393" s="11" t="s">
        <v>77</v>
      </c>
      <c r="AW393" s="11" t="s">
        <v>36</v>
      </c>
      <c r="AX393" s="11" t="s">
        <v>72</v>
      </c>
      <c r="AY393" s="210" t="s">
        <v>137</v>
      </c>
    </row>
    <row r="394" spans="2:51" s="13" customFormat="1" ht="13.5">
      <c r="B394" s="222"/>
      <c r="C394" s="223"/>
      <c r="D394" s="201" t="s">
        <v>147</v>
      </c>
      <c r="E394" s="224" t="s">
        <v>21</v>
      </c>
      <c r="F394" s="225" t="s">
        <v>919</v>
      </c>
      <c r="G394" s="223"/>
      <c r="H394" s="224" t="s">
        <v>21</v>
      </c>
      <c r="I394" s="226"/>
      <c r="J394" s="223"/>
      <c r="K394" s="223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147</v>
      </c>
      <c r="AU394" s="231" t="s">
        <v>80</v>
      </c>
      <c r="AV394" s="13" t="s">
        <v>80</v>
      </c>
      <c r="AW394" s="13" t="s">
        <v>36</v>
      </c>
      <c r="AX394" s="13" t="s">
        <v>72</v>
      </c>
      <c r="AY394" s="231" t="s">
        <v>137</v>
      </c>
    </row>
    <row r="395" spans="2:51" s="11" customFormat="1" ht="13.5">
      <c r="B395" s="199"/>
      <c r="C395" s="200"/>
      <c r="D395" s="201" t="s">
        <v>147</v>
      </c>
      <c r="E395" s="202" t="s">
        <v>21</v>
      </c>
      <c r="F395" s="203" t="s">
        <v>174</v>
      </c>
      <c r="G395" s="200"/>
      <c r="H395" s="204">
        <v>8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147</v>
      </c>
      <c r="AU395" s="210" t="s">
        <v>80</v>
      </c>
      <c r="AV395" s="11" t="s">
        <v>77</v>
      </c>
      <c r="AW395" s="11" t="s">
        <v>36</v>
      </c>
      <c r="AX395" s="11" t="s">
        <v>72</v>
      </c>
      <c r="AY395" s="210" t="s">
        <v>137</v>
      </c>
    </row>
    <row r="396" spans="2:51" s="13" customFormat="1" ht="13.5">
      <c r="B396" s="222"/>
      <c r="C396" s="223"/>
      <c r="D396" s="201" t="s">
        <v>147</v>
      </c>
      <c r="E396" s="224" t="s">
        <v>21</v>
      </c>
      <c r="F396" s="225" t="s">
        <v>920</v>
      </c>
      <c r="G396" s="223"/>
      <c r="H396" s="224" t="s">
        <v>21</v>
      </c>
      <c r="I396" s="226"/>
      <c r="J396" s="223"/>
      <c r="K396" s="223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147</v>
      </c>
      <c r="AU396" s="231" t="s">
        <v>80</v>
      </c>
      <c r="AV396" s="13" t="s">
        <v>80</v>
      </c>
      <c r="AW396" s="13" t="s">
        <v>36</v>
      </c>
      <c r="AX396" s="13" t="s">
        <v>72</v>
      </c>
      <c r="AY396" s="231" t="s">
        <v>137</v>
      </c>
    </row>
    <row r="397" spans="2:51" s="11" customFormat="1" ht="13.5">
      <c r="B397" s="199"/>
      <c r="C397" s="200"/>
      <c r="D397" s="201" t="s">
        <v>147</v>
      </c>
      <c r="E397" s="202" t="s">
        <v>21</v>
      </c>
      <c r="F397" s="203" t="s">
        <v>174</v>
      </c>
      <c r="G397" s="200"/>
      <c r="H397" s="204">
        <v>8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147</v>
      </c>
      <c r="AU397" s="210" t="s">
        <v>80</v>
      </c>
      <c r="AV397" s="11" t="s">
        <v>77</v>
      </c>
      <c r="AW397" s="11" t="s">
        <v>36</v>
      </c>
      <c r="AX397" s="11" t="s">
        <v>72</v>
      </c>
      <c r="AY397" s="210" t="s">
        <v>137</v>
      </c>
    </row>
    <row r="398" spans="2:51" s="13" customFormat="1" ht="13.5">
      <c r="B398" s="222"/>
      <c r="C398" s="223"/>
      <c r="D398" s="201" t="s">
        <v>147</v>
      </c>
      <c r="E398" s="224" t="s">
        <v>21</v>
      </c>
      <c r="F398" s="225" t="s">
        <v>921</v>
      </c>
      <c r="G398" s="223"/>
      <c r="H398" s="224" t="s">
        <v>21</v>
      </c>
      <c r="I398" s="226"/>
      <c r="J398" s="223"/>
      <c r="K398" s="223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147</v>
      </c>
      <c r="AU398" s="231" t="s">
        <v>80</v>
      </c>
      <c r="AV398" s="13" t="s">
        <v>80</v>
      </c>
      <c r="AW398" s="13" t="s">
        <v>36</v>
      </c>
      <c r="AX398" s="13" t="s">
        <v>72</v>
      </c>
      <c r="AY398" s="231" t="s">
        <v>137</v>
      </c>
    </row>
    <row r="399" spans="2:51" s="11" customFormat="1" ht="13.5">
      <c r="B399" s="199"/>
      <c r="C399" s="200"/>
      <c r="D399" s="201" t="s">
        <v>147</v>
      </c>
      <c r="E399" s="202" t="s">
        <v>21</v>
      </c>
      <c r="F399" s="203" t="s">
        <v>174</v>
      </c>
      <c r="G399" s="200"/>
      <c r="H399" s="204">
        <v>8</v>
      </c>
      <c r="I399" s="205"/>
      <c r="J399" s="200"/>
      <c r="K399" s="200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147</v>
      </c>
      <c r="AU399" s="210" t="s">
        <v>80</v>
      </c>
      <c r="AV399" s="11" t="s">
        <v>77</v>
      </c>
      <c r="AW399" s="11" t="s">
        <v>36</v>
      </c>
      <c r="AX399" s="11" t="s">
        <v>72</v>
      </c>
      <c r="AY399" s="210" t="s">
        <v>137</v>
      </c>
    </row>
    <row r="400" spans="2:51" s="12" customFormat="1" ht="13.5">
      <c r="B400" s="211"/>
      <c r="C400" s="212"/>
      <c r="D400" s="201" t="s">
        <v>147</v>
      </c>
      <c r="E400" s="213" t="s">
        <v>21</v>
      </c>
      <c r="F400" s="214" t="s">
        <v>156</v>
      </c>
      <c r="G400" s="212"/>
      <c r="H400" s="215">
        <v>58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147</v>
      </c>
      <c r="AU400" s="221" t="s">
        <v>80</v>
      </c>
      <c r="AV400" s="12" t="s">
        <v>145</v>
      </c>
      <c r="AW400" s="12" t="s">
        <v>36</v>
      </c>
      <c r="AX400" s="12" t="s">
        <v>80</v>
      </c>
      <c r="AY400" s="221" t="s">
        <v>137</v>
      </c>
    </row>
    <row r="401" spans="2:65" s="1" customFormat="1" ht="25.5" customHeight="1">
      <c r="B401" s="40"/>
      <c r="C401" s="187" t="s">
        <v>922</v>
      </c>
      <c r="D401" s="187" t="s">
        <v>140</v>
      </c>
      <c r="E401" s="188" t="s">
        <v>923</v>
      </c>
      <c r="F401" s="189" t="s">
        <v>924</v>
      </c>
      <c r="G401" s="190" t="s">
        <v>912</v>
      </c>
      <c r="H401" s="191">
        <v>16</v>
      </c>
      <c r="I401" s="192"/>
      <c r="J401" s="193">
        <f>ROUND(I401*H401,2)</f>
        <v>0</v>
      </c>
      <c r="K401" s="189" t="s">
        <v>144</v>
      </c>
      <c r="L401" s="60"/>
      <c r="M401" s="194" t="s">
        <v>21</v>
      </c>
      <c r="N401" s="195" t="s">
        <v>44</v>
      </c>
      <c r="O401" s="41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AR401" s="23" t="s">
        <v>913</v>
      </c>
      <c r="AT401" s="23" t="s">
        <v>140</v>
      </c>
      <c r="AU401" s="23" t="s">
        <v>80</v>
      </c>
      <c r="AY401" s="23" t="s">
        <v>137</v>
      </c>
      <c r="BE401" s="198">
        <f>IF(N401="základní",J401,0)</f>
        <v>0</v>
      </c>
      <c r="BF401" s="198">
        <f>IF(N401="snížená",J401,0)</f>
        <v>0</v>
      </c>
      <c r="BG401" s="198">
        <f>IF(N401="zákl. přenesená",J401,0)</f>
        <v>0</v>
      </c>
      <c r="BH401" s="198">
        <f>IF(N401="sníž. přenesená",J401,0)</f>
        <v>0</v>
      </c>
      <c r="BI401" s="198">
        <f>IF(N401="nulová",J401,0)</f>
        <v>0</v>
      </c>
      <c r="BJ401" s="23" t="s">
        <v>77</v>
      </c>
      <c r="BK401" s="198">
        <f>ROUND(I401*H401,2)</f>
        <v>0</v>
      </c>
      <c r="BL401" s="23" t="s">
        <v>913</v>
      </c>
      <c r="BM401" s="23" t="s">
        <v>925</v>
      </c>
    </row>
    <row r="402" spans="2:51" s="13" customFormat="1" ht="27">
      <c r="B402" s="222"/>
      <c r="C402" s="223"/>
      <c r="D402" s="201" t="s">
        <v>147</v>
      </c>
      <c r="E402" s="224" t="s">
        <v>21</v>
      </c>
      <c r="F402" s="225" t="s">
        <v>926</v>
      </c>
      <c r="G402" s="223"/>
      <c r="H402" s="224" t="s">
        <v>21</v>
      </c>
      <c r="I402" s="226"/>
      <c r="J402" s="223"/>
      <c r="K402" s="223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147</v>
      </c>
      <c r="AU402" s="231" t="s">
        <v>80</v>
      </c>
      <c r="AV402" s="13" t="s">
        <v>80</v>
      </c>
      <c r="AW402" s="13" t="s">
        <v>36</v>
      </c>
      <c r="AX402" s="13" t="s">
        <v>72</v>
      </c>
      <c r="AY402" s="231" t="s">
        <v>137</v>
      </c>
    </row>
    <row r="403" spans="2:51" s="11" customFormat="1" ht="13.5">
      <c r="B403" s="199"/>
      <c r="C403" s="200"/>
      <c r="D403" s="201" t="s">
        <v>147</v>
      </c>
      <c r="E403" s="202" t="s">
        <v>21</v>
      </c>
      <c r="F403" s="203" t="s">
        <v>174</v>
      </c>
      <c r="G403" s="200"/>
      <c r="H403" s="204">
        <v>8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147</v>
      </c>
      <c r="AU403" s="210" t="s">
        <v>80</v>
      </c>
      <c r="AV403" s="11" t="s">
        <v>77</v>
      </c>
      <c r="AW403" s="11" t="s">
        <v>36</v>
      </c>
      <c r="AX403" s="11" t="s">
        <v>72</v>
      </c>
      <c r="AY403" s="210" t="s">
        <v>137</v>
      </c>
    </row>
    <row r="404" spans="2:51" s="13" customFormat="1" ht="13.5">
      <c r="B404" s="222"/>
      <c r="C404" s="223"/>
      <c r="D404" s="201" t="s">
        <v>147</v>
      </c>
      <c r="E404" s="224" t="s">
        <v>21</v>
      </c>
      <c r="F404" s="225" t="s">
        <v>927</v>
      </c>
      <c r="G404" s="223"/>
      <c r="H404" s="224" t="s">
        <v>21</v>
      </c>
      <c r="I404" s="226"/>
      <c r="J404" s="223"/>
      <c r="K404" s="223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147</v>
      </c>
      <c r="AU404" s="231" t="s">
        <v>80</v>
      </c>
      <c r="AV404" s="13" t="s">
        <v>80</v>
      </c>
      <c r="AW404" s="13" t="s">
        <v>36</v>
      </c>
      <c r="AX404" s="13" t="s">
        <v>72</v>
      </c>
      <c r="AY404" s="231" t="s">
        <v>137</v>
      </c>
    </row>
    <row r="405" spans="2:51" s="11" customFormat="1" ht="13.5">
      <c r="B405" s="199"/>
      <c r="C405" s="200"/>
      <c r="D405" s="201" t="s">
        <v>147</v>
      </c>
      <c r="E405" s="202" t="s">
        <v>21</v>
      </c>
      <c r="F405" s="203" t="s">
        <v>174</v>
      </c>
      <c r="G405" s="200"/>
      <c r="H405" s="204">
        <v>8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147</v>
      </c>
      <c r="AU405" s="210" t="s">
        <v>80</v>
      </c>
      <c r="AV405" s="11" t="s">
        <v>77</v>
      </c>
      <c r="AW405" s="11" t="s">
        <v>36</v>
      </c>
      <c r="AX405" s="11" t="s">
        <v>72</v>
      </c>
      <c r="AY405" s="210" t="s">
        <v>137</v>
      </c>
    </row>
    <row r="406" spans="2:51" s="12" customFormat="1" ht="13.5">
      <c r="B406" s="211"/>
      <c r="C406" s="212"/>
      <c r="D406" s="201" t="s">
        <v>147</v>
      </c>
      <c r="E406" s="213" t="s">
        <v>21</v>
      </c>
      <c r="F406" s="214" t="s">
        <v>156</v>
      </c>
      <c r="G406" s="212"/>
      <c r="H406" s="215">
        <v>16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147</v>
      </c>
      <c r="AU406" s="221" t="s">
        <v>80</v>
      </c>
      <c r="AV406" s="12" t="s">
        <v>145</v>
      </c>
      <c r="AW406" s="12" t="s">
        <v>36</v>
      </c>
      <c r="AX406" s="12" t="s">
        <v>80</v>
      </c>
      <c r="AY406" s="221" t="s">
        <v>137</v>
      </c>
    </row>
    <row r="407" spans="2:65" s="1" customFormat="1" ht="25.5" customHeight="1">
      <c r="B407" s="40"/>
      <c r="C407" s="187" t="s">
        <v>928</v>
      </c>
      <c r="D407" s="187" t="s">
        <v>140</v>
      </c>
      <c r="E407" s="188" t="s">
        <v>929</v>
      </c>
      <c r="F407" s="189" t="s">
        <v>930</v>
      </c>
      <c r="G407" s="190" t="s">
        <v>912</v>
      </c>
      <c r="H407" s="191">
        <v>4</v>
      </c>
      <c r="I407" s="192"/>
      <c r="J407" s="193">
        <f>ROUND(I407*H407,2)</f>
        <v>0</v>
      </c>
      <c r="K407" s="189" t="s">
        <v>144</v>
      </c>
      <c r="L407" s="60"/>
      <c r="M407" s="194" t="s">
        <v>21</v>
      </c>
      <c r="N407" s="195" t="s">
        <v>44</v>
      </c>
      <c r="O407" s="41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AR407" s="23" t="s">
        <v>913</v>
      </c>
      <c r="AT407" s="23" t="s">
        <v>140</v>
      </c>
      <c r="AU407" s="23" t="s">
        <v>80</v>
      </c>
      <c r="AY407" s="23" t="s">
        <v>137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23" t="s">
        <v>77</v>
      </c>
      <c r="BK407" s="198">
        <f>ROUND(I407*H407,2)</f>
        <v>0</v>
      </c>
      <c r="BL407" s="23" t="s">
        <v>913</v>
      </c>
      <c r="BM407" s="23" t="s">
        <v>931</v>
      </c>
    </row>
    <row r="408" spans="2:51" s="13" customFormat="1" ht="13.5">
      <c r="B408" s="222"/>
      <c r="C408" s="223"/>
      <c r="D408" s="201" t="s">
        <v>147</v>
      </c>
      <c r="E408" s="224" t="s">
        <v>21</v>
      </c>
      <c r="F408" s="225" t="s">
        <v>932</v>
      </c>
      <c r="G408" s="223"/>
      <c r="H408" s="224" t="s">
        <v>21</v>
      </c>
      <c r="I408" s="226"/>
      <c r="J408" s="223"/>
      <c r="K408" s="223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147</v>
      </c>
      <c r="AU408" s="231" t="s">
        <v>80</v>
      </c>
      <c r="AV408" s="13" t="s">
        <v>80</v>
      </c>
      <c r="AW408" s="13" t="s">
        <v>36</v>
      </c>
      <c r="AX408" s="13" t="s">
        <v>72</v>
      </c>
      <c r="AY408" s="231" t="s">
        <v>137</v>
      </c>
    </row>
    <row r="409" spans="2:51" s="11" customFormat="1" ht="13.5">
      <c r="B409" s="199"/>
      <c r="C409" s="200"/>
      <c r="D409" s="201" t="s">
        <v>147</v>
      </c>
      <c r="E409" s="202" t="s">
        <v>21</v>
      </c>
      <c r="F409" s="203" t="s">
        <v>145</v>
      </c>
      <c r="G409" s="200"/>
      <c r="H409" s="204">
        <v>4</v>
      </c>
      <c r="I409" s="205"/>
      <c r="J409" s="200"/>
      <c r="K409" s="200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147</v>
      </c>
      <c r="AU409" s="210" t="s">
        <v>80</v>
      </c>
      <c r="AV409" s="11" t="s">
        <v>77</v>
      </c>
      <c r="AW409" s="11" t="s">
        <v>36</v>
      </c>
      <c r="AX409" s="11" t="s">
        <v>80</v>
      </c>
      <c r="AY409" s="210" t="s">
        <v>137</v>
      </c>
    </row>
    <row r="410" spans="2:65" s="1" customFormat="1" ht="25.5" customHeight="1">
      <c r="B410" s="40"/>
      <c r="C410" s="187" t="s">
        <v>933</v>
      </c>
      <c r="D410" s="187" t="s">
        <v>140</v>
      </c>
      <c r="E410" s="188" t="s">
        <v>934</v>
      </c>
      <c r="F410" s="189" t="s">
        <v>935</v>
      </c>
      <c r="G410" s="190" t="s">
        <v>912</v>
      </c>
      <c r="H410" s="191">
        <v>4</v>
      </c>
      <c r="I410" s="192"/>
      <c r="J410" s="193">
        <f>ROUND(I410*H410,2)</f>
        <v>0</v>
      </c>
      <c r="K410" s="189" t="s">
        <v>144</v>
      </c>
      <c r="L410" s="60"/>
      <c r="M410" s="194" t="s">
        <v>21</v>
      </c>
      <c r="N410" s="195" t="s">
        <v>44</v>
      </c>
      <c r="O410" s="41"/>
      <c r="P410" s="196">
        <f>O410*H410</f>
        <v>0</v>
      </c>
      <c r="Q410" s="196">
        <v>0</v>
      </c>
      <c r="R410" s="196">
        <f>Q410*H410</f>
        <v>0</v>
      </c>
      <c r="S410" s="196">
        <v>0</v>
      </c>
      <c r="T410" s="197">
        <f>S410*H410</f>
        <v>0</v>
      </c>
      <c r="AR410" s="23" t="s">
        <v>913</v>
      </c>
      <c r="AT410" s="23" t="s">
        <v>140</v>
      </c>
      <c r="AU410" s="23" t="s">
        <v>80</v>
      </c>
      <c r="AY410" s="23" t="s">
        <v>137</v>
      </c>
      <c r="BE410" s="198">
        <f>IF(N410="základní",J410,0)</f>
        <v>0</v>
      </c>
      <c r="BF410" s="198">
        <f>IF(N410="snížená",J410,0)</f>
        <v>0</v>
      </c>
      <c r="BG410" s="198">
        <f>IF(N410="zákl. přenesená",J410,0)</f>
        <v>0</v>
      </c>
      <c r="BH410" s="198">
        <f>IF(N410="sníž. přenesená",J410,0)</f>
        <v>0</v>
      </c>
      <c r="BI410" s="198">
        <f>IF(N410="nulová",J410,0)</f>
        <v>0</v>
      </c>
      <c r="BJ410" s="23" t="s">
        <v>77</v>
      </c>
      <c r="BK410" s="198">
        <f>ROUND(I410*H410,2)</f>
        <v>0</v>
      </c>
      <c r="BL410" s="23" t="s">
        <v>913</v>
      </c>
      <c r="BM410" s="23" t="s">
        <v>936</v>
      </c>
    </row>
    <row r="411" spans="2:51" s="13" customFormat="1" ht="13.5">
      <c r="B411" s="222"/>
      <c r="C411" s="223"/>
      <c r="D411" s="201" t="s">
        <v>147</v>
      </c>
      <c r="E411" s="224" t="s">
        <v>21</v>
      </c>
      <c r="F411" s="225" t="s">
        <v>937</v>
      </c>
      <c r="G411" s="223"/>
      <c r="H411" s="224" t="s">
        <v>21</v>
      </c>
      <c r="I411" s="226"/>
      <c r="J411" s="223"/>
      <c r="K411" s="223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147</v>
      </c>
      <c r="AU411" s="231" t="s">
        <v>80</v>
      </c>
      <c r="AV411" s="13" t="s">
        <v>80</v>
      </c>
      <c r="AW411" s="13" t="s">
        <v>36</v>
      </c>
      <c r="AX411" s="13" t="s">
        <v>72</v>
      </c>
      <c r="AY411" s="231" t="s">
        <v>137</v>
      </c>
    </row>
    <row r="412" spans="2:51" s="11" customFormat="1" ht="13.5">
      <c r="B412" s="199"/>
      <c r="C412" s="200"/>
      <c r="D412" s="201" t="s">
        <v>147</v>
      </c>
      <c r="E412" s="202" t="s">
        <v>21</v>
      </c>
      <c r="F412" s="203" t="s">
        <v>145</v>
      </c>
      <c r="G412" s="200"/>
      <c r="H412" s="204">
        <v>4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147</v>
      </c>
      <c r="AU412" s="210" t="s">
        <v>80</v>
      </c>
      <c r="AV412" s="11" t="s">
        <v>77</v>
      </c>
      <c r="AW412" s="11" t="s">
        <v>36</v>
      </c>
      <c r="AX412" s="11" t="s">
        <v>80</v>
      </c>
      <c r="AY412" s="210" t="s">
        <v>137</v>
      </c>
    </row>
    <row r="413" spans="2:63" s="10" customFormat="1" ht="37.35" customHeight="1">
      <c r="B413" s="171"/>
      <c r="C413" s="172"/>
      <c r="D413" s="173" t="s">
        <v>71</v>
      </c>
      <c r="E413" s="174" t="s">
        <v>938</v>
      </c>
      <c r="F413" s="174" t="s">
        <v>939</v>
      </c>
      <c r="G413" s="172"/>
      <c r="H413" s="172"/>
      <c r="I413" s="175"/>
      <c r="J413" s="176">
        <f>BK413</f>
        <v>0</v>
      </c>
      <c r="K413" s="172"/>
      <c r="L413" s="177"/>
      <c r="M413" s="178"/>
      <c r="N413" s="179"/>
      <c r="O413" s="179"/>
      <c r="P413" s="180">
        <f>P414+P416</f>
        <v>0</v>
      </c>
      <c r="Q413" s="179"/>
      <c r="R413" s="180">
        <f>R414+R416</f>
        <v>0</v>
      </c>
      <c r="S413" s="179"/>
      <c r="T413" s="181">
        <f>T414+T416</f>
        <v>0</v>
      </c>
      <c r="AR413" s="182" t="s">
        <v>163</v>
      </c>
      <c r="AT413" s="183" t="s">
        <v>71</v>
      </c>
      <c r="AU413" s="183" t="s">
        <v>72</v>
      </c>
      <c r="AY413" s="182" t="s">
        <v>137</v>
      </c>
      <c r="BK413" s="184">
        <f>BK414+BK416</f>
        <v>0</v>
      </c>
    </row>
    <row r="414" spans="2:63" s="10" customFormat="1" ht="19.9" customHeight="1">
      <c r="B414" s="171"/>
      <c r="C414" s="172"/>
      <c r="D414" s="173" t="s">
        <v>71</v>
      </c>
      <c r="E414" s="185" t="s">
        <v>940</v>
      </c>
      <c r="F414" s="185" t="s">
        <v>941</v>
      </c>
      <c r="G414" s="172"/>
      <c r="H414" s="172"/>
      <c r="I414" s="175"/>
      <c r="J414" s="186">
        <f>BK414</f>
        <v>0</v>
      </c>
      <c r="K414" s="172"/>
      <c r="L414" s="177"/>
      <c r="M414" s="178"/>
      <c r="N414" s="179"/>
      <c r="O414" s="179"/>
      <c r="P414" s="180">
        <f>P415</f>
        <v>0</v>
      </c>
      <c r="Q414" s="179"/>
      <c r="R414" s="180">
        <f>R415</f>
        <v>0</v>
      </c>
      <c r="S414" s="179"/>
      <c r="T414" s="181">
        <f>T415</f>
        <v>0</v>
      </c>
      <c r="AR414" s="182" t="s">
        <v>163</v>
      </c>
      <c r="AT414" s="183" t="s">
        <v>71</v>
      </c>
      <c r="AU414" s="183" t="s">
        <v>80</v>
      </c>
      <c r="AY414" s="182" t="s">
        <v>137</v>
      </c>
      <c r="BK414" s="184">
        <f>BK415</f>
        <v>0</v>
      </c>
    </row>
    <row r="415" spans="2:65" s="1" customFormat="1" ht="16.5" customHeight="1">
      <c r="B415" s="40"/>
      <c r="C415" s="187" t="s">
        <v>942</v>
      </c>
      <c r="D415" s="187" t="s">
        <v>140</v>
      </c>
      <c r="E415" s="188" t="s">
        <v>943</v>
      </c>
      <c r="F415" s="189" t="s">
        <v>941</v>
      </c>
      <c r="G415" s="190" t="s">
        <v>415</v>
      </c>
      <c r="H415" s="191">
        <v>1</v>
      </c>
      <c r="I415" s="192"/>
      <c r="J415" s="193">
        <f>ROUND(I415*H415,2)</f>
        <v>0</v>
      </c>
      <c r="K415" s="189" t="s">
        <v>144</v>
      </c>
      <c r="L415" s="60"/>
      <c r="M415" s="194" t="s">
        <v>21</v>
      </c>
      <c r="N415" s="195" t="s">
        <v>44</v>
      </c>
      <c r="O415" s="41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AR415" s="23" t="s">
        <v>944</v>
      </c>
      <c r="AT415" s="23" t="s">
        <v>140</v>
      </c>
      <c r="AU415" s="23" t="s">
        <v>77</v>
      </c>
      <c r="AY415" s="23" t="s">
        <v>137</v>
      </c>
      <c r="BE415" s="198">
        <f>IF(N415="základní",J415,0)</f>
        <v>0</v>
      </c>
      <c r="BF415" s="198">
        <f>IF(N415="snížená",J415,0)</f>
        <v>0</v>
      </c>
      <c r="BG415" s="198">
        <f>IF(N415="zákl. přenesená",J415,0)</f>
        <v>0</v>
      </c>
      <c r="BH415" s="198">
        <f>IF(N415="sníž. přenesená",J415,0)</f>
        <v>0</v>
      </c>
      <c r="BI415" s="198">
        <f>IF(N415="nulová",J415,0)</f>
        <v>0</v>
      </c>
      <c r="BJ415" s="23" t="s">
        <v>77</v>
      </c>
      <c r="BK415" s="198">
        <f>ROUND(I415*H415,2)</f>
        <v>0</v>
      </c>
      <c r="BL415" s="23" t="s">
        <v>944</v>
      </c>
      <c r="BM415" s="23" t="s">
        <v>945</v>
      </c>
    </row>
    <row r="416" spans="2:63" s="10" customFormat="1" ht="29.85" customHeight="1">
      <c r="B416" s="171"/>
      <c r="C416" s="172"/>
      <c r="D416" s="173" t="s">
        <v>71</v>
      </c>
      <c r="E416" s="185" t="s">
        <v>946</v>
      </c>
      <c r="F416" s="185" t="s">
        <v>947</v>
      </c>
      <c r="G416" s="172"/>
      <c r="H416" s="172"/>
      <c r="I416" s="175"/>
      <c r="J416" s="186">
        <f>BK416</f>
        <v>0</v>
      </c>
      <c r="K416" s="172"/>
      <c r="L416" s="177"/>
      <c r="M416" s="178"/>
      <c r="N416" s="179"/>
      <c r="O416" s="179"/>
      <c r="P416" s="180">
        <f>P417</f>
        <v>0</v>
      </c>
      <c r="Q416" s="179"/>
      <c r="R416" s="180">
        <f>R417</f>
        <v>0</v>
      </c>
      <c r="S416" s="179"/>
      <c r="T416" s="181">
        <f>T417</f>
        <v>0</v>
      </c>
      <c r="AR416" s="182" t="s">
        <v>163</v>
      </c>
      <c r="AT416" s="183" t="s">
        <v>71</v>
      </c>
      <c r="AU416" s="183" t="s">
        <v>80</v>
      </c>
      <c r="AY416" s="182" t="s">
        <v>137</v>
      </c>
      <c r="BK416" s="184">
        <f>BK417</f>
        <v>0</v>
      </c>
    </row>
    <row r="417" spans="2:65" s="1" customFormat="1" ht="16.5" customHeight="1">
      <c r="B417" s="40"/>
      <c r="C417" s="187" t="s">
        <v>948</v>
      </c>
      <c r="D417" s="187" t="s">
        <v>140</v>
      </c>
      <c r="E417" s="188" t="s">
        <v>949</v>
      </c>
      <c r="F417" s="189" t="s">
        <v>947</v>
      </c>
      <c r="G417" s="190" t="s">
        <v>415</v>
      </c>
      <c r="H417" s="191">
        <v>1</v>
      </c>
      <c r="I417" s="192"/>
      <c r="J417" s="193">
        <f>ROUND(I417*H417,2)</f>
        <v>0</v>
      </c>
      <c r="K417" s="189" t="s">
        <v>144</v>
      </c>
      <c r="L417" s="60"/>
      <c r="M417" s="194" t="s">
        <v>21</v>
      </c>
      <c r="N417" s="242" t="s">
        <v>44</v>
      </c>
      <c r="O417" s="243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AR417" s="23" t="s">
        <v>944</v>
      </c>
      <c r="AT417" s="23" t="s">
        <v>140</v>
      </c>
      <c r="AU417" s="23" t="s">
        <v>77</v>
      </c>
      <c r="AY417" s="23" t="s">
        <v>137</v>
      </c>
      <c r="BE417" s="198">
        <f>IF(N417="základní",J417,0)</f>
        <v>0</v>
      </c>
      <c r="BF417" s="198">
        <f>IF(N417="snížená",J417,0)</f>
        <v>0</v>
      </c>
      <c r="BG417" s="198">
        <f>IF(N417="zákl. přenesená",J417,0)</f>
        <v>0</v>
      </c>
      <c r="BH417" s="198">
        <f>IF(N417="sníž. přenesená",J417,0)</f>
        <v>0</v>
      </c>
      <c r="BI417" s="198">
        <f>IF(N417="nulová",J417,0)</f>
        <v>0</v>
      </c>
      <c r="BJ417" s="23" t="s">
        <v>77</v>
      </c>
      <c r="BK417" s="198">
        <f>ROUND(I417*H417,2)</f>
        <v>0</v>
      </c>
      <c r="BL417" s="23" t="s">
        <v>944</v>
      </c>
      <c r="BM417" s="23" t="s">
        <v>950</v>
      </c>
    </row>
    <row r="418" spans="2:12" s="1" customFormat="1" ht="6.95" customHeight="1">
      <c r="B418" s="55"/>
      <c r="C418" s="56"/>
      <c r="D418" s="56"/>
      <c r="E418" s="56"/>
      <c r="F418" s="56"/>
      <c r="G418" s="56"/>
      <c r="H418" s="56"/>
      <c r="I418" s="134"/>
      <c r="J418" s="56"/>
      <c r="K418" s="56"/>
      <c r="L418" s="60"/>
    </row>
  </sheetData>
  <sheetProtection algorithmName="SHA-512" hashValue="ciYHqgTyOxNwHWGSYnPmRDI0o7WkexgyAv8TQSQ/4m3mBd9VUdWA4yy9+OS87yKv3Vn6eBL/byPRQCUFbrEWaA==" saltValue="iOgYu0MZZM/YMsP0wA7A9LYo3ib7000b6J6xI5+MqGUIoP0Zbbc44mXbodzWngNM/w6l17wvxNSJ3atLDu/q3w==" spinCount="100000" sheet="1" objects="1" scenarios="1" formatColumns="0" formatRows="0" autoFilter="0"/>
  <autoFilter ref="C101:K41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951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952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953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954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955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956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957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958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959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960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79</v>
      </c>
      <c r="F16" s="376" t="s">
        <v>961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962</v>
      </c>
      <c r="F17" s="376" t="s">
        <v>963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964</v>
      </c>
      <c r="F18" s="376" t="s">
        <v>965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966</v>
      </c>
      <c r="F19" s="376" t="s">
        <v>967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968</v>
      </c>
      <c r="F20" s="376" t="s">
        <v>969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970</v>
      </c>
      <c r="F21" s="376" t="s">
        <v>971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972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973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974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975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976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977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978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979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980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6" t="s">
        <v>981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982</v>
      </c>
      <c r="F35" s="255"/>
      <c r="G35" s="376" t="s">
        <v>983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984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6" t="s">
        <v>985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6" t="s">
        <v>986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6" t="s">
        <v>987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988</v>
      </c>
      <c r="F40" s="255"/>
      <c r="G40" s="376" t="s">
        <v>989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990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991</v>
      </c>
      <c r="F42" s="255"/>
      <c r="G42" s="376" t="s">
        <v>992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6" t="s">
        <v>993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994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995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996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997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998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999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1000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1001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1002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1003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1004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1005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1006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1007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1008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1009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1010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1011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1012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1013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1014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1015</v>
      </c>
      <c r="D74" s="271"/>
      <c r="E74" s="271"/>
      <c r="F74" s="271" t="s">
        <v>1016</v>
      </c>
      <c r="G74" s="272"/>
      <c r="H74" s="271" t="s">
        <v>123</v>
      </c>
      <c r="I74" s="271" t="s">
        <v>57</v>
      </c>
      <c r="J74" s="271" t="s">
        <v>1017</v>
      </c>
      <c r="K74" s="270"/>
    </row>
    <row r="75" spans="2:11" ht="17.25" customHeight="1">
      <c r="B75" s="269"/>
      <c r="C75" s="273" t="s">
        <v>1018</v>
      </c>
      <c r="D75" s="273"/>
      <c r="E75" s="273"/>
      <c r="F75" s="274" t="s">
        <v>1019</v>
      </c>
      <c r="G75" s="275"/>
      <c r="H75" s="273"/>
      <c r="I75" s="273"/>
      <c r="J75" s="273" t="s">
        <v>1020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1021</v>
      </c>
      <c r="G77" s="277"/>
      <c r="H77" s="259" t="s">
        <v>1022</v>
      </c>
      <c r="I77" s="259" t="s">
        <v>1023</v>
      </c>
      <c r="J77" s="259">
        <v>20</v>
      </c>
      <c r="K77" s="270"/>
    </row>
    <row r="78" spans="2:11" ht="15" customHeight="1">
      <c r="B78" s="269"/>
      <c r="C78" s="259" t="s">
        <v>1024</v>
      </c>
      <c r="D78" s="259"/>
      <c r="E78" s="259"/>
      <c r="F78" s="278" t="s">
        <v>1021</v>
      </c>
      <c r="G78" s="277"/>
      <c r="H78" s="259" t="s">
        <v>1025</v>
      </c>
      <c r="I78" s="259" t="s">
        <v>1023</v>
      </c>
      <c r="J78" s="259">
        <v>120</v>
      </c>
      <c r="K78" s="270"/>
    </row>
    <row r="79" spans="2:11" ht="15" customHeight="1">
      <c r="B79" s="279"/>
      <c r="C79" s="259" t="s">
        <v>1026</v>
      </c>
      <c r="D79" s="259"/>
      <c r="E79" s="259"/>
      <c r="F79" s="278" t="s">
        <v>1027</v>
      </c>
      <c r="G79" s="277"/>
      <c r="H79" s="259" t="s">
        <v>1028</v>
      </c>
      <c r="I79" s="259" t="s">
        <v>1023</v>
      </c>
      <c r="J79" s="259">
        <v>50</v>
      </c>
      <c r="K79" s="270"/>
    </row>
    <row r="80" spans="2:11" ht="15" customHeight="1">
      <c r="B80" s="279"/>
      <c r="C80" s="259" t="s">
        <v>1029</v>
      </c>
      <c r="D80" s="259"/>
      <c r="E80" s="259"/>
      <c r="F80" s="278" t="s">
        <v>1021</v>
      </c>
      <c r="G80" s="277"/>
      <c r="H80" s="259" t="s">
        <v>1030</v>
      </c>
      <c r="I80" s="259" t="s">
        <v>1031</v>
      </c>
      <c r="J80" s="259"/>
      <c r="K80" s="270"/>
    </row>
    <row r="81" spans="2:11" ht="15" customHeight="1">
      <c r="B81" s="279"/>
      <c r="C81" s="280" t="s">
        <v>1032</v>
      </c>
      <c r="D81" s="280"/>
      <c r="E81" s="280"/>
      <c r="F81" s="281" t="s">
        <v>1027</v>
      </c>
      <c r="G81" s="280"/>
      <c r="H81" s="280" t="s">
        <v>1033</v>
      </c>
      <c r="I81" s="280" t="s">
        <v>1023</v>
      </c>
      <c r="J81" s="280">
        <v>15</v>
      </c>
      <c r="K81" s="270"/>
    </row>
    <row r="82" spans="2:11" ht="15" customHeight="1">
      <c r="B82" s="279"/>
      <c r="C82" s="280" t="s">
        <v>1034</v>
      </c>
      <c r="D82" s="280"/>
      <c r="E82" s="280"/>
      <c r="F82" s="281" t="s">
        <v>1027</v>
      </c>
      <c r="G82" s="280"/>
      <c r="H82" s="280" t="s">
        <v>1035</v>
      </c>
      <c r="I82" s="280" t="s">
        <v>1023</v>
      </c>
      <c r="J82" s="280">
        <v>15</v>
      </c>
      <c r="K82" s="270"/>
    </row>
    <row r="83" spans="2:11" ht="15" customHeight="1">
      <c r="B83" s="279"/>
      <c r="C83" s="280" t="s">
        <v>1036</v>
      </c>
      <c r="D83" s="280"/>
      <c r="E83" s="280"/>
      <c r="F83" s="281" t="s">
        <v>1027</v>
      </c>
      <c r="G83" s="280"/>
      <c r="H83" s="280" t="s">
        <v>1037</v>
      </c>
      <c r="I83" s="280" t="s">
        <v>1023</v>
      </c>
      <c r="J83" s="280">
        <v>20</v>
      </c>
      <c r="K83" s="270"/>
    </row>
    <row r="84" spans="2:11" ht="15" customHeight="1">
      <c r="B84" s="279"/>
      <c r="C84" s="280" t="s">
        <v>1038</v>
      </c>
      <c r="D84" s="280"/>
      <c r="E84" s="280"/>
      <c r="F84" s="281" t="s">
        <v>1027</v>
      </c>
      <c r="G84" s="280"/>
      <c r="H84" s="280" t="s">
        <v>1039</v>
      </c>
      <c r="I84" s="280" t="s">
        <v>1023</v>
      </c>
      <c r="J84" s="280">
        <v>20</v>
      </c>
      <c r="K84" s="270"/>
    </row>
    <row r="85" spans="2:11" ht="15" customHeight="1">
      <c r="B85" s="279"/>
      <c r="C85" s="259" t="s">
        <v>1040</v>
      </c>
      <c r="D85" s="259"/>
      <c r="E85" s="259"/>
      <c r="F85" s="278" t="s">
        <v>1027</v>
      </c>
      <c r="G85" s="277"/>
      <c r="H85" s="259" t="s">
        <v>1041</v>
      </c>
      <c r="I85" s="259" t="s">
        <v>1023</v>
      </c>
      <c r="J85" s="259">
        <v>50</v>
      </c>
      <c r="K85" s="270"/>
    </row>
    <row r="86" spans="2:11" ht="15" customHeight="1">
      <c r="B86" s="279"/>
      <c r="C86" s="259" t="s">
        <v>1042</v>
      </c>
      <c r="D86" s="259"/>
      <c r="E86" s="259"/>
      <c r="F86" s="278" t="s">
        <v>1027</v>
      </c>
      <c r="G86" s="277"/>
      <c r="H86" s="259" t="s">
        <v>1043</v>
      </c>
      <c r="I86" s="259" t="s">
        <v>1023</v>
      </c>
      <c r="J86" s="259">
        <v>20</v>
      </c>
      <c r="K86" s="270"/>
    </row>
    <row r="87" spans="2:11" ht="15" customHeight="1">
      <c r="B87" s="279"/>
      <c r="C87" s="259" t="s">
        <v>1044</v>
      </c>
      <c r="D87" s="259"/>
      <c r="E87" s="259"/>
      <c r="F87" s="278" t="s">
        <v>1027</v>
      </c>
      <c r="G87" s="277"/>
      <c r="H87" s="259" t="s">
        <v>1045</v>
      </c>
      <c r="I87" s="259" t="s">
        <v>1023</v>
      </c>
      <c r="J87" s="259">
        <v>20</v>
      </c>
      <c r="K87" s="270"/>
    </row>
    <row r="88" spans="2:11" ht="15" customHeight="1">
      <c r="B88" s="279"/>
      <c r="C88" s="259" t="s">
        <v>1046</v>
      </c>
      <c r="D88" s="259"/>
      <c r="E88" s="259"/>
      <c r="F88" s="278" t="s">
        <v>1027</v>
      </c>
      <c r="G88" s="277"/>
      <c r="H88" s="259" t="s">
        <v>1047</v>
      </c>
      <c r="I88" s="259" t="s">
        <v>1023</v>
      </c>
      <c r="J88" s="259">
        <v>50</v>
      </c>
      <c r="K88" s="270"/>
    </row>
    <row r="89" spans="2:11" ht="15" customHeight="1">
      <c r="B89" s="279"/>
      <c r="C89" s="259" t="s">
        <v>1048</v>
      </c>
      <c r="D89" s="259"/>
      <c r="E89" s="259"/>
      <c r="F89" s="278" t="s">
        <v>1027</v>
      </c>
      <c r="G89" s="277"/>
      <c r="H89" s="259" t="s">
        <v>1048</v>
      </c>
      <c r="I89" s="259" t="s">
        <v>1023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1027</v>
      </c>
      <c r="G90" s="277"/>
      <c r="H90" s="259" t="s">
        <v>1049</v>
      </c>
      <c r="I90" s="259" t="s">
        <v>1023</v>
      </c>
      <c r="J90" s="259">
        <v>255</v>
      </c>
      <c r="K90" s="270"/>
    </row>
    <row r="91" spans="2:11" ht="15" customHeight="1">
      <c r="B91" s="279"/>
      <c r="C91" s="259" t="s">
        <v>1050</v>
      </c>
      <c r="D91" s="259"/>
      <c r="E91" s="259"/>
      <c r="F91" s="278" t="s">
        <v>1021</v>
      </c>
      <c r="G91" s="277"/>
      <c r="H91" s="259" t="s">
        <v>1051</v>
      </c>
      <c r="I91" s="259" t="s">
        <v>1052</v>
      </c>
      <c r="J91" s="259"/>
      <c r="K91" s="270"/>
    </row>
    <row r="92" spans="2:11" ht="15" customHeight="1">
      <c r="B92" s="279"/>
      <c r="C92" s="259" t="s">
        <v>1053</v>
      </c>
      <c r="D92" s="259"/>
      <c r="E92" s="259"/>
      <c r="F92" s="278" t="s">
        <v>1021</v>
      </c>
      <c r="G92" s="277"/>
      <c r="H92" s="259" t="s">
        <v>1054</v>
      </c>
      <c r="I92" s="259" t="s">
        <v>1055</v>
      </c>
      <c r="J92" s="259"/>
      <c r="K92" s="270"/>
    </row>
    <row r="93" spans="2:11" ht="15" customHeight="1">
      <c r="B93" s="279"/>
      <c r="C93" s="259" t="s">
        <v>1056</v>
      </c>
      <c r="D93" s="259"/>
      <c r="E93" s="259"/>
      <c r="F93" s="278" t="s">
        <v>1021</v>
      </c>
      <c r="G93" s="277"/>
      <c r="H93" s="259" t="s">
        <v>1056</v>
      </c>
      <c r="I93" s="259" t="s">
        <v>1055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1021</v>
      </c>
      <c r="G94" s="277"/>
      <c r="H94" s="259" t="s">
        <v>1057</v>
      </c>
      <c r="I94" s="259" t="s">
        <v>1055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1021</v>
      </c>
      <c r="G95" s="277"/>
      <c r="H95" s="259" t="s">
        <v>1058</v>
      </c>
      <c r="I95" s="259" t="s">
        <v>1055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1059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1015</v>
      </c>
      <c r="D101" s="271"/>
      <c r="E101" s="271"/>
      <c r="F101" s="271" t="s">
        <v>1016</v>
      </c>
      <c r="G101" s="272"/>
      <c r="H101" s="271" t="s">
        <v>123</v>
      </c>
      <c r="I101" s="271" t="s">
        <v>57</v>
      </c>
      <c r="J101" s="271" t="s">
        <v>1017</v>
      </c>
      <c r="K101" s="270"/>
    </row>
    <row r="102" spans="2:11" ht="17.25" customHeight="1">
      <c r="B102" s="269"/>
      <c r="C102" s="273" t="s">
        <v>1018</v>
      </c>
      <c r="D102" s="273"/>
      <c r="E102" s="273"/>
      <c r="F102" s="274" t="s">
        <v>1019</v>
      </c>
      <c r="G102" s="275"/>
      <c r="H102" s="273"/>
      <c r="I102" s="273"/>
      <c r="J102" s="273" t="s">
        <v>1020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1021</v>
      </c>
      <c r="G104" s="287"/>
      <c r="H104" s="259" t="s">
        <v>1060</v>
      </c>
      <c r="I104" s="259" t="s">
        <v>1023</v>
      </c>
      <c r="J104" s="259">
        <v>20</v>
      </c>
      <c r="K104" s="270"/>
    </row>
    <row r="105" spans="2:11" ht="15" customHeight="1">
      <c r="B105" s="269"/>
      <c r="C105" s="259" t="s">
        <v>1024</v>
      </c>
      <c r="D105" s="259"/>
      <c r="E105" s="259"/>
      <c r="F105" s="278" t="s">
        <v>1021</v>
      </c>
      <c r="G105" s="259"/>
      <c r="H105" s="259" t="s">
        <v>1060</v>
      </c>
      <c r="I105" s="259" t="s">
        <v>1023</v>
      </c>
      <c r="J105" s="259">
        <v>120</v>
      </c>
      <c r="K105" s="270"/>
    </row>
    <row r="106" spans="2:11" ht="15" customHeight="1">
      <c r="B106" s="279"/>
      <c r="C106" s="259" t="s">
        <v>1026</v>
      </c>
      <c r="D106" s="259"/>
      <c r="E106" s="259"/>
      <c r="F106" s="278" t="s">
        <v>1027</v>
      </c>
      <c r="G106" s="259"/>
      <c r="H106" s="259" t="s">
        <v>1060</v>
      </c>
      <c r="I106" s="259" t="s">
        <v>1023</v>
      </c>
      <c r="J106" s="259">
        <v>50</v>
      </c>
      <c r="K106" s="270"/>
    </row>
    <row r="107" spans="2:11" ht="15" customHeight="1">
      <c r="B107" s="279"/>
      <c r="C107" s="259" t="s">
        <v>1029</v>
      </c>
      <c r="D107" s="259"/>
      <c r="E107" s="259"/>
      <c r="F107" s="278" t="s">
        <v>1021</v>
      </c>
      <c r="G107" s="259"/>
      <c r="H107" s="259" t="s">
        <v>1060</v>
      </c>
      <c r="I107" s="259" t="s">
        <v>1031</v>
      </c>
      <c r="J107" s="259"/>
      <c r="K107" s="270"/>
    </row>
    <row r="108" spans="2:11" ht="15" customHeight="1">
      <c r="B108" s="279"/>
      <c r="C108" s="259" t="s">
        <v>1040</v>
      </c>
      <c r="D108" s="259"/>
      <c r="E108" s="259"/>
      <c r="F108" s="278" t="s">
        <v>1027</v>
      </c>
      <c r="G108" s="259"/>
      <c r="H108" s="259" t="s">
        <v>1060</v>
      </c>
      <c r="I108" s="259" t="s">
        <v>1023</v>
      </c>
      <c r="J108" s="259">
        <v>50</v>
      </c>
      <c r="K108" s="270"/>
    </row>
    <row r="109" spans="2:11" ht="15" customHeight="1">
      <c r="B109" s="279"/>
      <c r="C109" s="259" t="s">
        <v>1048</v>
      </c>
      <c r="D109" s="259"/>
      <c r="E109" s="259"/>
      <c r="F109" s="278" t="s">
        <v>1027</v>
      </c>
      <c r="G109" s="259"/>
      <c r="H109" s="259" t="s">
        <v>1060</v>
      </c>
      <c r="I109" s="259" t="s">
        <v>1023</v>
      </c>
      <c r="J109" s="259">
        <v>50</v>
      </c>
      <c r="K109" s="270"/>
    </row>
    <row r="110" spans="2:11" ht="15" customHeight="1">
      <c r="B110" s="279"/>
      <c r="C110" s="259" t="s">
        <v>1046</v>
      </c>
      <c r="D110" s="259"/>
      <c r="E110" s="259"/>
      <c r="F110" s="278" t="s">
        <v>1027</v>
      </c>
      <c r="G110" s="259"/>
      <c r="H110" s="259" t="s">
        <v>1060</v>
      </c>
      <c r="I110" s="259" t="s">
        <v>1023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1021</v>
      </c>
      <c r="G111" s="259"/>
      <c r="H111" s="259" t="s">
        <v>1061</v>
      </c>
      <c r="I111" s="259" t="s">
        <v>1023</v>
      </c>
      <c r="J111" s="259">
        <v>20</v>
      </c>
      <c r="K111" s="270"/>
    </row>
    <row r="112" spans="2:11" ht="15" customHeight="1">
      <c r="B112" s="279"/>
      <c r="C112" s="259" t="s">
        <v>1062</v>
      </c>
      <c r="D112" s="259"/>
      <c r="E112" s="259"/>
      <c r="F112" s="278" t="s">
        <v>1021</v>
      </c>
      <c r="G112" s="259"/>
      <c r="H112" s="259" t="s">
        <v>1063</v>
      </c>
      <c r="I112" s="259" t="s">
        <v>1023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1021</v>
      </c>
      <c r="G113" s="259"/>
      <c r="H113" s="259" t="s">
        <v>1064</v>
      </c>
      <c r="I113" s="259" t="s">
        <v>1055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1021</v>
      </c>
      <c r="G114" s="259"/>
      <c r="H114" s="259" t="s">
        <v>1065</v>
      </c>
      <c r="I114" s="259" t="s">
        <v>1055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1021</v>
      </c>
      <c r="G115" s="259"/>
      <c r="H115" s="259" t="s">
        <v>1066</v>
      </c>
      <c r="I115" s="259" t="s">
        <v>1067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1068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1015</v>
      </c>
      <c r="D121" s="271"/>
      <c r="E121" s="271"/>
      <c r="F121" s="271" t="s">
        <v>1016</v>
      </c>
      <c r="G121" s="272"/>
      <c r="H121" s="271" t="s">
        <v>123</v>
      </c>
      <c r="I121" s="271" t="s">
        <v>57</v>
      </c>
      <c r="J121" s="271" t="s">
        <v>1017</v>
      </c>
      <c r="K121" s="297"/>
    </row>
    <row r="122" spans="2:11" ht="17.25" customHeight="1">
      <c r="B122" s="296"/>
      <c r="C122" s="273" t="s">
        <v>1018</v>
      </c>
      <c r="D122" s="273"/>
      <c r="E122" s="273"/>
      <c r="F122" s="274" t="s">
        <v>1019</v>
      </c>
      <c r="G122" s="275"/>
      <c r="H122" s="273"/>
      <c r="I122" s="273"/>
      <c r="J122" s="273" t="s">
        <v>1020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1024</v>
      </c>
      <c r="D124" s="276"/>
      <c r="E124" s="276"/>
      <c r="F124" s="278" t="s">
        <v>1021</v>
      </c>
      <c r="G124" s="259"/>
      <c r="H124" s="259" t="s">
        <v>1060</v>
      </c>
      <c r="I124" s="259" t="s">
        <v>1023</v>
      </c>
      <c r="J124" s="259">
        <v>120</v>
      </c>
      <c r="K124" s="300"/>
    </row>
    <row r="125" spans="2:11" ht="15" customHeight="1">
      <c r="B125" s="298"/>
      <c r="C125" s="259" t="s">
        <v>1069</v>
      </c>
      <c r="D125" s="259"/>
      <c r="E125" s="259"/>
      <c r="F125" s="278" t="s">
        <v>1021</v>
      </c>
      <c r="G125" s="259"/>
      <c r="H125" s="259" t="s">
        <v>1070</v>
      </c>
      <c r="I125" s="259" t="s">
        <v>1023</v>
      </c>
      <c r="J125" s="259" t="s">
        <v>1071</v>
      </c>
      <c r="K125" s="300"/>
    </row>
    <row r="126" spans="2:11" ht="15" customHeight="1">
      <c r="B126" s="298"/>
      <c r="C126" s="259" t="s">
        <v>970</v>
      </c>
      <c r="D126" s="259"/>
      <c r="E126" s="259"/>
      <c r="F126" s="278" t="s">
        <v>1021</v>
      </c>
      <c r="G126" s="259"/>
      <c r="H126" s="259" t="s">
        <v>1072</v>
      </c>
      <c r="I126" s="259" t="s">
        <v>1023</v>
      </c>
      <c r="J126" s="259" t="s">
        <v>1071</v>
      </c>
      <c r="K126" s="300"/>
    </row>
    <row r="127" spans="2:11" ht="15" customHeight="1">
      <c r="B127" s="298"/>
      <c r="C127" s="259" t="s">
        <v>1032</v>
      </c>
      <c r="D127" s="259"/>
      <c r="E127" s="259"/>
      <c r="F127" s="278" t="s">
        <v>1027</v>
      </c>
      <c r="G127" s="259"/>
      <c r="H127" s="259" t="s">
        <v>1033</v>
      </c>
      <c r="I127" s="259" t="s">
        <v>1023</v>
      </c>
      <c r="J127" s="259">
        <v>15</v>
      </c>
      <c r="K127" s="300"/>
    </row>
    <row r="128" spans="2:11" ht="15" customHeight="1">
      <c r="B128" s="298"/>
      <c r="C128" s="280" t="s">
        <v>1034</v>
      </c>
      <c r="D128" s="280"/>
      <c r="E128" s="280"/>
      <c r="F128" s="281" t="s">
        <v>1027</v>
      </c>
      <c r="G128" s="280"/>
      <c r="H128" s="280" t="s">
        <v>1035</v>
      </c>
      <c r="I128" s="280" t="s">
        <v>1023</v>
      </c>
      <c r="J128" s="280">
        <v>15</v>
      </c>
      <c r="K128" s="300"/>
    </row>
    <row r="129" spans="2:11" ht="15" customHeight="1">
      <c r="B129" s="298"/>
      <c r="C129" s="280" t="s">
        <v>1036</v>
      </c>
      <c r="D129" s="280"/>
      <c r="E129" s="280"/>
      <c r="F129" s="281" t="s">
        <v>1027</v>
      </c>
      <c r="G129" s="280"/>
      <c r="H129" s="280" t="s">
        <v>1037</v>
      </c>
      <c r="I129" s="280" t="s">
        <v>1023</v>
      </c>
      <c r="J129" s="280">
        <v>20</v>
      </c>
      <c r="K129" s="300"/>
    </row>
    <row r="130" spans="2:11" ht="15" customHeight="1">
      <c r="B130" s="298"/>
      <c r="C130" s="280" t="s">
        <v>1038</v>
      </c>
      <c r="D130" s="280"/>
      <c r="E130" s="280"/>
      <c r="F130" s="281" t="s">
        <v>1027</v>
      </c>
      <c r="G130" s="280"/>
      <c r="H130" s="280" t="s">
        <v>1039</v>
      </c>
      <c r="I130" s="280" t="s">
        <v>1023</v>
      </c>
      <c r="J130" s="280">
        <v>20</v>
      </c>
      <c r="K130" s="300"/>
    </row>
    <row r="131" spans="2:11" ht="15" customHeight="1">
      <c r="B131" s="298"/>
      <c r="C131" s="259" t="s">
        <v>1026</v>
      </c>
      <c r="D131" s="259"/>
      <c r="E131" s="259"/>
      <c r="F131" s="278" t="s">
        <v>1027</v>
      </c>
      <c r="G131" s="259"/>
      <c r="H131" s="259" t="s">
        <v>1060</v>
      </c>
      <c r="I131" s="259" t="s">
        <v>1023</v>
      </c>
      <c r="J131" s="259">
        <v>50</v>
      </c>
      <c r="K131" s="300"/>
    </row>
    <row r="132" spans="2:11" ht="15" customHeight="1">
      <c r="B132" s="298"/>
      <c r="C132" s="259" t="s">
        <v>1040</v>
      </c>
      <c r="D132" s="259"/>
      <c r="E132" s="259"/>
      <c r="F132" s="278" t="s">
        <v>1027</v>
      </c>
      <c r="G132" s="259"/>
      <c r="H132" s="259" t="s">
        <v>1060</v>
      </c>
      <c r="I132" s="259" t="s">
        <v>1023</v>
      </c>
      <c r="J132" s="259">
        <v>50</v>
      </c>
      <c r="K132" s="300"/>
    </row>
    <row r="133" spans="2:11" ht="15" customHeight="1">
      <c r="B133" s="298"/>
      <c r="C133" s="259" t="s">
        <v>1046</v>
      </c>
      <c r="D133" s="259"/>
      <c r="E133" s="259"/>
      <c r="F133" s="278" t="s">
        <v>1027</v>
      </c>
      <c r="G133" s="259"/>
      <c r="H133" s="259" t="s">
        <v>1060</v>
      </c>
      <c r="I133" s="259" t="s">
        <v>1023</v>
      </c>
      <c r="J133" s="259">
        <v>50</v>
      </c>
      <c r="K133" s="300"/>
    </row>
    <row r="134" spans="2:11" ht="15" customHeight="1">
      <c r="B134" s="298"/>
      <c r="C134" s="259" t="s">
        <v>1048</v>
      </c>
      <c r="D134" s="259"/>
      <c r="E134" s="259"/>
      <c r="F134" s="278" t="s">
        <v>1027</v>
      </c>
      <c r="G134" s="259"/>
      <c r="H134" s="259" t="s">
        <v>1060</v>
      </c>
      <c r="I134" s="259" t="s">
        <v>1023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1027</v>
      </c>
      <c r="G135" s="259"/>
      <c r="H135" s="259" t="s">
        <v>1073</v>
      </c>
      <c r="I135" s="259" t="s">
        <v>1023</v>
      </c>
      <c r="J135" s="259">
        <v>255</v>
      </c>
      <c r="K135" s="300"/>
    </row>
    <row r="136" spans="2:11" ht="15" customHeight="1">
      <c r="B136" s="298"/>
      <c r="C136" s="259" t="s">
        <v>1050</v>
      </c>
      <c r="D136" s="259"/>
      <c r="E136" s="259"/>
      <c r="F136" s="278" t="s">
        <v>1021</v>
      </c>
      <c r="G136" s="259"/>
      <c r="H136" s="259" t="s">
        <v>1074</v>
      </c>
      <c r="I136" s="259" t="s">
        <v>1052</v>
      </c>
      <c r="J136" s="259"/>
      <c r="K136" s="300"/>
    </row>
    <row r="137" spans="2:11" ht="15" customHeight="1">
      <c r="B137" s="298"/>
      <c r="C137" s="259" t="s">
        <v>1053</v>
      </c>
      <c r="D137" s="259"/>
      <c r="E137" s="259"/>
      <c r="F137" s="278" t="s">
        <v>1021</v>
      </c>
      <c r="G137" s="259"/>
      <c r="H137" s="259" t="s">
        <v>1075</v>
      </c>
      <c r="I137" s="259" t="s">
        <v>1055</v>
      </c>
      <c r="J137" s="259"/>
      <c r="K137" s="300"/>
    </row>
    <row r="138" spans="2:11" ht="15" customHeight="1">
      <c r="B138" s="298"/>
      <c r="C138" s="259" t="s">
        <v>1056</v>
      </c>
      <c r="D138" s="259"/>
      <c r="E138" s="259"/>
      <c r="F138" s="278" t="s">
        <v>1021</v>
      </c>
      <c r="G138" s="259"/>
      <c r="H138" s="259" t="s">
        <v>1056</v>
      </c>
      <c r="I138" s="259" t="s">
        <v>1055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1021</v>
      </c>
      <c r="G139" s="259"/>
      <c r="H139" s="259" t="s">
        <v>1076</v>
      </c>
      <c r="I139" s="259" t="s">
        <v>1055</v>
      </c>
      <c r="J139" s="259"/>
      <c r="K139" s="300"/>
    </row>
    <row r="140" spans="2:11" ht="15" customHeight="1">
      <c r="B140" s="298"/>
      <c r="C140" s="259" t="s">
        <v>1077</v>
      </c>
      <c r="D140" s="259"/>
      <c r="E140" s="259"/>
      <c r="F140" s="278" t="s">
        <v>1021</v>
      </c>
      <c r="G140" s="259"/>
      <c r="H140" s="259" t="s">
        <v>1078</v>
      </c>
      <c r="I140" s="259" t="s">
        <v>1055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1079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1015</v>
      </c>
      <c r="D146" s="271"/>
      <c r="E146" s="271"/>
      <c r="F146" s="271" t="s">
        <v>1016</v>
      </c>
      <c r="G146" s="272"/>
      <c r="H146" s="271" t="s">
        <v>123</v>
      </c>
      <c r="I146" s="271" t="s">
        <v>57</v>
      </c>
      <c r="J146" s="271" t="s">
        <v>1017</v>
      </c>
      <c r="K146" s="270"/>
    </row>
    <row r="147" spans="2:11" ht="17.25" customHeight="1">
      <c r="B147" s="269"/>
      <c r="C147" s="273" t="s">
        <v>1018</v>
      </c>
      <c r="D147" s="273"/>
      <c r="E147" s="273"/>
      <c r="F147" s="274" t="s">
        <v>1019</v>
      </c>
      <c r="G147" s="275"/>
      <c r="H147" s="273"/>
      <c r="I147" s="273"/>
      <c r="J147" s="273" t="s">
        <v>1020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1024</v>
      </c>
      <c r="D149" s="259"/>
      <c r="E149" s="259"/>
      <c r="F149" s="305" t="s">
        <v>1021</v>
      </c>
      <c r="G149" s="259"/>
      <c r="H149" s="304" t="s">
        <v>1060</v>
      </c>
      <c r="I149" s="304" t="s">
        <v>1023</v>
      </c>
      <c r="J149" s="304">
        <v>120</v>
      </c>
      <c r="K149" s="300"/>
    </row>
    <row r="150" spans="2:11" ht="15" customHeight="1">
      <c r="B150" s="279"/>
      <c r="C150" s="304" t="s">
        <v>1069</v>
      </c>
      <c r="D150" s="259"/>
      <c r="E150" s="259"/>
      <c r="F150" s="305" t="s">
        <v>1021</v>
      </c>
      <c r="G150" s="259"/>
      <c r="H150" s="304" t="s">
        <v>1080</v>
      </c>
      <c r="I150" s="304" t="s">
        <v>1023</v>
      </c>
      <c r="J150" s="304" t="s">
        <v>1071</v>
      </c>
      <c r="K150" s="300"/>
    </row>
    <row r="151" spans="2:11" ht="15" customHeight="1">
      <c r="B151" s="279"/>
      <c r="C151" s="304" t="s">
        <v>970</v>
      </c>
      <c r="D151" s="259"/>
      <c r="E151" s="259"/>
      <c r="F151" s="305" t="s">
        <v>1021</v>
      </c>
      <c r="G151" s="259"/>
      <c r="H151" s="304" t="s">
        <v>1081</v>
      </c>
      <c r="I151" s="304" t="s">
        <v>1023</v>
      </c>
      <c r="J151" s="304" t="s">
        <v>1071</v>
      </c>
      <c r="K151" s="300"/>
    </row>
    <row r="152" spans="2:11" ht="15" customHeight="1">
      <c r="B152" s="279"/>
      <c r="C152" s="304" t="s">
        <v>1026</v>
      </c>
      <c r="D152" s="259"/>
      <c r="E152" s="259"/>
      <c r="F152" s="305" t="s">
        <v>1027</v>
      </c>
      <c r="G152" s="259"/>
      <c r="H152" s="304" t="s">
        <v>1060</v>
      </c>
      <c r="I152" s="304" t="s">
        <v>1023</v>
      </c>
      <c r="J152" s="304">
        <v>50</v>
      </c>
      <c r="K152" s="300"/>
    </row>
    <row r="153" spans="2:11" ht="15" customHeight="1">
      <c r="B153" s="279"/>
      <c r="C153" s="304" t="s">
        <v>1029</v>
      </c>
      <c r="D153" s="259"/>
      <c r="E153" s="259"/>
      <c r="F153" s="305" t="s">
        <v>1021</v>
      </c>
      <c r="G153" s="259"/>
      <c r="H153" s="304" t="s">
        <v>1060</v>
      </c>
      <c r="I153" s="304" t="s">
        <v>1031</v>
      </c>
      <c r="J153" s="304"/>
      <c r="K153" s="300"/>
    </row>
    <row r="154" spans="2:11" ht="15" customHeight="1">
      <c r="B154" s="279"/>
      <c r="C154" s="304" t="s">
        <v>1040</v>
      </c>
      <c r="D154" s="259"/>
      <c r="E154" s="259"/>
      <c r="F154" s="305" t="s">
        <v>1027</v>
      </c>
      <c r="G154" s="259"/>
      <c r="H154" s="304" t="s">
        <v>1060</v>
      </c>
      <c r="I154" s="304" t="s">
        <v>1023</v>
      </c>
      <c r="J154" s="304">
        <v>50</v>
      </c>
      <c r="K154" s="300"/>
    </row>
    <row r="155" spans="2:11" ht="15" customHeight="1">
      <c r="B155" s="279"/>
      <c r="C155" s="304" t="s">
        <v>1048</v>
      </c>
      <c r="D155" s="259"/>
      <c r="E155" s="259"/>
      <c r="F155" s="305" t="s">
        <v>1027</v>
      </c>
      <c r="G155" s="259"/>
      <c r="H155" s="304" t="s">
        <v>1060</v>
      </c>
      <c r="I155" s="304" t="s">
        <v>1023</v>
      </c>
      <c r="J155" s="304">
        <v>50</v>
      </c>
      <c r="K155" s="300"/>
    </row>
    <row r="156" spans="2:11" ht="15" customHeight="1">
      <c r="B156" s="279"/>
      <c r="C156" s="304" t="s">
        <v>1046</v>
      </c>
      <c r="D156" s="259"/>
      <c r="E156" s="259"/>
      <c r="F156" s="305" t="s">
        <v>1027</v>
      </c>
      <c r="G156" s="259"/>
      <c r="H156" s="304" t="s">
        <v>1060</v>
      </c>
      <c r="I156" s="304" t="s">
        <v>1023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9"/>
      <c r="E157" s="259"/>
      <c r="F157" s="305" t="s">
        <v>1021</v>
      </c>
      <c r="G157" s="259"/>
      <c r="H157" s="304" t="s">
        <v>1082</v>
      </c>
      <c r="I157" s="304" t="s">
        <v>1023</v>
      </c>
      <c r="J157" s="304" t="s">
        <v>1083</v>
      </c>
      <c r="K157" s="300"/>
    </row>
    <row r="158" spans="2:11" ht="15" customHeight="1">
      <c r="B158" s="279"/>
      <c r="C158" s="304" t="s">
        <v>1084</v>
      </c>
      <c r="D158" s="259"/>
      <c r="E158" s="259"/>
      <c r="F158" s="305" t="s">
        <v>1021</v>
      </c>
      <c r="G158" s="259"/>
      <c r="H158" s="304" t="s">
        <v>1085</v>
      </c>
      <c r="I158" s="304" t="s">
        <v>1055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1086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1015</v>
      </c>
      <c r="D164" s="271"/>
      <c r="E164" s="271"/>
      <c r="F164" s="271" t="s">
        <v>1016</v>
      </c>
      <c r="G164" s="308"/>
      <c r="H164" s="309" t="s">
        <v>123</v>
      </c>
      <c r="I164" s="309" t="s">
        <v>57</v>
      </c>
      <c r="J164" s="271" t="s">
        <v>1017</v>
      </c>
      <c r="K164" s="251"/>
    </row>
    <row r="165" spans="2:11" ht="17.25" customHeight="1">
      <c r="B165" s="252"/>
      <c r="C165" s="273" t="s">
        <v>1018</v>
      </c>
      <c r="D165" s="273"/>
      <c r="E165" s="273"/>
      <c r="F165" s="274" t="s">
        <v>1019</v>
      </c>
      <c r="G165" s="310"/>
      <c r="H165" s="311"/>
      <c r="I165" s="311"/>
      <c r="J165" s="273" t="s">
        <v>1020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1024</v>
      </c>
      <c r="D167" s="259"/>
      <c r="E167" s="259"/>
      <c r="F167" s="278" t="s">
        <v>1021</v>
      </c>
      <c r="G167" s="259"/>
      <c r="H167" s="259" t="s">
        <v>1060</v>
      </c>
      <c r="I167" s="259" t="s">
        <v>1023</v>
      </c>
      <c r="J167" s="259">
        <v>120</v>
      </c>
      <c r="K167" s="300"/>
    </row>
    <row r="168" spans="2:11" ht="15" customHeight="1">
      <c r="B168" s="279"/>
      <c r="C168" s="259" t="s">
        <v>1069</v>
      </c>
      <c r="D168" s="259"/>
      <c r="E168" s="259"/>
      <c r="F168" s="278" t="s">
        <v>1021</v>
      </c>
      <c r="G168" s="259"/>
      <c r="H168" s="259" t="s">
        <v>1070</v>
      </c>
      <c r="I168" s="259" t="s">
        <v>1023</v>
      </c>
      <c r="J168" s="259" t="s">
        <v>1071</v>
      </c>
      <c r="K168" s="300"/>
    </row>
    <row r="169" spans="2:11" ht="15" customHeight="1">
      <c r="B169" s="279"/>
      <c r="C169" s="259" t="s">
        <v>970</v>
      </c>
      <c r="D169" s="259"/>
      <c r="E169" s="259"/>
      <c r="F169" s="278" t="s">
        <v>1021</v>
      </c>
      <c r="G169" s="259"/>
      <c r="H169" s="259" t="s">
        <v>1087</v>
      </c>
      <c r="I169" s="259" t="s">
        <v>1023</v>
      </c>
      <c r="J169" s="259" t="s">
        <v>1071</v>
      </c>
      <c r="K169" s="300"/>
    </row>
    <row r="170" spans="2:11" ht="15" customHeight="1">
      <c r="B170" s="279"/>
      <c r="C170" s="259" t="s">
        <v>1026</v>
      </c>
      <c r="D170" s="259"/>
      <c r="E170" s="259"/>
      <c r="F170" s="278" t="s">
        <v>1027</v>
      </c>
      <c r="G170" s="259"/>
      <c r="H170" s="259" t="s">
        <v>1087</v>
      </c>
      <c r="I170" s="259" t="s">
        <v>1023</v>
      </c>
      <c r="J170" s="259">
        <v>50</v>
      </c>
      <c r="K170" s="300"/>
    </row>
    <row r="171" spans="2:11" ht="15" customHeight="1">
      <c r="B171" s="279"/>
      <c r="C171" s="259" t="s">
        <v>1029</v>
      </c>
      <c r="D171" s="259"/>
      <c r="E171" s="259"/>
      <c r="F171" s="278" t="s">
        <v>1021</v>
      </c>
      <c r="G171" s="259"/>
      <c r="H171" s="259" t="s">
        <v>1087</v>
      </c>
      <c r="I171" s="259" t="s">
        <v>1031</v>
      </c>
      <c r="J171" s="259"/>
      <c r="K171" s="300"/>
    </row>
    <row r="172" spans="2:11" ht="15" customHeight="1">
      <c r="B172" s="279"/>
      <c r="C172" s="259" t="s">
        <v>1040</v>
      </c>
      <c r="D172" s="259"/>
      <c r="E172" s="259"/>
      <c r="F172" s="278" t="s">
        <v>1027</v>
      </c>
      <c r="G172" s="259"/>
      <c r="H172" s="259" t="s">
        <v>1087</v>
      </c>
      <c r="I172" s="259" t="s">
        <v>1023</v>
      </c>
      <c r="J172" s="259">
        <v>50</v>
      </c>
      <c r="K172" s="300"/>
    </row>
    <row r="173" spans="2:11" ht="15" customHeight="1">
      <c r="B173" s="279"/>
      <c r="C173" s="259" t="s">
        <v>1048</v>
      </c>
      <c r="D173" s="259"/>
      <c r="E173" s="259"/>
      <c r="F173" s="278" t="s">
        <v>1027</v>
      </c>
      <c r="G173" s="259"/>
      <c r="H173" s="259" t="s">
        <v>1087</v>
      </c>
      <c r="I173" s="259" t="s">
        <v>1023</v>
      </c>
      <c r="J173" s="259">
        <v>50</v>
      </c>
      <c r="K173" s="300"/>
    </row>
    <row r="174" spans="2:11" ht="15" customHeight="1">
      <c r="B174" s="279"/>
      <c r="C174" s="259" t="s">
        <v>1046</v>
      </c>
      <c r="D174" s="259"/>
      <c r="E174" s="259"/>
      <c r="F174" s="278" t="s">
        <v>1027</v>
      </c>
      <c r="G174" s="259"/>
      <c r="H174" s="259" t="s">
        <v>1087</v>
      </c>
      <c r="I174" s="259" t="s">
        <v>1023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1021</v>
      </c>
      <c r="G175" s="259"/>
      <c r="H175" s="259" t="s">
        <v>1088</v>
      </c>
      <c r="I175" s="259" t="s">
        <v>1089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1021</v>
      </c>
      <c r="G176" s="259"/>
      <c r="H176" s="259" t="s">
        <v>1090</v>
      </c>
      <c r="I176" s="259" t="s">
        <v>1091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1021</v>
      </c>
      <c r="G177" s="259"/>
      <c r="H177" s="259" t="s">
        <v>1092</v>
      </c>
      <c r="I177" s="259" t="s">
        <v>1023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1021</v>
      </c>
      <c r="G178" s="259"/>
      <c r="H178" s="259" t="s">
        <v>1093</v>
      </c>
      <c r="I178" s="259" t="s">
        <v>1023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1021</v>
      </c>
      <c r="G179" s="259"/>
      <c r="H179" s="259" t="s">
        <v>986</v>
      </c>
      <c r="I179" s="259" t="s">
        <v>1023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1021</v>
      </c>
      <c r="G180" s="259"/>
      <c r="H180" s="259" t="s">
        <v>1094</v>
      </c>
      <c r="I180" s="259" t="s">
        <v>1055</v>
      </c>
      <c r="J180" s="259"/>
      <c r="K180" s="300"/>
    </row>
    <row r="181" spans="2:11" ht="15" customHeight="1">
      <c r="B181" s="279"/>
      <c r="C181" s="259" t="s">
        <v>1095</v>
      </c>
      <c r="D181" s="259"/>
      <c r="E181" s="259"/>
      <c r="F181" s="278" t="s">
        <v>1021</v>
      </c>
      <c r="G181" s="259"/>
      <c r="H181" s="259" t="s">
        <v>1096</v>
      </c>
      <c r="I181" s="259" t="s">
        <v>1055</v>
      </c>
      <c r="J181" s="259"/>
      <c r="K181" s="300"/>
    </row>
    <row r="182" spans="2:11" ht="15" customHeight="1">
      <c r="B182" s="279"/>
      <c r="C182" s="259" t="s">
        <v>1084</v>
      </c>
      <c r="D182" s="259"/>
      <c r="E182" s="259"/>
      <c r="F182" s="278" t="s">
        <v>1021</v>
      </c>
      <c r="G182" s="259"/>
      <c r="H182" s="259" t="s">
        <v>1097</v>
      </c>
      <c r="I182" s="259" t="s">
        <v>1055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1027</v>
      </c>
      <c r="G183" s="259"/>
      <c r="H183" s="259" t="s">
        <v>1098</v>
      </c>
      <c r="I183" s="259" t="s">
        <v>1023</v>
      </c>
      <c r="J183" s="259">
        <v>50</v>
      </c>
      <c r="K183" s="300"/>
    </row>
    <row r="184" spans="2:11" ht="15" customHeight="1">
      <c r="B184" s="279"/>
      <c r="C184" s="259" t="s">
        <v>1099</v>
      </c>
      <c r="D184" s="259"/>
      <c r="E184" s="259"/>
      <c r="F184" s="278" t="s">
        <v>1027</v>
      </c>
      <c r="G184" s="259"/>
      <c r="H184" s="259" t="s">
        <v>1100</v>
      </c>
      <c r="I184" s="259" t="s">
        <v>1101</v>
      </c>
      <c r="J184" s="259"/>
      <c r="K184" s="300"/>
    </row>
    <row r="185" spans="2:11" ht="15" customHeight="1">
      <c r="B185" s="279"/>
      <c r="C185" s="259" t="s">
        <v>1102</v>
      </c>
      <c r="D185" s="259"/>
      <c r="E185" s="259"/>
      <c r="F185" s="278" t="s">
        <v>1027</v>
      </c>
      <c r="G185" s="259"/>
      <c r="H185" s="259" t="s">
        <v>1103</v>
      </c>
      <c r="I185" s="259" t="s">
        <v>1101</v>
      </c>
      <c r="J185" s="259"/>
      <c r="K185" s="300"/>
    </row>
    <row r="186" spans="2:11" ht="15" customHeight="1">
      <c r="B186" s="279"/>
      <c r="C186" s="259" t="s">
        <v>1104</v>
      </c>
      <c r="D186" s="259"/>
      <c r="E186" s="259"/>
      <c r="F186" s="278" t="s">
        <v>1027</v>
      </c>
      <c r="G186" s="259"/>
      <c r="H186" s="259" t="s">
        <v>1105</v>
      </c>
      <c r="I186" s="259" t="s">
        <v>1101</v>
      </c>
      <c r="J186" s="259"/>
      <c r="K186" s="300"/>
    </row>
    <row r="187" spans="2:11" ht="15" customHeight="1">
      <c r="B187" s="279"/>
      <c r="C187" s="312" t="s">
        <v>1106</v>
      </c>
      <c r="D187" s="259"/>
      <c r="E187" s="259"/>
      <c r="F187" s="278" t="s">
        <v>1027</v>
      </c>
      <c r="G187" s="259"/>
      <c r="H187" s="259" t="s">
        <v>1107</v>
      </c>
      <c r="I187" s="259" t="s">
        <v>1108</v>
      </c>
      <c r="J187" s="313" t="s">
        <v>1109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1021</v>
      </c>
      <c r="G188" s="259"/>
      <c r="H188" s="255" t="s">
        <v>1110</v>
      </c>
      <c r="I188" s="259" t="s">
        <v>1111</v>
      </c>
      <c r="J188" s="259"/>
      <c r="K188" s="300"/>
    </row>
    <row r="189" spans="2:11" ht="15" customHeight="1">
      <c r="B189" s="279"/>
      <c r="C189" s="264" t="s">
        <v>1112</v>
      </c>
      <c r="D189" s="259"/>
      <c r="E189" s="259"/>
      <c r="F189" s="278" t="s">
        <v>1021</v>
      </c>
      <c r="G189" s="259"/>
      <c r="H189" s="259" t="s">
        <v>1113</v>
      </c>
      <c r="I189" s="259" t="s">
        <v>1055</v>
      </c>
      <c r="J189" s="259"/>
      <c r="K189" s="300"/>
    </row>
    <row r="190" spans="2:11" ht="15" customHeight="1">
      <c r="B190" s="279"/>
      <c r="C190" s="264" t="s">
        <v>1114</v>
      </c>
      <c r="D190" s="259"/>
      <c r="E190" s="259"/>
      <c r="F190" s="278" t="s">
        <v>1021</v>
      </c>
      <c r="G190" s="259"/>
      <c r="H190" s="259" t="s">
        <v>1115</v>
      </c>
      <c r="I190" s="259" t="s">
        <v>1055</v>
      </c>
      <c r="J190" s="259"/>
      <c r="K190" s="300"/>
    </row>
    <row r="191" spans="2:11" ht="15" customHeight="1">
      <c r="B191" s="279"/>
      <c r="C191" s="264" t="s">
        <v>1116</v>
      </c>
      <c r="D191" s="259"/>
      <c r="E191" s="259"/>
      <c r="F191" s="278" t="s">
        <v>1027</v>
      </c>
      <c r="G191" s="259"/>
      <c r="H191" s="259" t="s">
        <v>1117</v>
      </c>
      <c r="I191" s="259" t="s">
        <v>1055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1118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1119</v>
      </c>
      <c r="D198" s="315"/>
      <c r="E198" s="315"/>
      <c r="F198" s="315" t="s">
        <v>1120</v>
      </c>
      <c r="G198" s="316"/>
      <c r="H198" s="373" t="s">
        <v>1121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1111</v>
      </c>
      <c r="D200" s="259"/>
      <c r="E200" s="259"/>
      <c r="F200" s="278" t="s">
        <v>43</v>
      </c>
      <c r="G200" s="259"/>
      <c r="H200" s="372" t="s">
        <v>1122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1123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1124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1125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1126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1067</v>
      </c>
      <c r="D206" s="259"/>
      <c r="E206" s="259"/>
      <c r="F206" s="278" t="s">
        <v>79</v>
      </c>
      <c r="G206" s="259"/>
      <c r="H206" s="372" t="s">
        <v>1127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964</v>
      </c>
      <c r="G207" s="259"/>
      <c r="H207" s="372" t="s">
        <v>965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962</v>
      </c>
      <c r="G208" s="259"/>
      <c r="H208" s="372" t="s">
        <v>1128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966</v>
      </c>
      <c r="G209" s="264"/>
      <c r="H209" s="371" t="s">
        <v>967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968</v>
      </c>
      <c r="G210" s="264"/>
      <c r="H210" s="371" t="s">
        <v>1129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1091</v>
      </c>
      <c r="D212" s="285"/>
      <c r="E212" s="285"/>
      <c r="F212" s="278">
        <v>1</v>
      </c>
      <c r="G212" s="264"/>
      <c r="H212" s="371" t="s">
        <v>1130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1131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1132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1133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2019-08-30T05:51:50Z</dcterms:created>
  <dcterms:modified xsi:type="dcterms:W3CDTF">2019-11-04T07:27:38Z</dcterms:modified>
  <cp:category/>
  <cp:version/>
  <cp:contentType/>
  <cp:contentStatus/>
</cp:coreProperties>
</file>