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0" activeTab="0"/>
  </bookViews>
  <sheets>
    <sheet name="Rekapitulace stavby" sheetId="1" r:id="rId1"/>
    <sheet name="01 - Exteriér" sheetId="2" r:id="rId2"/>
    <sheet name="02a - Interiér 1PP" sheetId="3" r:id="rId3"/>
    <sheet name="02b - Interiér 1NP" sheetId="4" r:id="rId4"/>
    <sheet name="02c - Interiér 2NP" sheetId="5" r:id="rId5"/>
    <sheet name="02d - Interiér Podkroví" sheetId="6" r:id="rId6"/>
    <sheet name="03 - Hromosvod" sheetId="7" r:id="rId7"/>
    <sheet name="04 - Elektroinstalce" sheetId="8" r:id="rId8"/>
    <sheet name="05 - ZTI" sheetId="9" r:id="rId9"/>
    <sheet name="06 - Výtapění" sheetId="10" r:id="rId10"/>
    <sheet name="07 - VRN" sheetId="11" r:id="rId11"/>
    <sheet name="Pokyny pro vyplnění" sheetId="12" r:id="rId12"/>
  </sheets>
  <definedNames>
    <definedName name="_xlnm.Print_Area" localSheetId="0">'Rekapitulace stavby'!$D$4:$AO$33,'Rekapitulace stavby'!$C$39:$AQ$62</definedName>
    <definedName name="_xlnm._FilterDatabase" localSheetId="1" hidden="1">'01 - Exteriér'!$C$94:$K$694</definedName>
    <definedName name="_xlnm.Print_Area" localSheetId="1">'01 - Exteriér'!$C$4:$J$36,'01 - Exteriér'!$C$42:$J$76,'01 - Exteriér'!$C$82:$K$694</definedName>
    <definedName name="_xlnm._FilterDatabase" localSheetId="2" hidden="1">'02a - Interiér 1PP'!$C$90:$K$341</definedName>
    <definedName name="_xlnm.Print_Area" localSheetId="2">'02a - Interiér 1PP'!$C$4:$J$36,'02a - Interiér 1PP'!$C$42:$J$72,'02a - Interiér 1PP'!$C$78:$K$341</definedName>
    <definedName name="_xlnm._FilterDatabase" localSheetId="3" hidden="1">'02b - Interiér 1NP'!$C$92:$K$334</definedName>
    <definedName name="_xlnm.Print_Area" localSheetId="3">'02b - Interiér 1NP'!$C$4:$J$36,'02b - Interiér 1NP'!$C$42:$J$74,'02b - Interiér 1NP'!$C$80:$K$334</definedName>
    <definedName name="_xlnm._FilterDatabase" localSheetId="4" hidden="1">'02c - Interiér 2NP'!$C$90:$K$384</definedName>
    <definedName name="_xlnm.Print_Area" localSheetId="4">'02c - Interiér 2NP'!$C$4:$J$36,'02c - Interiér 2NP'!$C$42:$J$72,'02c - Interiér 2NP'!$C$78:$K$384</definedName>
    <definedName name="_xlnm._FilterDatabase" localSheetId="5" hidden="1">'02d - Interiér Podkroví'!$C$92:$K$441</definedName>
    <definedName name="_xlnm.Print_Area" localSheetId="5">'02d - Interiér Podkroví'!$C$4:$J$36,'02d - Interiér Podkroví'!$C$42:$J$74,'02d - Interiér Podkroví'!$C$80:$K$441</definedName>
    <definedName name="_xlnm._FilterDatabase" localSheetId="6" hidden="1">'03 - Hromosvod'!$C$77:$K$82</definedName>
    <definedName name="_xlnm.Print_Area" localSheetId="6">'03 - Hromosvod'!$C$4:$J$36,'03 - Hromosvod'!$C$42:$J$59,'03 - Hromosvod'!$C$65:$K$82</definedName>
    <definedName name="_xlnm._FilterDatabase" localSheetId="7" hidden="1">'04 - Elektroinstalce'!$C$77:$K$82</definedName>
    <definedName name="_xlnm.Print_Area" localSheetId="7">'04 - Elektroinstalce'!$C$4:$J$36,'04 - Elektroinstalce'!$C$42:$J$59,'04 - Elektroinstalce'!$C$65:$K$82</definedName>
    <definedName name="_xlnm._FilterDatabase" localSheetId="8" hidden="1">'05 - ZTI'!$C$84:$K$242</definedName>
    <definedName name="_xlnm.Print_Area" localSheetId="8">'05 - ZTI'!$C$4:$J$36,'05 - ZTI'!$C$42:$J$66,'05 - ZTI'!$C$72:$K$242</definedName>
    <definedName name="_xlnm._FilterDatabase" localSheetId="9" hidden="1">'06 - Výtapění'!$C$85:$K$193</definedName>
    <definedName name="_xlnm.Print_Area" localSheetId="9">'06 - Výtapění'!$C$4:$J$36,'06 - Výtapění'!$C$42:$J$67,'06 - Výtapění'!$C$73:$K$193</definedName>
    <definedName name="_xlnm._FilterDatabase" localSheetId="10" hidden="1">'07 - VRN'!$C$79:$K$88</definedName>
    <definedName name="_xlnm.Print_Area" localSheetId="10">'07 - VRN'!$C$4:$J$36,'07 - VRN'!$C$42:$J$61,'07 - VRN'!$C$67:$K$88</definedName>
    <definedName name="_xlnm.Print_Area" localSheetId="11">'Pokyny pro vyplnění'!$B$2:$K$69,'Pokyny pro vyplnění'!$B$72:$K$116,'Pokyny pro vyplnění'!$B$119:$K$188,'Pokyny pro vyplnění'!$B$196:$K$216</definedName>
    <definedName name="_xlnm.Print_Titles" localSheetId="0">'Rekapitulace stavby'!$49:$49</definedName>
    <definedName name="_xlnm.Print_Titles" localSheetId="1">'01 - Exteriér'!$94:$94</definedName>
    <definedName name="_xlnm.Print_Titles" localSheetId="2">'02a - Interiér 1PP'!$90:$90</definedName>
    <definedName name="_xlnm.Print_Titles" localSheetId="3">'02b - Interiér 1NP'!$92:$92</definedName>
    <definedName name="_xlnm.Print_Titles" localSheetId="4">'02c - Interiér 2NP'!$90:$90</definedName>
    <definedName name="_xlnm.Print_Titles" localSheetId="5">'02d - Interiér Podkroví'!$92:$92</definedName>
    <definedName name="_xlnm.Print_Titles" localSheetId="6">'03 - Hromosvod'!$77:$77</definedName>
    <definedName name="_xlnm.Print_Titles" localSheetId="7">'04 - Elektroinstalce'!$77:$77</definedName>
    <definedName name="_xlnm.Print_Titles" localSheetId="8">'05 - ZTI'!$84:$84</definedName>
    <definedName name="_xlnm.Print_Titles" localSheetId="9">'06 - Výtapění'!$85:$85</definedName>
    <definedName name="_xlnm.Print_Titles" localSheetId="10">'07 - VRN'!$79:$79</definedName>
  </definedNames>
  <calcPr fullCalcOnLoad="1"/>
</workbook>
</file>

<file path=xl/sharedStrings.xml><?xml version="1.0" encoding="utf-8"?>
<sst xmlns="http://schemas.openxmlformats.org/spreadsheetml/2006/main" count="22054" uniqueCount="2952">
  <si>
    <t>Export VZ</t>
  </si>
  <si>
    <t>List obsahuje:</t>
  </si>
  <si>
    <t>1) Rekapitulace stavby</t>
  </si>
  <si>
    <t>2) Rekapitulace objektů stavby a soupisů prací</t>
  </si>
  <si>
    <t>3.0</t>
  </si>
  <si>
    <t>ZAMOK</t>
  </si>
  <si>
    <t>False</t>
  </si>
  <si>
    <t>{e19ab7be-e9cb-41cc-ba8c-244df4328cbf}</t>
  </si>
  <si>
    <t>0,01</t>
  </si>
  <si>
    <t>21</t>
  </si>
  <si>
    <t>15</t>
  </si>
  <si>
    <t>REKAPITULACE STAVBY</t>
  </si>
  <si>
    <t>v ---  níže se nacházejí doplnkové a pomocné údaje k sestavám  --- v</t>
  </si>
  <si>
    <t>Návod na vyplnění</t>
  </si>
  <si>
    <t>0,001</t>
  </si>
  <si>
    <t>Kód:</t>
  </si>
  <si>
    <t>18008B</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</si>
  <si>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</si>
  <si>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</si>
  <si>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Rekonstrukce objektu na ul. Velflíkova 385/14, Ostrava - Hrabůvka</t>
  </si>
  <si>
    <t>KSO:</t>
  </si>
  <si>
    <t/>
  </si>
  <si>
    <t>CC-CZ:</t>
  </si>
  <si>
    <t>Místo:</t>
  </si>
  <si>
    <t>Velflíkova 385/14</t>
  </si>
  <si>
    <t>Datum:</t>
  </si>
  <si>
    <t>1. 4. 2019</t>
  </si>
  <si>
    <t>Zadavatel:</t>
  </si>
  <si>
    <t>IČ:</t>
  </si>
  <si>
    <t>00845451</t>
  </si>
  <si>
    <t>STATUTÁRNÍ MĚSTO OSTRAVA, m.o. OSTRAVA- JIH</t>
  </si>
  <si>
    <t>DIČ:</t>
  </si>
  <si>
    <t>Uchazeč:</t>
  </si>
  <si>
    <t>Vyplň údaj</t>
  </si>
  <si>
    <t>Projektant:</t>
  </si>
  <si>
    <t>27848183</t>
  </si>
  <si>
    <t>BYVAST pro s.r.o.</t>
  </si>
  <si>
    <t>CZ27848183</t>
  </si>
  <si>
    <t>True</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</si>
  <si>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</si>
  <si>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</si>
  <si>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</si>
  <si>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</si>
  <si>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</si>
  <si>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</si>
  <si>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</si>
  <si>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</si>
  <si>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</si>
  <si>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</si>
  <si>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</si>
  <si>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</si>
  <si>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</si>
  <si>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</si>
  <si>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</si>
  <si>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</si>
  <si>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</si>
  <si>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</si>
  <si>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</si>
  <si>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</si>
  <si>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</si>
  <si>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</si>
  <si>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</si>
  <si>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</si>
  <si>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</si>
  <si>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</si>
  <si>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</si>
  <si>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</si>
  <si>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</si>
  <si>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</si>
  <si>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</si>
  <si>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</si>
  <si>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</si>
  <si>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</si>
  <si>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</si>
  <si>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</si>
  <si>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</si>
  <si>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</si>
  <si>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</si>
  <si>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</si>
  <si>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</si>
  <si>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01</t>
  </si>
  <si>
    <t>Exteriér</t>
  </si>
  <si>
    <t>STA</t>
  </si>
  <si>
    <t>1</t>
  </si>
  <si>
    <t>{6ac3e78e-a241-4faf-a7f5-45b84ed6b705}</t>
  </si>
  <si>
    <t>2</t>
  </si>
  <si>
    <t>02a</t>
  </si>
  <si>
    <t>Interiér 1PP</t>
  </si>
  <si>
    <t>{a8b8750c-3e26-4095-895b-38376cdcdffc}</t>
  </si>
  <si>
    <t>02b</t>
  </si>
  <si>
    <t>Interiér 1NP</t>
  </si>
  <si>
    <t>{8044a36c-496d-4b04-9678-6a1d512c50bf}</t>
  </si>
  <si>
    <t>02c</t>
  </si>
  <si>
    <t>Interiér 2NP</t>
  </si>
  <si>
    <t>{8910ffd9-485c-4308-8a5a-91dd10d31b56}</t>
  </si>
  <si>
    <t>02d</t>
  </si>
  <si>
    <t>Interiér Podkroví</t>
  </si>
  <si>
    <t>{b67719a3-32a7-4436-b857-9d88b61ae2df}</t>
  </si>
  <si>
    <t>801</t>
  </si>
  <si>
    <t>03</t>
  </si>
  <si>
    <t>Hromosvod</t>
  </si>
  <si>
    <t>{5f317e78-d3dc-4b6f-90e3-d55fe572ddc7}</t>
  </si>
  <si>
    <t>04</t>
  </si>
  <si>
    <t>Elektroinstalce</t>
  </si>
  <si>
    <t>{e4642a1f-423b-4cfc-a4c2-422897e15ba7}</t>
  </si>
  <si>
    <t>05</t>
  </si>
  <si>
    <t>ZTI</t>
  </si>
  <si>
    <t>{2dfefcc8-5f38-4f37-8fe9-b1cf8ae07f7b}</t>
  </si>
  <si>
    <t>06</t>
  </si>
  <si>
    <t>Výtapění</t>
  </si>
  <si>
    <t>{fba25432-02a5-4318-9b6c-ccfe18fdc643}</t>
  </si>
  <si>
    <t>07</t>
  </si>
  <si>
    <t>VRN</t>
  </si>
  <si>
    <t>VON</t>
  </si>
  <si>
    <t>{b80d379e-969e-4ef4-bf88-7d2f01ea9b06}</t>
  </si>
  <si>
    <t>1) Krycí list soupisu</t>
  </si>
  <si>
    <t>2) Rekapitulace</t>
  </si>
  <si>
    <t>3) Soupis prací</t>
  </si>
  <si>
    <t>Zpět na list:</t>
  </si>
  <si>
    <t>Rekapitulace stavby</t>
  </si>
  <si>
    <t>KRYCÍ LIST SOUPISU</t>
  </si>
  <si>
    <t>Objekt:</t>
  </si>
  <si>
    <t>01 - Exteriér</t>
  </si>
  <si>
    <t>REKAPITULACE ČLENĚNÍ SOUPISU PRACÍ</t>
  </si>
  <si>
    <t>Kód dílu - Popis</t>
  </si>
  <si>
    <t>Cena celkem [CZK]</t>
  </si>
  <si>
    <t>Náklady soupisu celkem</t>
  </si>
  <si>
    <t>-1</t>
  </si>
  <si>
    <t>HSV - Práce a dodávky HSV</t>
  </si>
  <si>
    <t xml:space="preserve">    1 - Zemní práce</t>
  </si>
  <si>
    <t xml:space="preserve">    2 - Zakládání</t>
  </si>
  <si>
    <t xml:space="preserve">    3 - Svislé a kompletní konstrukce</t>
  </si>
  <si>
    <t xml:space="preserve">    4 - Vodorovné konstrukce</t>
  </si>
  <si>
    <t xml:space="preserve">    5 - Komunikace pozemní</t>
  </si>
  <si>
    <t xml:space="preserve">    6 - Úpravy povrchů, podlahy a osazování výplní</t>
  </si>
  <si>
    <t xml:space="preserve">    9 - Ostatní konstrukce a práce, bourání</t>
  </si>
  <si>
    <t xml:space="preserve">    997 - Přesun sutě</t>
  </si>
  <si>
    <t xml:space="preserve">    998 - Přesun hmot</t>
  </si>
  <si>
    <t>PSV - Práce a dodávky PSV</t>
  </si>
  <si>
    <t xml:space="preserve">    711 - Izolace proti vodě, vlhkosti a plynům</t>
  </si>
  <si>
    <t xml:space="preserve">    762 - Konstrukce tesařské</t>
  </si>
  <si>
    <t xml:space="preserve">    764 - Konstrukce klempířské</t>
  </si>
  <si>
    <t xml:space="preserve">    765 - Krytina skládaná</t>
  </si>
  <si>
    <t xml:space="preserve">    766 - Konstrukce truhlářské</t>
  </si>
  <si>
    <t xml:space="preserve">    767 - Konstrukce zámečnické</t>
  </si>
  <si>
    <t xml:space="preserve">    771 - Podlahy z dlaždic</t>
  </si>
  <si>
    <t xml:space="preserve">    783 - Dokončovací práce - nátěry</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</si>
  <si>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</si>
  <si>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</si>
  <si>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</si>
  <si>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</si>
  <si>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</si>
  <si>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</si>
  <si>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</si>
  <si>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</si>
  <si>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</si>
  <si>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</si>
  <si>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</si>
  <si>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</si>
  <si>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</si>
  <si>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</si>
  <si>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</si>
  <si>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</si>
  <si>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</si>
  <si>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Zemní práce</t>
  </si>
  <si>
    <t>K</t>
  </si>
  <si>
    <t>113106121</t>
  </si>
  <si>
    <t>Rozebrání dlažeb komunikací pro pěší s přemístěním hmot na skládku na vzdálenost do 3 m nebo s naložením na dopravní prostředek s ložem z kameniva nebo živice a s jakoukoliv výplní spár ručně z betonových nebo kameninových dlaždic, desek nebo tvarovek</t>
  </si>
  <si>
    <t>m2</t>
  </si>
  <si>
    <t>CS ÚRS 2018 01</t>
  </si>
  <si>
    <t>4</t>
  </si>
  <si>
    <t>162335947</t>
  </si>
  <si>
    <t>PSC</t>
  </si>
  <si>
    <t xml:space="preserve">Poznámka k souboru cen:
1. Ceny jsou určeny pro rozebrání dlažeb včetně odstranění lože. 2. Ceny nelze použít pro rozebrání dlažeb uložených do betonového lože nebo do cementové malty, které se oceňují cenami pro odstranění podkladů nebo krytů z betonu prostého souboru cen 113 10-7. Pro volbu těchto cen je rozhodující tloušťka bourané dlažby včetně lože nebo podkladu. 3. V cenách nejsou započteny náklady na popř. nutné očištění: a) dlažebních nebo mozaikových kostek, které se oceňuje cenami souboru cen 979 07-11 Očištění vybouraných dlažebních kostek části C01, b) betonových, kameninových nebo kamenných desek nebo dlaždic, které se oceňuje cenami souboru cen 979 0 . - . . Očištění vybouraných obrubníků, krajníků, desek nebo dílců části C01. 4. Přemístění vybourané dlažby včetně materiálu z lože a spár na vzdálenost přes 3 m se oceňuje cenami souborů cen 997 22-1 Vodorovná doprava suti a vybouraných hmot. </t>
  </si>
  <si>
    <t>VV</t>
  </si>
  <si>
    <t>0,5*(9,1+9,95+2*6,4+2*1,05+2*2,85+2*1,43)</t>
  </si>
  <si>
    <t>113106123</t>
  </si>
  <si>
    <t>Rozebrání dlažeb komunikací pro pěší s přemístěním hmot na skládku na vzdálenost do 3 m nebo s naložením na dopravní prostředek s ložem z kameniva nebo živice a s jakoukoliv výplní spár ručně ze zámkové dlažby</t>
  </si>
  <si>
    <t>-1533127482</t>
  </si>
  <si>
    <t>3,2+25,8 "dle výkresu C.5.1"</t>
  </si>
  <si>
    <t>3</t>
  </si>
  <si>
    <t>113201111</t>
  </si>
  <si>
    <t>Vytrhání obrub s vybouráním lože, s přemístěním hmot na skládku na vzdálenost do 3 m nebo s naložením na dopravní prostředek chodníkových ležatých</t>
  </si>
  <si>
    <t>m</t>
  </si>
  <si>
    <t>-485086949</t>
  </si>
  <si>
    <t xml:space="preserve">Poznámka k souboru cen:
1. Ceny jsou určeny: a) pro vytrhání obrub, obrubníků nebo krajníků jakéhokoliv druhu a velikosti uložených v jakémkoliv loži popř. i s opěrami a vyspárovaných jakýmkoliv materiálem, b) pro obruby z dlažebních kostek uložených v jedné řadě. 2. V cenách nejsou započteny náklady na popř. nutné očištění: a) vytrhaných obrubníků nebo krajníků, které se oceňuje cenami souboru cen 979 0 . - . . Očištění vybouraných obrubníků, krajníků, desek nebo dílců části C 01 tohoto ceníku, b) vytrhaných dlažebních kostek, které se oceňují cenami souboru cen 979 07-11 Očištění vybouraných dlažebních kostek části C 01 tohoto ceníku. 3. Vytrhání obrub ze dvou řad kostek se oceňuje jako dvojnásobné množství vytrhání obrub z jedné řady kostek. 4. Přemístění vybouraných obrub, krajníků nebo dlažebních kostek včetně materiálu z lože a spár na vzdálenost přes 3 m se oceňuje cenami souborů cen 997 22-1 Vodorovná doprava suti a vybouraných hmot. </t>
  </si>
  <si>
    <t>2*3,2+15,12</t>
  </si>
  <si>
    <t>130001101</t>
  </si>
  <si>
    <t>Příplatek k cenám hloubených vykopávek za ztížení vykopávky v blízkosti podzemního vedení nebo výbušnin pro jakoukoliv třídu horniny</t>
  </si>
  <si>
    <t>m3</t>
  </si>
  <si>
    <t>-312219133</t>
  </si>
  <si>
    <t xml:space="preserve">Poznámka k souboru cen:
1. Cena je určena: a) i pro soubor cen 123 . 0-21 Vykopávky zářezů se šikmými stěnami pro podzemní vedení části A 02, b) pro podzemní vedení procházející hloubenou vykopávkou nebo uložené ve stěně výkopu při jakékoliv hloubce vedení pod původním terénem nebo jeho výšce nade dnem výkopu a jakémkoliv směru vedení ke stranám výkopu; c) pro výbušniny nezaložené dodavatelem. 2. Cenu lze použít i tehdy, narazí-li se na vedení nebo výbušninu až při vykopávce a to pro zbývající objem výkopu, který je projektantem nebo investorem označen, v němž by toto nebo jiné nepředvídané vedení nebo výbušnina mohlo být uloženo. Toto ustanovení neplatí pro objem hornin tř. 6 a 7. 3. Cenu nelze použít pro ztížení vykopávky v blízkosti podzemních vedení nebo výbušnin, u nichž je projektem zakázáno použít při vykopávce kovové nástroje nebo nářadí. 4. Množství ztížení vykopávky v blízkosti a) podzemního vedení, jehož půdorysná a výšková poloha - je v projektu uvedena, se určí jako objem myšleného hranolu, jehož průřez je pravidelný čtyřúhelník jehož horní vodorovná a obě svislé strany jsou ve vzdálenosti 0,5 m a dolní vodorovná hrana ve vzdálenosti 1 m od přilehlého vnějšího líce vedení, příp. jeho obalu a délka se rovná osové délce vedení ve výkopišti nebo délce vedení ve stěně výkopu. Vymezí-li projekt větší prostor, v němž je nutno při vykopávce postupovat opatrně, lze použít cena pro celý objem výkopu v tomto prostoru. Od takto zjištěného množství se odečítá objem vedení i s příp. se vyskytujícím obalem; - není v projektu uvedena, avšak která podle projektu nebo sdělení investora jsou pravděpodobně ve výkopišti uložena, se rovná objemu výkopu, který je projektantem nebo investorem označen. b) výbušniny, určí vždy projektant nebo investor, ať je v projektu uvedeno či neuvedeno. 5. Je-li vedení uloženo ve výkopišti tak, že se vykopávka v celém výše popsaném objemu nevykopává, např. blízko stěn nebo dna výkopu, oceňuje se ztížení vykopávky jen pro tu část objemu, v níž se ztížená vykopávka provádí. 6. Jsou-li ve výkopišti dvě vedení položena tak blízko sebe, že se výše uvedené objemy pro obě vedení pronikají, určí se množství ztížení vykopávky tak, aby se pronik započetl jen jednou. 7. Objem ztížení vykopávky se od celkového objemu výkopu neodečítá. 8. Dočasné zajištění různých podzemních vedení ve výkopišti se oceňuje cenami souboru cen 119 00-14 Dočasné zajištění podzemního potrubí nebo vedení ve výkopišti. </t>
  </si>
  <si>
    <t>2*1,5*(2,245+0,6)*3,79*0,5</t>
  </si>
  <si>
    <t>(2*1,5+4)*(2,95+0,6)*2,59*0,5</t>
  </si>
  <si>
    <t>Součet</t>
  </si>
  <si>
    <t>5</t>
  </si>
  <si>
    <t>132201401</t>
  </si>
  <si>
    <t>Hloubená vykopávka pod základy ručně s přehozením výkopku na vzdálenost 3 m nebo s naložením na ruční dopravní prostředek v hornině tř. 3</t>
  </si>
  <si>
    <t>1592669948</t>
  </si>
  <si>
    <t xml:space="preserve">Poznámka k souboru cen:
1. V ceně nejsou započteny náklady na podchycení základového zdiva. </t>
  </si>
  <si>
    <t>(22,3+6)*(2,245+0,6)*3,79*0,5</t>
  </si>
  <si>
    <t>11,75*(2,95+0,6)*2,59*0,5</t>
  </si>
  <si>
    <t>(10,55+4,5)*(2,245+0,6)*2,59*0,5</t>
  </si>
  <si>
    <t>6</t>
  </si>
  <si>
    <t>174101101</t>
  </si>
  <si>
    <t>Zásyp sypaninou z jakékoliv horniny s uložením výkopku ve vrstvách se zhutněním jam, šachet, rýh nebo kolem objektů v těchto vykopávkách</t>
  </si>
  <si>
    <t>-1345372513</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</si>
  <si>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</si>
  <si>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7</t>
  </si>
  <si>
    <t>181301102</t>
  </si>
  <si>
    <t>Rozprostření a urovnání ornice v rovině nebo ve svahu sklonu do 1:5 při souvislé ploše do 500 m2, tl. vrstvy přes 100 do 150 mm</t>
  </si>
  <si>
    <t>1145300540</t>
  </si>
  <si>
    <t xml:space="preserve">Poznámka k souboru cen: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2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</si>
  <si>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18*(4,7+3,575)</t>
  </si>
  <si>
    <t>8</t>
  </si>
  <si>
    <t>181411131</t>
  </si>
  <si>
    <t>Založení trávníku na půdě předem připravené plochy do 1000 m2 výsevem včetně utažení parkového v rovině nebo na svahu do 1:5</t>
  </si>
  <si>
    <t>-718108197</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</si>
  <si>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</si>
  <si>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18*(4+3)</t>
  </si>
  <si>
    <t>9</t>
  </si>
  <si>
    <t>M</t>
  </si>
  <si>
    <t>00572410</t>
  </si>
  <si>
    <t>osivo směs travní parková</t>
  </si>
  <si>
    <t>kg</t>
  </si>
  <si>
    <t>-2076867938</t>
  </si>
  <si>
    <t>126*0,015 'Přepočtené koeficientem množství</t>
  </si>
  <si>
    <t>Zakládání</t>
  </si>
  <si>
    <t>10</t>
  </si>
  <si>
    <t>271532212</t>
  </si>
  <si>
    <t>Podsyp pod základové konstrukce se zhutněním a urovnáním povrchu z kameniva hrubého, frakce 16 - 32 mm</t>
  </si>
  <si>
    <t>-1772918183</t>
  </si>
  <si>
    <t xml:space="preserve">Poznámka k souboru cen:
1. Ceny slouží pro ocenění násypů pod základové konstrukce tloušťky vrstvy do 300 mm. 2. Násypy s tloušťkou vrstvy přesahující 300 mm se ocení cenami souboru cen 213 31-…. Polštáře zhutněné pod základy v katalogu 800-2 Zvláštní zakládání objektů. </t>
  </si>
  <si>
    <t>1,92*0,75*0,15</t>
  </si>
  <si>
    <t>11</t>
  </si>
  <si>
    <t>273321311</t>
  </si>
  <si>
    <t>Základy z betonu železového (bez výztuže) desky z betonu bez zvýšených nároků na prostředí tř. C 16/20</t>
  </si>
  <si>
    <t>-1265881138</t>
  </si>
  <si>
    <t xml:space="preserve">Poznámka k souboru cen: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3. V cenách nejsou započteny náklady na výztuž, tyto se oceňují cenami souboru cen 27* 36-.... Výztuž základů. </t>
  </si>
  <si>
    <t>2,92*1,75*0,1</t>
  </si>
  <si>
    <t>12</t>
  </si>
  <si>
    <t>273351121</t>
  </si>
  <si>
    <t>Bednění základů desek zřízení</t>
  </si>
  <si>
    <t>-523202201</t>
  </si>
  <si>
    <t xml:space="preserve">Poznámka k souboru cen:
1. Ceny jsou určeny pro bednění ve volném prostranství, ve volných nebo zapažených jamách, rýhách a šachtách. 2. Kruhové nebo obloukové bednění poloměru do 1 m se oceňuje individuálně. </t>
  </si>
  <si>
    <t>0,5*2*(2,92+1,75)</t>
  </si>
  <si>
    <t>13</t>
  </si>
  <si>
    <t>273351122</t>
  </si>
  <si>
    <t>Bednění základů desek odstranění</t>
  </si>
  <si>
    <t>309993035</t>
  </si>
  <si>
    <t>14</t>
  </si>
  <si>
    <t>273362021</t>
  </si>
  <si>
    <t>Výztuž základů desek ze svařovaných sítí z drátů typu KARI</t>
  </si>
  <si>
    <t>t</t>
  </si>
  <si>
    <t>-1281965986</t>
  </si>
  <si>
    <t xml:space="preserve">Poznámka k souboru cen:
1. Ceny platí pro desky rovné, s náběhy, hřibové nebo upnuté do žeber včetně výztuže těchto žeber. </t>
  </si>
  <si>
    <t>2,92*1,75*0,008</t>
  </si>
  <si>
    <t>274313611</t>
  </si>
  <si>
    <t>Základy z betonu prostého pasy betonu kamenem neprokládaného tř. C 16/20</t>
  </si>
  <si>
    <t>996371927</t>
  </si>
  <si>
    <t xml:space="preserve">Poznámka k souboru cen: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t>
  </si>
  <si>
    <t>2*0,1*(1,75+1,92)*0,5 "podkladní beton pod základy"</t>
  </si>
  <si>
    <t>16</t>
  </si>
  <si>
    <t>279113136</t>
  </si>
  <si>
    <t>Základové zdi z tvárnic ztraceného bednění včetně výplně z betonu bez zvláštních nároků na vliv prostředí třídy C 16/20, tloušťky zdiva přes 400 do 500 mm</t>
  </si>
  <si>
    <t>1605674510</t>
  </si>
  <si>
    <t xml:space="preserve">Poznámka k souboru cen:
1. V cenách jsou započteny i náklady na dodání a uložení betonu. 2. V cenách nejsou započteny náklady na dodání a uložení betonářské výztuže; tyto se oceňují cenami souboru cen 279 36- . . Výztuž základových zdí nosných. 3. Množství jednotek se určuje v m2 plochy zdiva. </t>
  </si>
  <si>
    <t>2*0,75*(1,75+1,92)</t>
  </si>
  <si>
    <t>17</t>
  </si>
  <si>
    <t>279361821</t>
  </si>
  <si>
    <t>Výztuž základových zdí nosných svislých nebo odkloněných od svislice, rovinných nebo oblých, deskových nebo žebrových, včetně výztuže jejich žeber z betonářské oceli 10 505 (R) nebo BSt 500</t>
  </si>
  <si>
    <t>842962491</t>
  </si>
  <si>
    <t>2*2*3*(1,75+1,92)*0,0004*1,1 "vodorovná"</t>
  </si>
  <si>
    <t>(24+8)*1*0,0004 "svislá a rohy"</t>
  </si>
  <si>
    <t>Svislé a kompletní konstrukce</t>
  </si>
  <si>
    <t>18</t>
  </si>
  <si>
    <t>311272121</t>
  </si>
  <si>
    <t>Zdivo z pórobetonových tvárnic na tenké maltové lože, tl. zdiva 250 mm pevnost tvárnic do P2, objemová hmotnost do 450 kg/m3 na pero a drážku</t>
  </si>
  <si>
    <t>-143912273</t>
  </si>
  <si>
    <t>"venkovní schodiště"</t>
  </si>
  <si>
    <t>(1,75+1,5)*2,02</t>
  </si>
  <si>
    <t>1,42*(0,9+2,02)*0,5</t>
  </si>
  <si>
    <t>19</t>
  </si>
  <si>
    <t>311R</t>
  </si>
  <si>
    <t>Zdivo z tvárnic pórobetonových</t>
  </si>
  <si>
    <t>-589452567</t>
  </si>
  <si>
    <t>"1PP"</t>
  </si>
  <si>
    <t>0,6*1*(0,36+0,4)</t>
  </si>
  <si>
    <t>"1NP"</t>
  </si>
  <si>
    <t>0,52*1,475*(1,63+0,1+0,1+0,165*3)</t>
  </si>
  <si>
    <t>0,52*1,475*(0,165+0,085+0,080+0,165)+0,52*(0,6*0,93+0,09*0,245)</t>
  </si>
  <si>
    <t>0,52*1,6*2,02+0,52*1,475*(0,24+0,2+0,06*4+0,18+0,13+0,05)+0,52*0,9*(0,15+0,14)</t>
  </si>
  <si>
    <t>"2NP"</t>
  </si>
  <si>
    <t>0,4*1,475*(1,63+0,36+0,145+0,33+0,18*3)</t>
  </si>
  <si>
    <t>0,4*1,475*(0,18*0,9*0,9*0,18)</t>
  </si>
  <si>
    <t>0,4*1,475*(1+1+0,9+1)+0,4*0,9*(0,15+0,14)</t>
  </si>
  <si>
    <t>2*0,6*0,05 "podezdívka okna O04"</t>
  </si>
  <si>
    <t>20</t>
  </si>
  <si>
    <t>316381115</t>
  </si>
  <si>
    <t>Komínové krycí desky z betonu tř. C 12/15 až C 16/20 s případnou konstrukční obvodovou výztuží včetně bednění, s potěrem nebo s povrchem vyhlazeným ve spádu k okrajům, s přesahem do 70 mm sešikmeným v podhledu proti zatékání, tl. přes 50 do 80 mm</t>
  </si>
  <si>
    <t>321185531</t>
  </si>
  <si>
    <t>1,3*0,8</t>
  </si>
  <si>
    <t>317235511</t>
  </si>
  <si>
    <t>Doplnění říms z cihelných příčkovek na cementovou maltu (s dodáním hmot) vyložených do 300 mm</t>
  </si>
  <si>
    <t>850635172</t>
  </si>
  <si>
    <t xml:space="preserve">Poznámka k souboru cen:
1. Množství jednotek se určuje v m délky římsy. </t>
  </si>
  <si>
    <t>22</t>
  </si>
  <si>
    <t>317941123</t>
  </si>
  <si>
    <t>Osazování ocelových válcovaných nosníků na zdivu I nebo IE nebo U nebo UE nebo L č. 14 až 22 nebo výšky do 220 mm</t>
  </si>
  <si>
    <t>917685857</t>
  </si>
  <si>
    <t xml:space="preserve">Poznámka k souboru cen:
1. Ceny jsou určeny pro zednické osazování na cementovou maltu(min. MC 15). 2. Dodávka ocelových nosníků se oceňuje ve specifikaci. 3. Ztratné lze dohodnout ve směrné výši 8 % na krytí nákladů na řezání příslušných délek z hutních délek nosníků a na zbytkový odpad (prořez). </t>
  </si>
  <si>
    <t>4*1,5*0,0143 "otvor pro nové vstupní dveře"</t>
  </si>
  <si>
    <t>1*1,8*0,0143 "schodiště"</t>
  </si>
  <si>
    <t>23</t>
  </si>
  <si>
    <t>13010746</t>
  </si>
  <si>
    <t>ocel profilová IPE 140 jakost 11 375</t>
  </si>
  <si>
    <t>718895517</t>
  </si>
  <si>
    <t>24</t>
  </si>
  <si>
    <t>346244381</t>
  </si>
  <si>
    <t>Plentování ocelových válcovaných nosníků jednostranné cihlami na maltu, výška stojiny do 200 mm</t>
  </si>
  <si>
    <t>1544039783</t>
  </si>
  <si>
    <t>2*0,2*1,5+0,5*1</t>
  </si>
  <si>
    <t>Vodorovné konstrukce</t>
  </si>
  <si>
    <t>25</t>
  </si>
  <si>
    <t>430321313</t>
  </si>
  <si>
    <t>Schodišťové konstrukce a rampy z betonu železového (bez výztuže) stupně, schodnice, ramena, podesty s nosníky tř. C 16/20</t>
  </si>
  <si>
    <t>-547226553</t>
  </si>
  <si>
    <t>1,5*0,51</t>
  </si>
  <si>
    <t>26</t>
  </si>
  <si>
    <t>430361821</t>
  </si>
  <si>
    <t>Výztuž schodišťových konstrukcí a ramp stupňů, schodnic, ramen, podest s nosníky z betonářské oceli 10 505 (R) nebo BSt 500</t>
  </si>
  <si>
    <t>-1709245907</t>
  </si>
  <si>
    <t>3*5*0,3*0,0004*1,1</t>
  </si>
  <si>
    <t>27</t>
  </si>
  <si>
    <t>430362021</t>
  </si>
  <si>
    <t>Výztuž schodišťových konstrukcí a ramp stupňů, schodnic, ramen, podest s nosníky ze svařovaných sítí z drátů typu KARI</t>
  </si>
  <si>
    <t>-946164968</t>
  </si>
  <si>
    <t>1,5*(2,4+1,5*2)*0,008</t>
  </si>
  <si>
    <t>28</t>
  </si>
  <si>
    <t>431351121</t>
  </si>
  <si>
    <t>Bednění podest, podstupňových desek a ramp včetně podpěrné konstrukce výšky do 4 m půdorysně přímočarých zřízení</t>
  </si>
  <si>
    <t>814537873</t>
  </si>
  <si>
    <t>1,5*(2,4+1,5)</t>
  </si>
  <si>
    <t>29</t>
  </si>
  <si>
    <t>434351141</t>
  </si>
  <si>
    <t>Bednění stupňů betonovaných na podstupňové desce nebo na terénu půdorysně přímočarých zřízení</t>
  </si>
  <si>
    <t>-516452472</t>
  </si>
  <si>
    <t xml:space="preserve">Poznámka k souboru cen:
1. Množství měrných jednotek bednění stupňů se určuje v m2 plochy stupnic a podstupnic. </t>
  </si>
  <si>
    <t>1,5*0,190*5</t>
  </si>
  <si>
    <t>30</t>
  </si>
  <si>
    <t>434351142</t>
  </si>
  <si>
    <t>Bednění stupňů betonovaných na podstupňové desce nebo na terénu půdorysně přímočarých odstranění</t>
  </si>
  <si>
    <t>-1049364279</t>
  </si>
  <si>
    <t>Komunikace pozemní</t>
  </si>
  <si>
    <t>31</t>
  </si>
  <si>
    <t>564261111</t>
  </si>
  <si>
    <t>Podklad nebo podsyp ze štěrkopísku ŠP s rozprostřením, vlhčením a zhutněním, po zhutnění tl. 200 mm</t>
  </si>
  <si>
    <t>1397125222</t>
  </si>
  <si>
    <t>0,5*(20*2+10,5+2*4-5)</t>
  </si>
  <si>
    <t>32</t>
  </si>
  <si>
    <t>596211210</t>
  </si>
  <si>
    <t>Kladení dlažby z betonových zámkových dlaždic komunikací pro pěší s ložem z kameniva těženého nebo drceného tl. do 40 mm, s vyplněním spár s dvojitým hutněním, vibrováním a se smetením přebytečného materiálu na krajnici tl. 80 mm skupiny A, pro plochy do 50 m2</t>
  </si>
  <si>
    <t>-1294639907</t>
  </si>
  <si>
    <t xml:space="preserve">Poznámka k souboru cen: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40 mm se oceňuje cenami souboru cen 451 . . -9 . Příplatek za každých dalších 10 mm tloušťky podkladu nebo lože. </t>
  </si>
  <si>
    <t>25,8-3 "Zpětná pokládka dlažby"</t>
  </si>
  <si>
    <t>3,2 "Zpětná pokládka dlažby"</t>
  </si>
  <si>
    <t>33</t>
  </si>
  <si>
    <t>596811220</t>
  </si>
  <si>
    <t>Kladení dlažby z betonových nebo kameninových dlaždic komunikací pro pěší s vyplněním spár a se smetením přebytečného materiálu na vzdálenost do 3 m s ložem z kameniva těženého tl. do 30 mm velikosti dlaždic přes 0,09 m2 do 0,25 m2, pro plochy do 50 m2</t>
  </si>
  <si>
    <t>666923209</t>
  </si>
  <si>
    <t xml:space="preserve">Poznámka k souboru cen:
1. V cenách jsou započteny i náklady na dodání hmot pro lože a na dodání materiálu pro výplň spár. 2. V cenách nejsou započteny náklady na dodání dlaždic, které se oceňují ve specifikaci; ztratné lze dohodnout u plochy a) do 100 m2 ve výši 3 %, b) přes 100 do 300 m2 ve výši 2 %, c) přes 300 m2 ve výši 1 %. 3. Část lože přesahující tloušťku 30 mm se oceňuje cenami souboru cen 451 . . -9 . Příplatek za každých dalších 10 mm tloušťky podkladu nebo lože. </t>
  </si>
  <si>
    <t>34</t>
  </si>
  <si>
    <t>59245601</t>
  </si>
  <si>
    <t>dlažba desková betonová 50x50x5cm přírodní</t>
  </si>
  <si>
    <t>692487150</t>
  </si>
  <si>
    <t>26,75*1,1 'Přepočtené koeficientem množství</t>
  </si>
  <si>
    <t>Úpravy povrchů, podlahy a osazování výplní</t>
  </si>
  <si>
    <t>35</t>
  </si>
  <si>
    <t>612335302</t>
  </si>
  <si>
    <t>Cementová omítka ostění nebo nadpraží štuková</t>
  </si>
  <si>
    <t>-1156153418</t>
  </si>
  <si>
    <t xml:space="preserve">Poznámka k souboru cen:
1. Ceny lze použít jen pro ocenění samostatně upravovaného ostění a nadpraží ( např. při dodatečné výměně oken nebo zárubní ) v šířce do 300 mm okolo upravovaného otvoru. </t>
  </si>
  <si>
    <t>24*(1,3+1,62*2)*(0,1+0,05) "G01"</t>
  </si>
  <si>
    <t>3*1,475*2*(0,1+0,05) "G02"</t>
  </si>
  <si>
    <t>1*(1,775+0,9)*2*(0,1+0,05) "G03"</t>
  </si>
  <si>
    <t>8*1,675*2*(0,1+0,05) "G04"</t>
  </si>
  <si>
    <t>12*0,25 "G05"</t>
  </si>
  <si>
    <t>36</t>
  </si>
  <si>
    <t>621211031</t>
  </si>
  <si>
    <t>Montáž kontaktního zateplení z polystyrenových desek nebo z kombinovaných desek na vnější podhledy, tloušťky desek přes 120 do 160 mm</t>
  </si>
  <si>
    <t>-154090692</t>
  </si>
  <si>
    <t xml:space="preserve">Poznámka k souboru cen:
1. V cenách jsou započteny náklady na: a) upevnění desek lepením a talířovými hmoždinkami, b) přestěrkování izolačních desek, c) vložení sklovláknité výztužné tkaniny, d) uzavření otvorů po kotvách lešení. 2. V cenách nejsou započteny náklady na: a) dodávku desek tepelné izolace; tyto se ocení ve specifikaci, ztratné lze stanovit ve výši 2%, b) provedení konečné povrchové úpravy: - vrchní tenkovrstvou omítkou, tyto se ocení příslušnými cenami této části katalogu - nátěrem; tyto se ocení příslušnými cenami části A07 katalogu 800-783 - keramickým obkladem; tyto se ocení příslušnými cenami souboru cen části A01 katalogu 800-781 Obklady keramické, c) osazení lišt; tyto se ocení příslušnými cenami této části katalogu. 3. V cenách 621 25-1101 a -1105 jsou započteny náklady na osazení a dodávku tepelněizolačních zátek v počtu 9 ks/m2 pro podhledy. 4. V cenách 622 25-1101 a -1105 jsou započteny náklady na osazení a dodávku tepelněizolačních zátek v počtu a 6 ks/m2 pro stěny. 5. Kombinovaná deska je např. sendvičově uspořádaná deska tvořena izolačním jádrem z grafitového polystyrenu a krycí deskou z minerální vlny. </t>
  </si>
  <si>
    <t>0,25*(2,41+1,41) "pilaster z XPS desek"</t>
  </si>
  <si>
    <t>37</t>
  </si>
  <si>
    <t>28376384</t>
  </si>
  <si>
    <t>deska z polystyrénu XPS, hrana polodrážková a hladký povrch s vyšší odolností  m3</t>
  </si>
  <si>
    <t>-1004415649</t>
  </si>
  <si>
    <t>0,25*(2,41+1,41)*0,15 "pilaster z XPS desek"</t>
  </si>
  <si>
    <t>38</t>
  </si>
  <si>
    <t>622142001</t>
  </si>
  <si>
    <t>Potažení vnějších ploch pletivem v ploše nebo pruzích, na plném podkladu sklovláknitým vtlačením do tmelu stěn</t>
  </si>
  <si>
    <t>-1238641573</t>
  </si>
  <si>
    <t xml:space="preserve">Poznámka k souboru cen:
1. V cenách -2001 jsou započteny i náklady na tmel. </t>
  </si>
  <si>
    <t>7,81*(20+0,9)+0,7*3,28*2+8,15*1,35+(2,45+1,47)*1,35</t>
  </si>
  <si>
    <t>7,81*10,5</t>
  </si>
  <si>
    <t>7,81*20+1,1*4,535+8,5*3,25+2,55*3,25</t>
  </si>
  <si>
    <t>(1,75+1,5)*(2,02+0,86) "ven. schodiště"</t>
  </si>
  <si>
    <t>1,42*(0,9+2,02)*0,5+2,4*0,9 "ven. schodiště"</t>
  </si>
  <si>
    <t>-(79,617+0,9*1,97+1,8*1,97) "otvory"</t>
  </si>
  <si>
    <t>39</t>
  </si>
  <si>
    <t>622143002</t>
  </si>
  <si>
    <t>Montáž omítkových profilů plastových nebo pozinkovaných, upevněných vtlačením do podkladní vrstvy nebo přibitím dilatačních s tkaninou</t>
  </si>
  <si>
    <t>513026480</t>
  </si>
  <si>
    <t xml:space="preserve">Poznámka k souboru cen:
1. V cenách jsou započteny náklady na montáž profilů včetně úchytného materiálu. 2. V cenách nejsou započteny náklady na dodávku profilů, tyto se oceňují ve specifikaci, ztratné lze stanovit ve výši 5%. 3. V ceně -3004 nejsou započteny náklady na ochrannou fólii pro okna a dveře; tyto se oceňují cenou 629 99-1012 podle příslušné plochy otvoru. </t>
  </si>
  <si>
    <t>40</t>
  </si>
  <si>
    <t>55343014</t>
  </si>
  <si>
    <t>profil omítkový dilatační pro omítky venkovní 12 mm</t>
  </si>
  <si>
    <t>1884718284</t>
  </si>
  <si>
    <t>2*1,05 'Přepočtené koeficientem množství</t>
  </si>
  <si>
    <t>41</t>
  </si>
  <si>
    <t>622311131</t>
  </si>
  <si>
    <t>Potažení vnějších ploch štukem vápenným, tloušťky do 3 mm stěn</t>
  </si>
  <si>
    <t>-682548091</t>
  </si>
  <si>
    <t>42</t>
  </si>
  <si>
    <t>622635091</t>
  </si>
  <si>
    <t>Oprava spárování cihelného zdiva cementovou maltou včetně vysekání a vyčištění spár komínového nad střechou, v rozsahu opravované plochy přes 40 do 50 %</t>
  </si>
  <si>
    <t>-1423835927</t>
  </si>
  <si>
    <t>2*(0,7+1,2)*2*2</t>
  </si>
  <si>
    <t>43</t>
  </si>
  <si>
    <t>622811001</t>
  </si>
  <si>
    <t>Omítka tepelně izolační vnějších ploch stěn prováděná ručně v 1 vrstvě, tloušťky do 20 mm</t>
  </si>
  <si>
    <t>1840100773</t>
  </si>
  <si>
    <t xml:space="preserve">Poznámka k souboru cen:
1. Podkladní a spojovací vrstva se ocení cenami souboru cen 62. 13-1… Podkladní a spojovací vrstva vnějších omítaných ploch. 2. Vkládání výztužné tkaniny se ocení cenami souboru cen 62. 14-20.. Potažení vnějších ploch pletivem. </t>
  </si>
  <si>
    <t>44</t>
  </si>
  <si>
    <t>629991011</t>
  </si>
  <si>
    <t>Zakrytí vnějších ploch před znečištěním včetně pozdějšího odkrytí výplní otvorů a svislých ploch fólií přilepenou lepící páskou</t>
  </si>
  <si>
    <t>-377001164</t>
  </si>
  <si>
    <t xml:space="preserve">Poznámka k souboru cen:
1. V ceně -1012 nejsou započteny náklady na dodávku a montáž začišťovací lišty; tyto se oceňují cenou 622 14-3004 této části katalogu a materiálem ve specifikaci. </t>
  </si>
  <si>
    <t>(79,617+0,9*1,97+1,8*1,97)*2 "vnější a vnitřní zakrytí otvorů"</t>
  </si>
  <si>
    <t>45</t>
  </si>
  <si>
    <t>629999042</t>
  </si>
  <si>
    <t>Příplatky k cenám úprav vnějších povrchů za ztížené pracovní podmínky práce v nadstřešní části objektu</t>
  </si>
  <si>
    <t>-610944939</t>
  </si>
  <si>
    <t xml:space="preserve">Poznámka k souboru cen:
1. Cena -9001 je určena pro předepsané vícenásobné kropení např. u pórobetonu. 2. Cenu -9011 lze použít pro ocenění provádění: a) různobarevných ploch omítek, b) přechodů různých struktur omítek, c) pracovní spáry v případě, že nelze provést celou plochu najednou, d) šambrán, e) přechodů různých materiálů. 3. Cena -9022 je určena pro ocenění omítání: a) zaoblených rohů stěn s poloměrem větším než 100 mm jako příplatek ke stěnám, b) kulatých sloupů jako příplatek k pilířům nebo sloupům. Měrná jednotka se určuje v m2 rozvinuté plochy zaoblení. 4. Ceny -9031 až -9032 jsou určeny pro omítání ploch s využitím omítkových profilů, kde úhrnná plocha jednotlivých otvorů v souvisle omítané fasádě je větší než 45 % z celkové plochy průčelí. Nevztahuje se na průčelí se souvislými pásy oken neohraničených omítkou alespoň ze tří stran. Měrná jednotka se určuje v m2 celkové omítané plochy jednotlivých průčelí (uliční, dvorní, štítové). 5. Ceny -9031 až -9032 nelze použít pro vyspravení, zatření, hydrofobizaci a tenkovrstvé omítky. 6. K cenám úprav vnějších povrchů lze případně použít i ceny příplatků souboru cen 619 99- této části katalogu </t>
  </si>
  <si>
    <t>8,15*1,35+(2,45+1,47)*1,35</t>
  </si>
  <si>
    <t>8,5*3,25+2,55*3,25</t>
  </si>
  <si>
    <t>46</t>
  </si>
  <si>
    <t>648922441</t>
  </si>
  <si>
    <t>Osazování parapetních desek železobetonových nebo teracových na cementovou maltu teracových různé délky</t>
  </si>
  <si>
    <t>1812644633</t>
  </si>
  <si>
    <t xml:space="preserve">Poznámka k souboru cen:
1. V cenách nejsou započteny náklady na dodávku desek, které se oceňují ve specifikaci 2. Ztratné lze stanovit ve směrné výši 2 %. </t>
  </si>
  <si>
    <t>2,4+1,5+1,5</t>
  </si>
  <si>
    <t>47</t>
  </si>
  <si>
    <t>592R</t>
  </si>
  <si>
    <t>dlaždice teracová 30x30x3,5 cm</t>
  </si>
  <si>
    <t>-790923045</t>
  </si>
  <si>
    <t>Ostatní konstrukce a práce, bourání</t>
  </si>
  <si>
    <t>48</t>
  </si>
  <si>
    <t>916231212</t>
  </si>
  <si>
    <t>Osazení chodníkového obrubníku betonového se zřízením lože, s vyplněním a zatřením spár cementovou maltou stojatého bez boční opěry, do lože z betonu prostého</t>
  </si>
  <si>
    <t>-1356626903</t>
  </si>
  <si>
    <t xml:space="preserve">Poznámka k souboru cen:
1. V cenách chodníkových obrubníků ležatých i stojatých jsou započteny pro osazení a) do lože z kameniva těženého i náklady na dodání hmot pro lože tl. 80 až 100 mm, b)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</si>
  <si>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49</t>
  </si>
  <si>
    <t>59217017</t>
  </si>
  <si>
    <t>obrubník betonový chodníkový 100x10x25 cm</t>
  </si>
  <si>
    <t>238645598</t>
  </si>
  <si>
    <t>"typ a rozměr orubníku zvolit dle vybouraného typu"</t>
  </si>
  <si>
    <t>21,52*1,1</t>
  </si>
  <si>
    <t>50</t>
  </si>
  <si>
    <t>941111132</t>
  </si>
  <si>
    <t>Montáž lešení řadového trubkového lehkého pracovního s podlahami s provozním zatížením tř. 3 do 200 kg/m2 šířky tř. W12 přes 1,2 do 1,5 m, výšky přes 10 do 25 m</t>
  </si>
  <si>
    <t>365717823</t>
  </si>
  <si>
    <t xml:space="preserve">Poznámka k souboru cen:
1. V ceně jsou započteny i náklady na kotvení lešení. 2. Montáž lešení řadového trubkového lehkého výšky přes 25 m se oceňuje individuálně. 3. Šířkou se rozumí půdorysná vzdálenost, měřená od vnitřního líce sloupků zábradlí k protilehlému volnému okraji podlahy nebo mezi vnitřními líci. </t>
  </si>
  <si>
    <t>13*(21+2*2+21+2*2+10,5)</t>
  </si>
  <si>
    <t>51</t>
  </si>
  <si>
    <t>941111232</t>
  </si>
  <si>
    <t>Montáž lešení řadového trubkového lehkého pracovního s podlahami s provozním zatížením tř. 3 do 200 kg/m2 Příplatek za první a každý další den použití lešení k ceně -1132</t>
  </si>
  <si>
    <t>-2092440998</t>
  </si>
  <si>
    <t>786,5*90 'Přepočtené koeficientem množství</t>
  </si>
  <si>
    <t>52</t>
  </si>
  <si>
    <t>941111832</t>
  </si>
  <si>
    <t>Demontáž lešení řadového trubkového lehkého pracovního s podlahami s provozním zatížením tř. 3 do 200 kg/m2 šířky tř. W12 přes 1,2 do 1,5 m, výšky přes 10 do 25 m</t>
  </si>
  <si>
    <t>-1125987420</t>
  </si>
  <si>
    <t xml:space="preserve">Poznámka k souboru cen:
1. Demontáž lešení řadového trubkového lehkého výšky přes 25 m se oceňuje individuálně. </t>
  </si>
  <si>
    <t>53</t>
  </si>
  <si>
    <t>944511111</t>
  </si>
  <si>
    <t>Montáž ochranné sítě zavěšené na konstrukci lešení z textilie z umělých vláken</t>
  </si>
  <si>
    <t>-1048666942</t>
  </si>
  <si>
    <t xml:space="preserve">Poznámka k souboru cen:
1. V cenách nejsou započteny náklady na lešení potřebné pro zavěšení sítí; toto lešení se oceňuje příslušnými cenami lešení. </t>
  </si>
  <si>
    <t>54</t>
  </si>
  <si>
    <t>944511211</t>
  </si>
  <si>
    <t>Montáž ochranné sítě Příplatek za první a každý další den použití sítě k ceně -1111</t>
  </si>
  <si>
    <t>-1981790238</t>
  </si>
  <si>
    <t>55</t>
  </si>
  <si>
    <t>944511811</t>
  </si>
  <si>
    <t>Demontáž ochranné sítě zavěšené na konstrukci lešení z textilie z umělých vláken</t>
  </si>
  <si>
    <t>1920161590</t>
  </si>
  <si>
    <t>56</t>
  </si>
  <si>
    <t>944711112</t>
  </si>
  <si>
    <t>Montáž záchytné stříšky zřizované současně s lehkým nebo těžkým lešením, šířky přes 1,5 do 2,0 m</t>
  </si>
  <si>
    <t>-1831482693</t>
  </si>
  <si>
    <t xml:space="preserve">Poznámka k souboru cen:
1. Ceny nelze použít pro samostatnou záchytnou stříšku či jiné ochranné konstrukce, které mají za účel chránit chodce před padající omítkou či zchátralými římsami apod. 2. Množství měrných jednotek se určuje v m délky lešení, ke kterému se záchytná stříška zřizuje. </t>
  </si>
  <si>
    <t>57</t>
  </si>
  <si>
    <t>944711212</t>
  </si>
  <si>
    <t>Montáž záchytné stříšky Příplatek za první a každý další den použití záchytné stříšky k ceně -1112</t>
  </si>
  <si>
    <t>795140561</t>
  </si>
  <si>
    <t>1,8*90 'Přepočtené koeficientem množství</t>
  </si>
  <si>
    <t>58</t>
  </si>
  <si>
    <t>944711812</t>
  </si>
  <si>
    <t>Demontáž záchytné stříšky zřizované současně s lehkým nebo těžkým lešením, šířky přes 1,5 do 2,0 m</t>
  </si>
  <si>
    <t>-121734096</t>
  </si>
  <si>
    <t xml:space="preserve">Poznámka k souboru cen:
1. Ceny nelze použít pro samostatnou záchytnou stříšku či jiné ochranné konstrukce, které mají za účel chránit chodce před padající omítkou či zchátralými římsami apod. </t>
  </si>
  <si>
    <t>59</t>
  </si>
  <si>
    <t>952901111</t>
  </si>
  <si>
    <t>Vyčištění budov nebo objektů před předáním do užívání budov bytové nebo občanské výstavby, světlé výšky podlaží do 4 m</t>
  </si>
  <si>
    <t>-677367523</t>
  </si>
  <si>
    <t xml:space="preserve">Poznámka k souboru cen:
1. Cenu -1111 lze použít i pro vyčištění půdy a rovné střechy budov, pokud definitivní úprava umožňuje, aby se ploché střechy používalo jako terasy, nebo tehdy, když je nutno čistit konstrukce na těchto střechách (světlíky, dveře apod.). Do výměry se započítávají jednou třetinou plochy. 2. Střešní plochy hal se světlíky nebo okny se oceňují jako podlaží cenou -1221. 3. Množství měrných jednotek se určuje v m2 půdorysné plochy každého podlaží, dané vnějším obrysem podlaží budovy. Plochy balkonů se přičítají. 4. v ceně -1111 a -1114 jsou započteny náklady na zametení a umytí podlah, dlažeb, obkladů, schodů v místnostech, chodbách a schodištích, vyčištění a umytí oken, dveří s rámy, zárubněmi, umytí a vyčištění jiných zasklených a natíraných ploch a zařizovacích předmětů. 5. V ceně -1221 jsou započteny náklady na zametení podlahy, umytí dlažeb nebo keramických podlah v přilehlých místnostech, chodbách a schodištích, umytí obkladů, schodů, vyčištění a umytí oken a dveří s rámy a zárubněmi, umytí a vyčištění jiných zasklených a natíraných ploch a zařizovacích předmětů. 6. V ceně -1311 jsou započteny náklady na zametení a čištění dlažeb, umytí, vyčištění okenních a dveřních rámů a zařizovacích předmětů. 7. V ceně -1411 jsou započteny náklady na vynesení zbytků stavebního rumu, kropení a 2x zametení podlah, oprášení stěn a výplní otvorů. </t>
  </si>
  <si>
    <t>168,47+177,07+173,58+177,74</t>
  </si>
  <si>
    <t>60</t>
  </si>
  <si>
    <t>95290R</t>
  </si>
  <si>
    <t>-659390176</t>
  </si>
  <si>
    <t>51,77 "M301"</t>
  </si>
  <si>
    <t>61</t>
  </si>
  <si>
    <t>962032241</t>
  </si>
  <si>
    <t>Bourání zdiva nadzákladového z cihel nebo tvárnic z cihel pálených nebo vápenopískových, na maltu cementovou, objemu přes 1 m3</t>
  </si>
  <si>
    <t>373710636</t>
  </si>
  <si>
    <t xml:space="preserve">Poznámka k souboru cen:
1. Bourání pilířů o průřezu přes 0,36 m2 se oceňuje příslušnými cenami -2230, -2231, -2240, -2241,-2253 a -2254 jako bourání zdiva nadzákladového cihelného. </t>
  </si>
  <si>
    <t>1*1,6*0,98 "venkovní schodiště"</t>
  </si>
  <si>
    <t>1*2*0,98*0,5 "venkovní schodiště"</t>
  </si>
  <si>
    <t>0,52*1,675*(0,15+0,06)+0,52*1,475*0,57</t>
  </si>
  <si>
    <t>0,52*(1*0,2*7+0,6*0,3)</t>
  </si>
  <si>
    <t>0,45*0,05*2,02*2 "vchodové dveře"</t>
  </si>
  <si>
    <t>2*1-0,51*0,45 "otvor nově budovaného vchodu"</t>
  </si>
  <si>
    <t>0,4*1,475*(0,95*2+0,57+1)</t>
  </si>
  <si>
    <t>0,4*1*0,57</t>
  </si>
  <si>
    <t>62</t>
  </si>
  <si>
    <t>962032641</t>
  </si>
  <si>
    <t>Bourání zdiva nadzákladového z cihel nebo tvárnic komínového z cihel pálených, šamotových nebo vápenopískových nad střechou na maltu cementovou</t>
  </si>
  <si>
    <t>-1306547538</t>
  </si>
  <si>
    <t>7*(0,5*0,5-0,15*0,15)</t>
  </si>
  <si>
    <t>14*(0,5*0,5-0,15*0,15)</t>
  </si>
  <si>
    <t>63</t>
  </si>
  <si>
    <t>963042819</t>
  </si>
  <si>
    <t>Bourání schodišťových stupňů betonových zhotovených na místě</t>
  </si>
  <si>
    <t>-1572022101</t>
  </si>
  <si>
    <t>6*1</t>
  </si>
  <si>
    <t>64</t>
  </si>
  <si>
    <t>965042231</t>
  </si>
  <si>
    <t>Bourání mazanin betonových nebo z litého asfaltu tl. přes 100 mm, plochy do 4 m2</t>
  </si>
  <si>
    <t>-39561888</t>
  </si>
  <si>
    <t>1*1,6*0,15</t>
  </si>
  <si>
    <t>65</t>
  </si>
  <si>
    <t>968062244</t>
  </si>
  <si>
    <t>Vybourání dřevěných rámů oken s křídly, dveřních zárubní, vrat, stěn, ostění nebo obkladů rámů oken s křídly jednoduchých, plochy do 1 m2</t>
  </si>
  <si>
    <t>861927354</t>
  </si>
  <si>
    <t xml:space="preserve">Poznámka k souboru cen:
1. V cenách -2244 až -2747 jsou započteny i náklady na vyvěšení křídel. </t>
  </si>
  <si>
    <t>1*0,4*11</t>
  </si>
  <si>
    <t>0,6*0,4*3</t>
  </si>
  <si>
    <t>0,57*0,9*(2+2)</t>
  </si>
  <si>
    <t>0,6*1,175*2</t>
  </si>
  <si>
    <t>0,6*0,85*5</t>
  </si>
  <si>
    <t>66</t>
  </si>
  <si>
    <t>968062245</t>
  </si>
  <si>
    <t>Vybourání dřevěných rámů oken s křídly, dveřních zárubní, vrat, stěn, ostění nebo obkladů rámů oken s křídly jednoduchých, plochy do 2 m2</t>
  </si>
  <si>
    <t>613989396</t>
  </si>
  <si>
    <t>1*1,3</t>
  </si>
  <si>
    <t>1,18*1,475*(4+6)</t>
  </si>
  <si>
    <t>1,12*1,475*2</t>
  </si>
  <si>
    <t>1,165*1,475*(6+4)</t>
  </si>
  <si>
    <t>1,1*1,475*2</t>
  </si>
  <si>
    <t>2,06*1,475*2</t>
  </si>
  <si>
    <t>1,5*1,475*4</t>
  </si>
  <si>
    <t>1,475*1,475*4</t>
  </si>
  <si>
    <t>67</t>
  </si>
  <si>
    <t>968062456</t>
  </si>
  <si>
    <t>Vybourání dřevěných rámů oken s křídly, dveřních zárubní, vrat, stěn, ostění nebo obkladů dveřních zárubní, plochy přes 2 m2</t>
  </si>
  <si>
    <t>-239730628</t>
  </si>
  <si>
    <t>1,5*1,97</t>
  </si>
  <si>
    <t>1,25*1,97</t>
  </si>
  <si>
    <t>68</t>
  </si>
  <si>
    <t>978036191</t>
  </si>
  <si>
    <t>Otlučení cementových omítek vnějších ploch s vyškrabáním spar zdiva a s očištěním povrchu, v rozsahu přes 80 do 100 %</t>
  </si>
  <si>
    <t>-385954964</t>
  </si>
  <si>
    <t>997</t>
  </si>
  <si>
    <t>Přesun sutě</t>
  </si>
  <si>
    <t>69</t>
  </si>
  <si>
    <t>997013154</t>
  </si>
  <si>
    <t>Vnitrostaveništní doprava suti a vybouraných hmot vodorovně do 50 m svisle s omezením mechanizace pro budovy a haly výšky přes 12 do 15 m</t>
  </si>
  <si>
    <t>1160324990</t>
  </si>
  <si>
    <t xml:space="preserve">Poznámka k souboru cen: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užijí se pro ocenění vodorovné dopravy suti ceny -3111, 3151 a -3211 pro budovy a haly výšky do 6 m. 3. Montáž, demontáž a pronájem shozu se ocení cenami souboru cen 997 01-33 Shoz suti. 4. Ceny -3151 až -3162 lze použít v případě, kdy dochází ke ztížení dopravy suti např. tím, že není možné instalovat jeřáb. </t>
  </si>
  <si>
    <t>70</t>
  </si>
  <si>
    <t>997013501</t>
  </si>
  <si>
    <t>Odvoz suti a vybouraných hmot na skládku nebo meziskládku se složením, na vzdálenost do 1 km</t>
  </si>
  <si>
    <t>-1774520116</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</si>
  <si>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</si>
  <si>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71</t>
  </si>
  <si>
    <t>997013509</t>
  </si>
  <si>
    <t>Odvoz suti a vybouraných hmot na skládku nebo meziskládku se složením, na vzdálenost Příplatek k ceně za každý další i započatý 1 km přes 1 km</t>
  </si>
  <si>
    <t>234391170</t>
  </si>
  <si>
    <t>71,013*15 'Přepočtené koeficientem množství</t>
  </si>
  <si>
    <t>72</t>
  </si>
  <si>
    <t>997013831</t>
  </si>
  <si>
    <t>Poplatek za uložení stavebního odpadu na skládce (skládkovné) směsného stavebního a demoličního zatříděného do Katalogu odpadů pod kódem 170 904</t>
  </si>
  <si>
    <t>2083371908</t>
  </si>
  <si>
    <t xml:space="preserve">Poznámka k souboru cen:
1. Ceny uvedenév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</si>
  <si>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998</t>
  </si>
  <si>
    <t>Přesun hmot</t>
  </si>
  <si>
    <t>73</t>
  </si>
  <si>
    <t>998011003</t>
  </si>
  <si>
    <t>Přesun hmot pro budovy občanské výstavby, bydlení, výrobu a služby s nosnou svislou konstrukcí zděnou z cihel, tvárnic nebo kamene vodorovná dopravní vzdálenost do 100 m pro budovy výšky přes 12 do 24 m</t>
  </si>
  <si>
    <t>529240862</t>
  </si>
  <si>
    <t xml:space="preserve">Poznámka k souboru cen: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</si>
  <si>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PSV</t>
  </si>
  <si>
    <t>Práce a dodávky PSV</t>
  </si>
  <si>
    <t>711</t>
  </si>
  <si>
    <t>Izolace proti vodě, vlhkosti a plynům</t>
  </si>
  <si>
    <t>74</t>
  </si>
  <si>
    <t>711111001</t>
  </si>
  <si>
    <t>Provedení izolace proti zemní vlhkosti natěradly a tmely za studena na ploše vodorovné V nátěrem penetračním</t>
  </si>
  <si>
    <t>-1122673128</t>
  </si>
  <si>
    <t xml:space="preserve">Poznámka k souboru cen:
1. Izolace plochy jednotlivě do 10 m2 se oceňují skladebně cenou příslušné izolace a cenou 711 19-9095 Příplatek za plochu do 10 m2. </t>
  </si>
  <si>
    <t>2,92*1,75*2</t>
  </si>
  <si>
    <t>75</t>
  </si>
  <si>
    <t>11163150</t>
  </si>
  <si>
    <t>lak asfaltový penetrační</t>
  </si>
  <si>
    <t>104914635</t>
  </si>
  <si>
    <t>10,22*0,0003 'Přepočtené koeficientem množství</t>
  </si>
  <si>
    <t>76</t>
  </si>
  <si>
    <t>711112001</t>
  </si>
  <si>
    <t>Provedení izolace proti zemní vlhkosti natěradly a tmely za studena na ploše svislé S nátěrem penetračním</t>
  </si>
  <si>
    <t>1687024319</t>
  </si>
  <si>
    <t>(22,3+6)*3,79*2</t>
  </si>
  <si>
    <t>11,75*2,59*2</t>
  </si>
  <si>
    <t>(10,55+4,5)*2,59*2</t>
  </si>
  <si>
    <t>2*0,75*(1,75+1,92)*2</t>
  </si>
  <si>
    <t>77</t>
  </si>
  <si>
    <t>-1189729783</t>
  </si>
  <si>
    <t>364,348*0,00035 'Přepočtené koeficientem množství</t>
  </si>
  <si>
    <t>78</t>
  </si>
  <si>
    <t>711141559</t>
  </si>
  <si>
    <t>Provedení izolace proti zemní vlhkosti pásy přitavením NAIP na ploše vodorovné V</t>
  </si>
  <si>
    <t>-659529658</t>
  </si>
  <si>
    <t xml:space="preserve">Poznámka k souboru cen:
1. Izolace plochy jednotlivě do 10 m2 se oceňují skladebně cenou příslušné izolace a cenou 711 19-9097 Příplatek za plochu do 10 m2. </t>
  </si>
  <si>
    <t>79</t>
  </si>
  <si>
    <t>62852673</t>
  </si>
  <si>
    <t>pásy s modifikovaným asfaltem vložka skleněná rohož přírodní</t>
  </si>
  <si>
    <t>1365058830</t>
  </si>
  <si>
    <t>10,22*1,15 'Přepočtené koeficientem množství</t>
  </si>
  <si>
    <t>80</t>
  </si>
  <si>
    <t>711142559</t>
  </si>
  <si>
    <t>Provedení izolace proti zemní vlhkosti pásy přitavením NAIP na ploše svislé S</t>
  </si>
  <si>
    <t>-802655607</t>
  </si>
  <si>
    <t>81</t>
  </si>
  <si>
    <t>-1182995509</t>
  </si>
  <si>
    <t>364,348*1,2 'Přepočtené koeficientem množství</t>
  </si>
  <si>
    <t>82</t>
  </si>
  <si>
    <t>711161215</t>
  </si>
  <si>
    <t>Izolace proti zemní vlhkosti a beztlakové vodě nopovými fóliemi na ploše svislé S vrstva ochranná, odvětrávací a drenážní výška nopku 20,0 mm, tl. fólie do 1,0 mm</t>
  </si>
  <si>
    <t>726701729</t>
  </si>
  <si>
    <t>(22,3+6)*3,79*1,1</t>
  </si>
  <si>
    <t>11,75*2,59*1,1</t>
  </si>
  <si>
    <t>(10,55+4,5)*2,59*1,1</t>
  </si>
  <si>
    <t>2*0,75*(1,75+1,92)*1,1</t>
  </si>
  <si>
    <t>83</t>
  </si>
  <si>
    <t>711161384</t>
  </si>
  <si>
    <t>Izolace proti zemní vlhkosti a beztlakové vodě nopovými fóliemi ostatní ukončení izolace provětrávací lištou</t>
  </si>
  <si>
    <t>-1901839262</t>
  </si>
  <si>
    <t>(2*20+10,5+4*2+1,8)*1,1</t>
  </si>
  <si>
    <t>84</t>
  </si>
  <si>
    <t>998711101</t>
  </si>
  <si>
    <t>Přesun hmot pro izolace proti vodě, vlhkosti a plynům stanovený z hmotnosti přesunovaného materiálu vodorovná dopravní vzdálenost do 50 m v objektech výšky do 6 m</t>
  </si>
  <si>
    <t>1683677270</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</si>
  <si>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</si>
  <si>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762</t>
  </si>
  <si>
    <t>Konstrukce tesařské</t>
  </si>
  <si>
    <t>85</t>
  </si>
  <si>
    <t>762341210</t>
  </si>
  <si>
    <t>Bednění a laťování montáž bednění střech rovných a šikmých sklonu do 60° s vyřezáním otvorů z prken hrubých na sraz tl. do 32 mm</t>
  </si>
  <si>
    <t>2145046946</t>
  </si>
  <si>
    <t xml:space="preserve">Poznámka k souboru cen:
1. V cenách -1011 až -1149 bednění střech z desek dřevoštěpkových a cementotřískových jsou započteny i náklady na dodávku spojovacích prostředků, na tyto položky se nevztahuje ocenění dodávky spojovacích prostředků položka 762 39-5000. </t>
  </si>
  <si>
    <t>"Předpoklad výměny bednění je 30%"</t>
  </si>
  <si>
    <t>219,75*0,3 "Hlavní střecha"</t>
  </si>
  <si>
    <t>(36,5+32,5)*0,3 "Vykýře"</t>
  </si>
  <si>
    <t>(1,1*1,22*0,5+1,25*1,7)*0,3 "Výklenek"</t>
  </si>
  <si>
    <t>(1,07*2,07)*0,3</t>
  </si>
  <si>
    <t>(0,75*3,35)*0,3</t>
  </si>
  <si>
    <t>86</t>
  </si>
  <si>
    <t>60511086</t>
  </si>
  <si>
    <t>řezivo jehličnaté boční omítané dl 3 - 3,5 m tl. 23 mm, šířka 8 - 16 cm jakost I.</t>
  </si>
  <si>
    <t>2098236503</t>
  </si>
  <si>
    <t>88,882*0,023*1,2</t>
  </si>
  <si>
    <t>87</t>
  </si>
  <si>
    <t>762341811</t>
  </si>
  <si>
    <t>Demontáž bednění a laťování bednění střech rovných, obloukových, sklonu do 60° se všemi nadstřešními konstrukcemi z prken hrubých, hoblovaných tl. do 32 mm</t>
  </si>
  <si>
    <t>613429747</t>
  </si>
  <si>
    <t>88</t>
  </si>
  <si>
    <t>762342314</t>
  </si>
  <si>
    <t>Bednění a laťování montáž laťování střech složitých sklonu do 60° při osové vzdálenosti latí přes 150 do 360 mm</t>
  </si>
  <si>
    <t>-531425544</t>
  </si>
  <si>
    <t>219,75 "Hlavní střecha"</t>
  </si>
  <si>
    <t>36,5+32,5 "Vykýře"</t>
  </si>
  <si>
    <t>1,1*1,22*0,5+1,25*1,7 "Výklenek"</t>
  </si>
  <si>
    <t>1,07*2,07</t>
  </si>
  <si>
    <t>0,75*3,35</t>
  </si>
  <si>
    <t>89</t>
  </si>
  <si>
    <t>60514114</t>
  </si>
  <si>
    <t>řezivo jehličnaté latě střešní impregnované dl 4 m</t>
  </si>
  <si>
    <t>481122722</t>
  </si>
  <si>
    <t>(296,274/0,21)*0,04*0,06*1,2</t>
  </si>
  <si>
    <t>90</t>
  </si>
  <si>
    <t>762342441</t>
  </si>
  <si>
    <t>Bednění a laťování montáž lišt trojúhelníkových nebo kontralatí</t>
  </si>
  <si>
    <t>-751070832</t>
  </si>
  <si>
    <t>296,274/0,8</t>
  </si>
  <si>
    <t>91</t>
  </si>
  <si>
    <t>1047831614</t>
  </si>
  <si>
    <t>(296,274/0,8)*0,04*0,06</t>
  </si>
  <si>
    <t>0,889*1,2 'Přepočtené koeficientem množství</t>
  </si>
  <si>
    <t>92</t>
  </si>
  <si>
    <t>998762103</t>
  </si>
  <si>
    <t>Přesun hmot pro konstrukce tesařské stanovený z hmotnosti přesunovaného materiálu vodorovná dopravní vzdálenost do 50 m v objektech výšky přes 12 do 24 m</t>
  </si>
  <si>
    <t>1838390457</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</si>
  <si>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-2181 pro přesun prováděný bez použití mechanizace, tj. za ztížených podmínek, lze použít pouze pro hmotnost materiálu, která se tímto způsobem skutečně přemísťuje. </t>
  </si>
  <si>
    <t>93</t>
  </si>
  <si>
    <t>998762181</t>
  </si>
  <si>
    <t>Přesun hmot pro konstrukce tesařské stanovený z hmotnosti přesunovaného materiálu Příplatek k cenám za přesun prováděný bez použití mechanizace pro jakoukoliv výšku objektu</t>
  </si>
  <si>
    <t>-261690405</t>
  </si>
  <si>
    <t>764</t>
  </si>
  <si>
    <t>Konstrukce klempířské</t>
  </si>
  <si>
    <t>94</t>
  </si>
  <si>
    <t>764001841</t>
  </si>
  <si>
    <t>Demontáž klempířských konstrukcí krytiny ze šablon do suti</t>
  </si>
  <si>
    <t>1936783649</t>
  </si>
  <si>
    <t>3,55*0,8+2,075*1,5</t>
  </si>
  <si>
    <t>95</t>
  </si>
  <si>
    <t>764001851</t>
  </si>
  <si>
    <t>Demontáž klempířských konstrukcí oplechování hřebene s větrací mřížkou nebo podkladním plechem do suti</t>
  </si>
  <si>
    <t>-143916189</t>
  </si>
  <si>
    <t>10+2,85+3</t>
  </si>
  <si>
    <t>96</t>
  </si>
  <si>
    <t>764001871</t>
  </si>
  <si>
    <t>Demontáž klempířských konstrukcí oplechování nároží s větrací mřížkou nebo podkladním plechem do suti</t>
  </si>
  <si>
    <t>1228150146</t>
  </si>
  <si>
    <t>2*7,99+7,39+2,4+2*4,3</t>
  </si>
  <si>
    <t>97</t>
  </si>
  <si>
    <t>764001891</t>
  </si>
  <si>
    <t>Demontáž klempířských konstrukcí oplechování úžlabí do suti</t>
  </si>
  <si>
    <t>134025959</t>
  </si>
  <si>
    <t>98</t>
  </si>
  <si>
    <t>764002812</t>
  </si>
  <si>
    <t>Demontáž klempířských konstrukcí okapového plechu do suti, v krytině skládané</t>
  </si>
  <si>
    <t>1239554908</t>
  </si>
  <si>
    <t>95 "Tabulka PSV"</t>
  </si>
  <si>
    <t>99</t>
  </si>
  <si>
    <t>764002821</t>
  </si>
  <si>
    <t>Demontáž klempířských konstrukcí střešního výlezu do suti</t>
  </si>
  <si>
    <t>kus</t>
  </si>
  <si>
    <t>-2135553385</t>
  </si>
  <si>
    <t>100</t>
  </si>
  <si>
    <t>764002861</t>
  </si>
  <si>
    <t>Demontáž klempířských konstrukcí oplechování říms do suti</t>
  </si>
  <si>
    <t>-49699739</t>
  </si>
  <si>
    <t>96,5 "dle PSV"</t>
  </si>
  <si>
    <t>101</t>
  </si>
  <si>
    <t>764002871</t>
  </si>
  <si>
    <t>Demontáž klempířských konstrukcí lemování zdí do suti</t>
  </si>
  <si>
    <t>128271172</t>
  </si>
  <si>
    <t>26*2</t>
  </si>
  <si>
    <t>2*16,5</t>
  </si>
  <si>
    <t>102</t>
  </si>
  <si>
    <t>764002881</t>
  </si>
  <si>
    <t>Demontáž klempířských konstrukcí lemování střešních prostupů do suti</t>
  </si>
  <si>
    <t>-1791329769</t>
  </si>
  <si>
    <t>2*(0,7+1,7)*0,5</t>
  </si>
  <si>
    <t>2*2*(0,5+1)*0,5</t>
  </si>
  <si>
    <t>103</t>
  </si>
  <si>
    <t>764003801</t>
  </si>
  <si>
    <t>Demontáž klempířských konstrukcí lemování trub, konzol, držáků, ventilačních nástavců a ostatních kusových prvků do suti</t>
  </si>
  <si>
    <t>372883067</t>
  </si>
  <si>
    <t>104</t>
  </si>
  <si>
    <t>764004821</t>
  </si>
  <si>
    <t>Demontáž klempířských konstrukcí žlabu nástřešního do suti</t>
  </si>
  <si>
    <t>-2080136406</t>
  </si>
  <si>
    <t>80 "dle PSV K02"</t>
  </si>
  <si>
    <t>105</t>
  </si>
  <si>
    <t>764004861</t>
  </si>
  <si>
    <t>Demontáž klempířských konstrukcí svodu do suti</t>
  </si>
  <si>
    <t>1607239021</t>
  </si>
  <si>
    <t>32 "dle PSV K02"</t>
  </si>
  <si>
    <t>106</t>
  </si>
  <si>
    <t>764011431</t>
  </si>
  <si>
    <t>Vyztužení klempířských prvků z pozinkovaného plechu drážkou pod vláknocementovou krytinu oplechování, lemování apod.</t>
  </si>
  <si>
    <t>-721659117</t>
  </si>
  <si>
    <t xml:space="preserve">Poznámka k souboru cen:
1. Cenu lze použít pro prvky z Pz plechu opatřené při výrobě přídavnou drážkou, aby nedocházelo k deformacím. </t>
  </si>
  <si>
    <t>95 "dle PSV K03"</t>
  </si>
  <si>
    <t>16,500 "Dle PSV K10"</t>
  </si>
  <si>
    <t>26 "DLe PSV K05"</t>
  </si>
  <si>
    <t>107</t>
  </si>
  <si>
    <t>764111651</t>
  </si>
  <si>
    <t>Krytina ze svitků nebo z taškových tabulí z pozinkovaného plechu s povrchovou úpravou s úpravou u okapů, prostupů a výčnělků střechy rovné z taškových tabulí, sklon střechy do 30°</t>
  </si>
  <si>
    <t>1028942459</t>
  </si>
  <si>
    <t>108</t>
  </si>
  <si>
    <t>764111667</t>
  </si>
  <si>
    <t>Krytina ze svitků nebo z taškových tabulí z pozinkovaného plechu s povrchovou úpravou s úpravou u okapů, prostupů a výčnělků střechy oblé drážkováním rš 670 mm</t>
  </si>
  <si>
    <t>304724726</t>
  </si>
  <si>
    <t>1,1*1,22*0,5+1,25*1,7</t>
  </si>
  <si>
    <t>109</t>
  </si>
  <si>
    <t>764212606</t>
  </si>
  <si>
    <t>Oplechování střešních prvků z pozinkovaného plechu s povrchovou úpravou úžlabí rš 500 mm</t>
  </si>
  <si>
    <t>355149273</t>
  </si>
  <si>
    <t xml:space="preserve">Poznámka k souboru cen:
1. V cenách 764 21-1605 až - 3642 nejsou započteny náklady na podkladní plech, tento se oceňuje cenami souboru cen 764 01-16.. Podkladní plech z pozinkovaného plechu s upraveným povrchem v rozvinuté šířce dle rš střešního prvku. </t>
  </si>
  <si>
    <t>26 "Dle PSV K05"</t>
  </si>
  <si>
    <t>110</t>
  </si>
  <si>
    <t>764212666R</t>
  </si>
  <si>
    <t>Oplechování střešních prvků z pozinkovaného plechu s povrchovou úpravou okapu okapovým plechem střechy rovné rš 500 mm</t>
  </si>
  <si>
    <t>-1722364184</t>
  </si>
  <si>
    <t>111</t>
  </si>
  <si>
    <t>764214608R</t>
  </si>
  <si>
    <t>Oplechování horních ploch zdí a nadezdívek (atik) z pozinkovaného plechu s povrchovou úpravou mechanicky kotvené rš 750 mm</t>
  </si>
  <si>
    <t>199516053</t>
  </si>
  <si>
    <t>16,5 "dle PSV K10"</t>
  </si>
  <si>
    <t>112</t>
  </si>
  <si>
    <t>764216642R</t>
  </si>
  <si>
    <t>Oplechování parapetů z pozinkovaného plechu s povrchovou úpravou rovných celoplošně lepené, bez rohů rš 200 mm</t>
  </si>
  <si>
    <t>3906597</t>
  </si>
  <si>
    <t>22,66 "Dle PSV"</t>
  </si>
  <si>
    <t>113</t>
  </si>
  <si>
    <t>764218624</t>
  </si>
  <si>
    <t>Oplechování říms a ozdobných prvků z pozinkovaného plechu s povrchovou úpravou rovných, bez rohů celoplošně lepené rš 330 mm</t>
  </si>
  <si>
    <t>-1431399279</t>
  </si>
  <si>
    <t xml:space="preserve">Poznámka k souboru cen:
1. Ceny lze použít pro ocenění oplechování římsy pod nadřímsovým žlabem. </t>
  </si>
  <si>
    <t>96,5-(18+16+2) "dle PSV"</t>
  </si>
  <si>
    <t>114</t>
  </si>
  <si>
    <t>764218626R</t>
  </si>
  <si>
    <t>Oplechování říms a ozdobných prvků z pozinkovaného plechu s povrchovou úpravou rovných, bez rohů celoplošně lepené rš 500 mm</t>
  </si>
  <si>
    <t>2003201846</t>
  </si>
  <si>
    <t>18+16+2 "dle PSV"</t>
  </si>
  <si>
    <t>115</t>
  </si>
  <si>
    <t>764311613R</t>
  </si>
  <si>
    <t>Lemování zdí z pozinkovaného plechu s povrchovou úpravou boční nebo horní rovné, střech s krytinou skládanou mimo prejzovou rš 250 mm</t>
  </si>
  <si>
    <t>1072206993</t>
  </si>
  <si>
    <t>116</t>
  </si>
  <si>
    <t>764311614R</t>
  </si>
  <si>
    <t>Lemování zdí z pozinkovaného plechu s povrchovou úpravou boční nebo horní rovné, střech s krytinou skládanou mimo prejzovou rš 330 mm</t>
  </si>
  <si>
    <t>-1206037396</t>
  </si>
  <si>
    <t>117</t>
  </si>
  <si>
    <t>764311615</t>
  </si>
  <si>
    <t>Lemování zdí z pozinkovaného plechu s povrchovou úpravou boční nebo horní rovné, střech s krytinou skládanou mimo prejzovou rš 400 mm</t>
  </si>
  <si>
    <t>-772221304</t>
  </si>
  <si>
    <t>118</t>
  </si>
  <si>
    <t>764314612</t>
  </si>
  <si>
    <t>Lemování prostupů z pozinkovaného plechu s povrchovou úpravou bez lišty, střech s krytinou skládanou nebo z plechu</t>
  </si>
  <si>
    <t>-104702078</t>
  </si>
  <si>
    <t xml:space="preserve">Poznámka k souboru cen:
1. V cenách nesjou započteny náklady na připojovací dilatační lištu, tyto lze ocenit cenami souboru cen 764 01 - 162. Dilatační lišta z pozinkovaného plechu s upravený povrchem. </t>
  </si>
  <si>
    <t>6 "Dle PSV K04"</t>
  </si>
  <si>
    <t>119</t>
  </si>
  <si>
    <t>764511602</t>
  </si>
  <si>
    <t>Žlab podokapní z pozinkovaného plechu s povrchovou úpravou včetně háků a čel půlkruhový rš 330 mm</t>
  </si>
  <si>
    <t>1373795689</t>
  </si>
  <si>
    <t>120</t>
  </si>
  <si>
    <t>764511622</t>
  </si>
  <si>
    <t>Žlab podokapní z pozinkovaného plechu s povrchovou úpravou včetně háků a čel roh nebo kout, žlabu půlkruhového rš 330 mm</t>
  </si>
  <si>
    <t>1287693793</t>
  </si>
  <si>
    <t>121</t>
  </si>
  <si>
    <t>764511642</t>
  </si>
  <si>
    <t>Žlab podokapní z pozinkovaného plechu s povrchovou úpravou včetně háků a čel kotlík oválný (trychtýřový), rš žlabu/průměr svodu 330/100 mm</t>
  </si>
  <si>
    <t>-228215319</t>
  </si>
  <si>
    <t>122</t>
  </si>
  <si>
    <t>764518623</t>
  </si>
  <si>
    <t>Svod z pozinkovaného plechu s upraveným povrchem včetně objímek, kolen a odskoků kruhový, průměru 120 mm</t>
  </si>
  <si>
    <t>604299258</t>
  </si>
  <si>
    <t>123</t>
  </si>
  <si>
    <t>998764103</t>
  </si>
  <si>
    <t>Přesun hmot pro konstrukce klempířské stanovený z hmotnosti přesunovaného materiálu vodorovná dopravní vzdálenost do 50 m v objektech výšky přes 12 do 24 m</t>
  </si>
  <si>
    <t>-1068958499</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</si>
  <si>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-4181 pro přesun prováděný bez použití mechanizace, tj. za ztížených podmínek, lze použít pouze pro hmotnost materiálu, která se tímto způsobem skutečně přemísťuje. </t>
  </si>
  <si>
    <t>124</t>
  </si>
  <si>
    <t>998764181</t>
  </si>
  <si>
    <t>Přesun hmot pro konstrukce klempířské stanovený z hmotnosti přesunovaného materiálu Příplatek k cenám za přesun prováděný bez použití mechanizace pro jakoukoliv výšku objektu</t>
  </si>
  <si>
    <t>-893383260</t>
  </si>
  <si>
    <t>765</t>
  </si>
  <si>
    <t>Krytina skládaná</t>
  </si>
  <si>
    <t>125</t>
  </si>
  <si>
    <t>765133001</t>
  </si>
  <si>
    <t>Krytina vláknocementová skládaná ze šablon jednoduché krytí sklonu do 30° s povrchem hladkým</t>
  </si>
  <si>
    <t>-1401396793</t>
  </si>
  <si>
    <t xml:space="preserve">Poznámka k souboru cen:
1. V cenách jsou započteny i náklady na přiřezání desek. 2. V cenách nejsou započteny náklady klempířské konstrukce, tyto se ocení cenami katalogu 800-764 Konstrukce klempířské. 3. Montáž střešních doplňků (větracích, prostupových apod.) se ocení cenami části A02 tohoto katalogu. </t>
  </si>
  <si>
    <t>36,5 "Vykýř"</t>
  </si>
  <si>
    <t>126</t>
  </si>
  <si>
    <t>765133029</t>
  </si>
  <si>
    <t>Krytina vláknocementová skládaná ze šablon nároží z hřebenáčů s vloženým větracím pásem</t>
  </si>
  <si>
    <t>-1795098261</t>
  </si>
  <si>
    <t>127</t>
  </si>
  <si>
    <t>765133035</t>
  </si>
  <si>
    <t>Krytina vláknocementová skládaná ze šablon hřeben z hřebenáčů s vloženým větracím pásem</t>
  </si>
  <si>
    <t>-1537630403</t>
  </si>
  <si>
    <t>128</t>
  </si>
  <si>
    <t>59160749</t>
  </si>
  <si>
    <t>hřebenáč rozbočovací /laminát/ 400x400mm v barvách krytiny</t>
  </si>
  <si>
    <t>88965569</t>
  </si>
  <si>
    <t>129</t>
  </si>
  <si>
    <t>765133043</t>
  </si>
  <si>
    <t>Krytina vláknocementová skládaná ze šablon úžlabí vložené, s povrchem hladkým</t>
  </si>
  <si>
    <t>1176331749</t>
  </si>
  <si>
    <t>2*4,55+8,6</t>
  </si>
  <si>
    <t>130</t>
  </si>
  <si>
    <t>765133091</t>
  </si>
  <si>
    <t>Krytina vláknocementová skládaná ze šablon Příplatek k cenám za sklon přes 30°, na laťování</t>
  </si>
  <si>
    <t>425722624</t>
  </si>
  <si>
    <t>131</t>
  </si>
  <si>
    <t>765135002</t>
  </si>
  <si>
    <t>Montáž střešních doplňků vláknocementové krytiny skládané speciálních desek větracích hlavic, ventilačních prostupů, anténních prostupů, prostupových hlavic, kovových univerzálních apod., plochy jednotlivě přes 0,2 m2</t>
  </si>
  <si>
    <t>-335110296</t>
  </si>
  <si>
    <t>132</t>
  </si>
  <si>
    <t>59161152</t>
  </si>
  <si>
    <t>prostup anténní pro krytinu vláknocementovou plast 400x400 D max 60 mm</t>
  </si>
  <si>
    <t>1429962768</t>
  </si>
  <si>
    <t>133</t>
  </si>
  <si>
    <t>59161150</t>
  </si>
  <si>
    <t>prostup ventilační k větrání sanity 400x400 mm D 110 mm pro šablony vláknocementové krytiny</t>
  </si>
  <si>
    <t>-458708752</t>
  </si>
  <si>
    <t>134</t>
  </si>
  <si>
    <t>7651350R</t>
  </si>
  <si>
    <t>Montáž střešních doplňků vláknocementové krytiny skládané háků protisněhových</t>
  </si>
  <si>
    <t>soubor</t>
  </si>
  <si>
    <t>920407946</t>
  </si>
  <si>
    <t>135</t>
  </si>
  <si>
    <t>765191013</t>
  </si>
  <si>
    <t>Montáž pojistné hydroizolační fólie kladené ve sklonu přes 20° volně na bednění nebo tepelnou izolaci</t>
  </si>
  <si>
    <t>1162025840</t>
  </si>
  <si>
    <t xml:space="preserve">Poznámka k souboru cen:
1. V cenách nejsou započteny náklady na dodávku fólie, tyto se oceňují ve specifikaci. Ztratné lze dohodnout ve směrné výši 5 až 15%. 2. V ceně -1071 nejsou započteny náklady na dodávku okapnice, tyto se oceňují položkami ceníku 800-764 Konstrukce klempířské. </t>
  </si>
  <si>
    <t>136</t>
  </si>
  <si>
    <t>28329220</t>
  </si>
  <si>
    <t>fólie hydroizolační pojistná difúzně otevřená na bednění, délka role 50 m, šířka  1,50 m</t>
  </si>
  <si>
    <t>1676822453</t>
  </si>
  <si>
    <t>296,274*1,2 'Přepočtené koeficientem množství</t>
  </si>
  <si>
    <t>137</t>
  </si>
  <si>
    <t>998765103</t>
  </si>
  <si>
    <t>Přesun hmot pro krytiny skládané stanovený z hmotnosti přesunovaného materiálu vodorovná dopravní vzdálenost do 50 m na objektech výšky přes 12 do 24 m</t>
  </si>
  <si>
    <t>-1375711387</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</si>
  <si>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-5181 pro přesun prováděný bez použití mechanizace, tj. za ztížených podmínek, lze použít pouze pro hmotnost materiálu, která se tímto způsobem skutečně přemísťuje. </t>
  </si>
  <si>
    <t>766</t>
  </si>
  <si>
    <t>Konstrukce truhlářské</t>
  </si>
  <si>
    <t>138</t>
  </si>
  <si>
    <t>766411821</t>
  </si>
  <si>
    <t>Demontáž obložení stěn palubkami</t>
  </si>
  <si>
    <t>CS ÚRS 2017 02</t>
  </si>
  <si>
    <t>-1022718093</t>
  </si>
  <si>
    <t>DOM104</t>
  </si>
  <si>
    <t>1,25*(0,33+0,37+0,595+3,03+0,66+0,46*2+0,52*2+0,99+0,82+0,62+5,77-0,9+0,6)</t>
  </si>
  <si>
    <t>DOM1042</t>
  </si>
  <si>
    <t>2*(0,6+2,54+0,4+2,779+0,59+0,24*2+2,661+0,4+0,835+1,815+9,98+1,78*3-0,6*2-1,165*3)</t>
  </si>
  <si>
    <t>DOM107</t>
  </si>
  <si>
    <t>1,25*(2*(5,48+4,95)-2*1,18-0,9-1,275)</t>
  </si>
  <si>
    <t>DOM108</t>
  </si>
  <si>
    <t>1,25*(2*(7,8+5,64)-1,275-2*1,1-2,06)</t>
  </si>
  <si>
    <t>139</t>
  </si>
  <si>
    <t>766621212</t>
  </si>
  <si>
    <t>Montáž oken dřevěných včetně montáže rámu na polyuretanovou pěnu plochy přes 1 m2 otevíravých nebo sklápěcích do zdiva, výšky přes 1,5 do 2,5 m</t>
  </si>
  <si>
    <t>-158061389</t>
  </si>
  <si>
    <t xml:space="preserve">Poznámka k souboru cen:
1. V cenách montáže oken jsou započteny i náklady na zaměření, vyklínování, horizontální i vertikální vyrovnání okenního rámu, ukotvení a vyplnění spáry mezi rámem a ostěním polyuretanovou pěnou, včetně zednického začištění. 2. V cenách 766 62 - 9 . . Příplatek k cenám za tepelnou izolaci mezi ostěním a rámem okna jsou započteny náklady na izolaci vnější i vnitřní. 3. Délka izolace se určuje v metrech délky rámu okna. </t>
  </si>
  <si>
    <t>12*1*0,4 "O01"</t>
  </si>
  <si>
    <t>3*4*0,6 "O02"</t>
  </si>
  <si>
    <t>27*1*1,475 "O03"</t>
  </si>
  <si>
    <t>2*0,75*2,66 "O04"</t>
  </si>
  <si>
    <t>1*0,6*1,475 "O05"</t>
  </si>
  <si>
    <t>8*1,675*1 "O06"</t>
  </si>
  <si>
    <t>5*0,6*0,85 "O07"</t>
  </si>
  <si>
    <t>4*1,495*1,165 "O08"</t>
  </si>
  <si>
    <t>140</t>
  </si>
  <si>
    <t>611O01</t>
  </si>
  <si>
    <t>okno dřevěné EURO sklopné - klika nahoře 40x100 cm</t>
  </si>
  <si>
    <t>-707412843</t>
  </si>
  <si>
    <t>141</t>
  </si>
  <si>
    <t>611O02</t>
  </si>
  <si>
    <t>okno dřevěné EURO sklopné - klika nahoře 40x60 cm</t>
  </si>
  <si>
    <t>-1252903682</t>
  </si>
  <si>
    <t>142</t>
  </si>
  <si>
    <t>611O03</t>
  </si>
  <si>
    <t>okno dřevěné EURO čtyřkřídlé otvíravé a sklápěcí 100 x 147,5 cm, celé okno U=1,20</t>
  </si>
  <si>
    <t>1657936688</t>
  </si>
  <si>
    <t>143</t>
  </si>
  <si>
    <t>611O04</t>
  </si>
  <si>
    <t>okno dřevěné EURO jednokřídlové pevné 75 x 266 cm, celé okno U=1,20</t>
  </si>
  <si>
    <t>221827245</t>
  </si>
  <si>
    <t>144</t>
  </si>
  <si>
    <t>611O05</t>
  </si>
  <si>
    <t>okno dřevěné EURO jednokřídlové otvíravé a sklápěcí 60 x 147,5 cm, celé okno U=1,20</t>
  </si>
  <si>
    <t>86927605</t>
  </si>
  <si>
    <t>145</t>
  </si>
  <si>
    <t>611O06</t>
  </si>
  <si>
    <t>okno dřevěné EURO čtyřkřídlé otvíravé a sklápěcí s poutcem 100 x 167,5 cm, celé okno U=1,20</t>
  </si>
  <si>
    <t>1772229823</t>
  </si>
  <si>
    <t>146</t>
  </si>
  <si>
    <t>611O07</t>
  </si>
  <si>
    <t>okno dřevěné EURO jednokřídlové otvíravé a sklápěcí 60 x 85 cm, celé okno U=1,20</t>
  </si>
  <si>
    <t>639058234</t>
  </si>
  <si>
    <t>147</t>
  </si>
  <si>
    <t>611O08</t>
  </si>
  <si>
    <t>okno dřevěné EURO dvoukřídlové otvíravé a sklápěcí 116,5 x 149,5 cm, celé okno U=1,2</t>
  </si>
  <si>
    <t>567510670</t>
  </si>
  <si>
    <t>148</t>
  </si>
  <si>
    <t>766660112</t>
  </si>
  <si>
    <t>Montáž dveřních křídel dřevěných nebo plastových otevíravých do dřevěné rámové zárubně povrchově upravených dvoukřídlových, šířky přes 1450 mm</t>
  </si>
  <si>
    <t>-1876320518</t>
  </si>
  <si>
    <t xml:space="preserve">Poznámka k souboru cen:
1. Cenami -0021 až -0031, -0161 až -0163, -0181 až -0183, se oceňují dveře s protipožární odolností do 30 min. 2. V cenách -0201 až -0272 je započtena i montáž okopného plechu, stavěče křídel a držadel kyvných dveří. 3. V cenách -0311 až -0324 jsou započtené i náklady na osazení kování, vodícího trnu, dorazů, seřízení pojezdů a následné vyrovnání a seřízení dveřních křídel. 4. V cenách -0351 až -0358 jsou započtené i náklady na osazení kování, vodícího trnu, dorazů, seřízení pojezdů na stěnu a následné vyrovnání a seřízení dveřních křídel. 5. V cenách -0311 až -0324 nejsou započtené náklady na sestavení a osazení stavebního pouzdra, tyto náklady se oceňují cenami souboru cen 642 94-6 . . . Osazení stavebního pouzdra posuvných dveří do zděné příčky, katalogu 801-1 Budovy a haly - zděné a monolitické. </t>
  </si>
  <si>
    <t>149</t>
  </si>
  <si>
    <t>611R4</t>
  </si>
  <si>
    <t>dveře vchodové dvoukřídlé D02 celodřevěné EUROPROFIL 180x197, vč. zárubně a kování</t>
  </si>
  <si>
    <t>4406243</t>
  </si>
  <si>
    <t>150</t>
  </si>
  <si>
    <t>766660132</t>
  </si>
  <si>
    <t>Montáž dveřních křídel dřevěných nebo plastových otevíravých do dřevěné rámové zárubně z masivního dřeva jednokřídlových, šířky přes 800 mm</t>
  </si>
  <si>
    <t>-249123430</t>
  </si>
  <si>
    <t>151</t>
  </si>
  <si>
    <t>61173577R1</t>
  </si>
  <si>
    <t>dveře vchodové D01 celodřevěné EUROPROFIL 90x197, vč. zárubně a kování</t>
  </si>
  <si>
    <t>-1017586097</t>
  </si>
  <si>
    <t>152</t>
  </si>
  <si>
    <t>766660716</t>
  </si>
  <si>
    <t>Montáž dveřních doplňků samozavírače na zárubeň dřevěnou</t>
  </si>
  <si>
    <t>329274639</t>
  </si>
  <si>
    <t xml:space="preserve">Poznámka k souboru cen:
1. V ceně -0722 je započtena montáž zámku, zámkové vložky a osazení štítku s klikou. </t>
  </si>
  <si>
    <t>153</t>
  </si>
  <si>
    <t>549R1</t>
  </si>
  <si>
    <t>samozavírač dveří hydraulický K214 č.11 zlatá bronz</t>
  </si>
  <si>
    <t>-307591245</t>
  </si>
  <si>
    <t>154</t>
  </si>
  <si>
    <t>766671002</t>
  </si>
  <si>
    <t>Montáž střešních oken dřevěných nebo plastových kyvných, výklopných/kyvných s okenním rámem a lemováním, s plisovaným límcem, s napojením na krytinu do krytiny ploché, rozměru 66 x 118 cm</t>
  </si>
  <si>
    <t>-2104288838</t>
  </si>
  <si>
    <t xml:space="preserve">Poznámka k souboru cen:
1. V cenách nejsou započteny náklady na dodávku okna, rámu, lemování a límce; tyto se oceňují ve specifikaci. 2. V cenách montáže oken jsou započteny i náklady na zaměření, vyklínování, horizontální i vertikální vyrovnání okenního rámu, ukotvení a vyplnění spáry mezi rámem a ostěním polyuretanovou pěnou, včetně zednického začištění. </t>
  </si>
  <si>
    <t>155</t>
  </si>
  <si>
    <t>61124067</t>
  </si>
  <si>
    <t>zateplovací sada střešních oken-rám, manžeta a žlábek 66x 118 cm</t>
  </si>
  <si>
    <t>sada</t>
  </si>
  <si>
    <t>-1943482753</t>
  </si>
  <si>
    <t>156</t>
  </si>
  <si>
    <t>61140573</t>
  </si>
  <si>
    <t>lemování střešních oken v sestavě na ploché krytiny 68x118 cm</t>
  </si>
  <si>
    <t>1546627093</t>
  </si>
  <si>
    <t>157</t>
  </si>
  <si>
    <t>61124104</t>
  </si>
  <si>
    <t>zateplovací sada střešních oken-manžeta z parotěsné folie 66 x 118 cm</t>
  </si>
  <si>
    <t>-1527717260</t>
  </si>
  <si>
    <t>158</t>
  </si>
  <si>
    <t>61140843</t>
  </si>
  <si>
    <t>okno střešní dřevěné kyvné s ventilací-dvojsklo 66x118 cm, celé okno U=1,3 - 32dB</t>
  </si>
  <si>
    <t>-913932892</t>
  </si>
  <si>
    <t>159</t>
  </si>
  <si>
    <t>61140923</t>
  </si>
  <si>
    <t>lemování střešních oken 66x118 cm k ploché krytině výšky do 10mm</t>
  </si>
  <si>
    <t>83669667</t>
  </si>
  <si>
    <t>160</t>
  </si>
  <si>
    <t>61124047</t>
  </si>
  <si>
    <t>zateplovací sada střešních oken- rám 66 x 118 cm</t>
  </si>
  <si>
    <t>353800475</t>
  </si>
  <si>
    <t>161</t>
  </si>
  <si>
    <t>6114060R1</t>
  </si>
  <si>
    <t>výlez střešní pro sklon střechy 15-85 stupňů 660x1180mm, do vytápěných prostor</t>
  </si>
  <si>
    <t>-1023678295</t>
  </si>
  <si>
    <t>162</t>
  </si>
  <si>
    <t>61124342</t>
  </si>
  <si>
    <t>žaluzie Al interiérová bílá 66x118cm</t>
  </si>
  <si>
    <t>587101415</t>
  </si>
  <si>
    <t>163</t>
  </si>
  <si>
    <t>766671004R1</t>
  </si>
  <si>
    <t>Montáž střešních oken dřevěných nebo plastových kyvných, výklopných/kyvných s okenním rámem a lemováním, s plisovaným límcem, s napojením na krytinu do krytiny ploché, rozměru 55 x 98 cm</t>
  </si>
  <si>
    <t>-1566701607</t>
  </si>
  <si>
    <t>164</t>
  </si>
  <si>
    <t>61124103R1</t>
  </si>
  <si>
    <t>zateplovací sada střešních oken-manžeta z parotěsné folie 55 x 98 cm</t>
  </si>
  <si>
    <t>733280475</t>
  </si>
  <si>
    <t>165</t>
  </si>
  <si>
    <t>61124066R1</t>
  </si>
  <si>
    <t>zateplovací sada střešních oken-rám, manžeta a žlábek 55 x 98 cm</t>
  </si>
  <si>
    <t>1224594757</t>
  </si>
  <si>
    <t>166</t>
  </si>
  <si>
    <t>61124047R1</t>
  </si>
  <si>
    <t>zateplovací sada střešních oken- rám 55 x 98 cm</t>
  </si>
  <si>
    <t>-1599198716</t>
  </si>
  <si>
    <t>167</t>
  </si>
  <si>
    <t>61140573R1</t>
  </si>
  <si>
    <t>lemování střešních oken v sestavě na ploché krytiny 55x98 cm</t>
  </si>
  <si>
    <t>2146474491</t>
  </si>
  <si>
    <t>168</t>
  </si>
  <si>
    <t>61141001</t>
  </si>
  <si>
    <t>žaluzie k střešním oknům 55x98 cm - barevná</t>
  </si>
  <si>
    <t>-1381122994</t>
  </si>
  <si>
    <t>169</t>
  </si>
  <si>
    <t>61140841</t>
  </si>
  <si>
    <t>okno střešní dřevěné kyvné s ventilací-dvojsklo 55x98 cm, celé okno U=1,3 - 32dB</t>
  </si>
  <si>
    <t>-1942455538</t>
  </si>
  <si>
    <t>170</t>
  </si>
  <si>
    <t>766673812</t>
  </si>
  <si>
    <t>Demontáž střešních oken na krytině vlnité a prejzové, sklonu přes 45°</t>
  </si>
  <si>
    <t>-956828111</t>
  </si>
  <si>
    <t>171</t>
  </si>
  <si>
    <t>998766103</t>
  </si>
  <si>
    <t>Přesun hmot pro konstrukce truhlářské stanovený z hmotnosti přesunovaného materiálu vodorovná dopravní vzdálenost do 50 m v objektech výšky přes 12 do 24 m</t>
  </si>
  <si>
    <t>1814681500</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</si>
  <si>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-6181 pro přesun prováděný bez použití mechanizace, tj. za ztížených podmínek, lze použít pouze pro hmotnost materiálu, která se tímto způsobem skutečně přemísťuje. </t>
  </si>
  <si>
    <t>767</t>
  </si>
  <si>
    <t>Konstrukce zámečnické</t>
  </si>
  <si>
    <t>172</t>
  </si>
  <si>
    <t>767161823</t>
  </si>
  <si>
    <t>Demontáž zábradlí schodišťového nerozebíratelný spoj hmotnosti 1 m zábradlí do 20 kg</t>
  </si>
  <si>
    <t>1541458348</t>
  </si>
  <si>
    <t>173</t>
  </si>
  <si>
    <t>767646401</t>
  </si>
  <si>
    <t>Montáž dveří ocelových revizních dvířek s rámem jednokřídlových, výšky do 1000 mm</t>
  </si>
  <si>
    <t>1477614930</t>
  </si>
  <si>
    <t xml:space="preserve">Poznámka k souboru cen:
1. Cenami nelze oceňovat montáž kompletu dveří s rámem charakteru stěny; tyto práce se oceňují cenami souborů cen 767 11- . . Montáž stěn a příček pro zasklení, 767 12- . . Montáž stěn a příček s výplní drátěnou sítí a 767 13- . . Montáž stěn a příček z hliníkového plechu. 2. V cenách nejsou započteny náklady na: a) montáž okopových plechů a hliníkových lišt; tyto práce se oceňují cenami souboru cen 767 89-61 Montáž lišt a okopových plechů, b) montáž těsnění dveří; tyto práce se oceňují cenami 767 62-6101 až -6103 Montáž těsnění oken. 3. V cenách – 0111 až -0224 jsou započteny i náklady na montáž dveří včetně zárubní nebo ocelových rámů. 4. V ceně -8351 je započtena i montáž jednostranného spojení ocelovou lištou přivařením nebo oboustranným svařením dvou prvků (dveří, stěn, oken). 5. V ceně -8353 je započteno i provedení rohového spojení dvou prvků. </t>
  </si>
  <si>
    <t>174</t>
  </si>
  <si>
    <t>55343513</t>
  </si>
  <si>
    <t>dvířka na hlavní uzávěr plynu nerez HUP 600x600mm</t>
  </si>
  <si>
    <t>2102274189</t>
  </si>
  <si>
    <t>175</t>
  </si>
  <si>
    <t>55343551</t>
  </si>
  <si>
    <t>dvířka revizní nerezová bez otvorů pro elektroměřidla 405x605mm</t>
  </si>
  <si>
    <t>-766365157</t>
  </si>
  <si>
    <t>176</t>
  </si>
  <si>
    <t>767662110R</t>
  </si>
  <si>
    <t>Montáž mříží Z10 - atypické mříže na dveře dle původní dokumentace vč. materiálu</t>
  </si>
  <si>
    <t>252517304</t>
  </si>
  <si>
    <t>2*1,4*0,45</t>
  </si>
  <si>
    <t>177</t>
  </si>
  <si>
    <t>767995113</t>
  </si>
  <si>
    <t>Montáž ostatních atypických zámečnických konstrukcí hmotnosti přes 10 do 20 kg</t>
  </si>
  <si>
    <t>-2039401370</t>
  </si>
  <si>
    <t xml:space="preserve">Poznámka k souboru cen:
1. Určení cen se řídí hmotností jednotlivě montovaného dílu konstrukce. </t>
  </si>
  <si>
    <t>55,8</t>
  </si>
  <si>
    <t>9,3</t>
  </si>
  <si>
    <t>178</t>
  </si>
  <si>
    <t>14550216R</t>
  </si>
  <si>
    <t>profil ocelový čtvercový svařovaný 20x20x2mm</t>
  </si>
  <si>
    <t>1796197576</t>
  </si>
  <si>
    <t>0,0558</t>
  </si>
  <si>
    <t>0,0093</t>
  </si>
  <si>
    <t>179</t>
  </si>
  <si>
    <t>767812611</t>
  </si>
  <si>
    <t>Montáž markýz fasádních, šířky do 2 000 mm</t>
  </si>
  <si>
    <t>-1028268695</t>
  </si>
  <si>
    <t xml:space="preserve">Poznámka k souboru cen:
1. Ceny souboru cen 767 81-2 . jsou určeny k montáži markýz s ručním pohonem na jakoukoliv konstrukci. </t>
  </si>
  <si>
    <t>180</t>
  </si>
  <si>
    <t>54934120R</t>
  </si>
  <si>
    <t>markýza skleněná komplet, sklo 1300x1000 mm včetně nerez kování</t>
  </si>
  <si>
    <t>-1030725207</t>
  </si>
  <si>
    <t>181</t>
  </si>
  <si>
    <t>767812851</t>
  </si>
  <si>
    <t>Demontáž markýz fasádních, šířky do 2 000 mm</t>
  </si>
  <si>
    <t>354825094</t>
  </si>
  <si>
    <t>182</t>
  </si>
  <si>
    <t>767821112</t>
  </si>
  <si>
    <t>Montáž poštovních schránek samostatných zavěšených</t>
  </si>
  <si>
    <t>-1936258532</t>
  </si>
  <si>
    <t xml:space="preserve">Poznámka k souboru cen:
1. Ceny jsou kalkulovány pro osazení schránek na předem připravené konstrukce. 2. Množství měrných jednotek u sestav se určuje v počtu kusů jednotlivých schránek. </t>
  </si>
  <si>
    <t>183</t>
  </si>
  <si>
    <t>55348112</t>
  </si>
  <si>
    <t>schránka listová pozinkovaná 370x330x100 se sklapkou</t>
  </si>
  <si>
    <t>26319703</t>
  </si>
  <si>
    <t>184</t>
  </si>
  <si>
    <t>767821812</t>
  </si>
  <si>
    <t>Demontáž poštovních schránek samostatných zavěšených</t>
  </si>
  <si>
    <t>912429962</t>
  </si>
  <si>
    <t xml:space="preserve">Poznámka k souboru cen:
1. Množství měrných jednotek u sestav se určuje v počtu kusů jednotlivých schránek. </t>
  </si>
  <si>
    <t>185</t>
  </si>
  <si>
    <t>767851104R</t>
  </si>
  <si>
    <t>Montáž lávek komínových a nášlapů</t>
  </si>
  <si>
    <t>1377260077</t>
  </si>
  <si>
    <t>"lávka a nášlapy" 1</t>
  </si>
  <si>
    <t>186</t>
  </si>
  <si>
    <t>553R1</t>
  </si>
  <si>
    <t>lávka komínová komplet se zábradlím</t>
  </si>
  <si>
    <t>1675718330</t>
  </si>
  <si>
    <t>187</t>
  </si>
  <si>
    <t>553R2</t>
  </si>
  <si>
    <t>střešní nášlapy</t>
  </si>
  <si>
    <t>-1514590847</t>
  </si>
  <si>
    <t>188</t>
  </si>
  <si>
    <t>767996701</t>
  </si>
  <si>
    <t>Demontáž ostatních zámečnických konstrukcí o hmotnosti jednotlivých dílů řezáním do 50 kg</t>
  </si>
  <si>
    <t>-1803997409</t>
  </si>
  <si>
    <t xml:space="preserve">Poznámka k souboru cen:
1. Cenami nelze oceňovat demontáž jmenovité konstrukce, pro kterou jsou ceny v katalogu již stanoveny. 2. Ceny lze užít pro sortiment zámečnických konstrukcí, nikoliv pro sloupy, kolejnice, vazníky apod. 3. Volba cen se řídí hmotností jednotlivě demontovaného dílu konstrukce. </t>
  </si>
  <si>
    <t>10*19+6*13 "Demontáž mříží v oknech odhad váhy"</t>
  </si>
  <si>
    <t xml:space="preserve">5 "Demontáž shozových dvířek" </t>
  </si>
  <si>
    <t>5 "Demontáž fržáku vlajek, cedule nad vstupem, drobné cedeule na fasádě"</t>
  </si>
  <si>
    <t>189</t>
  </si>
  <si>
    <t>998767103</t>
  </si>
  <si>
    <t>Přesun hmot pro zámečnické konstrukce stanovený z hmotnosti přesunovaného materiálu vodorovná dopravní vzdálenost do 50 m v objektech výšky přes 12 do 24 m</t>
  </si>
  <si>
    <t>-997403427</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</si>
  <si>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</si>
  <si>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771</t>
  </si>
  <si>
    <t>Podlahy z dlaždic</t>
  </si>
  <si>
    <t>190</t>
  </si>
  <si>
    <t>771554112</t>
  </si>
  <si>
    <t>Montáž podlah z dlaždic teracových lepených flexibilním lepidlem přes 6 do 9 ks/ m2</t>
  </si>
  <si>
    <t>305888230</t>
  </si>
  <si>
    <t>1,5*1,5</t>
  </si>
  <si>
    <t>6*1,5*0,3 "schodišťové stupně"</t>
  </si>
  <si>
    <t>191</t>
  </si>
  <si>
    <t>59247494R</t>
  </si>
  <si>
    <t>dlaždice teracová tryskaná impregnovaná protiskluzná 40x40x3,5 cm</t>
  </si>
  <si>
    <t>1072292492</t>
  </si>
  <si>
    <t>1,5*1,5*1,1</t>
  </si>
  <si>
    <t>192</t>
  </si>
  <si>
    <t>59373752R</t>
  </si>
  <si>
    <t>schodišťový stupeň (pravoúhlá podstupnice) obkladový teracový do délky 240, do šíře 38, do výše 18 cm, šedý</t>
  </si>
  <si>
    <t>1408395744</t>
  </si>
  <si>
    <t>6*1,5*1,1</t>
  </si>
  <si>
    <t>193</t>
  </si>
  <si>
    <t>998771101</t>
  </si>
  <si>
    <t>Přesun hmot pro podlahy z dlaždic stanovený z hmotnosti přesunovaného materiálu vodorovná dopravní vzdálenost do 50 m v objektech výšky do 6 m</t>
  </si>
  <si>
    <t>573011584</t>
  </si>
  <si>
    <t>783</t>
  </si>
  <si>
    <t>Dokončovací práce - nátěry</t>
  </si>
  <si>
    <t>194</t>
  </si>
  <si>
    <t>783809203</t>
  </si>
  <si>
    <t>Montáž ozdobných prvků na fasádní plochy (materiál ve specifikaci ) plošných, tvaru pravidelného, průměru nebo výšky (šířky) lepené plochy přes 150 do 200 mm</t>
  </si>
  <si>
    <t>-477060479</t>
  </si>
  <si>
    <t xml:space="preserve">Poznámka k souboru cen:
1. Ceny lepení plošných prvků lze použít pro lepení délkových profilů výšky (šířky) přes 200 mm. 2. V cenách nejsou započteny náklady na dodávku ozdobných prvků, tyto se ocení ve specifikaci. </t>
  </si>
  <si>
    <t>1 "Zpětná montáž cedule č.p."</t>
  </si>
  <si>
    <t>195</t>
  </si>
  <si>
    <t>783823173</t>
  </si>
  <si>
    <t>Penetrační nátěr omítek hladkých omítek hladkých, zrnitých tenkovrstvých nebo štukových stupně členitosti 4 silikátový</t>
  </si>
  <si>
    <t>437010230</t>
  </si>
  <si>
    <t>196</t>
  </si>
  <si>
    <t>783827463</t>
  </si>
  <si>
    <t>Krycí (ochranný ) nátěr omítek dvojnásobný hladkých omítek hladkých, zrnitých tenkovrstvých nebo štukových stupně členitosti 4 silikátový</t>
  </si>
  <si>
    <t>1915521972</t>
  </si>
  <si>
    <t>197</t>
  </si>
  <si>
    <t>783827503</t>
  </si>
  <si>
    <t>Krycí (ochranný ) nátěr omítek dvojnásobný hladkých zdiva lícového silikátový</t>
  </si>
  <si>
    <t>-1021843244</t>
  </si>
  <si>
    <t>2*(0,7+1,2)*1,825</t>
  </si>
  <si>
    <t>198</t>
  </si>
  <si>
    <t>783897603</t>
  </si>
  <si>
    <t>Krycí (ochranný ) nátěr omítek Příplatek k cenám za zvýšenou pracnost provádění styku 2 barev dvojnásobného nátěru</t>
  </si>
  <si>
    <t>-1246550779</t>
  </si>
  <si>
    <t>391,879</t>
  </si>
  <si>
    <t>199</t>
  </si>
  <si>
    <t>783897611</t>
  </si>
  <si>
    <t>Krycí (ochranný ) nátěr omítek Příplatek k cenám za provádění barevného nátěru v odstínu středně sytém dvojnásobného</t>
  </si>
  <si>
    <t>-1900401827</t>
  </si>
  <si>
    <t>02a - Interiér 1PP</t>
  </si>
  <si>
    <t xml:space="preserve">    721 - Zdravotechnika - vnitřní kanalizace</t>
  </si>
  <si>
    <t xml:space="preserve">    784 - Dokončovací práce - malby a tapety</t>
  </si>
  <si>
    <t>275352111</t>
  </si>
  <si>
    <t>Bednění základů patek ztracené (neodbedněné)</t>
  </si>
  <si>
    <t>-1451655988</t>
  </si>
  <si>
    <t>"bednění" 306*0,2*0,2*4</t>
  </si>
  <si>
    <t>-684370861</t>
  </si>
  <si>
    <t>0,45*0,2*2</t>
  </si>
  <si>
    <t>1,8*1,5*0,3</t>
  </si>
  <si>
    <t>611142001</t>
  </si>
  <si>
    <t>Potažení vnitřních ploch pletivem v ploše nebo pruzích, na plném podkladu sklovláknitým vtlačením do tmelu stropů</t>
  </si>
  <si>
    <t>657840961</t>
  </si>
  <si>
    <t>"M001" 10,53</t>
  </si>
  <si>
    <t>"M002" 4,66</t>
  </si>
  <si>
    <t>"M003" 9,09</t>
  </si>
  <si>
    <t>"M004" 23,66</t>
  </si>
  <si>
    <t>"M005" 31,68</t>
  </si>
  <si>
    <t>"M006" 49,58</t>
  </si>
  <si>
    <t>"M007" 22,62</t>
  </si>
  <si>
    <t>"M008" 11,44</t>
  </si>
  <si>
    <t>611311131</t>
  </si>
  <si>
    <t>Potažení vnitřních ploch štukem tloušťky do 3 mm vodorovných konstrukcí stropů rovných</t>
  </si>
  <si>
    <t>-175477924</t>
  </si>
  <si>
    <t>612321341</t>
  </si>
  <si>
    <t>Omítka vápenocementová vnitřních ploch nanášená strojně dvouvrstvá, tloušťky jádrové omítky do 10 mm a tloušťky štuku do 3 mm štuková svislých konstrukcí stěn</t>
  </si>
  <si>
    <t>1097645486</t>
  </si>
  <si>
    <t xml:space="preserve">Poznámka k souboru cen:
1. Pro ocenění nanášení omítek v tloušťce jádrové omítky přes 10 mm se použije příplatek za každých dalších i započatých 5 mm. 2. Omítky stropních konstrukcí nanášené na pletivo se oceňují cenami omítek žebrových stropů nebo osamělých trámů. 3. Podkladní a spojovací vrstvy se oceňují cenami souboru cen 61.13-1... této části katalogu. </t>
  </si>
  <si>
    <t>"M001" 2*(5,45+4,3)*2,46</t>
  </si>
  <si>
    <t>"M002" 2*(2,965*1,57)*2,46</t>
  </si>
  <si>
    <t>"M003" 2*(4,375+2,2)*2,46</t>
  </si>
  <si>
    <t>"M004" 2*(5,1+5,3)*2,27</t>
  </si>
  <si>
    <t>"M005" 2*(7,2+4,35)*2,46</t>
  </si>
  <si>
    <t>"M006" 2*(11,45+4,35)*2,74</t>
  </si>
  <si>
    <t>"M007" 2*(5,2+4,35)*2,285</t>
  </si>
  <si>
    <t>"M008" 2*(5,55+2,6)*2,246</t>
  </si>
  <si>
    <t>612321391</t>
  </si>
  <si>
    <t>Omítka vápenocementová vnitřních ploch nanášená strojně Příplatek k cenám za každých dalších i započatých 5 mm tloušťky omítky přes 10 mm stěn</t>
  </si>
  <si>
    <t>445368723</t>
  </si>
  <si>
    <t>374,102*4 'Přepočtené koeficientem množství</t>
  </si>
  <si>
    <t>613321341</t>
  </si>
  <si>
    <t>Omítka vápenocementová vnitřních ploch nanášená strojně dvouvrstvá, tloušťky jádrové omítky do 10 mm a tloušťky štuku do 3 mm štuková svislých konstrukcí pilířů nebo sloupů</t>
  </si>
  <si>
    <t>-2021742270</t>
  </si>
  <si>
    <t>"M005" 4*(0,39+0,36)*2,46</t>
  </si>
  <si>
    <t>613322191</t>
  </si>
  <si>
    <t>Omítka vápenocementová lehčená vnitřních ploch nanášená ručně Příplatek k cenám za každých dalších i započatých 5 mm tloušťky omítky přes 10 mm pilířů nebo sloupů</t>
  </si>
  <si>
    <t>1189951185</t>
  </si>
  <si>
    <t xml:space="preserve">Poznámka k souboru cen:
1. Pro ocenění nanášení omítky v tloušťce jádrové omítky přes 10 mm se použije příplatek za každých dalších i započatých 5 mm. 2. Omítky stropních konstrukcí nanášené na pletivo se oceňují cenami omítek žebrových stropů nebo osamělých trámů. 3. Podkladní a spojovací vrstvy se oceňují cenami souboru cen 61.13-1... této části katalogu. </t>
  </si>
  <si>
    <t>7,38*4 'Přepočtené koeficientem množství</t>
  </si>
  <si>
    <t>631311125</t>
  </si>
  <si>
    <t>Mazanina z betonu prostého bez zvýšených nároků na prostředí tl. přes 80 do 120 mm tř. C 20/25</t>
  </si>
  <si>
    <t>740484878</t>
  </si>
  <si>
    <t xml:space="preserve">Poznámka k souboru cen:
1. Ceny jsou určeny pro mazaniny krycí (pochůzné i pojízdné), popř. podkladní, plovoucí, vyrovnávací nebo oddělující pod potěry, podlahy, průmyslové podlahy, popř. pro podlévání provizorně podklínovaných patek usazených strojů a technologických zařízení (s náležitým zatemováním hutného betonu). 2. Pro mazaniny tlouštěk větších než 240 mm jsou určeny: a) pro mazaniny ukládané na zeminu (v halách apod.) ceny souborů cen 27* 31- Základy z betonu prostého a 27* 32 - Základy z betonu železového, b) pro mazaniny v nadzemních podlažích ceny souboru cen 411 31- . . Beton kleneb. 3. Ceny lze použít i pro betonový okapový chodníček budovy (včetně tvarování rigolového žlábku) v příslušných tloušťkách. Jeho podloží se oceňuje samostatně. 4. V ceně jsou započteny i náklady na: a) základní stržení povrchu mazaniny s urovnáním vibrační lištou nebo dřevěným hladítkem, b) vytvoření dilatačních spár v mazanině bez zaplnění, pokud jsou dilatační spáry vytvářeny při provádění betonáže. Jestliže jsou dilatační spáry řezány dodatečně, oceňují se cenami souboru cen 634 91-11 Řezání dilatačních nebo smršťovacích spár. </t>
  </si>
  <si>
    <t>"M006" 49,58*0,1</t>
  </si>
  <si>
    <t>"M006 patky" 306*0,2*0,2*0,2</t>
  </si>
  <si>
    <t>631311135</t>
  </si>
  <si>
    <t>Mazanina z betonu prostého bez zvýšených nároků na prostředí tl. přes 120 do 240 mm tř. C 20/25</t>
  </si>
  <si>
    <t>-1510655055</t>
  </si>
  <si>
    <t>"M001" 10,53*0,15</t>
  </si>
  <si>
    <t>"M002" 4,66*0,15</t>
  </si>
  <si>
    <t>"M003" 9,09*0,15</t>
  </si>
  <si>
    <t>"M004" 23,66*0,15</t>
  </si>
  <si>
    <t>"M005" 31,68*0,15</t>
  </si>
  <si>
    <t>"M007" 22,62*0,15</t>
  </si>
  <si>
    <t>"M008" 11,44*0,15</t>
  </si>
  <si>
    <t>631319012</t>
  </si>
  <si>
    <t>Příplatek k cenám mazanin za úpravu povrchu mazaniny přehlazením, mazanina tl. přes 80 do 120 mm</t>
  </si>
  <si>
    <t>273495113</t>
  </si>
  <si>
    <t xml:space="preserve">Poznámka k souboru cen:
1. Ceny -9011 až -9023 lze použít pro mazaniny min. tř. C 8/10. 2. V cenách -9011 až -9023 jsou započteny i náklady za přehlazení povrchu mazaniny ocelovým hladítkem. 3. Ceny -9171 až -9175 lze také použít, bude-li do mazaniny vkládána druhá vrstva výztuže nad sebou oddělená vrstvou betonové směsi, kdy se oceňuje druhé stržení povrchu latí rovněž výměrou (m3) celkové tloušťky tří vrstev mazaniny. </t>
  </si>
  <si>
    <t>631319013</t>
  </si>
  <si>
    <t>Příplatek k cenám mazanin za úpravu povrchu mazaniny přehlazením, mazanina tl. přes 120 do 240 mm</t>
  </si>
  <si>
    <t>-472000062</t>
  </si>
  <si>
    <t>631319173</t>
  </si>
  <si>
    <t>Příplatek k cenám mazanin za stržení povrchu spodní vrstvy mazaniny latí před vložením výztuže nebo pletiva pro tl. obou vrstev mazaniny přes 80 do 120 mm</t>
  </si>
  <si>
    <t>1838071275</t>
  </si>
  <si>
    <t>631319175</t>
  </si>
  <si>
    <t>Příplatek k cenám mazanin za stržení povrchu spodní vrstvy mazaniny latí před vložením výztuže nebo pletiva pro tl. obou vrstev mazaniny přes 120 do 240 mm</t>
  </si>
  <si>
    <t>-282737782</t>
  </si>
  <si>
    <t>631362021</t>
  </si>
  <si>
    <t>Výztuž mazanin ze svařovaných sítí z drátů typu KARI</t>
  </si>
  <si>
    <t>-2471406</t>
  </si>
  <si>
    <t>"M006 KARI 8/150" 49,58*1,25*0,0054</t>
  </si>
  <si>
    <t>"M001 KARI 8/100" 10,53*1,25*0,0079</t>
  </si>
  <si>
    <t>"M002 KARI 8/100" 4,66*1,25*0,0079</t>
  </si>
  <si>
    <t>"M003 KARI 8/100" 9,09*1,25*0,0079</t>
  </si>
  <si>
    <t>"M004 KARI 8/100" 23,66*1,25*0,0079</t>
  </si>
  <si>
    <t>"M005 KARI 8/100" 31,68*1,25*0,0079</t>
  </si>
  <si>
    <t>"M007 KARI 8/100" 22,62*1,25*0,0079</t>
  </si>
  <si>
    <t>"M008 KARI 8/100" 11,44*1,25*0,0079</t>
  </si>
  <si>
    <t>632451103</t>
  </si>
  <si>
    <t>Potěr cementový samonivelační ze suchých směsí tloušťky přes 5 do 10 mm</t>
  </si>
  <si>
    <t>2034417187</t>
  </si>
  <si>
    <t>632682111</t>
  </si>
  <si>
    <t>Vyspravení povrchu betonových schodišť rychletuhnoucím polymerem s možností okamžitého zatížení stupňů a podest tl. do 10 mm</t>
  </si>
  <si>
    <t>1617239208</t>
  </si>
  <si>
    <t xml:space="preserve">Poznámka k souboru cen:
1. V cenách jsou započteny i náklady na vyčistění povrchu před vyspravením. </t>
  </si>
  <si>
    <t>9*(0,171+0,29)*1,08</t>
  </si>
  <si>
    <t>2,03*0,98+1,17*1,03+6*0,171*1,2</t>
  </si>
  <si>
    <t>642942611</t>
  </si>
  <si>
    <t>Osazování zárubní nebo rámů kovových dveřních lisovaných nebo z úhelníků bez dveřních křídel, na montážní pěnu, plochy otvoru do 2,5 m2</t>
  </si>
  <si>
    <t>-593767709</t>
  </si>
  <si>
    <t xml:space="preserve">Poznámka k souboru cen:
1. Ceny lze použít i pro osazování zárubní a rámů do stěn z prefadílců např. pórobetonových nebo sesazovaných, které se provádí současně nebo bezprostředně po osazení stěnových dílců; podobně platí u konstrukcí zděných přes 150 mm tloušťky, kde se osazování provádí převážně až po jejich vyzdění. 2. Ceny lze použít i pro osazení ocelových rámů na maltu určených pro zasklívání sklem profilovaným oceňované cenami katalogu 800-787 Zasklívání. 3. V cenách jsou započteny i náklady na kotvení rámů do zdiva. 4. Ceny jsou určeny pro jakýkoliv způsob provádění (např. bodovým přivařením k obnažené výztuži, uklínováním, zalitím pracen apod.). 5. V cenách nejsou započteny náklady na dodávku zárubní nebo rámů, které se oceňují ve specifikaci. </t>
  </si>
  <si>
    <t>55331222</t>
  </si>
  <si>
    <t>zárubeň ocelová pro běžné zdění hranatý profil s drážkou 160 800 L/P</t>
  </si>
  <si>
    <t>-1562932745</t>
  </si>
  <si>
    <t>55331226</t>
  </si>
  <si>
    <t>zárubeň ocelová pro běžné zdění hranatý profil s drážkou 160 1100 L/P</t>
  </si>
  <si>
    <t>710806279</t>
  </si>
  <si>
    <t>953921113</t>
  </si>
  <si>
    <t>Dlaždice betonové na sucho na ploché střechy kladené jednotlivě volně s mezerami např. pro schůdnost po měkké krytině, pro trvalé zatížení krytin, rozměru 400 x 400 mm</t>
  </si>
  <si>
    <t>-163940337</t>
  </si>
  <si>
    <t>"Podkladní betonové dlaždice" 306</t>
  </si>
  <si>
    <t>962032230</t>
  </si>
  <si>
    <t>Bourání zdiva nadzákladového z cihel nebo tvárnic z cihel pálených nebo vápenopískových, na maltu vápennou nebo vápenocementovou, objemu do 1 m3</t>
  </si>
  <si>
    <t>296775262</t>
  </si>
  <si>
    <t>"M007" 1*1*1,2-0,5*0,5*0,8</t>
  </si>
  <si>
    <t>"M005 dočasné rozšíření otvoru" 0,2*0,45*2</t>
  </si>
  <si>
    <t>965042241</t>
  </si>
  <si>
    <t>Bourání mazanin betonových nebo z litého asfaltu tl. přes 100 mm, plochy přes 4 m2</t>
  </si>
  <si>
    <t>-2049821454</t>
  </si>
  <si>
    <t>968072455</t>
  </si>
  <si>
    <t>Vybourání kovových rámů oken s křídly, dveřních zárubní, vrat, stěn, ostění nebo obkladů dveřních zárubní, plochy do 2 m2</t>
  </si>
  <si>
    <t>1987285993</t>
  </si>
  <si>
    <t xml:space="preserve">Poznámka k souboru cen:
1. V cenách -2244 až -2559 jsou započteny i náklady na vyvěšení křídel. 2. Cenou -2641 se oceňuje i vybourání nosné ocelové konstrukce pro sádrokartonové příčky. </t>
  </si>
  <si>
    <t>5*0,8*2</t>
  </si>
  <si>
    <t>1*2</t>
  </si>
  <si>
    <t>978035127</t>
  </si>
  <si>
    <t>Odstranění tenkovrstvých omítek nebo štuku tloušťky přes 2 mm odsekáním, rozsahu přes 50 do 100%</t>
  </si>
  <si>
    <t>1849573446</t>
  </si>
  <si>
    <t>985111111</t>
  </si>
  <si>
    <t>Otlučení nebo odsekání vrstev omítek stěn</t>
  </si>
  <si>
    <t>1324505290</t>
  </si>
  <si>
    <t xml:space="preserve">Poznámka k souboru cen:
1. Množství měrných jednotek se určuje v m2 odsekané nebo otlučené plochy. 2. V cenách -1111 až -1131 jsou započteny i náklady na: a) otlučení staré malty ze zdiva a vyčištění spár, b) odstranění zbytků malty z líce zdiva ocelovým kartáčem. 3. V cenách -1211 až -1233 jsou započteny i náklady na odsekání vrstvy rozrušeného betonu. 4. V cenách nejsou započteny náklady na tryskání pokladu pískem, očištění pokladu stlačeným vzduchem nebo tlakovou vodou; tyto práce se oceňují cenami souboru cen 985 13- Očištění ploch. </t>
  </si>
  <si>
    <t>"M005" 2*(7,2+4,35)*2,46+4*(0,39+0,36)*2,46</t>
  </si>
  <si>
    <t>98511211R1</t>
  </si>
  <si>
    <t>Odsekání degradovaného betonu schodiště, tloušťky do 10 mm</t>
  </si>
  <si>
    <t>-2128262001</t>
  </si>
  <si>
    <t xml:space="preserve">Poznámka k souboru cen:
1. V ceně -2111 až -2133 jsou započteny i náklady na odstranění degradovaného betonu ručním pneumatickým kladivem s dočištěním k obnažení betonářské výztuže a jejím ručním očištěním. </t>
  </si>
  <si>
    <t>985112193</t>
  </si>
  <si>
    <t>Odsekání degradovaného betonu Příplatek k cenám za plochu do 10 m2 jednotlivě</t>
  </si>
  <si>
    <t>1238797810</t>
  </si>
  <si>
    <t>985131111</t>
  </si>
  <si>
    <t>Očištění ploch stěn, rubu kleneb a podlah tlakovou vodou</t>
  </si>
  <si>
    <t>-993162932</t>
  </si>
  <si>
    <t xml:space="preserve">Poznámka k souboru cen:
1. V cenách jsou započteny i náklady na dodání všech hmot. 2. V cenách očištění ploch pískem jsou započteny i náklady smetení písku dohromady nebo naložení na dopravní prostředek. 3. V cenách očištění ploch pískem nejsou započteny náklady na odvoz písku, které se oceňují cenami odvozu suti příslušného katalogu pro objekt, na kterém se práce provádí. </t>
  </si>
  <si>
    <t>374,102</t>
  </si>
  <si>
    <t>985132111</t>
  </si>
  <si>
    <t>Očištění ploch líce kleneb a podhledů tlakovou vodou</t>
  </si>
  <si>
    <t>1265649719</t>
  </si>
  <si>
    <t>163,26</t>
  </si>
  <si>
    <t>997013153</t>
  </si>
  <si>
    <t>Vnitrostaveništní doprava suti a vybouraných hmot vodorovně do 50 m svisle s omezením mechanizace pro budovy a haly výšky přes 9 do 12 m</t>
  </si>
  <si>
    <t>-1128619861</t>
  </si>
  <si>
    <t>193296597</t>
  </si>
  <si>
    <t>834693914</t>
  </si>
  <si>
    <t>65,41*15 'Přepočtené koeficientem množství</t>
  </si>
  <si>
    <t>-2044002384</t>
  </si>
  <si>
    <t>998011002</t>
  </si>
  <si>
    <t>Přesun hmot pro budovy občanské výstavby, bydlení, výrobu a služby s nosnou svislou konstrukcí zděnou z cihel, tvárnic nebo kamene vodorovná dopravní vzdálenost do 100 m pro budovy výšky přes 6 do 12 m</t>
  </si>
  <si>
    <t>38029338</t>
  </si>
  <si>
    <t>721</t>
  </si>
  <si>
    <t>Zdravotechnika - vnitřní kanalizace</t>
  </si>
  <si>
    <t>721174063</t>
  </si>
  <si>
    <t>Potrubí z plastových trub polypropylenové větrací DN 110</t>
  </si>
  <si>
    <t>-950559098</t>
  </si>
  <si>
    <t xml:space="preserve">Poznámka k souboru cen:
1. Cenami -3315 až -3317 se oceňuje svislé potrubí od střešního vtoku po čisticí kus. 2. Ochrany odpadního a připojovacího potrubí z plastových trub se oceňují cenami souboru cen 722 18- . . Ochrana potrubí, části A 02. 3. V cenách potrubí z polyetylenových trub jsou započteny náklady na montáž kotevních prvků, jejich dodání se oceňuje ve specifikaci. </t>
  </si>
  <si>
    <t>"do stěny DN100" 3,6</t>
  </si>
  <si>
    <t>721174065</t>
  </si>
  <si>
    <t>Potrubí z plastových trub polypropylenové větrací DN 150</t>
  </si>
  <si>
    <t>-1565627715</t>
  </si>
  <si>
    <t>"do komínu" 14</t>
  </si>
  <si>
    <t>286157R1</t>
  </si>
  <si>
    <t xml:space="preserve">HT větrací hlavice </t>
  </si>
  <si>
    <t>1894954180</t>
  </si>
  <si>
    <t>998721101</t>
  </si>
  <si>
    <t>Přesun hmot pro vnitřní kanalizace stanovený z hmotnosti přesunovaného materiálu vodorovná dopravní vzdálenost do 50 m v objektech výšky do 6 m</t>
  </si>
  <si>
    <t>-1835475258</t>
  </si>
  <si>
    <t>998721181</t>
  </si>
  <si>
    <t>Přesun hmot pro vnitřní kanalizace stanovený z hmotnosti přesunovaného materiálu Příplatek k ceně za přesun prováděný bez použití mechanizace pro jakoukoliv výšku objektu</t>
  </si>
  <si>
    <t>-1509336812</t>
  </si>
  <si>
    <t>762810136</t>
  </si>
  <si>
    <t>Záklop stropů z cementotřískových desek jednovrstvých šroubovaných na rošt na sraz, tloušťky desky 22 mm</t>
  </si>
  <si>
    <t>-645328768</t>
  </si>
  <si>
    <t>"M006 bednění" 49,58</t>
  </si>
  <si>
    <t>998762102</t>
  </si>
  <si>
    <t>Přesun hmot pro konstrukce tesařské stanovený z hmotnosti přesunovaného materiálu vodorovná dopravní vzdálenost do 50 m v objektech výšky přes 6 do 12 m</t>
  </si>
  <si>
    <t>1942343734</t>
  </si>
  <si>
    <t>-1534783088</t>
  </si>
  <si>
    <t>766660001</t>
  </si>
  <si>
    <t>Montáž dveřních křídel dřevěných nebo plastových otevíravých do ocelové zárubně povrchově upravených jednokřídlových, šířky do 800 mm</t>
  </si>
  <si>
    <t>-2110556526</t>
  </si>
  <si>
    <t>61162857.D1</t>
  </si>
  <si>
    <t>dveře D01 vnitřní foliované plné 1křídlové 80x197 cm, vč. kování a příslušenství dle popisu ve výpisu dveří</t>
  </si>
  <si>
    <t>2087101633</t>
  </si>
  <si>
    <t>766660002</t>
  </si>
  <si>
    <t>Montáž dveřních křídel dřevěných nebo plastových otevíravých do ocelové zárubně povrchově upravených jednokřídlových, šířky přes 800 mm</t>
  </si>
  <si>
    <t>-1150645892</t>
  </si>
  <si>
    <t>61162857.D2</t>
  </si>
  <si>
    <t>dveře D01 vnitřní foliované plné 1křídlové 100x197 cm, vč. kování a příslušenství dle popisu ve výpisu dveří</t>
  </si>
  <si>
    <t>-1384173831</t>
  </si>
  <si>
    <t>766694111</t>
  </si>
  <si>
    <t>Montáž ostatních truhlářských konstrukcí parapetních desek dřevěných nebo plastových šířky do 300 mm, délky do 1000 mm</t>
  </si>
  <si>
    <t>2019624820</t>
  </si>
  <si>
    <t xml:space="preserve">Poznámka k souboru cen:
1. Cenami -8111 a -8112 se oceňuje montáž vrat oboru JKPOV 611. 2. Cenami -97 . . nelze oceňovat venkovní krycí lišty balkónových dveří; tato montáž se oceňuje cenou -1610. </t>
  </si>
  <si>
    <t>61144402</t>
  </si>
  <si>
    <t>parapet plastový vnitřní - komůrkový 30,5 x 2 x 100 cm</t>
  </si>
  <si>
    <t>1340492111</t>
  </si>
  <si>
    <t>61144019</t>
  </si>
  <si>
    <t>koncovka k parapetu plastovému vnitřnímu 1 pár</t>
  </si>
  <si>
    <t>-1026075157</t>
  </si>
  <si>
    <t>766694121</t>
  </si>
  <si>
    <t>Montáž ostatních truhlářských konstrukcí parapetních desek dřevěných nebo plastových šířky přes 300 mm, délky do 1000 mm</t>
  </si>
  <si>
    <t>1064591151</t>
  </si>
  <si>
    <t>61144405.1</t>
  </si>
  <si>
    <t>parapet plastový vnitřní - komůrkový 45 x 2 x 100 cm</t>
  </si>
  <si>
    <t>232392502</t>
  </si>
  <si>
    <t>998766102</t>
  </si>
  <si>
    <t>Přesun hmot pro konstrukce truhlářské stanovený z hmotnosti přesunovaného materiálu vodorovná dopravní vzdálenost do 50 m v objektech výšky přes 6 do 12 m</t>
  </si>
  <si>
    <t>1440460758</t>
  </si>
  <si>
    <t>998766181</t>
  </si>
  <si>
    <t>Přesun hmot pro konstrukce truhlářské stanovený z hmotnosti přesunovaného materiálu Příplatek k ceně za přesun prováděný bez použití mechanizace pro jakoukoliv výšku objektu</t>
  </si>
  <si>
    <t>-1329062107</t>
  </si>
  <si>
    <t>7672201R1</t>
  </si>
  <si>
    <t xml:space="preserve">Vaspravení a nový nátěr schodišťového zábradlí </t>
  </si>
  <si>
    <t>-1955078323</t>
  </si>
  <si>
    <t xml:space="preserve">Poznámka k souboru cen:
1. Cenou -0550 nelze oceňovat montáž osazení samostatného sloupku vertikálně průběžného schodištěm; tyto práce lze oceňovat cenami souboru cen 767 99- . . Montáž ostatních atypických zámečnických konstrukcí. 2. V cenách nejsou započteny náklady na: a) vytvoření ohybu nebo ohybníku; tyto práce se oceňují cenou 767 22-0191 nebo -0490 Příplatek za vytvoření ohybu, b) montáž hliníkových krycích lišt; tyto práce se oceňují cenami 767 89-6110 až -6115 Montáž lišt a okopových plechů, c) montáž výplně tvarovaným plechem. 3. Montáž madel se oceňuje cenami souboru cen 767 16- . . Montáž zábradlí rovného; množství se určuje v m v ose madla. </t>
  </si>
  <si>
    <t>767810122</t>
  </si>
  <si>
    <t>Montáž větracích mřížek ocelových kruhových, průměru přes 100 do 200 mm</t>
  </si>
  <si>
    <t>-264722316</t>
  </si>
  <si>
    <t xml:space="preserve">Poznámka k souboru cen:
1. Ceny jsou kalkulovány pro osazení větracích mřížek do předem připravené konstrukce. </t>
  </si>
  <si>
    <t>55341428</t>
  </si>
  <si>
    <t>mřížka větrací nerezová 150 kruhová se síťovinou</t>
  </si>
  <si>
    <t>-546285536</t>
  </si>
  <si>
    <t>771474112</t>
  </si>
  <si>
    <t>Montáž soklíků z dlaždic keramických lepených flexibilním lepidlem rovných výšky přes 65 do 90 mm</t>
  </si>
  <si>
    <t>553887135</t>
  </si>
  <si>
    <t>2*(5,1+5,3)</t>
  </si>
  <si>
    <t>5976133R1</t>
  </si>
  <si>
    <t>sokl - podlahy</t>
  </si>
  <si>
    <t>454423739</t>
  </si>
  <si>
    <t>20,8*1,1 'Přepočtené koeficientem množství</t>
  </si>
  <si>
    <t>771574131</t>
  </si>
  <si>
    <t>Montáž podlah z dlaždic keramických lepených flexibilním lepidlem režných nebo glazovaných protiskluzných nebo reliefovaných do 50 ks/ m2</t>
  </si>
  <si>
    <t>-2035254178</t>
  </si>
  <si>
    <t>5976129R1</t>
  </si>
  <si>
    <t>dlaždice keramické podlahové R10</t>
  </si>
  <si>
    <t>352407010</t>
  </si>
  <si>
    <t>23,66*1,1 'Přepočtené koeficientem množství</t>
  </si>
  <si>
    <t>771591111</t>
  </si>
  <si>
    <t>Podlahy - ostatní práce penetrace podkladu</t>
  </si>
  <si>
    <t>-1889503326</t>
  </si>
  <si>
    <t xml:space="preserve">Poznámka k souboru cen:
1. Množství měrných jednotek u ceny -1185 se stanoví podle počtu řezaných dlaždic, nezávisle na jejich velikosti. 2. Položkou -1185 lze ocenit provádění více řezů na jednom kusu dlažby. </t>
  </si>
  <si>
    <t>771591171</t>
  </si>
  <si>
    <t>Podlahy - ostatní práce montáž ukončujícího profilu pro plynulý přechod (dlažba-koberec apod.)</t>
  </si>
  <si>
    <t>-762871448</t>
  </si>
  <si>
    <t>55343110</t>
  </si>
  <si>
    <t>profil přechodový Al narážecí 30 mm stříbro</t>
  </si>
  <si>
    <t>-1428739001</t>
  </si>
  <si>
    <t>1*1,1 'Přepočtené koeficientem množství</t>
  </si>
  <si>
    <t>998771102</t>
  </si>
  <si>
    <t>Přesun hmot pro podlahy z dlaždic stanovený z hmotnosti přesunovaného materiálu vodorovná dopravní vzdálenost do 50 m v objektech výšky přes 6 do 12 m</t>
  </si>
  <si>
    <t>-147762773</t>
  </si>
  <si>
    <t>998771181</t>
  </si>
  <si>
    <t>Přesun hmot pro podlahy z dlaždic stanovený z hmotnosti přesunovaného materiálu Příplatek k ceně za přesun prováděný bez použití mechanizace pro jakoukoliv výšku objektu</t>
  </si>
  <si>
    <t>-689318446</t>
  </si>
  <si>
    <t>783314101</t>
  </si>
  <si>
    <t>Základní nátěr zámečnických konstrukcí jednonásobný syntetický</t>
  </si>
  <si>
    <t>-418461805</t>
  </si>
  <si>
    <t>"zárubně" 8*2</t>
  </si>
  <si>
    <t>783315101</t>
  </si>
  <si>
    <t>Mezinátěr zámečnických konstrukcí jednonásobný syntetický standardní</t>
  </si>
  <si>
    <t>-177721927</t>
  </si>
  <si>
    <t>783317101</t>
  </si>
  <si>
    <t>Krycí nátěr (email) zámečnických konstrukcí jednonásobný syntetický standardní</t>
  </si>
  <si>
    <t>1652298119</t>
  </si>
  <si>
    <t>783901203</t>
  </si>
  <si>
    <t>Příprava podkladu dřevěných podlah před provedením nátěrů broušení jemné</t>
  </si>
  <si>
    <t>616093776</t>
  </si>
  <si>
    <t>"schodiště" 8,907</t>
  </si>
  <si>
    <t>783901403</t>
  </si>
  <si>
    <t>Příprava podkladu dřevěných podlah před provedením nátěrů očištění vysátí</t>
  </si>
  <si>
    <t>1443982544</t>
  </si>
  <si>
    <t>783933151</t>
  </si>
  <si>
    <t>Penetrační nátěr betonových podlah hladkých (z pohledového nebo gletovaného betonu, stěrky apod.) epoxidový</t>
  </si>
  <si>
    <t>-946297087</t>
  </si>
  <si>
    <t>783937163</t>
  </si>
  <si>
    <t>Krycí (uzavírací) nátěr betonových podlah dvojnásobný epoxidový rozpouštědlový</t>
  </si>
  <si>
    <t>-654692908</t>
  </si>
  <si>
    <t>784</t>
  </si>
  <si>
    <t>Dokončovací práce - malby a tapety</t>
  </si>
  <si>
    <t>784181101</t>
  </si>
  <si>
    <t>Penetrace podkladu jednonásobná základní akrylátová v místnostech výšky do 3,80 m</t>
  </si>
  <si>
    <t>251726264</t>
  </si>
  <si>
    <t>784211101</t>
  </si>
  <si>
    <t>Malby z malířských směsí otěruvzdorných za mokra dvojnásobné, bílé za mokra otěruvzdorné výborně v místnostech výšky do 3,80 m</t>
  </si>
  <si>
    <t>-853457902</t>
  </si>
  <si>
    <t>02b - Interiér 1NP</t>
  </si>
  <si>
    <t xml:space="preserve">    773 - Podlahy z litého teraca</t>
  </si>
  <si>
    <t xml:space="preserve">    776 - Podlahy povlakové</t>
  </si>
  <si>
    <t xml:space="preserve">    781 - Dokončovací práce - obklady</t>
  </si>
  <si>
    <t>M - Práce a dodávky M</t>
  </si>
  <si>
    <t xml:space="preserve">    21-M - Elektromontáže</t>
  </si>
  <si>
    <t>Zdivo z tvárnic pórobetonových, přizdívky otvorů</t>
  </si>
  <si>
    <t>-1489940566</t>
  </si>
  <si>
    <t>"zazdění otvorů" 0,5*1*2,2</t>
  </si>
  <si>
    <t>317142412</t>
  </si>
  <si>
    <t>Překlady nenosné prefabrikované z pórobetonu přímé osazené do tenkého maltového lože v příčkách tloušťky 75 mm, délky překladu přes 1000 do 1250 mm</t>
  </si>
  <si>
    <t>-883541951</t>
  </si>
  <si>
    <t xml:space="preserve">Poznámka k souboru cen:
1. V cenách jsou započteny náklady na dodání a uložení překladu, včetně podmazání ložné plochy tenkovrstvou maltou. </t>
  </si>
  <si>
    <t>317142432</t>
  </si>
  <si>
    <t>Překlady nenosné prefabrikované z pórobetonu přímé osazené do tenkého maltového lože v příčkách tloušťky 125 mm, délky překladu přes 1000 do 1250 mm</t>
  </si>
  <si>
    <t>2043893992</t>
  </si>
  <si>
    <t>-1768528380</t>
  </si>
  <si>
    <t>"P1 2xI140" 1,3*2*0,0144</t>
  </si>
  <si>
    <t>-325676504</t>
  </si>
  <si>
    <t>342272215</t>
  </si>
  <si>
    <t>Příčky z pórobetonových tvárnic hladkých na tenké maltové lože objemová hmotnost do 500 kg/m3, tloušťka příčky 75 mm</t>
  </si>
  <si>
    <t>844680207</t>
  </si>
  <si>
    <t>2,8*(1+0,9)-0,7*2</t>
  </si>
  <si>
    <t>342272235</t>
  </si>
  <si>
    <t>Příčky z pórobetonových tvárnic hladkých na tenké maltové lože objemová hmotnost do 500 kg/m3, tloušťka příčky 125 mm</t>
  </si>
  <si>
    <t>-323087552</t>
  </si>
  <si>
    <t>(4,48*2+2,85+1,84+0,82+0,75+1,765+1,49+1,7)*3,135+(1,765+1)*2,8</t>
  </si>
  <si>
    <t>"otvory" 1,5*2,1+0,9*2+0,8*2+0,7*2*4</t>
  </si>
  <si>
    <t>-678764182</t>
  </si>
  <si>
    <t>2*0,14*1,3</t>
  </si>
  <si>
    <t>346272266</t>
  </si>
  <si>
    <t>Přizdívky z pórobetonových tvárnic objemová hmotnost do 500 kg/m3, na tenké maltové lože, tloušťka přizdívky 200 mm</t>
  </si>
  <si>
    <t>792028215</t>
  </si>
  <si>
    <t>"zazdění niky" 1*1,3</t>
  </si>
  <si>
    <t>"předsazená nika" (0,8+0,4)*2,1</t>
  </si>
  <si>
    <t>371917956</t>
  </si>
  <si>
    <t>1482172821</t>
  </si>
  <si>
    <t>612142001</t>
  </si>
  <si>
    <t>Potažení vnitřních ploch pletivem v ploše nebo pruzích, na plném podkladu sklovláknitým vtlačením do tmelu stěn</t>
  </si>
  <si>
    <t>-1041598827</t>
  </si>
  <si>
    <t>"M109" 3,075*(11,135+9,46+0,15+8,45+1+3,56+0,9+3,5+1,5)+2,71*(6*0,4+2*0,6)+2,735*(2*0,9+0,6)</t>
  </si>
  <si>
    <t>"M109 nosníky" (3,075-2,63)*(3,03+1,4)*2+(3,075-2,71)*(5,26+0,4)*2+(3,075-2,735)*(2,55+0,24+5,14)</t>
  </si>
  <si>
    <t>"M102" 1,15*(4,5+1,93+1,11+5,87+4,53)</t>
  </si>
  <si>
    <t>"M103" 1,35*2*(3,355+1,575+0,125+1,49)</t>
  </si>
  <si>
    <t>"M104" 2*(1,49+1)*1,35</t>
  </si>
  <si>
    <t>"M105" 2*(1,765+1)*1,35</t>
  </si>
  <si>
    <t>"M106" 2*(2,9+2,66+0,9)*1,35</t>
  </si>
  <si>
    <t>"M107" 2*(1,84+2)*1,35</t>
  </si>
  <si>
    <t>"M109" (5,64+2*1+2*0,15)*1,35</t>
  </si>
  <si>
    <t>"M110" 2*(1,575+1)*1,35</t>
  </si>
  <si>
    <t>612311131</t>
  </si>
  <si>
    <t>Potažení vnitřních ploch štukem tloušťky do 3 mm svislých konstrukcí stěn</t>
  </si>
  <si>
    <t>1736132583</t>
  </si>
  <si>
    <t>612325403</t>
  </si>
  <si>
    <t>Oprava vápenocementové omítky vnitřních ploch hrubé, tloušťky do 20 mm stěn, v rozsahu opravované plochy přes 30 do 50%</t>
  </si>
  <si>
    <t>-1655310298</t>
  </si>
  <si>
    <t xml:space="preserve">Poznámka k souboru cen:
1. Pro ocenění opravy omítek plochy do 1 m2 se použijí ceny souboru cen 61. 32-52.. Vápenocementová omítka jednotlivých malých ploch. </t>
  </si>
  <si>
    <t>"M 109 nosníky" (3,075-2,63)*(3,03+1,4)*2+(3,075-2,71)*(5,26+0,4)*2+(3,075-2,735)*(2,55+0,24+5,14)</t>
  </si>
  <si>
    <t>"M103" 4,448*3,135</t>
  </si>
  <si>
    <t>632451111</t>
  </si>
  <si>
    <t>Potěr cementový samonivelační ze suchých směsí tloušťky přes 25 do 30 mm</t>
  </si>
  <si>
    <t>505476501</t>
  </si>
  <si>
    <t>"M101" 1,8*3,05+2*3,05</t>
  </si>
  <si>
    <t>"M102" 38,5</t>
  </si>
  <si>
    <t>"M103" 10,4</t>
  </si>
  <si>
    <t>"M104" 1,5</t>
  </si>
  <si>
    <t>"M105" 1,77</t>
  </si>
  <si>
    <t>"M106" 5,58</t>
  </si>
  <si>
    <t xml:space="preserve">"M107" 3,76 </t>
  </si>
  <si>
    <t>"M108" 8,43</t>
  </si>
  <si>
    <t>"M109" 91,83</t>
  </si>
  <si>
    <t>"M110" 1,58"</t>
  </si>
  <si>
    <t>1366579933</t>
  </si>
  <si>
    <t>503753991</t>
  </si>
  <si>
    <t>55331220</t>
  </si>
  <si>
    <t>zárubeň ocelová pro běžné zdění hranatý profil s drážkou 160 700 L/P</t>
  </si>
  <si>
    <t>574511767</t>
  </si>
  <si>
    <t>1,81818181818182*1,1 'Přepočtené koeficientem množství</t>
  </si>
  <si>
    <t>55331224</t>
  </si>
  <si>
    <t>zárubeň ocelová pro běžné zdění hranatý profil s drážkou 160 900 L/P</t>
  </si>
  <si>
    <t>1650232935</t>
  </si>
  <si>
    <t>0,909090909090909*1,1 'Přepočtené koeficientem množství</t>
  </si>
  <si>
    <t>55331226R1</t>
  </si>
  <si>
    <t>zárubeň ocelová pro běžné zdění hranatý profil s drážkou 160 1175 L/P</t>
  </si>
  <si>
    <t>-252134902</t>
  </si>
  <si>
    <t>949101111</t>
  </si>
  <si>
    <t>Lešení pomocné pracovní pro objekty pozemních staveb pro zatížení do 150 kg/m2, o výšce lešeňové podlahy do 1,9 m</t>
  </si>
  <si>
    <t>1434543052</t>
  </si>
  <si>
    <t xml:space="preserve">Poznámka k souboru cen:
1. V ceně jsou započteny i náklady na montáž, opotřebení a demontáž lešení. 2. V ceně nejsou započteny náklady na manipulaci s lešením; tyto jsou již zahrnuty v cenách příslušných stavebních prací. 3. Množství měrných jednotek se určuje m2 podlahové plochy, na které se práce provádí. </t>
  </si>
  <si>
    <t>962031133</t>
  </si>
  <si>
    <t>Bourání příček z cihel, tvárnic nebo příčkovek z cihel pálených, plných nebo dutých na maltu vápennou nebo vápenocementovou, tl. do 150 mm</t>
  </si>
  <si>
    <t>-1796087245</t>
  </si>
  <si>
    <t>4,48*3,2-0,9*2</t>
  </si>
  <si>
    <t>3,03*3,2</t>
  </si>
  <si>
    <t>1,85*2*3,2-0,9*2-2*0,6*2</t>
  </si>
  <si>
    <t>1,28*2,78</t>
  </si>
  <si>
    <t>1,65*3,1</t>
  </si>
  <si>
    <t>2,78*3,1</t>
  </si>
  <si>
    <t>2,4*3,1-0,9*2</t>
  </si>
  <si>
    <t>2,66*3,1</t>
  </si>
  <si>
    <t>2*2,71</t>
  </si>
  <si>
    <t>(2+1,5+0,77)*3,1-0,7*2</t>
  </si>
  <si>
    <t>-1490524886</t>
  </si>
  <si>
    <t>3*0,6*2</t>
  </si>
  <si>
    <t>0,8*2</t>
  </si>
  <si>
    <t>0,9*2</t>
  </si>
  <si>
    <t>971033641</t>
  </si>
  <si>
    <t>Vybourání otvorů ve zdivu základovém nebo nadzákladovém z cihel, tvárnic, příčkovek z cihel pálených na maltu vápennou nebo vápenocementovou plochy do 4 m2, tl. do 300 mm</t>
  </si>
  <si>
    <t>-20466372</t>
  </si>
  <si>
    <t>1*2,2</t>
  </si>
  <si>
    <t>997013113</t>
  </si>
  <si>
    <t>Vnitrostaveništní doprava suti a vybouraných hmot vodorovně do 50 m svisle s použitím mechanizace pro budovy a haly výšky přes 9 do 12 m</t>
  </si>
  <si>
    <t>-817242223</t>
  </si>
  <si>
    <t>1598340613</t>
  </si>
  <si>
    <t>-1698696354</t>
  </si>
  <si>
    <t>37,363*15 'Přepočtené koeficientem množství</t>
  </si>
  <si>
    <t>809590826</t>
  </si>
  <si>
    <t>998017002</t>
  </si>
  <si>
    <t>Přesun hmot pro budovy občanské výstavby, bydlení, výrobu a služby s omezením mechanizace vodorovná dopravní vzdálenost do 100 m pro budovy s jakoukoliv nosnou konstrukcí výšky přes 6 do 12 m</t>
  </si>
  <si>
    <t>1857219310</t>
  </si>
  <si>
    <t>766211400</t>
  </si>
  <si>
    <t>Montáž madel schodišťových dřevěných z jednoho kusu dílčích, šířky do 150 mm</t>
  </si>
  <si>
    <t>-1125748420</t>
  </si>
  <si>
    <t xml:space="preserve">Poznámka k souboru cen:
1. Cenami -1400 až -1720 se oceňují madla o průřezu větším než 25 cm2. 2. V cenách -1400 až -1720 není započtena dodávka montážního materiálu; tato dodávka se oceňuje ve specifikaci. </t>
  </si>
  <si>
    <t>606R1</t>
  </si>
  <si>
    <t>schodišťové madlo dub, lakované</t>
  </si>
  <si>
    <t>-708142390</t>
  </si>
  <si>
    <t>766211811</t>
  </si>
  <si>
    <t>Demontáž madel schodišťových</t>
  </si>
  <si>
    <t>677519308</t>
  </si>
  <si>
    <t>4*3,5</t>
  </si>
  <si>
    <t>1109684768</t>
  </si>
  <si>
    <t>"M104" 1,25*(0,33+0,37+0,595+3,03+0,66+0,46*2+0,52*2+0,99+0,82+0,62+5,77-0,9+0,6)</t>
  </si>
  <si>
    <t>"M104" 2*(0,6+2,54+0,4+2,779+0,59+0,24*2+2,661+0,4+0,835+1,815+9,98+1,78*3-0,6*2-1,165*3)</t>
  </si>
  <si>
    <t>"M107" 1,25*(2*(5,48+4,48)-2*1,18-0,9-1,275)</t>
  </si>
  <si>
    <t>"M108" 1,25*(2*(7,8+5,64)-1,275-2*1,1-2,06)</t>
  </si>
  <si>
    <t>766411822</t>
  </si>
  <si>
    <t>Demontáž obložení stěn podkladových roštů</t>
  </si>
  <si>
    <t>1902493525</t>
  </si>
  <si>
    <t xml:space="preserve">Poznámka k souboru cen:
1. Cenami nelze oceňovat demontáž obložení stěn výšky přes 2,5 m; tyto práce se oceňují cenami souboru cen 766 42-18 Demontáž obložení podhledů. </t>
  </si>
  <si>
    <t>-1643577992</t>
  </si>
  <si>
    <t>-2126286657</t>
  </si>
  <si>
    <t>61162854.D4</t>
  </si>
  <si>
    <t>dveře D04 vnitřní foliované plné 1křídlové 70x197 cm, vč kování a dle popisu ve výpisu dveří</t>
  </si>
  <si>
    <t>1396294975</t>
  </si>
  <si>
    <t>-284138103</t>
  </si>
  <si>
    <t>61162860.D3</t>
  </si>
  <si>
    <t>dveře D03 vnitřní foliované plné 1křídlové 90x197 cm, vč. kování a popisu dle výpisu dveří</t>
  </si>
  <si>
    <t>1136809296</t>
  </si>
  <si>
    <t>61162860.D9</t>
  </si>
  <si>
    <t>dveře D09 vnitřní foliované plné 1křídlové 117,5x197 cm, vč. kování a popusu dle výpisu dveří</t>
  </si>
  <si>
    <t>858850594</t>
  </si>
  <si>
    <t>766660171</t>
  </si>
  <si>
    <t>Montáž dveřních křídel dřevěných nebo plastových otevíravých do obložkové zárubně povrchově upravených jednokřídlových, šířky do 800 mm</t>
  </si>
  <si>
    <t>2044929675</t>
  </si>
  <si>
    <t>61162854.D6</t>
  </si>
  <si>
    <t>dveře D06 vnitřní foliované plné 1křídlové 70x197 cm, vč kování a dle popisu ve výpisu dveří</t>
  </si>
  <si>
    <t>-1401788404</t>
  </si>
  <si>
    <t>61162860.D7</t>
  </si>
  <si>
    <t>dveře D07 vnitřní foliované plné 1křídlové 90x197 cm, vč. kování a popisu dle výpisu dveří</t>
  </si>
  <si>
    <t>-128178395</t>
  </si>
  <si>
    <t>7666607R1</t>
  </si>
  <si>
    <t>D+M dveřních doplňků - madlo na dveře WC invalida</t>
  </si>
  <si>
    <t>1502922395</t>
  </si>
  <si>
    <t>766682111</t>
  </si>
  <si>
    <t>Montáž zárubní dřevěných, plastových nebo z lamina obložkových, pro dveře jednokřídlové, tloušťky stěny do 170 mm</t>
  </si>
  <si>
    <t>1557355187</t>
  </si>
  <si>
    <t xml:space="preserve">Poznámka k souboru cen:
1. V cenách montáže zárubní jsou započteny i náklady na zaměření, vyklínování, horizontální i vertikální vyrovnání zárubně, ukotvení a vyplnění spáry mezi rámem a ostěním polyuretanovou pěnou, včetně zednického začištění. </t>
  </si>
  <si>
    <t>61182262</t>
  </si>
  <si>
    <t>zárubeň obložková pro dveře 1křídlové 60,70,80,90x197cm tl 6-17cm fólie dub,buk a bílá</t>
  </si>
  <si>
    <t>-798717129</t>
  </si>
  <si>
    <t>1036177702</t>
  </si>
  <si>
    <t>61144400.1</t>
  </si>
  <si>
    <t>parapet plastový vnitřní - komůrkový 15 x 2 x 100 cm</t>
  </si>
  <si>
    <t>-1904448331</t>
  </si>
  <si>
    <t>61144401</t>
  </si>
  <si>
    <t>parapet plastový vnitřní - komůrkový 26 x 2 x 100 cm</t>
  </si>
  <si>
    <t>-509792451</t>
  </si>
  <si>
    <t>1702868297</t>
  </si>
  <si>
    <t>766695213</t>
  </si>
  <si>
    <t>Montáž ostatních truhlářských konstrukcí prahů dveří jednokřídlových, šířky přes 100 mm</t>
  </si>
  <si>
    <t>-1510037089</t>
  </si>
  <si>
    <t>61187141</t>
  </si>
  <si>
    <t>práh dveřní dřevěný dubový tl 2cm dl 72cm š 15cm</t>
  </si>
  <si>
    <t>1021414746</t>
  </si>
  <si>
    <t>61187161</t>
  </si>
  <si>
    <t>práh dveřní dřevěný dubový tl 2cm dl 82cm š 15cm</t>
  </si>
  <si>
    <t>-1640355772</t>
  </si>
  <si>
    <t>61187221</t>
  </si>
  <si>
    <t>práh dveřní dřevěný dubový tl 2cm dl 127cm š 15cm</t>
  </si>
  <si>
    <t>295031776</t>
  </si>
  <si>
    <t>61187181</t>
  </si>
  <si>
    <t>práh dveřní dřevěný dubový tl 2cm dl 92cm š 15cm</t>
  </si>
  <si>
    <t>-1854325570</t>
  </si>
  <si>
    <t>766812840</t>
  </si>
  <si>
    <t>Demontáž kuchyňských linek dřevěných nebo kovových včetně skříněk uchycených na stěně, délky přes 1800 do 2100 mm</t>
  </si>
  <si>
    <t>1073067971</t>
  </si>
  <si>
    <t xml:space="preserve">Poznámka k souboru cen:
1. Pro volbu ceny demontáže kuchyňských linek je rozhodující délka horních skříněk. </t>
  </si>
  <si>
    <t>-1931532785</t>
  </si>
  <si>
    <t xml:space="preserve">Obroušení, vyspravení a nový nátěr schodišťového zábradlí </t>
  </si>
  <si>
    <t>-1202090570</t>
  </si>
  <si>
    <t>"zábradlí v zrcadle schodiště a na stěnách" 1</t>
  </si>
  <si>
    <t>767661811</t>
  </si>
  <si>
    <t>Demontáž mříží pevných nebo otevíravých</t>
  </si>
  <si>
    <t>-460992562</t>
  </si>
  <si>
    <t>771571810</t>
  </si>
  <si>
    <t>Demontáž podlah z dlaždic keramických kladených do malty</t>
  </si>
  <si>
    <t>-1176511677</t>
  </si>
  <si>
    <t>"M102" 10,1</t>
  </si>
  <si>
    <t>"M103" 5,94</t>
  </si>
  <si>
    <t>"M105" 2,47</t>
  </si>
  <si>
    <t>"M106" 4,58</t>
  </si>
  <si>
    <t>-843330986</t>
  </si>
  <si>
    <t>597612R1</t>
  </si>
  <si>
    <t>dlaždice keramické podlahové  (barevné)</t>
  </si>
  <si>
    <t>-1292162924</t>
  </si>
  <si>
    <t>74,68*1,1 'Přepočtené koeficientem množství</t>
  </si>
  <si>
    <t>-1653709028</t>
  </si>
  <si>
    <t>625785951</t>
  </si>
  <si>
    <t>1642240126</t>
  </si>
  <si>
    <t>773</t>
  </si>
  <si>
    <t>Podlahy z litého teraca</t>
  </si>
  <si>
    <t>7739011R1</t>
  </si>
  <si>
    <t>Oprava schodiště z litého teraca strojní broušení povrchu</t>
  </si>
  <si>
    <t>-1190485884</t>
  </si>
  <si>
    <t>"přebroušení a oprava schodiště" 7*(0,160+0,3)</t>
  </si>
  <si>
    <t>776</t>
  </si>
  <si>
    <t>Podlahy povlakové</t>
  </si>
  <si>
    <t>776201812</t>
  </si>
  <si>
    <t>Demontáž povlakových podlahovin lepených ručně s podložkou</t>
  </si>
  <si>
    <t>-237591605</t>
  </si>
  <si>
    <t>"M104" 75,06</t>
  </si>
  <si>
    <t>"M107" 23,94</t>
  </si>
  <si>
    <t>"M108" 38,11</t>
  </si>
  <si>
    <t>781</t>
  </si>
  <si>
    <t>Dokončovací práce - obklady</t>
  </si>
  <si>
    <t>781411810</t>
  </si>
  <si>
    <t>Demontáž obkladů z obkladaček pórovinových kladených do malty</t>
  </si>
  <si>
    <t>-305280430</t>
  </si>
  <si>
    <t>"106" 2*(1,85+1,45)*2,78-0,8*2-2*0,6*2</t>
  </si>
  <si>
    <t>"106" 2*(2*(1,28+0,85)*2,78-0,6*2)</t>
  </si>
  <si>
    <t>"105" 2*(1,5+0,77+0,79+0,1+0,86)*3,075-0,6*2</t>
  </si>
  <si>
    <t>"103" 2*(2,4+2,68)*2-2*0,9*2+0,85*2</t>
  </si>
  <si>
    <t>"102" 2*(2,4+3,56+0,9)*1,8-0,9*1,8</t>
  </si>
  <si>
    <t>"101" 1,2*(3,05-1,8+2,24*2+1,8*2+0,2)</t>
  </si>
  <si>
    <t>781474113</t>
  </si>
  <si>
    <t>Montáž obkladů vnitřních stěn z dlaždic keramických lepených flexibilním lepidlem režných nebo glazovaných hladkých přes 12 do 19 ks/m2</t>
  </si>
  <si>
    <t>2090425875</t>
  </si>
  <si>
    <t>"M102" 1,8*(4,5+1,93+1,11+5,87+4,53)</t>
  </si>
  <si>
    <t>"M103" 3,355*1,8</t>
  </si>
  <si>
    <t>"M104" 2*(1,49+1)*1,8-1*0,5-0,7*1,8</t>
  </si>
  <si>
    <t>"M105" 2*(1,765+1)*1,8-1*0,5-0,7*1,8</t>
  </si>
  <si>
    <t>"M106" 2*(2,9+2,66+0,9)*1,8-0,7*1,8*2</t>
  </si>
  <si>
    <t>"M107" 2*(1,84+2)*1,8-0,9*1,8</t>
  </si>
  <si>
    <t>"M109" (5,64+2*1+2*0,15)*1,8</t>
  </si>
  <si>
    <t>"M110" 2*(1,575+1)*1,8-0,7*1,8</t>
  </si>
  <si>
    <t>5976107R1</t>
  </si>
  <si>
    <t>obkládačky keramické (barevné)</t>
  </si>
  <si>
    <t>-219732672</t>
  </si>
  <si>
    <t>108,971*1,1 'Přepočtené koeficientem množství</t>
  </si>
  <si>
    <t>998781102</t>
  </si>
  <si>
    <t>Přesun hmot pro obklady keramické stanovený z hmotnosti přesunovaného materiálu vodorovná dopravní vzdálenost do 50 m v objektech výšky přes 6 do 12 m</t>
  </si>
  <si>
    <t>1897128503</t>
  </si>
  <si>
    <t>998781181</t>
  </si>
  <si>
    <t>Přesun hmot pro obklady keramické stanovený z hmotnosti přesunovaného materiálu Příplatek k cenám za přesun prováděný bez použití mechanizace pro jakoukoliv výšku objektu</t>
  </si>
  <si>
    <t>2040527100</t>
  </si>
  <si>
    <t>-228384773</t>
  </si>
  <si>
    <t>"zárubně" 5*2</t>
  </si>
  <si>
    <t>276160483</t>
  </si>
  <si>
    <t>-487031031</t>
  </si>
  <si>
    <t>252648067</t>
  </si>
  <si>
    <t>247,004</t>
  </si>
  <si>
    <t>179,25</t>
  </si>
  <si>
    <t>-1668883201</t>
  </si>
  <si>
    <t>7843210R1</t>
  </si>
  <si>
    <t>Malby omyvatelné dvojnásobné, do výšky 1,2m</t>
  </si>
  <si>
    <t>1365749559</t>
  </si>
  <si>
    <t>"schodiště" 1,5*(2*(1,8+3,05)+3,5-0,8-1,9)</t>
  </si>
  <si>
    <t>Práce a dodávky M</t>
  </si>
  <si>
    <t>21-M</t>
  </si>
  <si>
    <t>Elektromontáže</t>
  </si>
  <si>
    <t>2108R1</t>
  </si>
  <si>
    <t>D+M zvonku na WC pro invalidy</t>
  </si>
  <si>
    <t>-1525700853</t>
  </si>
  <si>
    <t>02c - Interiér 2NP</t>
  </si>
  <si>
    <t xml:space="preserve">    763 - Konstrukce suché výstavby</t>
  </si>
  <si>
    <t>-1085324291</t>
  </si>
  <si>
    <t>"zazdění otvorů" 0,45*0,9*2,2*2</t>
  </si>
  <si>
    <t>0,15*0,9*2,2*2+0,15*0,55*2,2</t>
  </si>
  <si>
    <t>0,2*0,9*2,2</t>
  </si>
  <si>
    <t>1835242812</t>
  </si>
  <si>
    <t>"P2 1xI140" 1,2*1*0,0144</t>
  </si>
  <si>
    <t>872467840</t>
  </si>
  <si>
    <t>0,9*2,8</t>
  </si>
  <si>
    <t>2,8*1,12-0,7*2</t>
  </si>
  <si>
    <t>2,8*1,54-0,7*2</t>
  </si>
  <si>
    <t>3,135*(4,6+3+3+2,245+5,79)</t>
  </si>
  <si>
    <t>2,8*1,86</t>
  </si>
  <si>
    <t>"otvory" -3*0,7*2-0,8*2</t>
  </si>
  <si>
    <t>1089088830</t>
  </si>
  <si>
    <t>2*0,14*1,2</t>
  </si>
  <si>
    <t>-1734190606</t>
  </si>
  <si>
    <t>-435313352</t>
  </si>
  <si>
    <t>-574291651</t>
  </si>
  <si>
    <t>"M201" 3*2*(2,75+5,94)</t>
  </si>
  <si>
    <t>"M202" 3*2*(5,64+4,35)</t>
  </si>
  <si>
    <t>"M203" 3*2*(5,05+3,33)</t>
  </si>
  <si>
    <t>"M204" 3*2*(4,6+3,33)</t>
  </si>
  <si>
    <t>"M205" 1,5*2*(1,785+1,12)</t>
  </si>
  <si>
    <t>"M206" 1,5*2*(3+2,66+0,9)</t>
  </si>
  <si>
    <t>"M207" 1,5*2*(1,54+0,825)</t>
  </si>
  <si>
    <t>"M208" 1,5*2*(1,54+1,345)</t>
  </si>
  <si>
    <t>"M209" 3*33</t>
  </si>
  <si>
    <t>"M210" 3*2*(3+4,055)</t>
  </si>
  <si>
    <t>"M211" 3*2*(3+5,72)</t>
  </si>
  <si>
    <t>"M212" 3*(2*3,875+3,185)</t>
  </si>
  <si>
    <t>"M213" 3*(5,425+3,165+3,875)</t>
  </si>
  <si>
    <t>"M214" 3*(4,05+4+2,5+1)</t>
  </si>
  <si>
    <t>"M215" 1,5*2*(2,245+1,335)</t>
  </si>
  <si>
    <t>-958861102</t>
  </si>
  <si>
    <t>"M204" 2*(4,6+3,33)</t>
  </si>
  <si>
    <t>"M201" 2,79*(1,5+1,59)</t>
  </si>
  <si>
    <t>"M202" 15,61</t>
  </si>
  <si>
    <t>"M203" 15,48</t>
  </si>
  <si>
    <t>"M204" 14,14</t>
  </si>
  <si>
    <t>"M205" 1,98</t>
  </si>
  <si>
    <t>"M206" 5,68</t>
  </si>
  <si>
    <t>"M207" 1,28</t>
  </si>
  <si>
    <t>"M208" 2,1</t>
  </si>
  <si>
    <t>"M209" 26,55</t>
  </si>
  <si>
    <t>"M210" 12,16</t>
  </si>
  <si>
    <t>"M211" 17,16</t>
  </si>
  <si>
    <t xml:space="preserve">"M212" 12,37 </t>
  </si>
  <si>
    <t>"M213" 14,16</t>
  </si>
  <si>
    <t>"M214" 12,87</t>
  </si>
  <si>
    <t>"M215" 3</t>
  </si>
  <si>
    <t>"M216" 6,1</t>
  </si>
  <si>
    <t>(3,5+4,6+1,33+1,86+3)*3-0,6*2*3-0,8*2</t>
  </si>
  <si>
    <t>1*2,1</t>
  </si>
  <si>
    <t>5,05*3-0,8*2</t>
  </si>
  <si>
    <t>(7,9+1,485+1,6)*3-0,9*2*2</t>
  </si>
  <si>
    <t>(3*3,565+1,5+2*0,8)*3-0,9*2</t>
  </si>
  <si>
    <t>12*0,8*2</t>
  </si>
  <si>
    <t>3*0,9*2</t>
  </si>
  <si>
    <t>0,6*0,95*0,16</t>
  </si>
  <si>
    <t>43,55*15 'Přepočtené koeficientem množství</t>
  </si>
  <si>
    <t>763</t>
  </si>
  <si>
    <t>Konstrukce suché výstavby</t>
  </si>
  <si>
    <t>763111461.1</t>
  </si>
  <si>
    <t>Příčka ze sádrokartonových desek s nosnou konstrukcí z jednoduchých ocelových profilů UW, CW dvojitě opláštěná deskami akustickými tl. 2 x 12,5 mm, EI 90, příčka tl. 125 mm, profil 75 TI tl. 60 mm 40 kg/m3, Rw 60-65 dB</t>
  </si>
  <si>
    <t>-670554405</t>
  </si>
  <si>
    <t xml:space="preserve">Poznámka k souboru cen:
1. V cenách jsou započteny i náklady na tmelení a výztužnou pásku. 2. V cenách nejsou započteny náklady na základní penetrační nátěr; tyto se oceňují cenou cenou -1717. 3. Cenu -1524 lze použít i pro příčky s tepelnou izolací tl. 100 mm o objemové hmotnosti min. 16 kg/m3. 4. Cena -1611 Montáž nosné konstrukce je stanovena pro m2 plochy příčky. 5. Ceny -1621 až -1627 Montáž desek, -1717 Penetrační nátěr, -1718 Úprava spar separační páskou a -1771, -1772 Příplatek za rovinnost jsou stanoveny pro obě strany příčky. 6. V ceně -1611 nejsou započteny náklady na profily; tyto se oceňují ve specifikaci. Doporučené množství na 1 m2 příčky je 1,9 m profilu CW a 0,8 m profilu UW. 7. V cenách -1621 až -1627 nejsou započteny náklady na desky; tato dodávka se oceňuje ve specifikaci. </t>
  </si>
  <si>
    <t>3,135*4,35-0,8*2</t>
  </si>
  <si>
    <t>3,135*(3,165+1,55)</t>
  </si>
  <si>
    <t>3,135*3,185-0,8*2</t>
  </si>
  <si>
    <t>763111717</t>
  </si>
  <si>
    <t>Příčka ze sádrokartonových desek ostatní konstrukce a práce na příčkách ze sádrokartonových desek základní penetrační nátěr</t>
  </si>
  <si>
    <t>1554005116</t>
  </si>
  <si>
    <t>35,204*2</t>
  </si>
  <si>
    <t>763111771</t>
  </si>
  <si>
    <t>Příčka ze sádrokartonových desek Příplatek k cenám za rovinnost kvality speciální tmelení kvality Q3</t>
  </si>
  <si>
    <t>-2118138550</t>
  </si>
  <si>
    <t>998763302</t>
  </si>
  <si>
    <t>Přesun hmot pro konstrukce montované z desek sádrokartonových, sádrovláknitých, cementovláknitých nebo cementových stanovený z hmotnosti přesunovaného materiálu vodorovná dopravní vzdálenost do 50 m v objektech výšky přes 6 do 12 m</t>
  </si>
  <si>
    <t>1955260722</t>
  </si>
  <si>
    <t xml:space="preserve">Poznámka k souboru cen:
1. Ceny pro přesun hmot stanovený z hmotnosti přesunovaného materiálu se použijí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-3381 pro přesun prováděný bez použití mechanizace, tj. za ztížených podmínek, lze použít pouze pro hmotnost materiálu, která se tímto způsobem skutečně přemísťuje. U přesunu stanoveného procentní sazbou se ztížení přesunu ocení individuálně. </t>
  </si>
  <si>
    <t>998763381</t>
  </si>
  <si>
    <t>Přesun hmot pro konstrukce montované z desek sádrokartonových, sádrovláknitých, cementovláknitých nebo cementových Příplatek k cenám za přesun prováděný bez použití mechanizace pro jakoukoliv výšku objektu</t>
  </si>
  <si>
    <t>2132492092</t>
  </si>
  <si>
    <t>1711323976</t>
  </si>
  <si>
    <t>404032403</t>
  </si>
  <si>
    <t>61162860.D5</t>
  </si>
  <si>
    <t>dveře D05 vnitřní foliované plné 1křídlové 80x197 cm, vč. kování a popisu dle výpisu dveří</t>
  </si>
  <si>
    <t>766660172</t>
  </si>
  <si>
    <t>Montáž dveřních křídel dřevěných nebo plastových otevíravých do obložkové zárubně povrchově upravených jednokřídlových, šířky přes 800 mm</t>
  </si>
  <si>
    <t>-515308950</t>
  </si>
  <si>
    <t>546472138</t>
  </si>
  <si>
    <t>parapet plastový vnitřní - komůrkový 25 x 2 x 100 cm</t>
  </si>
  <si>
    <t>-1537309442</t>
  </si>
  <si>
    <t>1132068403</t>
  </si>
  <si>
    <t>76669412R1</t>
  </si>
  <si>
    <t>Montáž ostatních truhlářských konstrukcí parapetních desek dřevěných nebo plastových, atipický tvar</t>
  </si>
  <si>
    <t>2009316269</t>
  </si>
  <si>
    <t>6114440R1</t>
  </si>
  <si>
    <t>parapet plastový vnitřní - komůrkový  atypický tvar</t>
  </si>
  <si>
    <t>569402086</t>
  </si>
  <si>
    <t>1685014912</t>
  </si>
  <si>
    <t>917852901</t>
  </si>
  <si>
    <t>338826888</t>
  </si>
  <si>
    <t>-821564218</t>
  </si>
  <si>
    <t>870598016</t>
  </si>
  <si>
    <t>7668111R1</t>
  </si>
  <si>
    <t>D+M kuchyňských linek korpusu, viz O5</t>
  </si>
  <si>
    <t>-1294576610</t>
  </si>
  <si>
    <t xml:space="preserve">Poznámka k souboru cen:
1. V cenách 766 81-1111 až -1116 Montáž korpusu spodních skříněk jsou zahrnuty i náklady na montáž soklové lišty. 2. V cenách 766 81-1431 až -1453 Montáž světelné rampy nejsou zahrnuty náklady na montáž osvětlení, tyto se oceňují cenami části A10 katalogu 800-741 Elektroinstalace - silnoproud. 3. V cenách souboru cen 766 81-1 . Montáž kuchyňských linek nejsou zahrnuty náklady na dodání spojovacího materiálu. Není-li tento materiál zahrnut v ceně dodávky kuchyňské linky, oceňuje se samostatně ve specifikaci. 4. Vcenách 766 81-1311 až -1353 montáže dvířek jsou započteny i náklady na montáž závěsů. 5. V ceně 766 81-1461 jsou započteny náklady na montáž obou výsuvů pro pojezd zásuvky. </t>
  </si>
  <si>
    <t>2020986948</t>
  </si>
  <si>
    <t>1102358577</t>
  </si>
  <si>
    <t>"M206" 1,16</t>
  </si>
  <si>
    <t>"M207" 0,97</t>
  </si>
  <si>
    <t>"M208" 2,83</t>
  </si>
  <si>
    <t>"M213" 6,55</t>
  </si>
  <si>
    <t>"M214" 5,35</t>
  </si>
  <si>
    <t>"M215" 9,07</t>
  </si>
  <si>
    <t>"M216" 5,32</t>
  </si>
  <si>
    <t>"M217" 5,34</t>
  </si>
  <si>
    <t>"M218" 5,17</t>
  </si>
  <si>
    <t>22,661*1,1 'Přepočtené koeficientem množství</t>
  </si>
  <si>
    <t>-2113766057</t>
  </si>
  <si>
    <t>1165091051</t>
  </si>
  <si>
    <t>"přebroušení a oprava schodiště" 2*11*(0,155+0,3)</t>
  </si>
  <si>
    <t>776121311</t>
  </si>
  <si>
    <t>Příprava podkladu penetrace vodou ředitelná na savý podklad (válečkováním) ředěná v poměru 1:1 podlah</t>
  </si>
  <si>
    <t>-1926519152</t>
  </si>
  <si>
    <t xml:space="preserve">Poznámka k souboru cen:
1. V ceně 776 12-1511 zábrana proti vlhkosti jsou započteny i náklady na 2 vrstvy penetrace a zasypání křemičitým pískem. 2. V ceně 776 13-2111 vyztužení pletivem jsou započteny i náklady na dodávku pletiva. 3. V cenách 776 14-1111 až 776 14-4111 jsou započteny i náklady na dodání stěrky. </t>
  </si>
  <si>
    <t>"M202" 16,73</t>
  </si>
  <si>
    <t>"M203" 4,16</t>
  </si>
  <si>
    <t>"M204" 17,16</t>
  </si>
  <si>
    <t>"M205" 16,95</t>
  </si>
  <si>
    <t>"M209" 24,93</t>
  </si>
  <si>
    <t xml:space="preserve">"M210" 15,48 </t>
  </si>
  <si>
    <t>"M211" 10,56</t>
  </si>
  <si>
    <t>"M212" 10,89</t>
  </si>
  <si>
    <t>776221111</t>
  </si>
  <si>
    <t>Montáž podlahovin z PVC lepením standardním lepidlem z pásů standardních</t>
  </si>
  <si>
    <t>1419673918</t>
  </si>
  <si>
    <t>28411000</t>
  </si>
  <si>
    <t>PVC heterogenní zátěžové antibakteriální nášlapná vrstva 0,90mm R 10 zátěž 34/43 otlak do 0,03mm hořlavost Bfl S1</t>
  </si>
  <si>
    <t>2135936366</t>
  </si>
  <si>
    <t>146,6*1,1 'Přepočtené koeficientem množství</t>
  </si>
  <si>
    <t>776411111</t>
  </si>
  <si>
    <t>Montáž soklíků lepením obvodových, výšky do 80 mm</t>
  </si>
  <si>
    <t>-101710260</t>
  </si>
  <si>
    <t>"M202" 2*(4,35+4)+2*(4,35+1,375)</t>
  </si>
  <si>
    <t>"M203" 2*(5,05+3,33)</t>
  </si>
  <si>
    <t>"M209" 33</t>
  </si>
  <si>
    <t>"M210" 2*(3+4,055)</t>
  </si>
  <si>
    <t>"M211" 2*(3+5,72)</t>
  </si>
  <si>
    <t>"M212" 2*(3,875+3,185)</t>
  </si>
  <si>
    <t>"M213" 2*(5,425+3,165)</t>
  </si>
  <si>
    <t>"M214" 2*(4,05+4)</t>
  </si>
  <si>
    <t>28411003</t>
  </si>
  <si>
    <t>lišta soklová PVC 30 x 30 mm</t>
  </si>
  <si>
    <t>-2101237165</t>
  </si>
  <si>
    <t>172,72*1,02 'Přepočtené koeficientem množství</t>
  </si>
  <si>
    <t>998776102</t>
  </si>
  <si>
    <t>Přesun hmot pro podlahy povlakové stanovený z hmotnosti přesunovaného materiálu vodorovná dopravní vzdálenost do 50 m v objektech výšky přes 6 do 12 m</t>
  </si>
  <si>
    <t>-1409516810</t>
  </si>
  <si>
    <t>998776181</t>
  </si>
  <si>
    <t>Přesun hmot pro podlahy povlakové stanovený z hmotnosti přesunovaného materiálu Příplatek k cenám za přesun prováděný bez použití mechanizace pro jakoukoliv výšku objektu</t>
  </si>
  <si>
    <t>731324955</t>
  </si>
  <si>
    <t>"M206,207" 2*2*(1,33+0,85)*2,95-2*0,6*2</t>
  </si>
  <si>
    <t>"M207" 2*(1,86+1,52)*2,95-3*0,6*2</t>
  </si>
  <si>
    <t>"M216" 2*(2,05+3,16+0,8*2)*2,95-0,8*2-1*1,475</t>
  </si>
  <si>
    <t>"M204" 3*0,6+1,5*1,8</t>
  </si>
  <si>
    <t>"M205" 1,8*2*(1,785+1,12)-0,7*1,8</t>
  </si>
  <si>
    <t>"M206" 1,8*2*(3+2,66+0,9)-0,7*1,8*2</t>
  </si>
  <si>
    <t>"M207" 1,8*2*(1,54+0,825)-0,7*1,8</t>
  </si>
  <si>
    <t>"M208" 1,8*2*(1,54+1,345)-0,7*1,8*2</t>
  </si>
  <si>
    <t>"M215" 1,9*2*(2,245+1,335)-0,7*1,8</t>
  </si>
  <si>
    <t>62,258*1,1 'Přepočtené koeficientem množství</t>
  </si>
  <si>
    <t>781479191</t>
  </si>
  <si>
    <t>Montáž obkladů vnitřních stěn z dlaždic keramických Příplatek k cenám za plochu do 10 m2 jednotlivě</t>
  </si>
  <si>
    <t>-625656828</t>
  </si>
  <si>
    <t>781479192</t>
  </si>
  <si>
    <t>Montáž obkladů vnitřních stěn z dlaždic keramických Příplatek k cenám za obklady v omezeném prostoru</t>
  </si>
  <si>
    <t>-264314955</t>
  </si>
  <si>
    <t>-1477557765</t>
  </si>
  <si>
    <t>823868876</t>
  </si>
  <si>
    <t>563,325</t>
  </si>
  <si>
    <t>176,98</t>
  </si>
  <si>
    <t>-88315060</t>
  </si>
  <si>
    <t>162772568</t>
  </si>
  <si>
    <t>"schodiště" 1,5*(2*(1,8+3,05)+3,5*2-0,8)</t>
  </si>
  <si>
    <t>02d - Interiér Podkroví</t>
  </si>
  <si>
    <t>CZ-CPV:</t>
  </si>
  <si>
    <t>45000000-7</t>
  </si>
  <si>
    <t xml:space="preserve">    713 - Izolace tepelné</t>
  </si>
  <si>
    <t>-515013930</t>
  </si>
  <si>
    <t>2,8*0,84</t>
  </si>
  <si>
    <t>2,8*(2,1+1,8)+2,65*(2,1+1,8)</t>
  </si>
  <si>
    <t>2,8*(1,9+1,2)</t>
  </si>
  <si>
    <t>"otvory" -(5*0,7*2)</t>
  </si>
  <si>
    <t>2,8*(1,69+0,125+1,5)-1,2*2</t>
  </si>
  <si>
    <t>1420481737</t>
  </si>
  <si>
    <t>"M301" 2*3,2*3,8+2,75*3,8</t>
  </si>
  <si>
    <t>"M302" 2,8*2*(6,67+0,3+2,1)+1,5*2,8-2*0,8*2-1,2*2-1*2*2-2,75*2,8</t>
  </si>
  <si>
    <t>"M303" 1*2*(1,8+2,01)</t>
  </si>
  <si>
    <t>"M304" 1*2*(1,8+1,69)</t>
  </si>
  <si>
    <t>"M305" 2,8*(2,1+3,77)</t>
  </si>
  <si>
    <t>"M306" 2,8*2*(1,175+1,895)-0,8*2</t>
  </si>
  <si>
    <t>"M307" 2,8*(2*4,1+0,8)</t>
  </si>
  <si>
    <t>"M308" 2,8*2*(3,85+4,55)-2*1*2-3,25*0,6-2,1*1,8</t>
  </si>
  <si>
    <t>"M309" 2,8*2*(3,85+4,55)-1*2</t>
  </si>
  <si>
    <t>"M310" 2,8*4</t>
  </si>
  <si>
    <t>"M311" 1*2*(2,1+1,69+0,84)</t>
  </si>
  <si>
    <t>"M312" 2,8*2,9</t>
  </si>
  <si>
    <t>"M315" 1*2*(2,1+2,01)</t>
  </si>
  <si>
    <t>-204313544</t>
  </si>
  <si>
    <t>"M303" 2,8*2*(1,8+2,01)-0,8*2*2</t>
  </si>
  <si>
    <t>"M304" 2,8*2*(1,8+1,69)-0,8*2</t>
  </si>
  <si>
    <t>"M308" 2,8*2*(3,85+4,55)-2*1*2</t>
  </si>
  <si>
    <t>"M311" 2,8*2*(2,1+1,69+0,84)-2*0,7*2</t>
  </si>
  <si>
    <t>"M315" 2,8*2*(2,1+2,01)-0,7*2</t>
  </si>
  <si>
    <t>2,75*1,4</t>
  </si>
  <si>
    <t>2,4*2,8-0,9*2</t>
  </si>
  <si>
    <t>(5,45+0,8+0,85*2+1)*2,8-4*0,6*2</t>
  </si>
  <si>
    <t>6*0,6*2</t>
  </si>
  <si>
    <t>2*0,8*2</t>
  </si>
  <si>
    <t>4*0,9*2</t>
  </si>
  <si>
    <t>20,575*15 'Přepočtené koeficientem množství</t>
  </si>
  <si>
    <t>713</t>
  </si>
  <si>
    <t>Izolace tepelné</t>
  </si>
  <si>
    <t>713151111</t>
  </si>
  <si>
    <t>Montáž tepelné izolace střech šikmých rohožemi, pásy, deskami (izolační materiál ve specifikaci) kladenými volně mezi krokve</t>
  </si>
  <si>
    <t>1177306159</t>
  </si>
  <si>
    <t xml:space="preserve">Poznámka k souboru cen:
1. V cenách -1141 až -1147 nejsou započteny náklady na podkladní rošt a olištování zdí; tyto se oceňují pro kovový rošt cenami souboru 763 12-16 katalogu 763 - Konstrukce suché výstavby nebo pro dřevěný rošt cenami souboru 766 41-72 katalogu 766 – Konstrukce truhlářské. 2. V cenách -1211 až -1218 nejsou započteny náklady na osazení latí pokud rozteč krokví je větší než 1000 mm; tyto se oceňují cenami souboru 762 34-.. Bednění a laťování katalogu 762 - Konstrukce tesařské. </t>
  </si>
  <si>
    <t>3,22*(5,97+4,92+4,535+5,55)</t>
  </si>
  <si>
    <t>63166767.1</t>
  </si>
  <si>
    <t>pás tepelně izolační krokvový λ=0,038 tl 140mm</t>
  </si>
  <si>
    <t>-1988775836</t>
  </si>
  <si>
    <t>67,54*1,02 'Přepočtené koeficientem množství</t>
  </si>
  <si>
    <t>713151121</t>
  </si>
  <si>
    <t>Montáž tepelné izolace střech šikmých rohožemi, pásy, deskami (izolační materiál ve specifikaci) kladenými volně pod krokve</t>
  </si>
  <si>
    <t>442608539</t>
  </si>
  <si>
    <t>"M305, 307" 5,97*(3,2*2+5,08*2)</t>
  </si>
  <si>
    <t>"M310,312,313" 4,92*(3,2*2+5,08*2)</t>
  </si>
  <si>
    <t>"strop" 71,794*2</t>
  </si>
  <si>
    <t>63166767</t>
  </si>
  <si>
    <t>pás tepelně izolační krokvový λ=0,037 tl 140mm</t>
  </si>
  <si>
    <t>-1822343641</t>
  </si>
  <si>
    <t>"M305, 307" 5,97*(5,08)*1,02</t>
  </si>
  <si>
    <t>"M310,312,313" 4,92*(5,08)*1,02</t>
  </si>
  <si>
    <t>"strop" 71,794*1,02</t>
  </si>
  <si>
    <t>63166769</t>
  </si>
  <si>
    <t>pás tepelně izolační krokvový λ=0,037 tl 160mm</t>
  </si>
  <si>
    <t>93627391</t>
  </si>
  <si>
    <t>"M305, 307" 5,97*(3,2*2+5,08)*1,02</t>
  </si>
  <si>
    <t>"M310,312,313" 4,92*(3,2*2+5,08)*1,02</t>
  </si>
  <si>
    <t>713151147</t>
  </si>
  <si>
    <t>Montáž tepelné izolace střech šikmých rohožemi, pásy, deskami (izolační materiál ve specifikaci) připevněné sponkami reflexní pod krokve parotěsná , tloušťka izolace přes 16 do 35 mm</t>
  </si>
  <si>
    <t>-1325094345</t>
  </si>
  <si>
    <t>"M305, 307" 5,97*(3,2*2+5,08)</t>
  </si>
  <si>
    <t>"M310,312,313" 4,92*(3,2*2+5,08)</t>
  </si>
  <si>
    <t>"strop" 71,794</t>
  </si>
  <si>
    <t>28329295</t>
  </si>
  <si>
    <t>membrána podstřešní (reakce na oheň - třída E) 150 g/m2 s aplikovanou spojovací páskou</t>
  </si>
  <si>
    <t>1650183331</t>
  </si>
  <si>
    <t>196,812*1,05 'Přepočtené koeficientem množství</t>
  </si>
  <si>
    <t>998713102</t>
  </si>
  <si>
    <t>Přesun hmot pro izolace tepelné stanovený z hmotnosti přesunovaného materiálu vodorovná dopravní vzdálenost do 50 m v objektech výšky přes 6 m do 12 m</t>
  </si>
  <si>
    <t>-1649136225</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</si>
  <si>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-3181 pro přesun prováděný bez použití mechanizace, tj. za ztížených podmínek, lze použít pouze pro hmotnost materiálu, která se tímto způsobem skutečně přemísťuje. </t>
  </si>
  <si>
    <t>998713181</t>
  </si>
  <si>
    <t>Přesun hmot pro izolace tepelné stanovený z hmotnosti přesunovaného materiálu Příplatek k cenám za přesun prováděný bez použití mechanizace pro jakoukoliv výšku objektu</t>
  </si>
  <si>
    <t>-248066829</t>
  </si>
  <si>
    <t>762083121</t>
  </si>
  <si>
    <t>Práce společné pro tesařské konstrukce impregnace řeziva máčením proti dřevokaznému hmyzu, houbám a plísním, třída ohrožení 1 a 2 (dřevo v interiéru)</t>
  </si>
  <si>
    <t>-1812693552</t>
  </si>
  <si>
    <t xml:space="preserve">Poznámka k souboru cen:
1. Soubor cen 762 08-3 Impregnace řeziva neobsahuje položky pro ocenění imregnace řeziva nátěrem; tyto se oceňují příslušnými cenami souboru cen 783 2. -31.1 Napouštěcí nátěr tesařských konstrukcí, katalogu 800-783 Nátěry. 2. Soubor cen 762 08-5 Montáž ocelových spojovacích prostředků neobsahuje položky pro ocenění chemických kotev; tyto lze ocenit příslušnými cenami souboru cen 953 96 Kotvy chemické, katalogu 801-1 Budovy a haly - konstrukce zděné a monolitické. 3. V cenách 762 08-5 nejsou započteny náklady na dodávku spojovacích prostředků; tato dodávka se oceňuje ve specifikaci. 4. U položek 762 08-6 se určení cen řídí hmotností jednotlivě montovaného dílu konstrukce, dodávka veškerého materiálu se oceňuje ve specifikaci. </t>
  </si>
  <si>
    <t>762511284</t>
  </si>
  <si>
    <t>Podlahové konstrukce podkladové z dřevoštěpkových desek OSB dvouvrstvých lepených na pero a drážku 2x15 mm</t>
  </si>
  <si>
    <t>2005818893</t>
  </si>
  <si>
    <t xml:space="preserve">Poznámka k souboru cen:
1. V cenách -1123 až -2225 podlahové konstrukce podkladové z desek dřevoětepkových a cementotřískových jsou započteny i náklady na dodávku spojovacích prostředků, na tyto položky se nevztahuje ocenění dodávky spojovacích prostředků položka 762 59-5001. </t>
  </si>
  <si>
    <t>9,6*5,3+4,6*0,15</t>
  </si>
  <si>
    <t>762526110</t>
  </si>
  <si>
    <t>Položení podlah položení polštářů pod podlahy osové vzdálenosti do 650 mm</t>
  </si>
  <si>
    <t>-2058456594</t>
  </si>
  <si>
    <t xml:space="preserve">Poznámka k souboru cen:
1. Cenu 762 52-1104, 762 52-1108 lze použít na provizorní zakrytí výkopu uvnitř budov. </t>
  </si>
  <si>
    <t>60516101</t>
  </si>
  <si>
    <t>řezivo smrkové sušené tl 50mm</t>
  </si>
  <si>
    <t>-1619445827</t>
  </si>
  <si>
    <t>20*5,45*0,05*0,25*1,15</t>
  </si>
  <si>
    <t>9,6*2*0,05*0,25*1,15</t>
  </si>
  <si>
    <t>658478288</t>
  </si>
  <si>
    <t>529520121</t>
  </si>
  <si>
    <t>-1892122687</t>
  </si>
  <si>
    <t>2,4*(1,45+4,52+1,63)-0,9*2*2</t>
  </si>
  <si>
    <t>2,4*(5,55+1,5+1,8)-2*0,9*2</t>
  </si>
  <si>
    <t>-9851863</t>
  </si>
  <si>
    <t>32,28*2</t>
  </si>
  <si>
    <t>-823073385</t>
  </si>
  <si>
    <t>763111811</t>
  </si>
  <si>
    <t>Demontáž příček ze sádrokartonových desek s nosnou konstrukcí z ocelových profilů jednoduchých, opláštění jednoduché</t>
  </si>
  <si>
    <t>2015690766</t>
  </si>
  <si>
    <t xml:space="preserve">Poznámka k souboru cen:
1. Ceny -1811 až -1821 jsou určeny pro kompletní demontáž příčky, tj. nosné konstrukce, desek i tepelné izolace. 2. Ceny demontáže desek -2811 až -2813 jsou určeny pro odstranění pouze desek z obou stran příčky. </t>
  </si>
  <si>
    <t>(2,1+0,4+1,2)*2,8-0,6*2</t>
  </si>
  <si>
    <t>4,05*2,8</t>
  </si>
  <si>
    <t>763131411</t>
  </si>
  <si>
    <t>Podhled ze sádrokartonových desek dvouvrstvá zavěšená spodní konstrukce z ocelových profilů CD, UD jednoduše opláštěná deskou standardní A, tl. 12,5 mm, bez TI</t>
  </si>
  <si>
    <t>-703371866</t>
  </si>
  <si>
    <t xml:space="preserve">Poznámka k souboru cen:
1. V cenách jsou započteny i náklady na tmelení a výztužnou pásku. 2. V cenách nejsou započteny náklady na základní penetrační nátěr; tyto se oceňují cenou -1714. 3. Ceny 763 13-13 lze použít i pro dvouvrstvou dřevěnou spodní konstrukci s nosnými latěmi 60 x 40 mm a montážnímu latěmi 48 x 24 mm. 4. Ceny -1611 až -1613 Montáž nosné konstrukce je stanoveny pro m2 plochy podhledu. 5. V ceně -1611 nejsou započteny náklady na dřevo a v cenách -2612 a -2613 náklady na profily; tyto se oceňují ve specifikaci. Doporučené množství na 1 m2 příčky je 3,0 m profilu CD a 0,9 m profilu UD. 6. V cenách -1621 až -1624 Montáž desek nejsou započteny náklady na desky; tato dodávka se oceňuje ve specifikaci. 7. V ceně -1763 Příplatek za průhyb nosného stropu přes 20 mm je započtena pouze montáž, atypický profil se oceňuje individuálně ve specifikaci. </t>
  </si>
  <si>
    <t>"M301" 10,45</t>
  </si>
  <si>
    <t>"M302" 11,39</t>
  </si>
  <si>
    <t xml:space="preserve">"M303,304" 1,8*3,825 </t>
  </si>
  <si>
    <t>"M311,315" 2,1*3,825</t>
  </si>
  <si>
    <t>"M306,308" 4,55*3,85</t>
  </si>
  <si>
    <t>"M309" 4,55*3,85</t>
  </si>
  <si>
    <t>763131771</t>
  </si>
  <si>
    <t>Podhled ze sádrokartonových desek Příplatek k cenám za rovinnost kvality speciální tmelení kvality Q3</t>
  </si>
  <si>
    <t>438740374</t>
  </si>
  <si>
    <t>763161710</t>
  </si>
  <si>
    <t>Podkroví ze sádrokartonových desek dvouvrstvá spodní konstrukce z ocelových profilů CD, UD jednoduše opláštěná deskou standardní A, tl. 12,5 mm, bez TI, REI 15</t>
  </si>
  <si>
    <t>-746298368</t>
  </si>
  <si>
    <t xml:space="preserve">Poznámka k souboru cen:
1. V cenách jsou započteny i náklady na tmelení a výztužnou pásku. 2. V cenách nejsou započteny náklady na: a) základní penetrační nátěr; tyto se oceňují cenou 763 13-1714, b) parotěsnou zábranu; tyto se oceňují cenou 763 13-1751. 3. Ceny 763 16-16 lze použít i pro dvouvrstvou dřevěnou spodní konstrukci s nosnými latěmi 60 x 40 mm a montážními latěmi 48 x 24 mm. 4. Ceny -1781 a -1782 Montáž nosné konstrukce je stanoveny pro m2 plochy podkroví. 5. V ceně -1781 nejsou započteny náklady na dřevo a v ceně -1782 náklady na profily; tyto se oceňují ve specifikaci. Doporučené množství na 1 m2 příčky je 3,0 m profilu CD a 0,9 m profilu UD. 6. V cenách -1785 a -1788 Montáž desek nejsou započteny náklady na desky; tato dodávka se oceňuje ve specifikaci. 7. Ostatní konstrukce a práce a příplatky u podkroví se oceňují cenami 763 13-17.. pro podhled ze sádrokartonových desek . </t>
  </si>
  <si>
    <t>763161821</t>
  </si>
  <si>
    <t>Demontáž podkroví ze sádrokartonových desek s nosnou konstrukcí dvouvrstvou z ocelových profilů, opláštění jednoduché</t>
  </si>
  <si>
    <t>-1818841617</t>
  </si>
  <si>
    <t xml:space="preserve">Poznámka k souboru cen:
1. Ceny -1811 a -1822 jsou stanoveny pro kompletní demontáž podkroví, tj. nosné konstrukce, desek i tepelné izolace. </t>
  </si>
  <si>
    <t>2*20*7,2</t>
  </si>
  <si>
    <t>1792720245</t>
  </si>
  <si>
    <t>-1296935838</t>
  </si>
  <si>
    <t>-1701547674</t>
  </si>
  <si>
    <t>804704377</t>
  </si>
  <si>
    <t>129333929</t>
  </si>
  <si>
    <t>-1816008723</t>
  </si>
  <si>
    <t>-1367053898</t>
  </si>
  <si>
    <t>61162860.D8</t>
  </si>
  <si>
    <t>dveře D08 vnitřní foliované plné 1křídlové 90x197 cm, vč. kování a popisu dle výpisu dveří</t>
  </si>
  <si>
    <t>1841725062</t>
  </si>
  <si>
    <t>-2011727201</t>
  </si>
  <si>
    <t>-1938448533</t>
  </si>
  <si>
    <t>5*0,6</t>
  </si>
  <si>
    <t>4*1,165</t>
  </si>
  <si>
    <t>-269562584</t>
  </si>
  <si>
    <t>-1109117132</t>
  </si>
  <si>
    <t>-1798389001</t>
  </si>
  <si>
    <t>-190568911</t>
  </si>
  <si>
    <t>129184670</t>
  </si>
  <si>
    <t>-1071331737</t>
  </si>
  <si>
    <t>-593142863</t>
  </si>
  <si>
    <t>1742628096</t>
  </si>
  <si>
    <t>2,75*2</t>
  </si>
  <si>
    <t>1,5*2</t>
  </si>
  <si>
    <t>771274123</t>
  </si>
  <si>
    <t>Montáž obkladů schodišť z dlaždic keramických lepených flexibilním lepidlem stupnic protiskluzných nebo reliefovaných šířky přes 250 do 300 mm</t>
  </si>
  <si>
    <t>-1194492255</t>
  </si>
  <si>
    <t xml:space="preserve">Poznámka k souboru cen:
1. Montáž obkladů schodnic, schodišťových ramen a boků podest se oceňuje skladebně cenami příslušných obkladů stěn a cenami položky čís. 781 . . -9192 Příplatek k cenám za obklady v omezeném prostoru, katalogu 781 Obklady keramické – montáž části A01. </t>
  </si>
  <si>
    <t>771274242</t>
  </si>
  <si>
    <t>Montáž obkladů schodišť z dlaždic keramických lepených flexibilním lepidlem podstupnic protiskluzných nebo reliefovaných výšky přes 150 do 200 mm</t>
  </si>
  <si>
    <t>1882867404</t>
  </si>
  <si>
    <t>63219799</t>
  </si>
  <si>
    <t>1,5*0,23*1,2</t>
  </si>
  <si>
    <t>2*1,5*0,16*1,2</t>
  </si>
  <si>
    <t>"M302" 6,85</t>
  </si>
  <si>
    <t>"M305" 10,48</t>
  </si>
  <si>
    <t>"M306" 1,08</t>
  </si>
  <si>
    <t>"M307" 1,02</t>
  </si>
  <si>
    <t>"M308" 1,23</t>
  </si>
  <si>
    <t>"M309" 2,06</t>
  </si>
  <si>
    <t>34,83*1,1 'Přepočtené koeficientem množství</t>
  </si>
  <si>
    <t>"podesta" 2,75*1,4</t>
  </si>
  <si>
    <t>"M303" 3,63</t>
  </si>
  <si>
    <t>"M304" 3,06</t>
  </si>
  <si>
    <t>"M306" 2,23</t>
  </si>
  <si>
    <t>"M311" 3,51</t>
  </si>
  <si>
    <t>"M315" 4,24</t>
  </si>
  <si>
    <t>"M314" 2,92</t>
  </si>
  <si>
    <t>-631694553</t>
  </si>
  <si>
    <t>622596602</t>
  </si>
  <si>
    <t>1505767553</t>
  </si>
  <si>
    <t>"M305" 24,3</t>
  </si>
  <si>
    <t>"M307" 26,11</t>
  </si>
  <si>
    <t>"M308" 14,89</t>
  </si>
  <si>
    <t>"M309" 17,62</t>
  </si>
  <si>
    <t>"M310" 26,13</t>
  </si>
  <si>
    <t>"M312" 13,38</t>
  </si>
  <si>
    <t>"M313" 2,36</t>
  </si>
  <si>
    <t>"M301" 51,77</t>
  </si>
  <si>
    <t>"M303" 5,88</t>
  </si>
  <si>
    <t>"M304" 7,93</t>
  </si>
  <si>
    <t>"M310" 43,12</t>
  </si>
  <si>
    <t>"M311" 11,28</t>
  </si>
  <si>
    <t>"M312" 17,52</t>
  </si>
  <si>
    <t>"M313" 17,52</t>
  </si>
  <si>
    <t>-2016386550</t>
  </si>
  <si>
    <t>719894451</t>
  </si>
  <si>
    <t>127,71*1,1 'Přepočtené koeficientem množství</t>
  </si>
  <si>
    <t>2069382112</t>
  </si>
  <si>
    <t>"M305" 2*(5,97+3,9)</t>
  </si>
  <si>
    <t>"M307" 2*(5,55+4,125+0,15)</t>
  </si>
  <si>
    <t>"M308" 2*(3,85+4,55)</t>
  </si>
  <si>
    <t>"M309" 2*(3,85+4,55)</t>
  </si>
  <si>
    <t>"M310" 2*(4,125+4,535)</t>
  </si>
  <si>
    <t>"M312" 2,*(4,92+3,9)</t>
  </si>
  <si>
    <t>"M313" 2*(1,45+1,5)</t>
  </si>
  <si>
    <t>"M314" 2*(1,5+1,5)</t>
  </si>
  <si>
    <t>-1879331359</t>
  </si>
  <si>
    <t>119,85*1,02 'Přepočtené koeficientem množství</t>
  </si>
  <si>
    <t>1007851681</t>
  </si>
  <si>
    <t>1075029946</t>
  </si>
  <si>
    <t>"M302" 2*(2,1+3,11)*2,8-0,6*2</t>
  </si>
  <si>
    <t>"M306" 2*(0,85+1,12)*2,8-0,6*2</t>
  </si>
  <si>
    <t>"M307" 2*(0,8+1,12)*2,8-0,6*2</t>
  </si>
  <si>
    <t>"M308" 2*(0,8+1,45)*2,8-0,6*2*2</t>
  </si>
  <si>
    <t>"M309" 2*(0,8+2,58)*2,8-0,6*2*3</t>
  </si>
  <si>
    <t>"M303" 1,8*2*(2,01+1,8)-0,7*2</t>
  </si>
  <si>
    <t>"M304" 1,8*2*(1,69+1,8)-0,7*2*2</t>
  </si>
  <si>
    <t>"M308" 1,8*2,2+3,25*0,6</t>
  </si>
  <si>
    <t>"M311" 1,8*2*(2,1+1,69+0,84)-0,7*2*2</t>
  </si>
  <si>
    <t>"M315" 1,8*2*(2,1+2,01)-0,7*2</t>
  </si>
  <si>
    <t>55,254*1,1 'Přepočtené koeficientem množství</t>
  </si>
  <si>
    <t>923175661</t>
  </si>
  <si>
    <t>119602708</t>
  </si>
  <si>
    <t>517569591</t>
  </si>
  <si>
    <t>"stěny" 263,44</t>
  </si>
  <si>
    <t>"SDK" 64,56+71,794+125,018</t>
  </si>
  <si>
    <t>1838666198</t>
  </si>
  <si>
    <t>-367180708</t>
  </si>
  <si>
    <t>03 - Hromosvod</t>
  </si>
  <si>
    <t>210220R1</t>
  </si>
  <si>
    <t>D+M Hormosvod dle samostatného rozpočtu</t>
  </si>
  <si>
    <t>-721462857</t>
  </si>
  <si>
    <t>210220R2</t>
  </si>
  <si>
    <t>Demontáž hromosvodu</t>
  </si>
  <si>
    <t>82106056</t>
  </si>
  <si>
    <t>04 - Elektroinstalce</t>
  </si>
  <si>
    <t>D+M Elektroinstalce - silnoproud viz samostný rozpočet</t>
  </si>
  <si>
    <t>-926947</t>
  </si>
  <si>
    <t>2108R2</t>
  </si>
  <si>
    <t>D+M Elektroinstalce - slaboproud viz samostný rozpočet</t>
  </si>
  <si>
    <t>-1644582758</t>
  </si>
  <si>
    <t>05 - ZTI</t>
  </si>
  <si>
    <t xml:space="preserve">    722 - Zdravotechnika - vnitřní vodovod</t>
  </si>
  <si>
    <t xml:space="preserve">    725 - Zdravotechnika - zařizovací předměty</t>
  </si>
  <si>
    <t>972054141</t>
  </si>
  <si>
    <t>Vybourání otvorů ve stropech nebo klenbách železobetonových bez odstranění podlahy a násypu, plochy do 0,0225 m2, tl. do 150 mm</t>
  </si>
  <si>
    <t>-1768360285</t>
  </si>
  <si>
    <t>974031132</t>
  </si>
  <si>
    <t>Vysekání rýh ve zdivu cihelném na maltu vápennou nebo vápenocementovou do hl. 50 mm a šířky do 70 mm</t>
  </si>
  <si>
    <t>-1089858484</t>
  </si>
  <si>
    <t>974031164</t>
  </si>
  <si>
    <t>Vysekání rýh ve zdivu cihelném na maltu vápennou nebo vápenocementovou do hl. 150 mm a šířky do 150 mm</t>
  </si>
  <si>
    <t>-1098628592</t>
  </si>
  <si>
    <t>-399887867</t>
  </si>
  <si>
    <t>756498625</t>
  </si>
  <si>
    <t>701541877</t>
  </si>
  <si>
    <t>6,607*15 'Přepočtené koeficientem množství</t>
  </si>
  <si>
    <t>-1055953876</t>
  </si>
  <si>
    <t>721171808</t>
  </si>
  <si>
    <t>Demontáž potrubí z novodurových trub odpadních nebo připojovacích přes 75 do D 114</t>
  </si>
  <si>
    <t>-1409913346</t>
  </si>
  <si>
    <t xml:space="preserve">Poznámka k souboru cen:
1. Demontáž plstěných pásů se oceňuje cenami souboru cen 722 18-18 Demontáž plstěných pásů z trub, části B 02. </t>
  </si>
  <si>
    <t>721173401</t>
  </si>
  <si>
    <t>Potrubí z plastových trub PVC SN4 svodné (ležaté) DN 110</t>
  </si>
  <si>
    <t>-3674181</t>
  </si>
  <si>
    <t>721173402</t>
  </si>
  <si>
    <t>Potrubí z plastových trub PVC SN4 svodné (ležaté) DN 125</t>
  </si>
  <si>
    <t>-1439773347</t>
  </si>
  <si>
    <t>721173403</t>
  </si>
  <si>
    <t>Potrubí z plastových trub PVC SN4 svodné (ležaté) DN 160</t>
  </si>
  <si>
    <t>-989821999</t>
  </si>
  <si>
    <t>721174025</t>
  </si>
  <si>
    <t>Potrubí z plastových trub polypropylenové odpadní (svislé) DN 100</t>
  </si>
  <si>
    <t>-1797979355</t>
  </si>
  <si>
    <t>721174043</t>
  </si>
  <si>
    <t>Potrubí z plastových trub polypropylenové připojovací DN 50</t>
  </si>
  <si>
    <t>9100160</t>
  </si>
  <si>
    <t>1523896602</t>
  </si>
  <si>
    <t>721194105</t>
  </si>
  <si>
    <t>Vyměření přípojek na potrubí vyvedení a upevnění odpadních výpustek DN 50</t>
  </si>
  <si>
    <t>1418901033</t>
  </si>
  <si>
    <t xml:space="preserve">Poznámka k souboru cen:
1. Cenami lze oceňovat i vyvedení a upevnění odpadních výpustek ke strojům a zařízením. 2. Potrubí odpadních výpustek se oceňují cenami souboru cen 721 17- . . Potrubí z plastových trub, části A 01. </t>
  </si>
  <si>
    <t>721194109</t>
  </si>
  <si>
    <t>Vyměření přípojek na potrubí vyvedení a upevnění odpadních výpustek DN 100</t>
  </si>
  <si>
    <t>-2121575793</t>
  </si>
  <si>
    <t>721210817</t>
  </si>
  <si>
    <t>Demontáž kanalizačního příslušenství vpustí vanových DN 70</t>
  </si>
  <si>
    <t>-449747593</t>
  </si>
  <si>
    <t>721273153</t>
  </si>
  <si>
    <t>Ventilační hlavice z polypropylenu (PP) DN 110</t>
  </si>
  <si>
    <t>-559326999</t>
  </si>
  <si>
    <t>721290111</t>
  </si>
  <si>
    <t>Zkouška těsnosti kanalizace v objektech vodou do DN 125</t>
  </si>
  <si>
    <t>-1985626122</t>
  </si>
  <si>
    <t xml:space="preserve">Poznámka k souboru cen:
1. V ceně -0123 není započteno dodání média; jeho dodávka se oceňuje ve specifikaci. </t>
  </si>
  <si>
    <t>8+35+83</t>
  </si>
  <si>
    <t>721290112</t>
  </si>
  <si>
    <t>Zkouška těsnosti kanalizace v objektech vodou DN 150 nebo DN 200</t>
  </si>
  <si>
    <t>-952317851</t>
  </si>
  <si>
    <t>721290822</t>
  </si>
  <si>
    <t>Vnitrostaveništní přemístění vybouraných (demontovaných) hmot vnitřní kanalizace vodorovně do 100 m v objektech výšky přes 6 do 12 m</t>
  </si>
  <si>
    <t>745992588</t>
  </si>
  <si>
    <t>998721102</t>
  </si>
  <si>
    <t>Přesun hmot pro vnitřní kanalizace stanovený z hmotnosti přesunovaného materiálu vodorovná dopravní vzdálenost do 50 m v objektech výšky přes 6 do 12 m</t>
  </si>
  <si>
    <t>662971276</t>
  </si>
  <si>
    <t>-122420622</t>
  </si>
  <si>
    <t>722</t>
  </si>
  <si>
    <t>Zdravotechnika - vnitřní vodovod</t>
  </si>
  <si>
    <t>722130802</t>
  </si>
  <si>
    <t>Demontáž potrubí z ocelových trubek pozinkovaných závitových přes 25 do DN 40</t>
  </si>
  <si>
    <t>-460044983</t>
  </si>
  <si>
    <t>722174022</t>
  </si>
  <si>
    <t>Potrubí z plastových trubek z polypropylenu (PPR) svařovaných polyfuzně PN 20 (SDR 6) D 20 x 3,4</t>
  </si>
  <si>
    <t>1762587137</t>
  </si>
  <si>
    <t xml:space="preserve">Poznámka k souboru cen:
1. V cenách -4001 až -4088 jsou započteny náklady na montáž a dodávku potrubí a tvarovek. </t>
  </si>
  <si>
    <t>722174023</t>
  </si>
  <si>
    <t>Potrubí z plastových trubek z polypropylenu (PPR) svařovaných polyfuzně PN 20 (SDR 6) D 25 x 4,2</t>
  </si>
  <si>
    <t>-24973769</t>
  </si>
  <si>
    <t>722174024</t>
  </si>
  <si>
    <t>Potrubí z plastových trubek z polypropylenu (PPR) svařovaných polyfuzně PN 20 (SDR 6) D 32 x 5,4</t>
  </si>
  <si>
    <t>-304440895</t>
  </si>
  <si>
    <t>722181231</t>
  </si>
  <si>
    <t>Ochrana potrubí termoizolačními trubicemi z pěnového polyetylenu PE přilepenými v příčných a podélných spojích, tloušťky izolace přes 9 do 13 mm, vnitřního průměru izolace DN do 22 mm</t>
  </si>
  <si>
    <t>-261457840</t>
  </si>
  <si>
    <t xml:space="preserve">Poznámka k souboru cen:
1. V cenách -1211 až -1256 jsou započteny i náklady na dodání tepelně izolačních trubic. </t>
  </si>
  <si>
    <t>722181232</t>
  </si>
  <si>
    <t>Ochrana potrubí termoizolačními trubicemi z pěnového polyetylenu PE přilepenými v příčných a podélných spojích, tloušťky izolace přes 9 do 13 mm, vnitřního průměru izolace DN přes 22 do 45 mm</t>
  </si>
  <si>
    <t>-1193521749</t>
  </si>
  <si>
    <t>48+61</t>
  </si>
  <si>
    <t>722190401</t>
  </si>
  <si>
    <t>Zřízení přípojek na potrubí vyvedení a upevnění výpustek do DN 25</t>
  </si>
  <si>
    <t>-1454413303</t>
  </si>
  <si>
    <t xml:space="preserve">Poznámka k souboru cen:
1. Cenami -0401 až -0403 se oceňuje vyvedení a upevnění výpustek zařizovacích předmětů a výtokových armatur. 2. Potrubí vodovodních přípojek k zařizovacím předmětům, výtokovým armaturám, případně strojům a zařízením se oceňuje příslušnými cenami potrubí jako rozvod. </t>
  </si>
  <si>
    <t>722220152</t>
  </si>
  <si>
    <t>Armatury s jedním závitem plastové (PPR) PN 20 (SDR 6) DN 20 x G 1/2</t>
  </si>
  <si>
    <t>1080299499</t>
  </si>
  <si>
    <t xml:space="preserve">Poznámka k souboru cen:
1. Cenami -9101 až -9106 nelze oceňovat montáž nástěnek. 2. V cenách –0111 až -0122 je započteno i vyvedení a upevnění výpustek. </t>
  </si>
  <si>
    <t>722224115</t>
  </si>
  <si>
    <t>Armatury s jedním závitem kohouty plnicí a vypouštěcí PN 10 G 1/2</t>
  </si>
  <si>
    <t>-1382577417</t>
  </si>
  <si>
    <t>722231072</t>
  </si>
  <si>
    <t>Armatury se dvěma závity ventily zpětné mosazné PN 10 do 110°C G 1/2</t>
  </si>
  <si>
    <t>524546849</t>
  </si>
  <si>
    <t>722232122</t>
  </si>
  <si>
    <t>Armatury se dvěma závity kulové kohouty PN 42 do 185 °C plnoprůtokové vnitřní závit G 1/2</t>
  </si>
  <si>
    <t>-1383273289</t>
  </si>
  <si>
    <t>722239102</t>
  </si>
  <si>
    <t>Armatury se dvěma závity montáž vodovodních armatur se dvěma závity ostatních typů G 3/4</t>
  </si>
  <si>
    <t>-1555362163</t>
  </si>
  <si>
    <t>551212R1</t>
  </si>
  <si>
    <t>regulační ventil termostatický na vyvážení CV</t>
  </si>
  <si>
    <t>1027095615</t>
  </si>
  <si>
    <t>722240122</t>
  </si>
  <si>
    <t>Armatury z plastických hmot kohouty (PPR) kulové DN 20</t>
  </si>
  <si>
    <t>403246713</t>
  </si>
  <si>
    <t>722240124</t>
  </si>
  <si>
    <t>Armatury z plastických hmot kohouty (PPR) kulové DN 32</t>
  </si>
  <si>
    <t>-272493686</t>
  </si>
  <si>
    <t>722262225</t>
  </si>
  <si>
    <t>Vodoměry pro vodu do 40°C závitové horizontální jednovtokové suchoběžné pro dálkový odečet G 1/2 x 110 mm Qn 1,6 R80</t>
  </si>
  <si>
    <t>-288669647</t>
  </si>
  <si>
    <t xml:space="preserve">Poznámka k souboru cen:
1. Cenami nelze oceňovat montáže vodoměrů při zřizování vodovodních přípojek; tyto práce se oceňují cenami souboru cen 722 26- . 9 Oprava vodoměrů, části C 02. </t>
  </si>
  <si>
    <t>"sklep" 1</t>
  </si>
  <si>
    <t>"1NP" 2</t>
  </si>
  <si>
    <t>"2NP" 1</t>
  </si>
  <si>
    <t>"3NP" 3</t>
  </si>
  <si>
    <t>722290226</t>
  </si>
  <si>
    <t>Zkoušky, proplach a desinfekce vodovodního potrubí zkoušky těsnosti vodovodního potrubí závitového do DN 50</t>
  </si>
  <si>
    <t>-437844283</t>
  </si>
  <si>
    <t xml:space="preserve">Poznámka k souboru cen:
1. Cenami se oceňují dílčí zkoušky těsnosti vodovodního potrubí, které bude v dalším pracovním postupu zakryto nebo se stane nepřístupným. 2. Cenami nelze oceňovat celkové zkoušky těsnosti rozvodů vodovodního potrubí. 3. V cenách je započteno i dodání vody, uzavření a zabezpečení konců potrubí. 4. V cenách -0234 a -0237 je započteno i dodání desinfekčního prostředku. </t>
  </si>
  <si>
    <t>722290822</t>
  </si>
  <si>
    <t>Vnitrostaveništní přemístění vybouraných (demontovaných) hmot vnitřní vodovod vodorovně do 100 m v objektech výšky přes 6 do 12 m</t>
  </si>
  <si>
    <t>55439920</t>
  </si>
  <si>
    <t>722R1</t>
  </si>
  <si>
    <t>D+M čerpadlo pro TUV</t>
  </si>
  <si>
    <t>-946399826</t>
  </si>
  <si>
    <t>998722102</t>
  </si>
  <si>
    <t>Přesun hmot pro vnitřní vodovod stanovený z hmotnosti přesunovaného materiálu vodorovná dopravní vzdálenost do 50 m v objektech výšky přes 6 do 12 m</t>
  </si>
  <si>
    <t>594333770</t>
  </si>
  <si>
    <t>998722181</t>
  </si>
  <si>
    <t>Přesun hmot pro vnitřní vodovod stanovený z hmotnosti přesunovaného materiálu Příplatek k ceně za přesun prováděný bez použití mechanizace pro jakoukoliv výšku objektu</t>
  </si>
  <si>
    <t>2113033454</t>
  </si>
  <si>
    <t>725</t>
  </si>
  <si>
    <t>Zdravotechnika - zařizovací předměty</t>
  </si>
  <si>
    <t>725110811</t>
  </si>
  <si>
    <t>Demontáž klozetů splachovacích s nádrží nebo tlakovým splachovačem</t>
  </si>
  <si>
    <t>1625461945</t>
  </si>
  <si>
    <t>725112171</t>
  </si>
  <si>
    <t>Zařízení záchodů kombi klozety s hlubokým splachováním odpad vodorovný</t>
  </si>
  <si>
    <t>-562423347</t>
  </si>
  <si>
    <t xml:space="preserve">Poznámka k souboru cen:
1. V cenách -1351, -1361 není započten napájecí zdroj. 2. V cenách jsou započtená klozetová sedátka. </t>
  </si>
  <si>
    <t>725119122</t>
  </si>
  <si>
    <t>Zařízení záchodů montáž klozetových mís kombi</t>
  </si>
  <si>
    <t>-44527996</t>
  </si>
  <si>
    <t>6423206R1</t>
  </si>
  <si>
    <t>klozet keramický kombinovaný pro handicepované vč. sedátka</t>
  </si>
  <si>
    <t>-2052101689</t>
  </si>
  <si>
    <t>55166819</t>
  </si>
  <si>
    <t>přípojka záchodové mísy</t>
  </si>
  <si>
    <t>-1532670619</t>
  </si>
  <si>
    <t>725121529</t>
  </si>
  <si>
    <t>Pisoárové záchodky keramické automatické s teplotním snímačem</t>
  </si>
  <si>
    <t>-599162418</t>
  </si>
  <si>
    <t xml:space="preserve">Poznámka k souboru cen:
1. V cenách –1001, -1521, -1525, -1529, -2002 není započten napájecí zdroj. 2. V cenách -1501 a -1502 není započten ventil na oplach pisoáru. </t>
  </si>
  <si>
    <t>725122814</t>
  </si>
  <si>
    <t>Demontáž pisoárů s nádrží a 2 záchodky</t>
  </si>
  <si>
    <t>-1673244824</t>
  </si>
  <si>
    <t>725210821</t>
  </si>
  <si>
    <t>Demontáž umyvadel bez výtokových armatur umyvadel</t>
  </si>
  <si>
    <t>2054153318</t>
  </si>
  <si>
    <t>725211601</t>
  </si>
  <si>
    <t>Umyvadla keramická bez výtokových armatur se zápachovou uzávěrkou připevněná na stěnu šrouby bílá bez sloupu nebo krytu na sifon 500 mm</t>
  </si>
  <si>
    <t>1350353718</t>
  </si>
  <si>
    <t xml:space="preserve">Poznámka k souboru cen:
1. V cenách -2101 a -2102 je započteno i dodání zápachové uzávěrky. 2. V cenách –4112-14, -4141-43, -4151-56, -4161-63, -4211, 21, 31, není započten napájecí zdroj 3. V cenách -1651, -1656 a -1661, -1666 není započteno dodání skříňky. </t>
  </si>
  <si>
    <t>725219102</t>
  </si>
  <si>
    <t>Umyvadla montáž umyvadel ostatních typů na šrouby do zdiva</t>
  </si>
  <si>
    <t>1122593989</t>
  </si>
  <si>
    <t>6421102R1</t>
  </si>
  <si>
    <t>umyvadlo keramické závěsné bezbariérové bílé 590x455mm</t>
  </si>
  <si>
    <t>-29218563</t>
  </si>
  <si>
    <t>72521170R1</t>
  </si>
  <si>
    <t>Umyvadla umývátka keramická se zápachovou uzávěrkou stěnová 420 mm</t>
  </si>
  <si>
    <t>506961504</t>
  </si>
  <si>
    <t>725220841</t>
  </si>
  <si>
    <t>Demontáž van ocelových rohových</t>
  </si>
  <si>
    <t>-610518409</t>
  </si>
  <si>
    <t>725291708</t>
  </si>
  <si>
    <t>Doplňky zařízení koupelen a záchodů smaltované madla rovná, délky 1000 mm</t>
  </si>
  <si>
    <t>990100263</t>
  </si>
  <si>
    <t>725291722</t>
  </si>
  <si>
    <t>Doplňky zařízení koupelen a záchodů smaltované madla krakorcová sklopná, délky 834 mm</t>
  </si>
  <si>
    <t>-732848559</t>
  </si>
  <si>
    <t>725310823</t>
  </si>
  <si>
    <t>Demontáž dřezů jednodílných bez výtokových armatur vestavěných v kuchyňských sestavách</t>
  </si>
  <si>
    <t>-251271354</t>
  </si>
  <si>
    <t>725331111</t>
  </si>
  <si>
    <t>Výlevky bez výtokových armatur a splachovací nádrže keramické se sklopnou plastovou mřížkou 425 mm</t>
  </si>
  <si>
    <t>745577687</t>
  </si>
  <si>
    <t>725590812</t>
  </si>
  <si>
    <t>Vnitrostaveništní přemístění vybouraných (demontovaných) hmot zařizovacích předmětů vodorovně do 100 m v objektech výšky přes 6 do 12 m</t>
  </si>
  <si>
    <t>1327749342</t>
  </si>
  <si>
    <t>725610810</t>
  </si>
  <si>
    <t>Demontáž plynových sporáků normálních nebo kombinovaných</t>
  </si>
  <si>
    <t>305167620</t>
  </si>
  <si>
    <t>725813111</t>
  </si>
  <si>
    <t>Ventily rohové bez připojovací trubičky nebo flexi hadičky G 1/2</t>
  </si>
  <si>
    <t>2030887904</t>
  </si>
  <si>
    <t>725820802</t>
  </si>
  <si>
    <t>Demontáž baterií stojánkových do 1 otvoru</t>
  </si>
  <si>
    <t>711456785</t>
  </si>
  <si>
    <t>725821312</t>
  </si>
  <si>
    <t>Baterie dřezové nástěnné pákové s otáčivým kulatým ústím a délkou ramínka 300 mm</t>
  </si>
  <si>
    <t>-1941029854</t>
  </si>
  <si>
    <t xml:space="preserve">Poznámka k souboru cen:
1. V ceně -1422 není započten napájecí zdroj. </t>
  </si>
  <si>
    <t>725821326</t>
  </si>
  <si>
    <t>Baterie dřezové stojánkové pákové s otáčivým ústím a délkou ramínka 265 mm</t>
  </si>
  <si>
    <t>-387862958</t>
  </si>
  <si>
    <t>725822611</t>
  </si>
  <si>
    <t>Baterie umyvadlové stojánkové pákové bez výpusti</t>
  </si>
  <si>
    <t>-1464496862</t>
  </si>
  <si>
    <t xml:space="preserve">Poznámka k souboru cen:
1. V cenách –2654, 56, -9101-9202 není započten napájecí zdroj. </t>
  </si>
  <si>
    <t>7258226R1</t>
  </si>
  <si>
    <t>Baterie umyvadlové/dřezové stojánkové směšovací teplota a množství vody na baterii i s průtokovým ohřevem vč. napájení</t>
  </si>
  <si>
    <t>-765448645</t>
  </si>
  <si>
    <t>7258226R2</t>
  </si>
  <si>
    <t>Baterie nástěná směšovací teplota a množství vody na baterii i s průtokovým ohřevem vč. napájení</t>
  </si>
  <si>
    <t>-1042882693</t>
  </si>
  <si>
    <t>725829131</t>
  </si>
  <si>
    <t>Baterie umyvadlové montáž ostatních typů stojánkových G 1/2</t>
  </si>
  <si>
    <t>-976990522</t>
  </si>
  <si>
    <t>55145692</t>
  </si>
  <si>
    <t>baterie umyvadlová stojánková páková s prodlouženou pákou (lékařská)</t>
  </si>
  <si>
    <t>-672629239</t>
  </si>
  <si>
    <t>"M107" 1</t>
  </si>
  <si>
    <t>725860811</t>
  </si>
  <si>
    <t>Demontáž zápachových uzávěrek pro zařizovací předměty jednoduchých</t>
  </si>
  <si>
    <t>-1618628999</t>
  </si>
  <si>
    <t>725861102</t>
  </si>
  <si>
    <t>Zápachové uzávěrky zařizovacích předmětů pro umyvadla DN 40</t>
  </si>
  <si>
    <t>-1315093412</t>
  </si>
  <si>
    <t xml:space="preserve">Poznámka k souboru cen:
1. Pro volbu cen zápachových uzávěrek je rozhodující vnější průměr připojovací trubky. 2. V cenách je započteno i propojení zápachové uzávěrky s odpadní výpustkou. 3. Cenami zápachových uzávěrek nelze oceňovat zápachové uzávěrky, pokud jsou započteny v cenách zařizovacích předmětů. 4. Přechodové tvarovky pro připojení k armaturám se oceňují samostatně cenami souboru cen 722 22-.. </t>
  </si>
  <si>
    <t>725862113</t>
  </si>
  <si>
    <t>Zápachové uzávěrky zařizovacích předmětů pro dřezy s přípojkou pro pračku nebo myčku DN 40/50</t>
  </si>
  <si>
    <t>1010931137</t>
  </si>
  <si>
    <t>725862123</t>
  </si>
  <si>
    <t>Zápachové uzávěrky zařizovacích předmětů pro dvojdřezy s přípojkou pro pračku nebo myčku DN 40/50</t>
  </si>
  <si>
    <t>1842839130</t>
  </si>
  <si>
    <t>725865411</t>
  </si>
  <si>
    <t>Zápachové uzávěrky zařizovacích předmětů pro pisoáry DN 32/40</t>
  </si>
  <si>
    <t>596255736</t>
  </si>
  <si>
    <t>725R1</t>
  </si>
  <si>
    <t>D+M LAPAČ TUKŮ, viz samostný projekt</t>
  </si>
  <si>
    <t>-818492239</t>
  </si>
  <si>
    <t>998725102</t>
  </si>
  <si>
    <t>Přesun hmot pro zařizovací předměty stanovený z hmotnosti přesunovaného materiálu vodorovná dopravní vzdálenost do 50 m v objektech výšky přes 6 do 12 m</t>
  </si>
  <si>
    <t>-1259016634</t>
  </si>
  <si>
    <t>998725181</t>
  </si>
  <si>
    <t>Přesun hmot pro zařizovací předměty stanovený z hmotnosti přesunovaného materiálu Příplatek k cenám za přesun prováděný bez použití mechanizace pro jakoukoliv výšku objektu</t>
  </si>
  <si>
    <t>-2057321752</t>
  </si>
  <si>
    <t>781493610</t>
  </si>
  <si>
    <t>Ostatní prvky montáž vanových dvířek plastových lepených uchycených na magnet</t>
  </si>
  <si>
    <t>-716301874</t>
  </si>
  <si>
    <t xml:space="preserve">Poznámka k souboru cen:
1. Množství měrných jednotek u ceny -5185 se stanoví podle počtu řezaných obkladaček, nezávisle na jejich velikosti. 2. Položkou -5185 lze ocenit provádění více řezů na jednom kusu obkladu. </t>
  </si>
  <si>
    <t>562457R1</t>
  </si>
  <si>
    <t>dvířka pod obklad 300x300 magnetická</t>
  </si>
  <si>
    <t>-1103874274</t>
  </si>
  <si>
    <t>2020332781</t>
  </si>
  <si>
    <t>-1346965921</t>
  </si>
  <si>
    <t>06 - Výtapění</t>
  </si>
  <si>
    <t>9 - Ostatní konstrukce, bourání</t>
  </si>
  <si>
    <t xml:space="preserve">    723 - Zdravotechnika - vnitřní plynovod</t>
  </si>
  <si>
    <t xml:space="preserve">    731 - Kotelny</t>
  </si>
  <si>
    <t xml:space="preserve">    732 - Ústřední vytápění - strojovny</t>
  </si>
  <si>
    <t xml:space="preserve">    733 - Ústřední vytápění - rozvodné potrubí</t>
  </si>
  <si>
    <t xml:space="preserve">    734 - Ústřední vytápění - armatury</t>
  </si>
  <si>
    <t xml:space="preserve">    735 - Ústřední vytápění - otopná tělesa</t>
  </si>
  <si>
    <t>Ostatní konstrukce, bourání</t>
  </si>
  <si>
    <t>9_01</t>
  </si>
  <si>
    <t>Stavební přípomoci, sekání drážek, vrtání prostupů a následné hrubé zapravení</t>
  </si>
  <si>
    <t>kompl.</t>
  </si>
  <si>
    <t>-1406222231</t>
  </si>
  <si>
    <t>977331113</t>
  </si>
  <si>
    <t>Zvětšení komínového průduchu frézováním zdiva z cihel plných pálených maximální hloubky frézování přes 10 do 30 mm</t>
  </si>
  <si>
    <t>124444974</t>
  </si>
  <si>
    <t xml:space="preserve">Poznámka k souboru cen:
1. V cenách jsou započteny i náklady na vysátí sutě. </t>
  </si>
  <si>
    <t>3*16,4</t>
  </si>
  <si>
    <t>746906373</t>
  </si>
  <si>
    <t>-428541877</t>
  </si>
  <si>
    <t>395832513</t>
  </si>
  <si>
    <t>1,222*15 'Přepočtené koeficientem množství</t>
  </si>
  <si>
    <t>-1439830837</t>
  </si>
  <si>
    <t>723</t>
  </si>
  <si>
    <t>Zdravotechnika - vnitřní plynovod</t>
  </si>
  <si>
    <t>723150801</t>
  </si>
  <si>
    <t>Demontáž potrubí svařovaného z ocelových trubek hladkých do Ø 32</t>
  </si>
  <si>
    <t>-1114276111</t>
  </si>
  <si>
    <t>7231602R1</t>
  </si>
  <si>
    <t>D+M plynoměrné soutavy</t>
  </si>
  <si>
    <t>-594707227</t>
  </si>
  <si>
    <t xml:space="preserve">Poznámka k souboru cen:
1. V cenách -0204 až -0315 je započten potřebný počet uzavíracích armatur, tvarovek, upevňovacího a těsnicího materiálu. </t>
  </si>
  <si>
    <t>723260801</t>
  </si>
  <si>
    <t>Demontáž plynoměrů maximální průtok Q (m3/hod) do 16 m3/h</t>
  </si>
  <si>
    <t>1807591685</t>
  </si>
  <si>
    <t>723290822</t>
  </si>
  <si>
    <t>Vnitrostaveništní přemítění vybouraných (demontovaných) hmot vnitřní plynovod vodorovně do 100 m v objektech výšky přes 6 do 12 m</t>
  </si>
  <si>
    <t>-983258860</t>
  </si>
  <si>
    <t>731</t>
  </si>
  <si>
    <t>Kotelny</t>
  </si>
  <si>
    <t>731 02</t>
  </si>
  <si>
    <t>Čidlo TUV</t>
  </si>
  <si>
    <t>1162465280</t>
  </si>
  <si>
    <t>731 03</t>
  </si>
  <si>
    <t>Venkovní čidlo T1</t>
  </si>
  <si>
    <t>448037659</t>
  </si>
  <si>
    <t>731 04</t>
  </si>
  <si>
    <t>Systémy pro přívod vzduchu a odvod spalin vedení spalin</t>
  </si>
  <si>
    <t>-1602245</t>
  </si>
  <si>
    <t>731 05</t>
  </si>
  <si>
    <t>Prostorová ovládcí a řídicí jednotka T2</t>
  </si>
  <si>
    <t>-342776139</t>
  </si>
  <si>
    <t>731244491</t>
  </si>
  <si>
    <t>Kotle ocelové teplovodní plynové závěsné kondenzační montáž kotlů kondenzačních ostatních typů o výkonu do 14 kW</t>
  </si>
  <si>
    <t>-1961793852</t>
  </si>
  <si>
    <t xml:space="preserve">Poznámka k souboru cen:
1. V cenách -4101 až -4494 jsou započteny i náklady na: a) napojení kotle na připravené rozvody, b) odzkoušení kotle a poučení provozovatele. 2. V cenách -4101 až -4494 nejsou započteny náklady, které se oceňují samostatně, a to: a) zřízení rozvodů topné a vratné vody, b) dodávku a montáž odtahového potrubí odvodu spalin, c) případnou dodávku, osazení a připojení zásobníku. </t>
  </si>
  <si>
    <t>484176R1</t>
  </si>
  <si>
    <t>kotel ocelový plynový kondenzační závěsný pro vytápění 2-12kW</t>
  </si>
  <si>
    <t>-1696777748</t>
  </si>
  <si>
    <t>731244492</t>
  </si>
  <si>
    <t>Kotle ocelové teplovodní plynové závěsné kondenzační montáž kotlů kondenzačních ostatních typů o výkonu přes 14 do 20 kW</t>
  </si>
  <si>
    <t>1158388011</t>
  </si>
  <si>
    <t>484176R2</t>
  </si>
  <si>
    <t>kotel ocelový plynový kondenzační závěsný pro vytápění 2-16,9kW</t>
  </si>
  <si>
    <t>762360872</t>
  </si>
  <si>
    <t>998731101</t>
  </si>
  <si>
    <t>Přesun hmot pro kotelny stanovený z hmotnosti přesunovaného materiálu vodorovná dopravní vzdálenost do 50 m v objektech výšky do 6 m</t>
  </si>
  <si>
    <t>-433314966</t>
  </si>
  <si>
    <t>998731181</t>
  </si>
  <si>
    <t>Přesun hmot pro kotelny stanovený z hmotnosti přesunovaného materiálu Příplatek k cenám za přesun prováděný bez použití mechanizace pro jakoukoliv výšku objektu</t>
  </si>
  <si>
    <t>-436807892</t>
  </si>
  <si>
    <t>732</t>
  </si>
  <si>
    <t>Ústřední vytápění - strojovny</t>
  </si>
  <si>
    <t>732211113</t>
  </si>
  <si>
    <t>Nepřímotopné zásobníkové ohřívače TUV stacionární s jedním teplosměnným výměníkem PN 0,6 MPa/1,0 MPa, t = 80°C/110°C objem zásobníku / v.pl. m2 výměníku 148 l / 1,45 m2</t>
  </si>
  <si>
    <t>1473676220</t>
  </si>
  <si>
    <t>733</t>
  </si>
  <si>
    <t>Ústřední vytápění - rozvodné potrubí</t>
  </si>
  <si>
    <t>733223202</t>
  </si>
  <si>
    <t>Potrubí z trubek měděných tvrdých spojovaných tvrdým pájením Ø 15/1</t>
  </si>
  <si>
    <t>2134794028</t>
  </si>
  <si>
    <t>733223203</t>
  </si>
  <si>
    <t>Potrubí z trubek měděných tvrdých spojovaných tvrdým pájením Ø 18/1</t>
  </si>
  <si>
    <t>150508766</t>
  </si>
  <si>
    <t>733223204</t>
  </si>
  <si>
    <t>Potrubí z trubek měděných tvrdých spojovaných tvrdým pájením Ø 22/1</t>
  </si>
  <si>
    <t>-1448643330</t>
  </si>
  <si>
    <t>733223205</t>
  </si>
  <si>
    <t>Potrubí z trubek měděných tvrdých spojovaných tvrdým pájením Ø 28/1,5</t>
  </si>
  <si>
    <t>-1338821982</t>
  </si>
  <si>
    <t>733291101</t>
  </si>
  <si>
    <t>Zkoušky těsnosti potrubí z trubek měděných Ø do 35/1,5</t>
  </si>
  <si>
    <t>-109754882</t>
  </si>
  <si>
    <t>324+100+80+20</t>
  </si>
  <si>
    <t>733811241</t>
  </si>
  <si>
    <t>Ochrana potrubí termoizolačními trubicemi z pěnového polyetylenu PE přilepenými v příčných a podélných spojích, tloušťky izolace přes 13 do 20 mm, vnitřního průměru izolace DN do 22 mm</t>
  </si>
  <si>
    <t>-88206174</t>
  </si>
  <si>
    <t>274+32+10</t>
  </si>
  <si>
    <t>7338112R1</t>
  </si>
  <si>
    <t>Ochrana potrubí termoizolačními trubicemi z minerální vlny, tloušťky izolace 30 mm, vnitřního průměru izolace DN do 22 mm</t>
  </si>
  <si>
    <t>-666106161</t>
  </si>
  <si>
    <t>"15" 50</t>
  </si>
  <si>
    <t>"18" 68</t>
  </si>
  <si>
    <t>"22" 78</t>
  </si>
  <si>
    <t>7338112R2</t>
  </si>
  <si>
    <t>Ochrana potrubí termoizolačními trubicemi z minerální vlny, tloušťky izolace 30 mm, vnitřního průměru izolace DN přes 22 do 45 mm</t>
  </si>
  <si>
    <t>1484142734</t>
  </si>
  <si>
    <t>"28" 20</t>
  </si>
  <si>
    <t>998733102</t>
  </si>
  <si>
    <t>Přesun hmot pro rozvody potrubí stanovený z hmotnosti přesunovaného materiálu vodorovná dopravní vzdálenost do 50 m v objektech výšky přes 6 do 12 m</t>
  </si>
  <si>
    <t>1002432735</t>
  </si>
  <si>
    <t>998733181</t>
  </si>
  <si>
    <t>Přesun hmot pro rozvody potrubí stanovený z hmotnosti přesunovaného materiálu Příplatek k cenám za přesun prováděný bez použití mechanizace pro jakoukoliv výšku objektu</t>
  </si>
  <si>
    <t>551086816</t>
  </si>
  <si>
    <t>734</t>
  </si>
  <si>
    <t>Ústřední vytápění - armatury</t>
  </si>
  <si>
    <t>734209113</t>
  </si>
  <si>
    <t>Montáž závitových armatur se 2 závity G 1/2 (DN 15)</t>
  </si>
  <si>
    <t>-809167890</t>
  </si>
  <si>
    <t>31942676</t>
  </si>
  <si>
    <t>vsuvka redukovaná mosaz 3/4"x1/2"</t>
  </si>
  <si>
    <t>77330921</t>
  </si>
  <si>
    <t>31942R1</t>
  </si>
  <si>
    <t>šroubení svrorné (IVAR TR 4433) DN 20</t>
  </si>
  <si>
    <t>-497071639</t>
  </si>
  <si>
    <t>319421R2</t>
  </si>
  <si>
    <t>opěrné pouzdro 15 (Heimer)</t>
  </si>
  <si>
    <t>-251065447</t>
  </si>
  <si>
    <t>47774620</t>
  </si>
  <si>
    <t>55124389</t>
  </si>
  <si>
    <t>kohout vypouštěcí  kulový, s hadicovou vývodkou a zátkou, PN 10, T 110°C 1/2"</t>
  </si>
  <si>
    <t>-1483040963</t>
  </si>
  <si>
    <t>734242412</t>
  </si>
  <si>
    <t>Ventily zpětné závitové PN 16 do 110°C přímé G 1/2</t>
  </si>
  <si>
    <t>1954027689</t>
  </si>
  <si>
    <t>734242413</t>
  </si>
  <si>
    <t>Ventily zpětné závitové PN 16 do 110°C přímé G 3/4</t>
  </si>
  <si>
    <t>-2036672064</t>
  </si>
  <si>
    <t>734261402</t>
  </si>
  <si>
    <t>Šroubení připojovací armatury radiátorů VK PN 10 do 110°C, regulační uzavíratelné rohové G 1/2 x 18</t>
  </si>
  <si>
    <t>451020371</t>
  </si>
  <si>
    <t>734291242</t>
  </si>
  <si>
    <t>Ostatní armatury filtry závitové PN 16 do 130°C přímé s vnitřními závity G 1/2</t>
  </si>
  <si>
    <t>-1690505202</t>
  </si>
  <si>
    <t>734291243</t>
  </si>
  <si>
    <t>Ostatní armatury filtry závitové PN 16 do 130°C přímé s vnitřními závity G 3/4</t>
  </si>
  <si>
    <t>-1734055609</t>
  </si>
  <si>
    <t>734292714</t>
  </si>
  <si>
    <t>Ostatní armatury kulové kohouty PN 42 do 185°C přímé vnitřní závit G 3/4</t>
  </si>
  <si>
    <t>1032426132</t>
  </si>
  <si>
    <t>734292715</t>
  </si>
  <si>
    <t>Ostatní armatury kulové kohouty PN 42 do 185°C přímé vnitřní závit G 1</t>
  </si>
  <si>
    <t>-1355792306</t>
  </si>
  <si>
    <t>734292723</t>
  </si>
  <si>
    <t>Ostatní armatury kulové kohouty PN 42 do 185°C přímé vnitřní závit s vypouštěním G 1/2</t>
  </si>
  <si>
    <t>860418174</t>
  </si>
  <si>
    <t>734292724</t>
  </si>
  <si>
    <t>Ostatní armatury kulové kohouty PN 42 do 185°C přímé vnitřní závit s vypouštěním G 3/4</t>
  </si>
  <si>
    <t>341363470</t>
  </si>
  <si>
    <t>998734102</t>
  </si>
  <si>
    <t>Přesun hmot pro armatury stanovený z hmotnosti přesunovaného materiálu vodorovná dopravní vzdálenost do 50 m v objektech výšky přes 6 do 12 m</t>
  </si>
  <si>
    <t>1493275602</t>
  </si>
  <si>
    <t>998734181</t>
  </si>
  <si>
    <t>Přesun hmot pro armatury stanovený z hmotnosti přesunovaného materiálu Příplatek k cenám za přesun prováděný bez použití mechanizace pro jakoukoliv výšku objektu</t>
  </si>
  <si>
    <t>-120077205</t>
  </si>
  <si>
    <t>735</t>
  </si>
  <si>
    <t>Ústřední vytápění - otopná tělesa</t>
  </si>
  <si>
    <t>735152252</t>
  </si>
  <si>
    <t>Otopná tělesa panelová VK jednodesková PN 1,0 MPa, T do 110°C s jednou přídavnou přestupní plochou výšky tělesa 500 mm stavební délky / výkonu 500 mm / 429 W</t>
  </si>
  <si>
    <t>726578983</t>
  </si>
  <si>
    <t>735152253</t>
  </si>
  <si>
    <t>Otopná tělesa panelová VK jednodesková PN 1,0 MPa, T do 110°C s jednou přídavnou přestupní plochou výšky tělesa 500 mm stavební délky / výkonu 600 mm / 515 W</t>
  </si>
  <si>
    <t>906267636</t>
  </si>
  <si>
    <t>735152260</t>
  </si>
  <si>
    <t>Otopná tělesa panelová VK jednodesková PN 1,0 MPa, T do 110°C s jednou přídavnou přestupní plochou výšky tělesa 500 mm stavební délky / výkonu 1400 mm / 1201 W</t>
  </si>
  <si>
    <t>1917177323</t>
  </si>
  <si>
    <t>735152271</t>
  </si>
  <si>
    <t>Otopná tělesa panelová VK jednodesková PN 1,0 MPa, T do 110°C s jednou přídavnou přestupní plochou výšky tělesa 600 mm stavební délky / výkonu 400 mm / 401 W</t>
  </si>
  <si>
    <t>1100708764</t>
  </si>
  <si>
    <t>735152272</t>
  </si>
  <si>
    <t>Otopná tělesa panelová VK jednodesková PN 1,0 MPa, T do 110°C s jednou přídavnou přestupní plochou výšky tělesa 600 mm stavební délky / výkonu 500 mm / 501 W</t>
  </si>
  <si>
    <t>437921524</t>
  </si>
  <si>
    <t>735152273</t>
  </si>
  <si>
    <t>Otopná tělesa panelová VK jednodesková PN 1,0 MPa, T do 110°C s jednou přídavnou přestupní plochou výšky tělesa 600 mm stavební délky / výkonu 600 mm / 601 W</t>
  </si>
  <si>
    <t>1603757989</t>
  </si>
  <si>
    <t>735152274</t>
  </si>
  <si>
    <t>Otopná tělesa panelová VK jednodesková PN 1,0 MPa, T do 110°C s jednou přídavnou přestupní plochou výšky tělesa 600 mm stavební délky / výkonu 700 mm / 701 W</t>
  </si>
  <si>
    <t>78975709</t>
  </si>
  <si>
    <t>735152275</t>
  </si>
  <si>
    <t>Otopná tělesa panelová VK jednodesková PN 1,0 MPa, T do 110°C s jednou přídavnou přestupní plochou výšky tělesa 600 mm stavební délky / výkonu 800 mm / 802 W</t>
  </si>
  <si>
    <t>901242625</t>
  </si>
  <si>
    <t>735152276</t>
  </si>
  <si>
    <t>Otopná tělesa panelová VK jednodesková PN 1,0 MPa, T do 110°C s jednou přídavnou přestupní plochou výšky tělesa 600 mm stavební délky / výkonu 900 mm / 902 W</t>
  </si>
  <si>
    <t>562114689</t>
  </si>
  <si>
    <t>735152277</t>
  </si>
  <si>
    <t>Otopná tělesa panelová VK jednodesková PN 1,0 MPa, T do 110°C s jednou přídavnou přestupní plochou výšky tělesa 600 mm stavební délky / výkonu 1000 mm / 1002 W</t>
  </si>
  <si>
    <t>1346592445</t>
  </si>
  <si>
    <t>735152475</t>
  </si>
  <si>
    <t>Otopná tělesa panelová VK dvoudesková PN 1,0 MPa, T do 110°C s jednou přídavnou přestupní plochou výšky tělesa 600 mm stavební délky / výkonu 800 mm / 1030 W</t>
  </si>
  <si>
    <t>-2070811206</t>
  </si>
  <si>
    <t>735152476</t>
  </si>
  <si>
    <t>Otopná tělesa panelová VK dvoudesková PN 1,0 MPa, T do 110°C s jednou přídavnou přestupní plochou výšky tělesa 600 mm stavební délky / výkonu 900 mm / 1159 W</t>
  </si>
  <si>
    <t>-1585551079</t>
  </si>
  <si>
    <t>735152477</t>
  </si>
  <si>
    <t>Otopná tělesa panelová VK dvoudesková PN 1,0 MPa, T do 110°C s jednou přídavnou přestupní plochou výšky tělesa 600 mm stavební délky / výkonu 1000 mm / 1288 W</t>
  </si>
  <si>
    <t>-581836150</t>
  </si>
  <si>
    <t>735152576</t>
  </si>
  <si>
    <t>Otopná tělesa panelová VK dvoudesková PN 1,0 MPa, T do 110°C se dvěma přídavnými přestupními plochami výšky tělesa 600 mm stavební délky / výkonu 900 mm / 1511 W</t>
  </si>
  <si>
    <t>793029647</t>
  </si>
  <si>
    <t>735152577</t>
  </si>
  <si>
    <t>Otopná tělesa panelová VK dvoudesková PN 1,0 MPa, T do 110°C se dvěma přídavnými přestupními plochami výšky tělesa 600 mm stavební délky / výkonu 1000 mm / 1679 W</t>
  </si>
  <si>
    <t>-1016798938</t>
  </si>
  <si>
    <t>998735102</t>
  </si>
  <si>
    <t>Přesun hmot pro otopná tělesa stanovený z hmotnosti přesunovaného materiálu vodorovná dopravní vzdálenost do 50 m v objektech výšky přes 6 do 12 m</t>
  </si>
  <si>
    <t>492526980</t>
  </si>
  <si>
    <t>998735181</t>
  </si>
  <si>
    <t>Přesun hmot pro otopná tělesa stanovený z hmotnosti přesunovaného materiálu Příplatek k cenám za přesun prováděný bez použití mechanizace pro jakoukoliv výšku objektu</t>
  </si>
  <si>
    <t>751395877</t>
  </si>
  <si>
    <t>07 - VRN</t>
  </si>
  <si>
    <t>OST - Ostatní</t>
  </si>
  <si>
    <t>VRN - Vedlejší rozpočtové náklady</t>
  </si>
  <si>
    <t xml:space="preserve">    VRN1 - Průzkumné, geodetické a projektové práce</t>
  </si>
  <si>
    <t xml:space="preserve">    VRN3 - Zařízení staveniště</t>
  </si>
  <si>
    <t>OST</t>
  </si>
  <si>
    <t>Ostatní</t>
  </si>
  <si>
    <t>R01</t>
  </si>
  <si>
    <t>Dodávka schodolezu, vč. zaučení obsluhy</t>
  </si>
  <si>
    <t>262144</t>
  </si>
  <si>
    <t>-98327232</t>
  </si>
  <si>
    <t>Vedlejší rozpočtové náklady</t>
  </si>
  <si>
    <t>VRN1</t>
  </si>
  <si>
    <t>Průzkumné, geodetické a projektové práce</t>
  </si>
  <si>
    <t>012002000</t>
  </si>
  <si>
    <t>Geodetické práce</t>
  </si>
  <si>
    <t>…</t>
  </si>
  <si>
    <t>1024</t>
  </si>
  <si>
    <t>485029855</t>
  </si>
  <si>
    <t>013254000</t>
  </si>
  <si>
    <t>Dokumentace skutečného provedení stavby</t>
  </si>
  <si>
    <t>-964461196</t>
  </si>
  <si>
    <t>VRN3</t>
  </si>
  <si>
    <t>Zařízení staveniště</t>
  </si>
  <si>
    <t>030001000</t>
  </si>
  <si>
    <t>-1803009480</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</si>
  <si>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</si>
  <si>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</si>
  <si>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</si>
  <si>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</si>
  <si>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</si>
  <si>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</si>
  <si>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</si>
  <si>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</si>
  <si>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</si>
  <si>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</si>
  <si>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</si>
  <si>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</si>
  <si>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</si>
  <si>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</si>
  <si>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</si>
  <si>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Vedlejší a ostatní náklady</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</si>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</sst>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0">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2"/>
      <color rgb="FF003366"/>
      <name val="Trebuchet MS"/>
      <family val="2"/>
    </font>
    <font>
      <sz val="10"/>
      <color rgb="FF003366"/>
      <name val="Trebuchet MS"/>
      <family val="2"/>
    </font>
    <font>
      <sz val="8"/>
      <color rgb="FF003366"/>
      <name val="Trebuchet MS"/>
      <family val="2"/>
    </font>
    <font>
      <sz val="8"/>
      <color rgb="FF505050"/>
      <name val="Trebuchet MS"/>
      <family val="2"/>
    </font>
    <font>
      <sz val="8"/>
      <color rgb="FFFF0000"/>
      <name val="Trebuchet MS"/>
      <family val="2"/>
    </font>
    <font>
      <sz val="8"/>
      <color rgb="FF800080"/>
      <name val="Trebuchet MS"/>
      <family val="2"/>
    </font>
    <font>
      <sz val="8"/>
      <color rgb="FFFAE682"/>
      <name val="Trebuchet MS"/>
      <family val="2"/>
    </font>
    <font>
      <sz val="10"/>
      <name val="Trebuchet MS"/>
      <family val="2"/>
    </font>
    <font>
      <sz val="10"/>
      <color rgb="FF960000"/>
      <name val="Trebuchet MS"/>
      <family val="2"/>
    </font>
    <font>
      <u val="single"/>
      <sz val="10"/>
      <color theme="10"/>
      <name val="Trebuchet MS"/>
      <family val="2"/>
    </font>
    <font>
      <b/>
      <sz val="16"/>
      <name val="Trebuchet MS"/>
      <family val="2"/>
    </font>
    <font>
      <sz val="8"/>
      <color rgb="FF3366FF"/>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sz val="18"/>
      <color theme="10"/>
      <name val="Wingdings 2"/>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sz val="10"/>
      <color theme="10"/>
      <name val="Trebuchet MS"/>
      <family val="2"/>
    </font>
    <font>
      <b/>
      <sz val="12"/>
      <color rgb="FF800000"/>
      <name val="Trebuchet MS"/>
      <family val="2"/>
    </font>
    <font>
      <sz val="8"/>
      <color rgb="FF960000"/>
      <name val="Trebuchet MS"/>
      <family val="2"/>
    </font>
    <font>
      <b/>
      <sz val="8"/>
      <name val="Trebuchet MS"/>
      <family val="2"/>
    </font>
    <font>
      <sz val="7"/>
      <color rgb="FF969696"/>
      <name val="Trebuchet MS"/>
      <family val="2"/>
    </font>
    <font>
      <i/>
      <sz val="7"/>
      <color rgb="FF969696"/>
      <name val="Trebuchet MS"/>
      <family val="2"/>
    </font>
    <font>
      <i/>
      <sz val="8"/>
      <color rgb="FF0000FF"/>
      <name val="Trebuchet MS"/>
      <family val="2"/>
    </font>
    <font>
      <u val="single"/>
      <sz val="11"/>
      <color theme="10"/>
      <name val="Calibri"/>
      <family val="2"/>
      <scheme val="minor"/>
    </font>
    <font>
      <i/>
      <sz val="9"/>
      <name val="Trebuchet MS"/>
      <family val="2"/>
    </font>
  </fonts>
  <fills count="6">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6">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8" fillId="0" borderId="0" applyNumberFormat="0" applyFill="0" applyBorder="0" applyAlignment="0" applyProtection="0"/>
  </cellStyleXfs>
  <cellXfs count="369">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0" fillId="0" borderId="0" xfId="0" applyAlignment="1" applyProtection="1">
      <alignment horizontal="center" vertical="center"/>
      <protection locked="0"/>
    </xf>
    <xf numFmtId="0" fontId="12" fillId="2" borderId="0" xfId="0" applyFont="1" applyFill="1" applyAlignment="1" applyProtection="1">
      <alignment horizontal="left" vertical="center"/>
      <protection/>
    </xf>
    <xf numFmtId="0" fontId="13" fillId="2" borderId="0" xfId="0" applyFont="1" applyFill="1" applyAlignment="1" applyProtection="1">
      <alignment vertical="center"/>
      <protection/>
    </xf>
    <xf numFmtId="0" fontId="14" fillId="2" borderId="0" xfId="0" applyFont="1" applyFill="1" applyAlignment="1" applyProtection="1">
      <alignment horizontal="left" vertical="center"/>
      <protection/>
    </xf>
    <xf numFmtId="0" fontId="15" fillId="2" borderId="0" xfId="20" applyFont="1" applyFill="1" applyAlignment="1" applyProtection="1">
      <alignment vertical="center"/>
      <protection/>
    </xf>
    <xf numFmtId="0" fontId="38" fillId="2" borderId="0" xfId="20" applyFill="1"/>
    <xf numFmtId="0" fontId="0" fillId="2" borderId="0" xfId="0" applyFill="1"/>
    <xf numFmtId="0" fontId="12" fillId="2" borderId="0" xfId="0" applyFont="1" applyFill="1" applyAlignment="1">
      <alignment horizontal="left"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applyProtection="1">
      <protection/>
    </xf>
    <xf numFmtId="0" fontId="0" fillId="0" borderId="4" xfId="0" applyBorder="1" applyProtection="1">
      <protection/>
    </xf>
    <xf numFmtId="0" fontId="0" fillId="0" borderId="0" xfId="0" applyBorder="1" applyProtection="1">
      <protection/>
    </xf>
    <xf numFmtId="0" fontId="16" fillId="0" borderId="0" xfId="0" applyFont="1" applyBorder="1" applyAlignment="1" applyProtection="1">
      <alignment horizontal="left" vertical="center"/>
      <protection/>
    </xf>
    <xf numFmtId="0" fontId="0" fillId="0" borderId="5" xfId="0" applyBorder="1" applyProtection="1">
      <protection/>
    </xf>
    <xf numFmtId="0" fontId="17" fillId="0" borderId="0" xfId="0" applyFont="1" applyAlignment="1">
      <alignment horizontal="left" vertical="center"/>
    </xf>
    <xf numFmtId="0" fontId="18" fillId="0" borderId="0" xfId="0" applyFont="1" applyAlignment="1">
      <alignment horizontal="left" vertical="center"/>
    </xf>
    <xf numFmtId="0" fontId="19" fillId="0" borderId="0" xfId="0" applyFont="1" applyBorder="1" applyAlignment="1" applyProtection="1">
      <alignment horizontal="left" vertical="top"/>
      <protection/>
    </xf>
    <xf numFmtId="0" fontId="3" fillId="0" borderId="0" xfId="0" applyFont="1" applyBorder="1" applyAlignment="1" applyProtection="1">
      <alignment horizontal="left" vertical="center"/>
      <protection/>
    </xf>
    <xf numFmtId="0" fontId="20" fillId="0" borderId="0" xfId="0" applyFont="1" applyAlignment="1">
      <alignment horizontal="left" vertical="top" wrapText="1"/>
    </xf>
    <xf numFmtId="0" fontId="4" fillId="0" borderId="0" xfId="0" applyFont="1" applyBorder="1" applyAlignment="1" applyProtection="1">
      <alignment horizontal="left" vertical="top"/>
      <protection/>
    </xf>
    <xf numFmtId="0" fontId="4" fillId="0" borderId="0" xfId="0" applyFont="1" applyBorder="1" applyAlignment="1" applyProtection="1">
      <alignment horizontal="left" vertical="top" wrapText="1"/>
      <protection/>
    </xf>
    <xf numFmtId="0" fontId="20" fillId="0" borderId="0" xfId="0" applyFont="1" applyAlignment="1">
      <alignment horizontal="left" vertical="center"/>
    </xf>
    <xf numFmtId="0" fontId="19" fillId="0" borderId="0" xfId="0" applyFont="1" applyBorder="1" applyAlignment="1" applyProtection="1">
      <alignment horizontal="left" vertical="center"/>
      <protection/>
    </xf>
    <xf numFmtId="0" fontId="3" fillId="3" borderId="0" xfId="0" applyFont="1" applyFill="1" applyBorder="1" applyAlignment="1" applyProtection="1">
      <alignment horizontal="left" vertical="center"/>
      <protection locked="0"/>
    </xf>
    <xf numFmtId="49" fontId="3" fillId="3" borderId="0" xfId="0" applyNumberFormat="1" applyFont="1" applyFill="1" applyBorder="1" applyAlignment="1" applyProtection="1">
      <alignment horizontal="left" vertical="center"/>
      <protection locked="0"/>
    </xf>
    <xf numFmtId="49" fontId="3" fillId="0" borderId="0" xfId="0" applyNumberFormat="1" applyFont="1" applyBorder="1" applyAlignment="1" applyProtection="1">
      <alignment horizontal="left" vertical="center"/>
      <protection/>
    </xf>
    <xf numFmtId="0" fontId="3" fillId="0" borderId="0" xfId="0" applyFont="1" applyBorder="1" applyAlignment="1" applyProtection="1">
      <alignment horizontal="left" vertical="center" wrapText="1"/>
      <protection/>
    </xf>
    <xf numFmtId="0" fontId="0" fillId="0" borderId="6" xfId="0" applyBorder="1" applyProtection="1">
      <protection/>
    </xf>
    <xf numFmtId="0" fontId="0" fillId="0" borderId="4" xfId="0" applyFont="1" applyBorder="1" applyAlignment="1" applyProtection="1">
      <alignment vertical="center"/>
      <protection/>
    </xf>
    <xf numFmtId="0" fontId="0" fillId="0" borderId="0" xfId="0" applyFont="1" applyBorder="1" applyAlignment="1" applyProtection="1">
      <alignment vertical="center"/>
      <protection/>
    </xf>
    <xf numFmtId="0" fontId="21" fillId="0" borderId="7" xfId="0" applyFont="1" applyBorder="1" applyAlignment="1" applyProtection="1">
      <alignment horizontal="left" vertical="center"/>
      <protection/>
    </xf>
    <xf numFmtId="0" fontId="0" fillId="0" borderId="7" xfId="0" applyFont="1" applyBorder="1" applyAlignment="1" applyProtection="1">
      <alignment vertical="center"/>
      <protection/>
    </xf>
    <xf numFmtId="4" fontId="21" fillId="0" borderId="7"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4"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164" fontId="2" fillId="0" borderId="0" xfId="0" applyNumberFormat="1" applyFont="1" applyBorder="1" applyAlignment="1" applyProtection="1">
      <alignment horizontal="center" vertical="center"/>
      <protection/>
    </xf>
    <xf numFmtId="4" fontId="20" fillId="0" borderId="0" xfId="0" applyNumberFormat="1" applyFont="1" applyBorder="1" applyAlignment="1" applyProtection="1">
      <alignment vertical="center"/>
      <protection/>
    </xf>
    <xf numFmtId="0" fontId="2" fillId="0" borderId="5" xfId="0" applyFont="1" applyBorder="1" applyAlignment="1" applyProtection="1">
      <alignment vertical="center"/>
      <protection/>
    </xf>
    <xf numFmtId="0" fontId="0" fillId="4" borderId="0" xfId="0" applyFont="1" applyFill="1" applyBorder="1" applyAlignment="1" applyProtection="1">
      <alignment vertical="center"/>
      <protection/>
    </xf>
    <xf numFmtId="0" fontId="4" fillId="4" borderId="8"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0" fontId="4" fillId="4" borderId="9" xfId="0" applyFont="1" applyFill="1" applyBorder="1" applyAlignment="1" applyProtection="1">
      <alignment horizontal="center" vertical="center"/>
      <protection/>
    </xf>
    <xf numFmtId="0" fontId="4" fillId="4" borderId="9" xfId="0" applyFont="1" applyFill="1" applyBorder="1" applyAlignment="1" applyProtection="1">
      <alignment horizontal="left" vertical="center"/>
      <protection/>
    </xf>
    <xf numFmtId="4" fontId="4" fillId="4" borderId="9" xfId="0" applyNumberFormat="1" applyFont="1" applyFill="1" applyBorder="1" applyAlignment="1" applyProtection="1">
      <alignment vertical="center"/>
      <protection/>
    </xf>
    <xf numFmtId="0" fontId="0" fillId="4" borderId="10" xfId="0" applyFont="1" applyFill="1" applyBorder="1" applyAlignment="1" applyProtection="1">
      <alignment vertical="center"/>
      <protection/>
    </xf>
    <xf numFmtId="0" fontId="0" fillId="4" borderId="5" xfId="0" applyFont="1" applyFill="1" applyBorder="1" applyAlignment="1" applyProtection="1">
      <alignmen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4" xfId="0" applyFont="1" applyBorder="1" applyAlignment="1">
      <alignment vertical="center"/>
    </xf>
    <xf numFmtId="0" fontId="16" fillId="0" borderId="0" xfId="0" applyFont="1" applyAlignment="1" applyProtection="1">
      <alignment horizontal="left" vertical="center"/>
      <protection/>
    </xf>
    <xf numFmtId="0" fontId="0" fillId="0" borderId="0" xfId="0" applyFont="1" applyAlignment="1" applyProtection="1">
      <alignment vertical="center"/>
      <protection/>
    </xf>
    <xf numFmtId="0" fontId="3" fillId="0" borderId="4" xfId="0" applyFont="1" applyBorder="1" applyAlignment="1" applyProtection="1">
      <alignment vertical="center"/>
      <protection/>
    </xf>
    <xf numFmtId="0" fontId="19"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4" xfId="0" applyFont="1" applyBorder="1" applyAlignment="1">
      <alignment vertical="center"/>
    </xf>
    <xf numFmtId="0" fontId="4" fillId="0" borderId="4"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4" xfId="0" applyFont="1" applyBorder="1" applyAlignment="1">
      <alignment vertical="center"/>
    </xf>
    <xf numFmtId="0" fontId="22"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23" fillId="0" borderId="14" xfId="0" applyFont="1" applyBorder="1" applyAlignment="1">
      <alignment horizontal="center" vertical="center"/>
    </xf>
    <xf numFmtId="0" fontId="23" fillId="0" borderId="15" xfId="0" applyFont="1" applyBorder="1" applyAlignment="1">
      <alignment horizontal="left" vertical="center"/>
    </xf>
    <xf numFmtId="0" fontId="0" fillId="0" borderId="15" xfId="0" applyFont="1" applyBorder="1" applyAlignment="1">
      <alignment vertical="center"/>
    </xf>
    <xf numFmtId="0" fontId="0" fillId="0" borderId="16" xfId="0" applyFont="1" applyBorder="1" applyAlignment="1">
      <alignment vertical="center"/>
    </xf>
    <xf numFmtId="0" fontId="2" fillId="0" borderId="17" xfId="0" applyFont="1" applyBorder="1" applyAlignment="1">
      <alignment horizontal="left" vertical="center"/>
    </xf>
    <xf numFmtId="0" fontId="2" fillId="0" borderId="0" xfId="0" applyFont="1" applyBorder="1" applyAlignment="1">
      <alignment horizontal="left" vertical="center"/>
    </xf>
    <xf numFmtId="0" fontId="0" fillId="0" borderId="0" xfId="0" applyFont="1" applyBorder="1" applyAlignment="1">
      <alignment vertical="center"/>
    </xf>
    <xf numFmtId="0" fontId="0" fillId="0" borderId="18" xfId="0" applyFont="1" applyBorder="1" applyAlignment="1">
      <alignment vertical="center"/>
    </xf>
    <xf numFmtId="0" fontId="2" fillId="0" borderId="17" xfId="0" applyFont="1" applyBorder="1" applyAlignment="1" applyProtection="1">
      <alignment horizontal="left" vertical="center"/>
      <protection/>
    </xf>
    <xf numFmtId="0" fontId="0" fillId="0" borderId="18" xfId="0" applyFont="1" applyBorder="1" applyAlignment="1" applyProtection="1">
      <alignment vertical="center"/>
      <protection/>
    </xf>
    <xf numFmtId="0" fontId="3" fillId="5" borderId="8" xfId="0" applyFont="1" applyFill="1" applyBorder="1" applyAlignment="1" applyProtection="1">
      <alignment horizontal="center" vertical="center"/>
      <protection/>
    </xf>
    <xf numFmtId="0" fontId="3" fillId="5" borderId="9" xfId="0" applyFont="1" applyFill="1" applyBorder="1" applyAlignment="1" applyProtection="1">
      <alignment horizontal="left" vertical="center"/>
      <protection/>
    </xf>
    <xf numFmtId="0" fontId="0" fillId="5" borderId="9" xfId="0" applyFont="1" applyFill="1" applyBorder="1" applyAlignment="1" applyProtection="1">
      <alignment vertical="center"/>
      <protection/>
    </xf>
    <xf numFmtId="0" fontId="3" fillId="5" borderId="9" xfId="0" applyFont="1" applyFill="1" applyBorder="1" applyAlignment="1" applyProtection="1">
      <alignment horizontal="center" vertical="center"/>
      <protection/>
    </xf>
    <xf numFmtId="0" fontId="3" fillId="5" borderId="9" xfId="0" applyFont="1" applyFill="1" applyBorder="1" applyAlignment="1" applyProtection="1">
      <alignment horizontal="right" vertical="center"/>
      <protection/>
    </xf>
    <xf numFmtId="0" fontId="3" fillId="5" borderId="10" xfId="0" applyFont="1" applyFill="1" applyBorder="1" applyAlignment="1" applyProtection="1">
      <alignment horizontal="center" vertical="center"/>
      <protection/>
    </xf>
    <xf numFmtId="0" fontId="19" fillId="0" borderId="19" xfId="0" applyFont="1" applyBorder="1" applyAlignment="1" applyProtection="1">
      <alignment horizontal="center" vertical="center" wrapText="1"/>
      <protection/>
    </xf>
    <xf numFmtId="0" fontId="19" fillId="0" borderId="20" xfId="0" applyFont="1" applyBorder="1" applyAlignment="1" applyProtection="1">
      <alignment horizontal="center" vertical="center" wrapText="1"/>
      <protection/>
    </xf>
    <xf numFmtId="0" fontId="19" fillId="0" borderId="21" xfId="0" applyFont="1" applyBorder="1" applyAlignment="1" applyProtection="1">
      <alignment horizontal="center" vertical="center" wrapText="1"/>
      <protection/>
    </xf>
    <xf numFmtId="0" fontId="0" fillId="0" borderId="14" xfId="0" applyFont="1" applyBorder="1" applyAlignment="1" applyProtection="1">
      <alignment vertical="center"/>
      <protection/>
    </xf>
    <xf numFmtId="0" fontId="0" fillId="0" borderId="15" xfId="0" applyFont="1" applyBorder="1" applyAlignment="1" applyProtection="1">
      <alignment vertical="center"/>
      <protection/>
    </xf>
    <xf numFmtId="0" fontId="0" fillId="0" borderId="16" xfId="0" applyFont="1" applyBorder="1" applyAlignment="1" applyProtection="1">
      <alignment vertical="center"/>
      <protection/>
    </xf>
    <xf numFmtId="0" fontId="24" fillId="0" borderId="0" xfId="0" applyFont="1" applyAlignment="1" applyProtection="1">
      <alignment horizontal="left" vertical="center"/>
      <protection/>
    </xf>
    <xf numFmtId="0" fontId="24" fillId="0" borderId="0" xfId="0" applyFont="1" applyAlignment="1" applyProtection="1">
      <alignment vertical="center"/>
      <protection/>
    </xf>
    <xf numFmtId="4" fontId="24" fillId="0" borderId="0" xfId="0" applyNumberFormat="1" applyFont="1" applyAlignment="1" applyProtection="1">
      <alignment horizontal="right" vertical="center"/>
      <protection/>
    </xf>
    <xf numFmtId="4" fontId="24"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4" fontId="23" fillId="0" borderId="17" xfId="0" applyNumberFormat="1" applyFont="1" applyBorder="1" applyAlignment="1" applyProtection="1">
      <alignment vertical="center"/>
      <protection/>
    </xf>
    <xf numFmtId="4" fontId="23" fillId="0" borderId="0" xfId="0" applyNumberFormat="1" applyFont="1" applyBorder="1" applyAlignment="1" applyProtection="1">
      <alignment vertical="center"/>
      <protection/>
    </xf>
    <xf numFmtId="166" fontId="23" fillId="0" borderId="0" xfId="0" applyNumberFormat="1" applyFont="1" applyBorder="1" applyAlignment="1" applyProtection="1">
      <alignment vertical="center"/>
      <protection/>
    </xf>
    <xf numFmtId="4" fontId="23" fillId="0" borderId="18" xfId="0" applyNumberFormat="1" applyFont="1" applyBorder="1" applyAlignment="1" applyProtection="1">
      <alignment vertical="center"/>
      <protection/>
    </xf>
    <xf numFmtId="0" fontId="4" fillId="0" borderId="0" xfId="0" applyFont="1" applyAlignment="1">
      <alignment horizontal="left" vertical="center"/>
    </xf>
    <xf numFmtId="0" fontId="25" fillId="0" borderId="0" xfId="0" applyFont="1" applyAlignment="1">
      <alignment horizontal="left" vertical="center"/>
    </xf>
    <xf numFmtId="0" fontId="26" fillId="0" borderId="0" xfId="20" applyFont="1" applyAlignment="1">
      <alignment horizontal="center" vertical="center"/>
    </xf>
    <xf numFmtId="0" fontId="5" fillId="0" borderId="4" xfId="0" applyFont="1" applyBorder="1" applyAlignment="1" applyProtection="1">
      <alignment vertical="center"/>
      <protection/>
    </xf>
    <xf numFmtId="0" fontId="27" fillId="0" borderId="0" xfId="0" applyFont="1" applyAlignment="1" applyProtection="1">
      <alignment vertical="center"/>
      <protection/>
    </xf>
    <xf numFmtId="0" fontId="27" fillId="0" borderId="0" xfId="0" applyFont="1" applyAlignment="1" applyProtection="1">
      <alignment horizontal="left" vertical="center" wrapText="1"/>
      <protection/>
    </xf>
    <xf numFmtId="0" fontId="28" fillId="0" borderId="0" xfId="0" applyFont="1" applyAlignment="1" applyProtection="1">
      <alignment vertical="center"/>
      <protection/>
    </xf>
    <xf numFmtId="4" fontId="28" fillId="0" borderId="0" xfId="0" applyNumberFormat="1" applyFont="1" applyAlignment="1" applyProtection="1">
      <alignment vertical="center"/>
      <protection/>
    </xf>
    <xf numFmtId="0" fontId="29" fillId="0" borderId="0" xfId="0" applyFont="1" applyAlignment="1" applyProtection="1">
      <alignment horizontal="center" vertical="center"/>
      <protection/>
    </xf>
    <xf numFmtId="0" fontId="5" fillId="0" borderId="4" xfId="0" applyFont="1" applyBorder="1" applyAlignment="1">
      <alignment vertical="center"/>
    </xf>
    <xf numFmtId="4" fontId="30" fillId="0" borderId="17"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18" xfId="0" applyNumberFormat="1" applyFont="1" applyBorder="1" applyAlignment="1" applyProtection="1">
      <alignment vertical="center"/>
      <protection/>
    </xf>
    <xf numFmtId="0" fontId="5" fillId="0" borderId="0" xfId="0" applyFont="1" applyAlignment="1">
      <alignment horizontal="left" vertical="center"/>
    </xf>
    <xf numFmtId="4" fontId="30" fillId="0" borderId="22" xfId="0" applyNumberFormat="1" applyFont="1" applyBorder="1" applyAlignment="1" applyProtection="1">
      <alignment vertical="center"/>
      <protection/>
    </xf>
    <xf numFmtId="4" fontId="30" fillId="0" borderId="23" xfId="0" applyNumberFormat="1" applyFont="1" applyBorder="1" applyAlignment="1" applyProtection="1">
      <alignment vertical="center"/>
      <protection/>
    </xf>
    <xf numFmtId="166" fontId="30" fillId="0" borderId="23" xfId="0" applyNumberFormat="1" applyFont="1" applyBorder="1" applyAlignment="1" applyProtection="1">
      <alignment vertical="center"/>
      <protection/>
    </xf>
    <xf numFmtId="4" fontId="30" fillId="0" borderId="24" xfId="0" applyNumberFormat="1" applyFont="1" applyBorder="1" applyAlignment="1" applyProtection="1">
      <alignment vertical="center"/>
      <protection/>
    </xf>
    <xf numFmtId="0" fontId="0" fillId="0" borderId="0" xfId="0" applyProtection="1">
      <protection locked="0"/>
    </xf>
    <xf numFmtId="0" fontId="13" fillId="2" borderId="0" xfId="0" applyFont="1" applyFill="1" applyAlignment="1">
      <alignment vertical="center"/>
    </xf>
    <xf numFmtId="0" fontId="14" fillId="2" borderId="0" xfId="0" applyFont="1" applyFill="1" applyAlignment="1">
      <alignment horizontal="left" vertical="center"/>
    </xf>
    <xf numFmtId="0" fontId="31" fillId="2" borderId="0" xfId="20" applyFont="1" applyFill="1" applyAlignment="1">
      <alignment vertical="center"/>
    </xf>
    <xf numFmtId="0" fontId="13" fillId="2" borderId="0" xfId="0" applyFont="1" applyFill="1" applyAlignment="1" applyProtection="1">
      <alignment vertical="center"/>
      <protection locked="0"/>
    </xf>
    <xf numFmtId="0" fontId="0" fillId="0" borderId="2" xfId="0" applyBorder="1" applyProtection="1">
      <protection locked="0"/>
    </xf>
    <xf numFmtId="0" fontId="0" fillId="0" borderId="0" xfId="0" applyBorder="1" applyProtection="1">
      <protection locked="0"/>
    </xf>
    <xf numFmtId="0" fontId="19" fillId="0" borderId="0" xfId="0" applyFont="1" applyBorder="1" applyAlignment="1" applyProtection="1">
      <alignment horizontal="left" vertical="center" wrapText="1"/>
      <protection/>
    </xf>
    <xf numFmtId="0" fontId="0" fillId="0" borderId="0" xfId="0" applyFont="1" applyBorder="1" applyAlignment="1" applyProtection="1">
      <alignment vertical="center"/>
      <protection locked="0"/>
    </xf>
    <xf numFmtId="0" fontId="4" fillId="0" borderId="0" xfId="0" applyFont="1" applyBorder="1" applyAlignment="1" applyProtection="1">
      <alignment horizontal="left" vertical="center" wrapText="1"/>
      <protection/>
    </xf>
    <xf numFmtId="0" fontId="19" fillId="0" borderId="0" xfId="0" applyFont="1" applyBorder="1" applyAlignment="1" applyProtection="1">
      <alignment horizontal="left" vertical="center"/>
      <protection locked="0"/>
    </xf>
    <xf numFmtId="165" fontId="3" fillId="0" borderId="0" xfId="0" applyNumberFormat="1" applyFont="1" applyBorder="1" applyAlignment="1" applyProtection="1">
      <alignment horizontal="left" vertical="center"/>
      <protection/>
    </xf>
    <xf numFmtId="0" fontId="0" fillId="0" borderId="4"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Border="1" applyAlignment="1" applyProtection="1">
      <alignment vertical="center" wrapText="1"/>
      <protection locked="0"/>
    </xf>
    <xf numFmtId="0" fontId="0" fillId="0" borderId="5" xfId="0" applyFont="1" applyBorder="1" applyAlignment="1" applyProtection="1">
      <alignment vertical="center" wrapText="1"/>
      <protection/>
    </xf>
    <xf numFmtId="0" fontId="0" fillId="0" borderId="15" xfId="0" applyFont="1" applyBorder="1" applyAlignment="1" applyProtection="1">
      <alignment vertical="center"/>
      <protection locked="0"/>
    </xf>
    <xf numFmtId="0" fontId="0" fillId="0" borderId="25" xfId="0" applyFont="1" applyBorder="1" applyAlignment="1" applyProtection="1">
      <alignment vertical="center"/>
      <protection/>
    </xf>
    <xf numFmtId="0" fontId="21" fillId="0" borderId="0" xfId="0" applyFont="1" applyBorder="1" applyAlignment="1" applyProtection="1">
      <alignment horizontal="left" vertical="center"/>
      <protection/>
    </xf>
    <xf numFmtId="4" fontId="24" fillId="0" borderId="0" xfId="0" applyNumberFormat="1" applyFont="1" applyBorder="1" applyAlignment="1" applyProtection="1">
      <alignment vertical="center"/>
      <protection/>
    </xf>
    <xf numFmtId="0" fontId="2" fillId="0" borderId="0" xfId="0" applyFont="1" applyBorder="1" applyAlignment="1" applyProtection="1">
      <alignment horizontal="right" vertical="center"/>
      <protection locked="0"/>
    </xf>
    <xf numFmtId="4" fontId="2" fillId="0" borderId="0" xfId="0" applyNumberFormat="1" applyFont="1" applyBorder="1" applyAlignment="1" applyProtection="1">
      <alignment vertical="center"/>
      <protection/>
    </xf>
    <xf numFmtId="164" fontId="2"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protection/>
    </xf>
    <xf numFmtId="0" fontId="4" fillId="5" borderId="8" xfId="0" applyFont="1" applyFill="1" applyBorder="1" applyAlignment="1" applyProtection="1">
      <alignment horizontal="left" vertical="center"/>
      <protection/>
    </xf>
    <xf numFmtId="0" fontId="4" fillId="5" borderId="9" xfId="0" applyFont="1" applyFill="1" applyBorder="1" applyAlignment="1" applyProtection="1">
      <alignment horizontal="right" vertical="center"/>
      <protection/>
    </xf>
    <xf numFmtId="0" fontId="4" fillId="5" borderId="9" xfId="0" applyFont="1" applyFill="1" applyBorder="1" applyAlignment="1" applyProtection="1">
      <alignment horizontal="center" vertical="center"/>
      <protection/>
    </xf>
    <xf numFmtId="0" fontId="0" fillId="5" borderId="9" xfId="0" applyFont="1" applyFill="1" applyBorder="1" applyAlignment="1" applyProtection="1">
      <alignment vertical="center"/>
      <protection locked="0"/>
    </xf>
    <xf numFmtId="4" fontId="4" fillId="5" borderId="9" xfId="0" applyNumberFormat="1" applyFont="1" applyFill="1" applyBorder="1" applyAlignment="1" applyProtection="1">
      <alignment vertical="center"/>
      <protection/>
    </xf>
    <xf numFmtId="0" fontId="0" fillId="5" borderId="26" xfId="0" applyFont="1" applyFill="1" applyBorder="1" applyAlignment="1" applyProtection="1">
      <alignment vertical="center"/>
      <protection/>
    </xf>
    <xf numFmtId="0" fontId="0" fillId="0" borderId="12"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0" fillId="0" borderId="0" xfId="0" applyFont="1" applyBorder="1" applyAlignment="1" applyProtection="1">
      <alignment horizontal="left" vertical="center"/>
      <protection/>
    </xf>
    <xf numFmtId="0" fontId="3" fillId="5" borderId="0" xfId="0" applyFont="1" applyFill="1" applyBorder="1" applyAlignment="1" applyProtection="1">
      <alignment horizontal="left" vertical="center"/>
      <protection/>
    </xf>
    <xf numFmtId="0" fontId="0" fillId="5" borderId="0" xfId="0" applyFont="1" applyFill="1" applyBorder="1" applyAlignment="1" applyProtection="1">
      <alignment vertical="center"/>
      <protection locked="0"/>
    </xf>
    <xf numFmtId="0" fontId="3" fillId="5" borderId="0" xfId="0" applyFont="1" applyFill="1" applyBorder="1" applyAlignment="1" applyProtection="1">
      <alignment horizontal="right" vertical="center"/>
      <protection/>
    </xf>
    <xf numFmtId="0" fontId="0" fillId="5" borderId="5" xfId="0" applyFont="1" applyFill="1" applyBorder="1" applyAlignment="1" applyProtection="1">
      <alignment vertical="center"/>
      <protection/>
    </xf>
    <xf numFmtId="0" fontId="32" fillId="0" borderId="0" xfId="0" applyFont="1" applyBorder="1" applyAlignment="1" applyProtection="1">
      <alignment horizontal="left" vertical="center"/>
      <protection/>
    </xf>
    <xf numFmtId="0" fontId="6" fillId="0" borderId="4" xfId="0" applyFont="1" applyBorder="1" applyAlignment="1" applyProtection="1">
      <alignment vertical="center"/>
      <protection/>
    </xf>
    <xf numFmtId="0" fontId="6" fillId="0" borderId="0" xfId="0" applyFont="1" applyBorder="1" applyAlignment="1" applyProtection="1">
      <alignment vertical="center"/>
      <protection/>
    </xf>
    <xf numFmtId="0" fontId="6" fillId="0" borderId="23" xfId="0" applyFont="1" applyBorder="1" applyAlignment="1" applyProtection="1">
      <alignment horizontal="left" vertical="center"/>
      <protection/>
    </xf>
    <xf numFmtId="0" fontId="6" fillId="0" borderId="23" xfId="0" applyFont="1" applyBorder="1" applyAlignment="1" applyProtection="1">
      <alignment vertical="center"/>
      <protection/>
    </xf>
    <xf numFmtId="0" fontId="6" fillId="0" borderId="23" xfId="0" applyFont="1" applyBorder="1" applyAlignment="1" applyProtection="1">
      <alignment vertical="center"/>
      <protection locked="0"/>
    </xf>
    <xf numFmtId="4" fontId="6" fillId="0" borderId="23" xfId="0" applyNumberFormat="1" applyFont="1" applyBorder="1" applyAlignment="1" applyProtection="1">
      <alignment vertical="center"/>
      <protection/>
    </xf>
    <xf numFmtId="0" fontId="6" fillId="0" borderId="5" xfId="0" applyFont="1" applyBorder="1" applyAlignment="1" applyProtection="1">
      <alignment vertical="center"/>
      <protection/>
    </xf>
    <xf numFmtId="0" fontId="7" fillId="0" borderId="4"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23" xfId="0" applyFont="1" applyBorder="1" applyAlignment="1" applyProtection="1">
      <alignment horizontal="left" vertical="center"/>
      <protection/>
    </xf>
    <xf numFmtId="0" fontId="7" fillId="0" borderId="23" xfId="0" applyFont="1" applyBorder="1" applyAlignment="1" applyProtection="1">
      <alignment vertical="center"/>
      <protection/>
    </xf>
    <xf numFmtId="0" fontId="7" fillId="0" borderId="23" xfId="0" applyFont="1" applyBorder="1" applyAlignment="1" applyProtection="1">
      <alignment vertical="center"/>
      <protection locked="0"/>
    </xf>
    <xf numFmtId="4" fontId="7" fillId="0" borderId="23" xfId="0" applyNumberFormat="1" applyFont="1" applyBorder="1" applyAlignment="1" applyProtection="1">
      <alignment vertical="center"/>
      <protection/>
    </xf>
    <xf numFmtId="0" fontId="7" fillId="0" borderId="5" xfId="0" applyFont="1" applyBorder="1" applyAlignment="1" applyProtection="1">
      <alignment vertical="center"/>
      <protection/>
    </xf>
    <xf numFmtId="0" fontId="0" fillId="0" borderId="0" xfId="0" applyFont="1" applyAlignment="1" applyProtection="1">
      <alignment vertical="center"/>
      <protection locked="0"/>
    </xf>
    <xf numFmtId="0" fontId="19" fillId="0" borderId="0" xfId="0" applyFont="1" applyAlignment="1" applyProtection="1">
      <alignment horizontal="left" vertical="center" wrapText="1"/>
      <protection/>
    </xf>
    <xf numFmtId="0" fontId="3" fillId="0" borderId="0" xfId="0" applyFont="1" applyAlignment="1" applyProtection="1">
      <alignment horizontal="left" vertical="center"/>
      <protection/>
    </xf>
    <xf numFmtId="0" fontId="19" fillId="0" borderId="0" xfId="0" applyFont="1" applyAlignment="1" applyProtection="1">
      <alignment horizontal="left" vertical="center"/>
      <protection locked="0"/>
    </xf>
    <xf numFmtId="0" fontId="0" fillId="0" borderId="4" xfId="0" applyFont="1" applyBorder="1" applyAlignment="1" applyProtection="1">
      <alignment horizontal="center" vertical="center" wrapText="1"/>
      <protection/>
    </xf>
    <xf numFmtId="0" fontId="3" fillId="5" borderId="19" xfId="0" applyFont="1" applyFill="1" applyBorder="1" applyAlignment="1" applyProtection="1">
      <alignment horizontal="center" vertical="center" wrapText="1"/>
      <protection/>
    </xf>
    <xf numFmtId="0" fontId="3" fillId="5" borderId="20" xfId="0" applyFont="1" applyFill="1" applyBorder="1" applyAlignment="1" applyProtection="1">
      <alignment horizontal="center" vertical="center" wrapText="1"/>
      <protection/>
    </xf>
    <xf numFmtId="0" fontId="3" fillId="5" borderId="20" xfId="0" applyFont="1" applyFill="1" applyBorder="1" applyAlignment="1" applyProtection="1">
      <alignment horizontal="center" vertical="center" wrapText="1"/>
      <protection locked="0"/>
    </xf>
    <xf numFmtId="0" fontId="3" fillId="5" borderId="21" xfId="0" applyFont="1" applyFill="1" applyBorder="1" applyAlignment="1" applyProtection="1">
      <alignment horizontal="center" vertical="center" wrapText="1"/>
      <protection/>
    </xf>
    <xf numFmtId="0" fontId="0" fillId="0" borderId="4" xfId="0" applyFont="1" applyBorder="1" applyAlignment="1">
      <alignment horizontal="center" vertical="center" wrapText="1"/>
    </xf>
    <xf numFmtId="4" fontId="24" fillId="0" borderId="0" xfId="0" applyNumberFormat="1" applyFont="1" applyAlignment="1" applyProtection="1">
      <alignment/>
      <protection/>
    </xf>
    <xf numFmtId="166" fontId="33" fillId="0" borderId="15" xfId="0" applyNumberFormat="1" applyFont="1" applyBorder="1" applyAlignment="1" applyProtection="1">
      <alignment/>
      <protection/>
    </xf>
    <xf numFmtId="166" fontId="33" fillId="0" borderId="16" xfId="0" applyNumberFormat="1" applyFont="1" applyBorder="1" applyAlignment="1" applyProtection="1">
      <alignment/>
      <protection/>
    </xf>
    <xf numFmtId="4" fontId="34" fillId="0" borderId="0" xfId="0" applyNumberFormat="1" applyFont="1" applyAlignment="1">
      <alignment vertical="center"/>
    </xf>
    <xf numFmtId="0" fontId="8" fillId="0" borderId="4"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6" fillId="0" borderId="0" xfId="0" applyFont="1" applyAlignment="1" applyProtection="1">
      <alignment horizontal="left"/>
      <protection/>
    </xf>
    <xf numFmtId="0" fontId="8" fillId="0" borderId="0" xfId="0" applyFont="1" applyAlignment="1" applyProtection="1">
      <alignment/>
      <protection locked="0"/>
    </xf>
    <xf numFmtId="4" fontId="6" fillId="0" borderId="0" xfId="0" applyNumberFormat="1" applyFont="1" applyAlignment="1" applyProtection="1">
      <alignment/>
      <protection/>
    </xf>
    <xf numFmtId="0" fontId="8" fillId="0" borderId="4" xfId="0" applyFont="1" applyBorder="1" applyAlignment="1">
      <alignment/>
    </xf>
    <xf numFmtId="0" fontId="8" fillId="0" borderId="17"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18" xfId="0" applyNumberFormat="1" applyFont="1" applyBorder="1" applyAlignment="1" applyProtection="1">
      <alignment/>
      <protection/>
    </xf>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pplyProtection="1">
      <alignment horizontal="left"/>
      <protection/>
    </xf>
    <xf numFmtId="4" fontId="7" fillId="0" borderId="0" xfId="0" applyNumberFormat="1" applyFont="1" applyAlignment="1" applyProtection="1">
      <alignment/>
      <protection/>
    </xf>
    <xf numFmtId="0" fontId="0" fillId="0" borderId="27" xfId="0" applyFont="1" applyBorder="1" applyAlignment="1" applyProtection="1">
      <alignment horizontal="center" vertical="center"/>
      <protection/>
    </xf>
    <xf numFmtId="49" fontId="0" fillId="0" borderId="27" xfId="0" applyNumberFormat="1" applyFont="1" applyBorder="1" applyAlignment="1" applyProtection="1">
      <alignment horizontal="left" vertical="center" wrapText="1"/>
      <protection/>
    </xf>
    <xf numFmtId="0" fontId="0" fillId="0" borderId="27" xfId="0" applyFont="1" applyBorder="1" applyAlignment="1" applyProtection="1">
      <alignment horizontal="left" vertical="center" wrapText="1"/>
      <protection/>
    </xf>
    <xf numFmtId="0" fontId="0" fillId="0" borderId="27" xfId="0" applyFont="1" applyBorder="1" applyAlignment="1" applyProtection="1">
      <alignment horizontal="center" vertical="center" wrapText="1"/>
      <protection/>
    </xf>
    <xf numFmtId="167" fontId="0" fillId="0" borderId="27" xfId="0" applyNumberFormat="1" applyFont="1" applyBorder="1" applyAlignment="1" applyProtection="1">
      <alignment vertical="center"/>
      <protection/>
    </xf>
    <xf numFmtId="4" fontId="0" fillId="3" borderId="27" xfId="0" applyNumberFormat="1" applyFont="1" applyFill="1" applyBorder="1" applyAlignment="1" applyProtection="1">
      <alignment vertical="center"/>
      <protection locked="0"/>
    </xf>
    <xf numFmtId="4" fontId="0" fillId="0" borderId="27" xfId="0" applyNumberFormat="1" applyFont="1" applyBorder="1" applyAlignment="1" applyProtection="1">
      <alignment vertical="center"/>
      <protection/>
    </xf>
    <xf numFmtId="0" fontId="2" fillId="3" borderId="27"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8" xfId="0" applyNumberFormat="1" applyFont="1" applyBorder="1" applyAlignment="1" applyProtection="1">
      <alignment vertical="center"/>
      <protection/>
    </xf>
    <xf numFmtId="4" fontId="0" fillId="0" borderId="0" xfId="0" applyNumberFormat="1" applyFont="1" applyAlignment="1">
      <alignment vertical="center"/>
    </xf>
    <xf numFmtId="0" fontId="35" fillId="0" borderId="0" xfId="0" applyFont="1" applyAlignment="1" applyProtection="1">
      <alignment horizontal="left" vertical="center"/>
      <protection/>
    </xf>
    <xf numFmtId="0" fontId="36" fillId="0" borderId="0" xfId="0" applyFont="1" applyAlignment="1" applyProtection="1">
      <alignment vertical="center" wrapText="1"/>
      <protection/>
    </xf>
    <xf numFmtId="0" fontId="0" fillId="0" borderId="17" xfId="0" applyFont="1" applyBorder="1" applyAlignment="1" applyProtection="1">
      <alignment vertical="center"/>
      <protection/>
    </xf>
    <xf numFmtId="0" fontId="9" fillId="0" borderId="4" xfId="0" applyFont="1" applyBorder="1" applyAlignment="1" applyProtection="1">
      <alignment vertical="center"/>
      <protection/>
    </xf>
    <xf numFmtId="0" fontId="9" fillId="0" borderId="0" xfId="0" applyFont="1" applyAlignment="1" applyProtection="1">
      <alignment vertical="center"/>
      <protection/>
    </xf>
    <xf numFmtId="0" fontId="9" fillId="0" borderId="0" xfId="0" applyFont="1" applyAlignment="1" applyProtection="1">
      <alignment horizontal="left" vertical="center"/>
      <protection/>
    </xf>
    <xf numFmtId="0" fontId="9" fillId="0" borderId="0" xfId="0" applyFont="1" applyAlignment="1" applyProtection="1">
      <alignment horizontal="left" vertical="center" wrapText="1"/>
      <protection/>
    </xf>
    <xf numFmtId="167" fontId="9" fillId="0" borderId="0" xfId="0" applyNumberFormat="1" applyFont="1" applyAlignment="1" applyProtection="1">
      <alignment vertical="center"/>
      <protection/>
    </xf>
    <xf numFmtId="0" fontId="9" fillId="0" borderId="0" xfId="0" applyFont="1" applyAlignment="1" applyProtection="1">
      <alignment vertical="center"/>
      <protection locked="0"/>
    </xf>
    <xf numFmtId="0" fontId="9" fillId="0" borderId="4" xfId="0" applyFont="1" applyBorder="1" applyAlignment="1">
      <alignment vertical="center"/>
    </xf>
    <xf numFmtId="0" fontId="9" fillId="0" borderId="17"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18" xfId="0" applyFont="1" applyBorder="1" applyAlignment="1" applyProtection="1">
      <alignment vertical="center"/>
      <protection/>
    </xf>
    <xf numFmtId="0" fontId="9" fillId="0" borderId="0" xfId="0" applyFont="1" applyAlignment="1">
      <alignment horizontal="left" vertical="center"/>
    </xf>
    <xf numFmtId="0" fontId="10" fillId="0" borderId="4"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17"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8" xfId="0" applyFont="1" applyBorder="1" applyAlignment="1" applyProtection="1">
      <alignment vertical="center"/>
      <protection/>
    </xf>
    <xf numFmtId="0" fontId="10" fillId="0" borderId="0" xfId="0" applyFont="1" applyAlignment="1">
      <alignment horizontal="left" vertical="center"/>
    </xf>
    <xf numFmtId="0" fontId="37" fillId="0" borderId="27" xfId="0" applyFont="1" applyBorder="1" applyAlignment="1" applyProtection="1">
      <alignment horizontal="center" vertical="center"/>
      <protection/>
    </xf>
    <xf numFmtId="49" fontId="37" fillId="0" borderId="27" xfId="0" applyNumberFormat="1" applyFont="1" applyBorder="1" applyAlignment="1" applyProtection="1">
      <alignment horizontal="left" vertical="center" wrapText="1"/>
      <protection/>
    </xf>
    <xf numFmtId="0" fontId="37" fillId="0" borderId="27" xfId="0" applyFont="1" applyBorder="1" applyAlignment="1" applyProtection="1">
      <alignment horizontal="left" vertical="center" wrapText="1"/>
      <protection/>
    </xf>
    <xf numFmtId="0" fontId="37" fillId="0" borderId="27" xfId="0" applyFont="1" applyBorder="1" applyAlignment="1" applyProtection="1">
      <alignment horizontal="center" vertical="center" wrapText="1"/>
      <protection/>
    </xf>
    <xf numFmtId="167" fontId="37" fillId="0" borderId="27" xfId="0" applyNumberFormat="1" applyFont="1" applyBorder="1" applyAlignment="1" applyProtection="1">
      <alignment vertical="center"/>
      <protection/>
    </xf>
    <xf numFmtId="4" fontId="37" fillId="3" borderId="27" xfId="0" applyNumberFormat="1" applyFont="1" applyFill="1" applyBorder="1" applyAlignment="1" applyProtection="1">
      <alignment vertical="center"/>
      <protection locked="0"/>
    </xf>
    <xf numFmtId="4" fontId="37" fillId="0" borderId="27" xfId="0" applyNumberFormat="1" applyFont="1" applyBorder="1" applyAlignment="1" applyProtection="1">
      <alignment vertical="center"/>
      <protection/>
    </xf>
    <xf numFmtId="0" fontId="37" fillId="0" borderId="4" xfId="0" applyFont="1" applyBorder="1" applyAlignment="1">
      <alignment vertical="center"/>
    </xf>
    <xf numFmtId="0" fontId="37" fillId="3" borderId="27" xfId="0" applyFont="1" applyFill="1" applyBorder="1" applyAlignment="1" applyProtection="1">
      <alignment horizontal="left" vertical="center"/>
      <protection locked="0"/>
    </xf>
    <xf numFmtId="0" fontId="37" fillId="0" borderId="0" xfId="0" applyFont="1" applyBorder="1" applyAlignment="1" applyProtection="1">
      <alignment horizontal="center" vertical="center"/>
      <protection/>
    </xf>
    <xf numFmtId="0" fontId="11" fillId="0" borderId="4"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0" fontId="11" fillId="0" borderId="0" xfId="0" applyFont="1" applyAlignment="1" applyProtection="1">
      <alignment vertical="center"/>
      <protection locked="0"/>
    </xf>
    <xf numFmtId="0" fontId="11" fillId="0" borderId="4" xfId="0" applyFont="1" applyBorder="1" applyAlignment="1">
      <alignment vertical="center"/>
    </xf>
    <xf numFmtId="0" fontId="11" fillId="0" borderId="17"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8" xfId="0" applyFont="1" applyBorder="1" applyAlignment="1" applyProtection="1">
      <alignment vertical="center"/>
      <protection/>
    </xf>
    <xf numFmtId="0" fontId="11" fillId="0" borderId="0" xfId="0" applyFont="1" applyAlignment="1">
      <alignment horizontal="left" vertical="center"/>
    </xf>
    <xf numFmtId="0" fontId="2" fillId="0" borderId="23" xfId="0" applyFont="1" applyBorder="1" applyAlignment="1" applyProtection="1">
      <alignment horizontal="center" vertical="center"/>
      <protection/>
    </xf>
    <xf numFmtId="0" fontId="0" fillId="0" borderId="23" xfId="0" applyFont="1" applyBorder="1" applyAlignment="1" applyProtection="1">
      <alignment vertical="center"/>
      <protection/>
    </xf>
    <xf numFmtId="166" fontId="2" fillId="0" borderId="23" xfId="0" applyNumberFormat="1" applyFont="1" applyBorder="1" applyAlignment="1" applyProtection="1">
      <alignment vertical="center"/>
      <protection/>
    </xf>
    <xf numFmtId="166" fontId="2" fillId="0" borderId="24" xfId="0" applyNumberFormat="1" applyFont="1" applyBorder="1" applyAlignment="1" applyProtection="1">
      <alignment vertical="center"/>
      <protection/>
    </xf>
    <xf numFmtId="0" fontId="10" fillId="0" borderId="22" xfId="0" applyFont="1" applyBorder="1" applyAlignment="1" applyProtection="1">
      <alignment vertical="center"/>
      <protection/>
    </xf>
    <xf numFmtId="0" fontId="10" fillId="0" borderId="23" xfId="0" applyFont="1" applyBorder="1" applyAlignment="1" applyProtection="1">
      <alignment vertical="center"/>
      <protection/>
    </xf>
    <xf numFmtId="0" fontId="10" fillId="0" borderId="24" xfId="0" applyFont="1" applyBorder="1" applyAlignment="1" applyProtection="1">
      <alignment vertical="center"/>
      <protection/>
    </xf>
    <xf numFmtId="0" fontId="3" fillId="0" borderId="0" xfId="0" applyFont="1" applyBorder="1" applyAlignment="1" applyProtection="1">
      <alignment horizontal="left" vertical="top"/>
      <protection/>
    </xf>
    <xf numFmtId="0" fontId="0" fillId="0" borderId="22" xfId="0" applyFont="1" applyBorder="1" applyAlignment="1" applyProtection="1">
      <alignment vertical="center"/>
      <protection/>
    </xf>
    <xf numFmtId="0" fontId="0" fillId="0" borderId="24" xfId="0" applyFont="1" applyBorder="1" applyAlignment="1" applyProtection="1">
      <alignment vertical="center"/>
      <protection/>
    </xf>
    <xf numFmtId="0" fontId="0" fillId="0" borderId="0" xfId="0" applyAlignment="1" applyProtection="1">
      <alignment vertical="top"/>
      <protection locked="0"/>
    </xf>
    <xf numFmtId="0" fontId="0" fillId="0" borderId="28"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0" fillId="0" borderId="31" xfId="0" applyFont="1" applyBorder="1" applyAlignment="1" applyProtection="1">
      <alignment horizontal="center" vertical="center" wrapText="1"/>
      <protection locked="0"/>
    </xf>
    <xf numFmtId="0" fontId="16" fillId="0" borderId="0"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0" borderId="31" xfId="0" applyFont="1" applyBorder="1" applyAlignment="1" applyProtection="1">
      <alignment vertical="center" wrapText="1"/>
      <protection locked="0"/>
    </xf>
    <xf numFmtId="0" fontId="29" fillId="0" borderId="33" xfId="0" applyFont="1" applyBorder="1" applyAlignment="1" applyProtection="1">
      <alignment horizontal="left" wrapText="1"/>
      <protection locked="0"/>
    </xf>
    <xf numFmtId="0" fontId="0" fillId="0" borderId="32" xfId="0" applyFont="1" applyBorder="1" applyAlignment="1" applyProtection="1">
      <alignment vertical="center" wrapText="1"/>
      <protection locked="0"/>
    </xf>
    <xf numFmtId="0" fontId="29"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31"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horizontal="left" vertical="center" wrapText="1"/>
      <protection locked="0"/>
    </xf>
    <xf numFmtId="49" fontId="3" fillId="0" borderId="0" xfId="0" applyNumberFormat="1" applyFont="1" applyBorder="1" applyAlignment="1" applyProtection="1">
      <alignment vertical="center" wrapText="1"/>
      <protection locked="0"/>
    </xf>
    <xf numFmtId="0" fontId="0" fillId="0" borderId="34" xfId="0" applyFont="1" applyBorder="1" applyAlignment="1" applyProtection="1">
      <alignment vertical="center" wrapText="1"/>
      <protection locked="0"/>
    </xf>
    <xf numFmtId="0" fontId="13" fillId="0" borderId="33"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28"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16" fillId="0" borderId="0" xfId="0" applyFont="1" applyBorder="1" applyAlignment="1" applyProtection="1">
      <alignment horizontal="center" vertical="center"/>
      <protection locked="0"/>
    </xf>
    <xf numFmtId="0" fontId="0" fillId="0" borderId="32" xfId="0" applyFont="1" applyBorder="1" applyAlignment="1" applyProtection="1">
      <alignment horizontal="left" vertical="center"/>
      <protection locked="0"/>
    </xf>
    <xf numFmtId="0" fontId="29"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29" fillId="0" borderId="33" xfId="0" applyFont="1" applyBorder="1" applyAlignment="1" applyProtection="1">
      <alignment horizontal="left" vertical="center"/>
      <protection locked="0"/>
    </xf>
    <xf numFmtId="0" fontId="29" fillId="0" borderId="33" xfId="0" applyFont="1" applyBorder="1" applyAlignment="1" applyProtection="1">
      <alignment horizontal="center" vertical="center"/>
      <protection locked="0"/>
    </xf>
    <xf numFmtId="0" fontId="5" fillId="0" borderId="33" xfId="0" applyFont="1" applyBorder="1" applyAlignment="1" applyProtection="1">
      <alignment horizontal="left" vertical="center"/>
      <protection locked="0"/>
    </xf>
    <xf numFmtId="0" fontId="22"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31"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34" xfId="0" applyFont="1" applyBorder="1" applyAlignment="1" applyProtection="1">
      <alignment horizontal="left" vertical="center"/>
      <protection locked="0"/>
    </xf>
    <xf numFmtId="0" fontId="13" fillId="0" borderId="33"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3"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33"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28"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32" xfId="0" applyFont="1" applyBorder="1" applyAlignment="1" applyProtection="1">
      <alignment horizontal="left" vertical="center"/>
      <protection locked="0"/>
    </xf>
    <xf numFmtId="0" fontId="3" fillId="0" borderId="34" xfId="0" applyFont="1" applyBorder="1" applyAlignment="1" applyProtection="1">
      <alignment horizontal="left" vertical="center" wrapText="1"/>
      <protection locked="0"/>
    </xf>
    <xf numFmtId="0" fontId="3" fillId="0" borderId="33"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34"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29" fillId="0" borderId="0" xfId="0" applyFont="1" applyBorder="1" applyAlignment="1" applyProtection="1">
      <alignment vertical="center"/>
      <protection locked="0"/>
    </xf>
    <xf numFmtId="0" fontId="5" fillId="0" borderId="33" xfId="0" applyFont="1" applyBorder="1" applyAlignment="1" applyProtection="1">
      <alignment vertical="center"/>
      <protection locked="0"/>
    </xf>
    <xf numFmtId="0" fontId="29" fillId="0" borderId="33"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33" xfId="0" applyBorder="1" applyAlignment="1" applyProtection="1">
      <alignment vertical="top"/>
      <protection locked="0"/>
    </xf>
    <xf numFmtId="0" fontId="29" fillId="0" borderId="33" xfId="0" applyFont="1" applyBorder="1" applyAlignment="1" applyProtection="1">
      <alignment horizontal="left"/>
      <protection locked="0"/>
    </xf>
    <xf numFmtId="0" fontId="5" fillId="0" borderId="33" xfId="0" applyFont="1" applyBorder="1" applyAlignment="1" applyProtection="1">
      <alignment/>
      <protection locked="0"/>
    </xf>
    <xf numFmtId="0" fontId="0" fillId="0" borderId="31" xfId="0" applyFont="1" applyBorder="1" applyAlignment="1" applyProtection="1">
      <alignment vertical="top"/>
      <protection locked="0"/>
    </xf>
    <xf numFmtId="0" fontId="0" fillId="0" borderId="32"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34" xfId="0" applyFont="1" applyBorder="1" applyAlignment="1" applyProtection="1">
      <alignment vertical="top"/>
      <protection locked="0"/>
    </xf>
    <xf numFmtId="0" fontId="0" fillId="0" borderId="33" xfId="0" applyFont="1" applyBorder="1" applyAlignment="1" applyProtection="1">
      <alignment vertical="top"/>
      <protection locked="0"/>
    </xf>
    <xf numFmtId="0" fontId="0" fillId="0" borderId="35" xfId="0" applyFont="1" applyBorder="1" applyAlignment="1" applyProtection="1">
      <alignment vertical="top"/>
      <protection locked="0"/>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pageSetUpPr fitToPage="1"/>
  </sheetPr>
  <dimension ref="A1:CM63"/>
  <sheetViews>
    <sheetView showGridLines="0" tabSelected="1"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35" customHeight="1">
      <c r="A1" s="15" t="s">
        <v>0</v>
      </c>
      <c r="B1" s="16"/>
      <c r="C1" s="16"/>
      <c r="D1" s="17" t="s">
        <v>1</v>
      </c>
      <c r="E1" s="16"/>
      <c r="F1" s="16"/>
      <c r="G1" s="16"/>
      <c r="H1" s="16"/>
      <c r="I1" s="16"/>
      <c r="J1" s="16"/>
      <c r="K1" s="18" t="s">
        <v>2</v>
      </c>
      <c r="L1" s="18"/>
      <c r="M1" s="18"/>
      <c r="N1" s="18"/>
      <c r="O1" s="18"/>
      <c r="P1" s="18"/>
      <c r="Q1" s="18"/>
      <c r="R1" s="18"/>
      <c r="S1" s="18"/>
      <c r="T1" s="16"/>
      <c r="U1" s="16"/>
      <c r="V1" s="16"/>
      <c r="W1" s="18" t="s">
        <v>3</v>
      </c>
      <c r="X1" s="18"/>
      <c r="Y1" s="18"/>
      <c r="Z1" s="18"/>
      <c r="AA1" s="18"/>
      <c r="AB1" s="18"/>
      <c r="AC1" s="18"/>
      <c r="AD1" s="18"/>
      <c r="AE1" s="18"/>
      <c r="AF1" s="18"/>
      <c r="AG1" s="18"/>
      <c r="AH1" s="18"/>
      <c r="AI1" s="19"/>
      <c r="AJ1" s="20"/>
      <c r="AK1" s="20"/>
      <c r="AL1" s="20"/>
      <c r="AM1" s="20"/>
      <c r="AN1" s="20"/>
      <c r="AO1" s="20"/>
      <c r="AP1" s="20"/>
      <c r="AQ1" s="20"/>
      <c r="AR1" s="20"/>
      <c r="AS1" s="20"/>
      <c r="AT1" s="20"/>
      <c r="AU1" s="20"/>
      <c r="AV1" s="20"/>
      <c r="AW1" s="20"/>
      <c r="AX1" s="20"/>
      <c r="AY1" s="20"/>
      <c r="AZ1" s="20"/>
      <c r="BA1" s="21" t="s">
        <v>4</v>
      </c>
      <c r="BB1" s="21" t="s">
        <v>5</v>
      </c>
      <c r="BC1" s="20"/>
      <c r="BD1" s="20"/>
      <c r="BE1" s="20"/>
      <c r="BF1" s="20"/>
      <c r="BG1" s="20"/>
      <c r="BH1" s="20"/>
      <c r="BI1" s="20"/>
      <c r="BJ1" s="20"/>
      <c r="BK1" s="20"/>
      <c r="BL1" s="20"/>
      <c r="BM1" s="20"/>
      <c r="BN1" s="20"/>
      <c r="BO1" s="20"/>
      <c r="BP1" s="20"/>
      <c r="BQ1" s="20"/>
      <c r="BR1" s="20"/>
      <c r="BT1" s="22" t="s">
        <v>6</v>
      </c>
      <c r="BU1" s="22" t="s">
        <v>6</v>
      </c>
      <c r="BV1" s="22" t="s">
        <v>7</v>
      </c>
    </row>
    <row r="2" spans="3:72" ht="36.95" customHeight="1">
      <c r="BS2" s="23" t="s">
        <v>8</v>
      </c>
      <c r="BT2" s="23" t="s">
        <v>9</v>
      </c>
    </row>
    <row r="3" spans="2:72" ht="6.95" customHeight="1">
      <c r="B3" s="24"/>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6"/>
      <c r="BS3" s="23" t="s">
        <v>8</v>
      </c>
      <c r="BT3" s="23" t="s">
        <v>10</v>
      </c>
    </row>
    <row r="4" spans="2:71" ht="36.95" customHeight="1">
      <c r="B4" s="27"/>
      <c r="C4" s="28"/>
      <c r="D4" s="29" t="s">
        <v>11</v>
      </c>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30"/>
      <c r="AS4" s="31" t="s">
        <v>12</v>
      </c>
      <c r="BE4" s="32" t="s">
        <v>13</v>
      </c>
      <c r="BS4" s="23" t="s">
        <v>14</v>
      </c>
    </row>
    <row r="5" spans="2:71" ht="14.4" customHeight="1">
      <c r="B5" s="27"/>
      <c r="C5" s="28"/>
      <c r="D5" s="33" t="s">
        <v>15</v>
      </c>
      <c r="E5" s="28"/>
      <c r="F5" s="28"/>
      <c r="G5" s="28"/>
      <c r="H5" s="28"/>
      <c r="I5" s="28"/>
      <c r="J5" s="28"/>
      <c r="K5" s="34" t="s">
        <v>16</v>
      </c>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30"/>
      <c r="BE5" s="35" t="s">
        <v>17</v>
      </c>
      <c r="BS5" s="23" t="s">
        <v>8</v>
      </c>
    </row>
    <row r="6" spans="2:71" ht="36.95" customHeight="1">
      <c r="B6" s="27"/>
      <c r="C6" s="28"/>
      <c r="D6" s="36" t="s">
        <v>18</v>
      </c>
      <c r="E6" s="28"/>
      <c r="F6" s="28"/>
      <c r="G6" s="28"/>
      <c r="H6" s="28"/>
      <c r="I6" s="28"/>
      <c r="J6" s="28"/>
      <c r="K6" s="37" t="s">
        <v>19</v>
      </c>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30"/>
      <c r="BE6" s="38"/>
      <c r="BS6" s="23" t="s">
        <v>8</v>
      </c>
    </row>
    <row r="7" spans="2:71" ht="14.4" customHeight="1">
      <c r="B7" s="27"/>
      <c r="C7" s="28"/>
      <c r="D7" s="39" t="s">
        <v>20</v>
      </c>
      <c r="E7" s="28"/>
      <c r="F7" s="28"/>
      <c r="G7" s="28"/>
      <c r="H7" s="28"/>
      <c r="I7" s="28"/>
      <c r="J7" s="28"/>
      <c r="K7" s="34" t="s">
        <v>21</v>
      </c>
      <c r="L7" s="28"/>
      <c r="M7" s="28"/>
      <c r="N7" s="28"/>
      <c r="O7" s="28"/>
      <c r="P7" s="28"/>
      <c r="Q7" s="28"/>
      <c r="R7" s="28"/>
      <c r="S7" s="28"/>
      <c r="T7" s="28"/>
      <c r="U7" s="28"/>
      <c r="V7" s="28"/>
      <c r="W7" s="28"/>
      <c r="X7" s="28"/>
      <c r="Y7" s="28"/>
      <c r="Z7" s="28"/>
      <c r="AA7" s="28"/>
      <c r="AB7" s="28"/>
      <c r="AC7" s="28"/>
      <c r="AD7" s="28"/>
      <c r="AE7" s="28"/>
      <c r="AF7" s="28"/>
      <c r="AG7" s="28"/>
      <c r="AH7" s="28"/>
      <c r="AI7" s="28"/>
      <c r="AJ7" s="28"/>
      <c r="AK7" s="39" t="s">
        <v>22</v>
      </c>
      <c r="AL7" s="28"/>
      <c r="AM7" s="28"/>
      <c r="AN7" s="34" t="s">
        <v>21</v>
      </c>
      <c r="AO7" s="28"/>
      <c r="AP7" s="28"/>
      <c r="AQ7" s="30"/>
      <c r="BE7" s="38"/>
      <c r="BS7" s="23" t="s">
        <v>8</v>
      </c>
    </row>
    <row r="8" spans="2:71" ht="14.4" customHeight="1">
      <c r="B8" s="27"/>
      <c r="C8" s="28"/>
      <c r="D8" s="39" t="s">
        <v>23</v>
      </c>
      <c r="E8" s="28"/>
      <c r="F8" s="28"/>
      <c r="G8" s="28"/>
      <c r="H8" s="28"/>
      <c r="I8" s="28"/>
      <c r="J8" s="28"/>
      <c r="K8" s="34" t="s">
        <v>24</v>
      </c>
      <c r="L8" s="28"/>
      <c r="M8" s="28"/>
      <c r="N8" s="28"/>
      <c r="O8" s="28"/>
      <c r="P8" s="28"/>
      <c r="Q8" s="28"/>
      <c r="R8" s="28"/>
      <c r="S8" s="28"/>
      <c r="T8" s="28"/>
      <c r="U8" s="28"/>
      <c r="V8" s="28"/>
      <c r="W8" s="28"/>
      <c r="X8" s="28"/>
      <c r="Y8" s="28"/>
      <c r="Z8" s="28"/>
      <c r="AA8" s="28"/>
      <c r="AB8" s="28"/>
      <c r="AC8" s="28"/>
      <c r="AD8" s="28"/>
      <c r="AE8" s="28"/>
      <c r="AF8" s="28"/>
      <c r="AG8" s="28"/>
      <c r="AH8" s="28"/>
      <c r="AI8" s="28"/>
      <c r="AJ8" s="28"/>
      <c r="AK8" s="39" t="s">
        <v>25</v>
      </c>
      <c r="AL8" s="28"/>
      <c r="AM8" s="28"/>
      <c r="AN8" s="40" t="s">
        <v>26</v>
      </c>
      <c r="AO8" s="28"/>
      <c r="AP8" s="28"/>
      <c r="AQ8" s="30"/>
      <c r="BE8" s="38"/>
      <c r="BS8" s="23" t="s">
        <v>8</v>
      </c>
    </row>
    <row r="9" spans="2:71" ht="14.4" customHeight="1">
      <c r="B9" s="27"/>
      <c r="C9" s="28"/>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30"/>
      <c r="BE9" s="38"/>
      <c r="BS9" s="23" t="s">
        <v>8</v>
      </c>
    </row>
    <row r="10" spans="2:71" ht="14.4" customHeight="1">
      <c r="B10" s="27"/>
      <c r="C10" s="28"/>
      <c r="D10" s="39" t="s">
        <v>27</v>
      </c>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39" t="s">
        <v>28</v>
      </c>
      <c r="AL10" s="28"/>
      <c r="AM10" s="28"/>
      <c r="AN10" s="34" t="s">
        <v>29</v>
      </c>
      <c r="AO10" s="28"/>
      <c r="AP10" s="28"/>
      <c r="AQ10" s="30"/>
      <c r="BE10" s="38"/>
      <c r="BS10" s="23" t="s">
        <v>8</v>
      </c>
    </row>
    <row r="11" spans="2:71" ht="18.45" customHeight="1">
      <c r="B11" s="27"/>
      <c r="C11" s="28"/>
      <c r="D11" s="28"/>
      <c r="E11" s="34" t="s">
        <v>30</v>
      </c>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39" t="s">
        <v>31</v>
      </c>
      <c r="AL11" s="28"/>
      <c r="AM11" s="28"/>
      <c r="AN11" s="34" t="s">
        <v>21</v>
      </c>
      <c r="AO11" s="28"/>
      <c r="AP11" s="28"/>
      <c r="AQ11" s="30"/>
      <c r="BE11" s="38"/>
      <c r="BS11" s="23" t="s">
        <v>8</v>
      </c>
    </row>
    <row r="12" spans="2:71" ht="6.95" customHeight="1">
      <c r="B12" s="27"/>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30"/>
      <c r="BE12" s="38"/>
      <c r="BS12" s="23" t="s">
        <v>8</v>
      </c>
    </row>
    <row r="13" spans="2:71" ht="14.4" customHeight="1">
      <c r="B13" s="27"/>
      <c r="C13" s="28"/>
      <c r="D13" s="39" t="s">
        <v>32</v>
      </c>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39" t="s">
        <v>28</v>
      </c>
      <c r="AL13" s="28"/>
      <c r="AM13" s="28"/>
      <c r="AN13" s="41" t="s">
        <v>33</v>
      </c>
      <c r="AO13" s="28"/>
      <c r="AP13" s="28"/>
      <c r="AQ13" s="30"/>
      <c r="BE13" s="38"/>
      <c r="BS13" s="23" t="s">
        <v>8</v>
      </c>
    </row>
    <row r="14" spans="2:71" ht="13.5">
      <c r="B14" s="27"/>
      <c r="C14" s="28"/>
      <c r="D14" s="28"/>
      <c r="E14" s="41" t="s">
        <v>33</v>
      </c>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39" t="s">
        <v>31</v>
      </c>
      <c r="AL14" s="28"/>
      <c r="AM14" s="28"/>
      <c r="AN14" s="41" t="s">
        <v>33</v>
      </c>
      <c r="AO14" s="28"/>
      <c r="AP14" s="28"/>
      <c r="AQ14" s="30"/>
      <c r="BE14" s="38"/>
      <c r="BS14" s="23" t="s">
        <v>8</v>
      </c>
    </row>
    <row r="15" spans="2:71" ht="6.95" customHeight="1">
      <c r="B15" s="27"/>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30"/>
      <c r="BE15" s="38"/>
      <c r="BS15" s="23" t="s">
        <v>6</v>
      </c>
    </row>
    <row r="16" spans="2:71" ht="14.4" customHeight="1">
      <c r="B16" s="27"/>
      <c r="C16" s="28"/>
      <c r="D16" s="39" t="s">
        <v>34</v>
      </c>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39" t="s">
        <v>28</v>
      </c>
      <c r="AL16" s="28"/>
      <c r="AM16" s="28"/>
      <c r="AN16" s="34" t="s">
        <v>35</v>
      </c>
      <c r="AO16" s="28"/>
      <c r="AP16" s="28"/>
      <c r="AQ16" s="30"/>
      <c r="BE16" s="38"/>
      <c r="BS16" s="23" t="s">
        <v>6</v>
      </c>
    </row>
    <row r="17" spans="2:71" ht="18.45" customHeight="1">
      <c r="B17" s="27"/>
      <c r="C17" s="28"/>
      <c r="D17" s="28"/>
      <c r="E17" s="34" t="s">
        <v>36</v>
      </c>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39" t="s">
        <v>31</v>
      </c>
      <c r="AL17" s="28"/>
      <c r="AM17" s="28"/>
      <c r="AN17" s="34" t="s">
        <v>37</v>
      </c>
      <c r="AO17" s="28"/>
      <c r="AP17" s="28"/>
      <c r="AQ17" s="30"/>
      <c r="BE17" s="38"/>
      <c r="BS17" s="23" t="s">
        <v>38</v>
      </c>
    </row>
    <row r="18" spans="2:71" ht="6.95" customHeight="1">
      <c r="B18" s="27"/>
      <c r="C18" s="28"/>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30"/>
      <c r="BE18" s="38"/>
      <c r="BS18" s="23" t="s">
        <v>8</v>
      </c>
    </row>
    <row r="19" spans="2:71" ht="14.4" customHeight="1">
      <c r="B19" s="27"/>
      <c r="C19" s="28"/>
      <c r="D19" s="39" t="s">
        <v>39</v>
      </c>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30"/>
      <c r="BE19" s="38"/>
      <c r="BS19" s="23" t="s">
        <v>8</v>
      </c>
    </row>
    <row r="20" spans="2:71" ht="57" customHeight="1">
      <c r="B20" s="27"/>
      <c r="C20" s="28"/>
      <c r="D20" s="28"/>
      <c r="E20" s="43" t="s">
        <v>40</v>
      </c>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28"/>
      <c r="AP20" s="28"/>
      <c r="AQ20" s="30"/>
      <c r="BE20" s="38"/>
      <c r="BS20" s="23" t="s">
        <v>6</v>
      </c>
    </row>
    <row r="21" spans="2:57" ht="6.95" customHeight="1">
      <c r="B21" s="27"/>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30"/>
      <c r="BE21" s="38"/>
    </row>
    <row r="22" spans="2:57" ht="6.95" customHeight="1">
      <c r="B22" s="27"/>
      <c r="C22" s="28"/>
      <c r="D22" s="44"/>
      <c r="E22" s="44"/>
      <c r="F22" s="44"/>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c r="AK22" s="44"/>
      <c r="AL22" s="44"/>
      <c r="AM22" s="44"/>
      <c r="AN22" s="44"/>
      <c r="AO22" s="44"/>
      <c r="AP22" s="28"/>
      <c r="AQ22" s="30"/>
      <c r="BE22" s="38"/>
    </row>
    <row r="23" spans="2:57" s="1" customFormat="1" ht="25.9" customHeight="1">
      <c r="B23" s="45"/>
      <c r="C23" s="46"/>
      <c r="D23" s="47" t="s">
        <v>41</v>
      </c>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9">
        <f>ROUND(AG51,2)</f>
        <v>0</v>
      </c>
      <c r="AL23" s="48"/>
      <c r="AM23" s="48"/>
      <c r="AN23" s="48"/>
      <c r="AO23" s="48"/>
      <c r="AP23" s="46"/>
      <c r="AQ23" s="50"/>
      <c r="BE23" s="38"/>
    </row>
    <row r="24" spans="2:57" s="1" customFormat="1" ht="6.95" customHeight="1">
      <c r="B24" s="45"/>
      <c r="C24" s="46"/>
      <c r="D24" s="46"/>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50"/>
      <c r="BE24" s="38"/>
    </row>
    <row r="25" spans="2:57" s="1" customFormat="1" ht="13.5">
      <c r="B25" s="45"/>
      <c r="C25" s="46"/>
      <c r="D25" s="46"/>
      <c r="E25" s="46"/>
      <c r="F25" s="46"/>
      <c r="G25" s="46"/>
      <c r="H25" s="46"/>
      <c r="I25" s="46"/>
      <c r="J25" s="46"/>
      <c r="K25" s="46"/>
      <c r="L25" s="51" t="s">
        <v>42</v>
      </c>
      <c r="M25" s="51"/>
      <c r="N25" s="51"/>
      <c r="O25" s="51"/>
      <c r="P25" s="46"/>
      <c r="Q25" s="46"/>
      <c r="R25" s="46"/>
      <c r="S25" s="46"/>
      <c r="T25" s="46"/>
      <c r="U25" s="46"/>
      <c r="V25" s="46"/>
      <c r="W25" s="51" t="s">
        <v>43</v>
      </c>
      <c r="X25" s="51"/>
      <c r="Y25" s="51"/>
      <c r="Z25" s="51"/>
      <c r="AA25" s="51"/>
      <c r="AB25" s="51"/>
      <c r="AC25" s="51"/>
      <c r="AD25" s="51"/>
      <c r="AE25" s="51"/>
      <c r="AF25" s="46"/>
      <c r="AG25" s="46"/>
      <c r="AH25" s="46"/>
      <c r="AI25" s="46"/>
      <c r="AJ25" s="46"/>
      <c r="AK25" s="51" t="s">
        <v>44</v>
      </c>
      <c r="AL25" s="51"/>
      <c r="AM25" s="51"/>
      <c r="AN25" s="51"/>
      <c r="AO25" s="51"/>
      <c r="AP25" s="46"/>
      <c r="AQ25" s="50"/>
      <c r="BE25" s="38"/>
    </row>
    <row r="26" spans="2:57" s="2" customFormat="1" ht="14.4" customHeight="1" hidden="1">
      <c r="B26" s="52"/>
      <c r="C26" s="53"/>
      <c r="D26" s="54" t="s">
        <v>45</v>
      </c>
      <c r="E26" s="53"/>
      <c r="F26" s="54" t="s">
        <v>46</v>
      </c>
      <c r="G26" s="53"/>
      <c r="H26" s="53"/>
      <c r="I26" s="53"/>
      <c r="J26" s="53"/>
      <c r="K26" s="53"/>
      <c r="L26" s="55">
        <v>0.21</v>
      </c>
      <c r="M26" s="53"/>
      <c r="N26" s="53"/>
      <c r="O26" s="53"/>
      <c r="P26" s="53"/>
      <c r="Q26" s="53"/>
      <c r="R26" s="53"/>
      <c r="S26" s="53"/>
      <c r="T26" s="53"/>
      <c r="U26" s="53"/>
      <c r="V26" s="53"/>
      <c r="W26" s="56">
        <f>ROUND(AZ51,2)</f>
        <v>0</v>
      </c>
      <c r="X26" s="53"/>
      <c r="Y26" s="53"/>
      <c r="Z26" s="53"/>
      <c r="AA26" s="53"/>
      <c r="AB26" s="53"/>
      <c r="AC26" s="53"/>
      <c r="AD26" s="53"/>
      <c r="AE26" s="53"/>
      <c r="AF26" s="53"/>
      <c r="AG26" s="53"/>
      <c r="AH26" s="53"/>
      <c r="AI26" s="53"/>
      <c r="AJ26" s="53"/>
      <c r="AK26" s="56">
        <f>ROUND(AV51,2)</f>
        <v>0</v>
      </c>
      <c r="AL26" s="53"/>
      <c r="AM26" s="53"/>
      <c r="AN26" s="53"/>
      <c r="AO26" s="53"/>
      <c r="AP26" s="53"/>
      <c r="AQ26" s="57"/>
      <c r="BE26" s="38"/>
    </row>
    <row r="27" spans="2:57" s="2" customFormat="1" ht="14.4" customHeight="1" hidden="1">
      <c r="B27" s="52"/>
      <c r="C27" s="53"/>
      <c r="D27" s="53"/>
      <c r="E27" s="53"/>
      <c r="F27" s="54" t="s">
        <v>47</v>
      </c>
      <c r="G27" s="53"/>
      <c r="H27" s="53"/>
      <c r="I27" s="53"/>
      <c r="J27" s="53"/>
      <c r="K27" s="53"/>
      <c r="L27" s="55">
        <v>0.15</v>
      </c>
      <c r="M27" s="53"/>
      <c r="N27" s="53"/>
      <c r="O27" s="53"/>
      <c r="P27" s="53"/>
      <c r="Q27" s="53"/>
      <c r="R27" s="53"/>
      <c r="S27" s="53"/>
      <c r="T27" s="53"/>
      <c r="U27" s="53"/>
      <c r="V27" s="53"/>
      <c r="W27" s="56">
        <f>ROUND(BA51,2)</f>
        <v>0</v>
      </c>
      <c r="X27" s="53"/>
      <c r="Y27" s="53"/>
      <c r="Z27" s="53"/>
      <c r="AA27" s="53"/>
      <c r="AB27" s="53"/>
      <c r="AC27" s="53"/>
      <c r="AD27" s="53"/>
      <c r="AE27" s="53"/>
      <c r="AF27" s="53"/>
      <c r="AG27" s="53"/>
      <c r="AH27" s="53"/>
      <c r="AI27" s="53"/>
      <c r="AJ27" s="53"/>
      <c r="AK27" s="56">
        <f>ROUND(AW51,2)</f>
        <v>0</v>
      </c>
      <c r="AL27" s="53"/>
      <c r="AM27" s="53"/>
      <c r="AN27" s="53"/>
      <c r="AO27" s="53"/>
      <c r="AP27" s="53"/>
      <c r="AQ27" s="57"/>
      <c r="BE27" s="38"/>
    </row>
    <row r="28" spans="2:57" s="2" customFormat="1" ht="14.4" customHeight="1">
      <c r="B28" s="52"/>
      <c r="C28" s="53"/>
      <c r="D28" s="54" t="s">
        <v>45</v>
      </c>
      <c r="E28" s="53"/>
      <c r="F28" s="54" t="s">
        <v>48</v>
      </c>
      <c r="G28" s="53"/>
      <c r="H28" s="53"/>
      <c r="I28" s="53"/>
      <c r="J28" s="53"/>
      <c r="K28" s="53"/>
      <c r="L28" s="55">
        <v>0.21</v>
      </c>
      <c r="M28" s="53"/>
      <c r="N28" s="53"/>
      <c r="O28" s="53"/>
      <c r="P28" s="53"/>
      <c r="Q28" s="53"/>
      <c r="R28" s="53"/>
      <c r="S28" s="53"/>
      <c r="T28" s="53"/>
      <c r="U28" s="53"/>
      <c r="V28" s="53"/>
      <c r="W28" s="56">
        <f>ROUND(BB51,2)</f>
        <v>0</v>
      </c>
      <c r="X28" s="53"/>
      <c r="Y28" s="53"/>
      <c r="Z28" s="53"/>
      <c r="AA28" s="53"/>
      <c r="AB28" s="53"/>
      <c r="AC28" s="53"/>
      <c r="AD28" s="53"/>
      <c r="AE28" s="53"/>
      <c r="AF28" s="53"/>
      <c r="AG28" s="53"/>
      <c r="AH28" s="53"/>
      <c r="AI28" s="53"/>
      <c r="AJ28" s="53"/>
      <c r="AK28" s="56">
        <v>0</v>
      </c>
      <c r="AL28" s="53"/>
      <c r="AM28" s="53"/>
      <c r="AN28" s="53"/>
      <c r="AO28" s="53"/>
      <c r="AP28" s="53"/>
      <c r="AQ28" s="57"/>
      <c r="BE28" s="38"/>
    </row>
    <row r="29" spans="2:57" s="2" customFormat="1" ht="14.4" customHeight="1">
      <c r="B29" s="52"/>
      <c r="C29" s="53"/>
      <c r="D29" s="53"/>
      <c r="E29" s="53"/>
      <c r="F29" s="54" t="s">
        <v>49</v>
      </c>
      <c r="G29" s="53"/>
      <c r="H29" s="53"/>
      <c r="I29" s="53"/>
      <c r="J29" s="53"/>
      <c r="K29" s="53"/>
      <c r="L29" s="55">
        <v>0.15</v>
      </c>
      <c r="M29" s="53"/>
      <c r="N29" s="53"/>
      <c r="O29" s="53"/>
      <c r="P29" s="53"/>
      <c r="Q29" s="53"/>
      <c r="R29" s="53"/>
      <c r="S29" s="53"/>
      <c r="T29" s="53"/>
      <c r="U29" s="53"/>
      <c r="V29" s="53"/>
      <c r="W29" s="56">
        <f>ROUND(BC51,2)</f>
        <v>0</v>
      </c>
      <c r="X29" s="53"/>
      <c r="Y29" s="53"/>
      <c r="Z29" s="53"/>
      <c r="AA29" s="53"/>
      <c r="AB29" s="53"/>
      <c r="AC29" s="53"/>
      <c r="AD29" s="53"/>
      <c r="AE29" s="53"/>
      <c r="AF29" s="53"/>
      <c r="AG29" s="53"/>
      <c r="AH29" s="53"/>
      <c r="AI29" s="53"/>
      <c r="AJ29" s="53"/>
      <c r="AK29" s="56">
        <v>0</v>
      </c>
      <c r="AL29" s="53"/>
      <c r="AM29" s="53"/>
      <c r="AN29" s="53"/>
      <c r="AO29" s="53"/>
      <c r="AP29" s="53"/>
      <c r="AQ29" s="57"/>
      <c r="BE29" s="38"/>
    </row>
    <row r="30" spans="2:57" s="2" customFormat="1" ht="14.4" customHeight="1" hidden="1">
      <c r="B30" s="52"/>
      <c r="C30" s="53"/>
      <c r="D30" s="53"/>
      <c r="E30" s="53"/>
      <c r="F30" s="54" t="s">
        <v>50</v>
      </c>
      <c r="G30" s="53"/>
      <c r="H30" s="53"/>
      <c r="I30" s="53"/>
      <c r="J30" s="53"/>
      <c r="K30" s="53"/>
      <c r="L30" s="55">
        <v>0</v>
      </c>
      <c r="M30" s="53"/>
      <c r="N30" s="53"/>
      <c r="O30" s="53"/>
      <c r="P30" s="53"/>
      <c r="Q30" s="53"/>
      <c r="R30" s="53"/>
      <c r="S30" s="53"/>
      <c r="T30" s="53"/>
      <c r="U30" s="53"/>
      <c r="V30" s="53"/>
      <c r="W30" s="56">
        <f>ROUND(BD51,2)</f>
        <v>0</v>
      </c>
      <c r="X30" s="53"/>
      <c r="Y30" s="53"/>
      <c r="Z30" s="53"/>
      <c r="AA30" s="53"/>
      <c r="AB30" s="53"/>
      <c r="AC30" s="53"/>
      <c r="AD30" s="53"/>
      <c r="AE30" s="53"/>
      <c r="AF30" s="53"/>
      <c r="AG30" s="53"/>
      <c r="AH30" s="53"/>
      <c r="AI30" s="53"/>
      <c r="AJ30" s="53"/>
      <c r="AK30" s="56">
        <v>0</v>
      </c>
      <c r="AL30" s="53"/>
      <c r="AM30" s="53"/>
      <c r="AN30" s="53"/>
      <c r="AO30" s="53"/>
      <c r="AP30" s="53"/>
      <c r="AQ30" s="57"/>
      <c r="BE30" s="38"/>
    </row>
    <row r="31" spans="2:57" s="1" customFormat="1" ht="6.95" customHeight="1">
      <c r="B31" s="45"/>
      <c r="C31" s="46"/>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50"/>
      <c r="BE31" s="38"/>
    </row>
    <row r="32" spans="2:57" s="1" customFormat="1" ht="25.9" customHeight="1">
      <c r="B32" s="45"/>
      <c r="C32" s="58"/>
      <c r="D32" s="59" t="s">
        <v>51</v>
      </c>
      <c r="E32" s="60"/>
      <c r="F32" s="60"/>
      <c r="G32" s="60"/>
      <c r="H32" s="60"/>
      <c r="I32" s="60"/>
      <c r="J32" s="60"/>
      <c r="K32" s="60"/>
      <c r="L32" s="60"/>
      <c r="M32" s="60"/>
      <c r="N32" s="60"/>
      <c r="O32" s="60"/>
      <c r="P32" s="60"/>
      <c r="Q32" s="60"/>
      <c r="R32" s="60"/>
      <c r="S32" s="60"/>
      <c r="T32" s="61" t="s">
        <v>52</v>
      </c>
      <c r="U32" s="60"/>
      <c r="V32" s="60"/>
      <c r="W32" s="60"/>
      <c r="X32" s="62" t="s">
        <v>53</v>
      </c>
      <c r="Y32" s="60"/>
      <c r="Z32" s="60"/>
      <c r="AA32" s="60"/>
      <c r="AB32" s="60"/>
      <c r="AC32" s="60"/>
      <c r="AD32" s="60"/>
      <c r="AE32" s="60"/>
      <c r="AF32" s="60"/>
      <c r="AG32" s="60"/>
      <c r="AH32" s="60"/>
      <c r="AI32" s="60"/>
      <c r="AJ32" s="60"/>
      <c r="AK32" s="63">
        <f>SUM(AK23:AK30)</f>
        <v>0</v>
      </c>
      <c r="AL32" s="60"/>
      <c r="AM32" s="60"/>
      <c r="AN32" s="60"/>
      <c r="AO32" s="64"/>
      <c r="AP32" s="58"/>
      <c r="AQ32" s="65"/>
      <c r="BE32" s="38"/>
    </row>
    <row r="33" spans="2:43" s="1" customFormat="1" ht="6.95" customHeight="1">
      <c r="B33" s="45"/>
      <c r="C33" s="46"/>
      <c r="D33" s="46"/>
      <c r="E33" s="46"/>
      <c r="F33" s="46"/>
      <c r="G33" s="46"/>
      <c r="H33" s="46"/>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50"/>
    </row>
    <row r="34" spans="2:43" s="1" customFormat="1" ht="6.95" customHeight="1">
      <c r="B34" s="66"/>
      <c r="C34" s="67"/>
      <c r="D34" s="67"/>
      <c r="E34" s="67"/>
      <c r="F34" s="67"/>
      <c r="G34" s="67"/>
      <c r="H34" s="67"/>
      <c r="I34" s="67"/>
      <c r="J34" s="67"/>
      <c r="K34" s="67"/>
      <c r="L34" s="67"/>
      <c r="M34" s="67"/>
      <c r="N34" s="67"/>
      <c r="O34" s="67"/>
      <c r="P34" s="67"/>
      <c r="Q34" s="67"/>
      <c r="R34" s="67"/>
      <c r="S34" s="67"/>
      <c r="T34" s="67"/>
      <c r="U34" s="67"/>
      <c r="V34" s="67"/>
      <c r="W34" s="67"/>
      <c r="X34" s="67"/>
      <c r="Y34" s="67"/>
      <c r="Z34" s="67"/>
      <c r="AA34" s="67"/>
      <c r="AB34" s="67"/>
      <c r="AC34" s="67"/>
      <c r="AD34" s="67"/>
      <c r="AE34" s="67"/>
      <c r="AF34" s="67"/>
      <c r="AG34" s="67"/>
      <c r="AH34" s="67"/>
      <c r="AI34" s="67"/>
      <c r="AJ34" s="67"/>
      <c r="AK34" s="67"/>
      <c r="AL34" s="67"/>
      <c r="AM34" s="67"/>
      <c r="AN34" s="67"/>
      <c r="AO34" s="67"/>
      <c r="AP34" s="67"/>
      <c r="AQ34" s="68"/>
    </row>
    <row r="38" spans="2:44" s="1" customFormat="1" ht="6.95" customHeight="1">
      <c r="B38" s="69"/>
      <c r="C38" s="70"/>
      <c r="D38" s="70"/>
      <c r="E38" s="70"/>
      <c r="F38" s="70"/>
      <c r="G38" s="70"/>
      <c r="H38" s="70"/>
      <c r="I38" s="70"/>
      <c r="J38" s="70"/>
      <c r="K38" s="70"/>
      <c r="L38" s="70"/>
      <c r="M38" s="70"/>
      <c r="N38" s="70"/>
      <c r="O38" s="70"/>
      <c r="P38" s="70"/>
      <c r="Q38" s="70"/>
      <c r="R38" s="70"/>
      <c r="S38" s="70"/>
      <c r="T38" s="70"/>
      <c r="U38" s="70"/>
      <c r="V38" s="70"/>
      <c r="W38" s="70"/>
      <c r="X38" s="70"/>
      <c r="Y38" s="70"/>
      <c r="Z38" s="70"/>
      <c r="AA38" s="70"/>
      <c r="AB38" s="70"/>
      <c r="AC38" s="70"/>
      <c r="AD38" s="70"/>
      <c r="AE38" s="70"/>
      <c r="AF38" s="70"/>
      <c r="AG38" s="70"/>
      <c r="AH38" s="70"/>
      <c r="AI38" s="70"/>
      <c r="AJ38" s="70"/>
      <c r="AK38" s="70"/>
      <c r="AL38" s="70"/>
      <c r="AM38" s="70"/>
      <c r="AN38" s="70"/>
      <c r="AO38" s="70"/>
      <c r="AP38" s="70"/>
      <c r="AQ38" s="70"/>
      <c r="AR38" s="71"/>
    </row>
    <row r="39" spans="2:44" s="1" customFormat="1" ht="36.95" customHeight="1">
      <c r="B39" s="45"/>
      <c r="C39" s="72" t="s">
        <v>54</v>
      </c>
      <c r="D39" s="73"/>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c r="AM39" s="73"/>
      <c r="AN39" s="73"/>
      <c r="AO39" s="73"/>
      <c r="AP39" s="73"/>
      <c r="AQ39" s="73"/>
      <c r="AR39" s="71"/>
    </row>
    <row r="40" spans="2:44" s="1" customFormat="1" ht="6.95" customHeight="1">
      <c r="B40" s="45"/>
      <c r="C40" s="73"/>
      <c r="D40" s="73"/>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c r="AH40" s="73"/>
      <c r="AI40" s="73"/>
      <c r="AJ40" s="73"/>
      <c r="AK40" s="73"/>
      <c r="AL40" s="73"/>
      <c r="AM40" s="73"/>
      <c r="AN40" s="73"/>
      <c r="AO40" s="73"/>
      <c r="AP40" s="73"/>
      <c r="AQ40" s="73"/>
      <c r="AR40" s="71"/>
    </row>
    <row r="41" spans="2:44" s="3" customFormat="1" ht="14.4" customHeight="1">
      <c r="B41" s="74"/>
      <c r="C41" s="75" t="s">
        <v>15</v>
      </c>
      <c r="D41" s="76"/>
      <c r="E41" s="76"/>
      <c r="F41" s="76"/>
      <c r="G41" s="76"/>
      <c r="H41" s="76"/>
      <c r="I41" s="76"/>
      <c r="J41" s="76"/>
      <c r="K41" s="76"/>
      <c r="L41" s="76" t="str">
        <f>K5</f>
        <v>18008B</v>
      </c>
      <c r="M41" s="76"/>
      <c r="N41" s="76"/>
      <c r="O41" s="76"/>
      <c r="P41" s="76"/>
      <c r="Q41" s="76"/>
      <c r="R41" s="76"/>
      <c r="S41" s="76"/>
      <c r="T41" s="76"/>
      <c r="U41" s="76"/>
      <c r="V41" s="76"/>
      <c r="W41" s="76"/>
      <c r="X41" s="76"/>
      <c r="Y41" s="76"/>
      <c r="Z41" s="76"/>
      <c r="AA41" s="76"/>
      <c r="AB41" s="76"/>
      <c r="AC41" s="76"/>
      <c r="AD41" s="76"/>
      <c r="AE41" s="76"/>
      <c r="AF41" s="76"/>
      <c r="AG41" s="76"/>
      <c r="AH41" s="76"/>
      <c r="AI41" s="76"/>
      <c r="AJ41" s="76"/>
      <c r="AK41" s="76"/>
      <c r="AL41" s="76"/>
      <c r="AM41" s="76"/>
      <c r="AN41" s="76"/>
      <c r="AO41" s="76"/>
      <c r="AP41" s="76"/>
      <c r="AQ41" s="76"/>
      <c r="AR41" s="77"/>
    </row>
    <row r="42" spans="2:44" s="4" customFormat="1" ht="36.95" customHeight="1">
      <c r="B42" s="78"/>
      <c r="C42" s="79" t="s">
        <v>18</v>
      </c>
      <c r="D42" s="80"/>
      <c r="E42" s="80"/>
      <c r="F42" s="80"/>
      <c r="G42" s="80"/>
      <c r="H42" s="80"/>
      <c r="I42" s="80"/>
      <c r="J42" s="80"/>
      <c r="K42" s="80"/>
      <c r="L42" s="81" t="str">
        <f>K6</f>
        <v>Rekonstrukce objektu na ul. Velflíkova 385/14, Ostrava - Hrabůvka</v>
      </c>
      <c r="M42" s="80"/>
      <c r="N42" s="80"/>
      <c r="O42" s="80"/>
      <c r="P42" s="80"/>
      <c r="Q42" s="80"/>
      <c r="R42" s="80"/>
      <c r="S42" s="80"/>
      <c r="T42" s="80"/>
      <c r="U42" s="80"/>
      <c r="V42" s="80"/>
      <c r="W42" s="80"/>
      <c r="X42" s="80"/>
      <c r="Y42" s="80"/>
      <c r="Z42" s="80"/>
      <c r="AA42" s="80"/>
      <c r="AB42" s="80"/>
      <c r="AC42" s="80"/>
      <c r="AD42" s="80"/>
      <c r="AE42" s="80"/>
      <c r="AF42" s="80"/>
      <c r="AG42" s="80"/>
      <c r="AH42" s="80"/>
      <c r="AI42" s="80"/>
      <c r="AJ42" s="80"/>
      <c r="AK42" s="80"/>
      <c r="AL42" s="80"/>
      <c r="AM42" s="80"/>
      <c r="AN42" s="80"/>
      <c r="AO42" s="80"/>
      <c r="AP42" s="80"/>
      <c r="AQ42" s="80"/>
      <c r="AR42" s="82"/>
    </row>
    <row r="43" spans="2:44" s="1" customFormat="1" ht="6.95" customHeight="1">
      <c r="B43" s="45"/>
      <c r="C43" s="73"/>
      <c r="D43" s="73"/>
      <c r="E43" s="73"/>
      <c r="F43" s="73"/>
      <c r="G43" s="73"/>
      <c r="H43" s="73"/>
      <c r="I43" s="73"/>
      <c r="J43" s="73"/>
      <c r="K43" s="73"/>
      <c r="L43" s="73"/>
      <c r="M43" s="73"/>
      <c r="N43" s="73"/>
      <c r="O43" s="73"/>
      <c r="P43" s="73"/>
      <c r="Q43" s="73"/>
      <c r="R43" s="73"/>
      <c r="S43" s="73"/>
      <c r="T43" s="73"/>
      <c r="U43" s="73"/>
      <c r="V43" s="73"/>
      <c r="W43" s="73"/>
      <c r="X43" s="73"/>
      <c r="Y43" s="73"/>
      <c r="Z43" s="73"/>
      <c r="AA43" s="73"/>
      <c r="AB43" s="73"/>
      <c r="AC43" s="73"/>
      <c r="AD43" s="73"/>
      <c r="AE43" s="73"/>
      <c r="AF43" s="73"/>
      <c r="AG43" s="73"/>
      <c r="AH43" s="73"/>
      <c r="AI43" s="73"/>
      <c r="AJ43" s="73"/>
      <c r="AK43" s="73"/>
      <c r="AL43" s="73"/>
      <c r="AM43" s="73"/>
      <c r="AN43" s="73"/>
      <c r="AO43" s="73"/>
      <c r="AP43" s="73"/>
      <c r="AQ43" s="73"/>
      <c r="AR43" s="71"/>
    </row>
    <row r="44" spans="2:44" s="1" customFormat="1" ht="13.5">
      <c r="B44" s="45"/>
      <c r="C44" s="75" t="s">
        <v>23</v>
      </c>
      <c r="D44" s="73"/>
      <c r="E44" s="73"/>
      <c r="F44" s="73"/>
      <c r="G44" s="73"/>
      <c r="H44" s="73"/>
      <c r="I44" s="73"/>
      <c r="J44" s="73"/>
      <c r="K44" s="73"/>
      <c r="L44" s="83" t="str">
        <f>IF(K8="","",K8)</f>
        <v>Velflíkova 385/14</v>
      </c>
      <c r="M44" s="73"/>
      <c r="N44" s="73"/>
      <c r="O44" s="73"/>
      <c r="P44" s="73"/>
      <c r="Q44" s="73"/>
      <c r="R44" s="73"/>
      <c r="S44" s="73"/>
      <c r="T44" s="73"/>
      <c r="U44" s="73"/>
      <c r="V44" s="73"/>
      <c r="W44" s="73"/>
      <c r="X44" s="73"/>
      <c r="Y44" s="73"/>
      <c r="Z44" s="73"/>
      <c r="AA44" s="73"/>
      <c r="AB44" s="73"/>
      <c r="AC44" s="73"/>
      <c r="AD44" s="73"/>
      <c r="AE44" s="73"/>
      <c r="AF44" s="73"/>
      <c r="AG44" s="73"/>
      <c r="AH44" s="73"/>
      <c r="AI44" s="75" t="s">
        <v>25</v>
      </c>
      <c r="AJ44" s="73"/>
      <c r="AK44" s="73"/>
      <c r="AL44" s="73"/>
      <c r="AM44" s="84" t="str">
        <f>IF(AN8="","",AN8)</f>
        <v>1. 4. 2019</v>
      </c>
      <c r="AN44" s="84"/>
      <c r="AO44" s="73"/>
      <c r="AP44" s="73"/>
      <c r="AQ44" s="73"/>
      <c r="AR44" s="71"/>
    </row>
    <row r="45" spans="2:44" s="1" customFormat="1" ht="6.95" customHeight="1">
      <c r="B45" s="45"/>
      <c r="C45" s="73"/>
      <c r="D45" s="73"/>
      <c r="E45" s="73"/>
      <c r="F45" s="73"/>
      <c r="G45" s="73"/>
      <c r="H45" s="73"/>
      <c r="I45" s="73"/>
      <c r="J45" s="73"/>
      <c r="K45" s="73"/>
      <c r="L45" s="73"/>
      <c r="M45" s="73"/>
      <c r="N45" s="73"/>
      <c r="O45" s="73"/>
      <c r="P45" s="73"/>
      <c r="Q45" s="73"/>
      <c r="R45" s="73"/>
      <c r="S45" s="73"/>
      <c r="T45" s="73"/>
      <c r="U45" s="73"/>
      <c r="V45" s="73"/>
      <c r="W45" s="73"/>
      <c r="X45" s="73"/>
      <c r="Y45" s="73"/>
      <c r="Z45" s="73"/>
      <c r="AA45" s="73"/>
      <c r="AB45" s="73"/>
      <c r="AC45" s="73"/>
      <c r="AD45" s="73"/>
      <c r="AE45" s="73"/>
      <c r="AF45" s="73"/>
      <c r="AG45" s="73"/>
      <c r="AH45" s="73"/>
      <c r="AI45" s="73"/>
      <c r="AJ45" s="73"/>
      <c r="AK45" s="73"/>
      <c r="AL45" s="73"/>
      <c r="AM45" s="73"/>
      <c r="AN45" s="73"/>
      <c r="AO45" s="73"/>
      <c r="AP45" s="73"/>
      <c r="AQ45" s="73"/>
      <c r="AR45" s="71"/>
    </row>
    <row r="46" spans="2:56" s="1" customFormat="1" ht="13.5">
      <c r="B46" s="45"/>
      <c r="C46" s="75" t="s">
        <v>27</v>
      </c>
      <c r="D46" s="73"/>
      <c r="E46" s="73"/>
      <c r="F46" s="73"/>
      <c r="G46" s="73"/>
      <c r="H46" s="73"/>
      <c r="I46" s="73"/>
      <c r="J46" s="73"/>
      <c r="K46" s="73"/>
      <c r="L46" s="76" t="str">
        <f>IF(E11="","",E11)</f>
        <v>STATUTÁRNÍ MĚSTO OSTRAVA, m.o. OSTRAVA- JIH</v>
      </c>
      <c r="M46" s="73"/>
      <c r="N46" s="73"/>
      <c r="O46" s="73"/>
      <c r="P46" s="73"/>
      <c r="Q46" s="73"/>
      <c r="R46" s="73"/>
      <c r="S46" s="73"/>
      <c r="T46" s="73"/>
      <c r="U46" s="73"/>
      <c r="V46" s="73"/>
      <c r="W46" s="73"/>
      <c r="X46" s="73"/>
      <c r="Y46" s="73"/>
      <c r="Z46" s="73"/>
      <c r="AA46" s="73"/>
      <c r="AB46" s="73"/>
      <c r="AC46" s="73"/>
      <c r="AD46" s="73"/>
      <c r="AE46" s="73"/>
      <c r="AF46" s="73"/>
      <c r="AG46" s="73"/>
      <c r="AH46" s="73"/>
      <c r="AI46" s="75" t="s">
        <v>34</v>
      </c>
      <c r="AJ46" s="73"/>
      <c r="AK46" s="73"/>
      <c r="AL46" s="73"/>
      <c r="AM46" s="76" t="str">
        <f>IF(E17="","",E17)</f>
        <v>BYVAST pro s.r.o.</v>
      </c>
      <c r="AN46" s="76"/>
      <c r="AO46" s="76"/>
      <c r="AP46" s="76"/>
      <c r="AQ46" s="73"/>
      <c r="AR46" s="71"/>
      <c r="AS46" s="85" t="s">
        <v>55</v>
      </c>
      <c r="AT46" s="86"/>
      <c r="AU46" s="87"/>
      <c r="AV46" s="87"/>
      <c r="AW46" s="87"/>
      <c r="AX46" s="87"/>
      <c r="AY46" s="87"/>
      <c r="AZ46" s="87"/>
      <c r="BA46" s="87"/>
      <c r="BB46" s="87"/>
      <c r="BC46" s="87"/>
      <c r="BD46" s="88"/>
    </row>
    <row r="47" spans="2:56" s="1" customFormat="1" ht="13.5">
      <c r="B47" s="45"/>
      <c r="C47" s="75" t="s">
        <v>32</v>
      </c>
      <c r="D47" s="73"/>
      <c r="E47" s="73"/>
      <c r="F47" s="73"/>
      <c r="G47" s="73"/>
      <c r="H47" s="73"/>
      <c r="I47" s="73"/>
      <c r="J47" s="73"/>
      <c r="K47" s="73"/>
      <c r="L47" s="76" t="str">
        <f>IF(E14="Vyplň údaj","",E14)</f>
        <v/>
      </c>
      <c r="M47" s="73"/>
      <c r="N47" s="73"/>
      <c r="O47" s="73"/>
      <c r="P47" s="73"/>
      <c r="Q47" s="73"/>
      <c r="R47" s="73"/>
      <c r="S47" s="73"/>
      <c r="T47" s="73"/>
      <c r="U47" s="73"/>
      <c r="V47" s="73"/>
      <c r="W47" s="73"/>
      <c r="X47" s="73"/>
      <c r="Y47" s="73"/>
      <c r="Z47" s="73"/>
      <c r="AA47" s="73"/>
      <c r="AB47" s="73"/>
      <c r="AC47" s="73"/>
      <c r="AD47" s="73"/>
      <c r="AE47" s="73"/>
      <c r="AF47" s="73"/>
      <c r="AG47" s="73"/>
      <c r="AH47" s="73"/>
      <c r="AI47" s="73"/>
      <c r="AJ47" s="73"/>
      <c r="AK47" s="73"/>
      <c r="AL47" s="73"/>
      <c r="AM47" s="73"/>
      <c r="AN47" s="73"/>
      <c r="AO47" s="73"/>
      <c r="AP47" s="73"/>
      <c r="AQ47" s="73"/>
      <c r="AR47" s="71"/>
      <c r="AS47" s="89"/>
      <c r="AT47" s="90"/>
      <c r="AU47" s="91"/>
      <c r="AV47" s="91"/>
      <c r="AW47" s="91"/>
      <c r="AX47" s="91"/>
      <c r="AY47" s="91"/>
      <c r="AZ47" s="91"/>
      <c r="BA47" s="91"/>
      <c r="BB47" s="91"/>
      <c r="BC47" s="91"/>
      <c r="BD47" s="92"/>
    </row>
    <row r="48" spans="2:56" s="1" customFormat="1" ht="10.8" customHeight="1">
      <c r="B48" s="45"/>
      <c r="C48" s="73"/>
      <c r="D48" s="73"/>
      <c r="E48" s="73"/>
      <c r="F48" s="73"/>
      <c r="G48" s="73"/>
      <c r="H48" s="73"/>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c r="AH48" s="73"/>
      <c r="AI48" s="73"/>
      <c r="AJ48" s="73"/>
      <c r="AK48" s="73"/>
      <c r="AL48" s="73"/>
      <c r="AM48" s="73"/>
      <c r="AN48" s="73"/>
      <c r="AO48" s="73"/>
      <c r="AP48" s="73"/>
      <c r="AQ48" s="73"/>
      <c r="AR48" s="71"/>
      <c r="AS48" s="93"/>
      <c r="AT48" s="54"/>
      <c r="AU48" s="46"/>
      <c r="AV48" s="46"/>
      <c r="AW48" s="46"/>
      <c r="AX48" s="46"/>
      <c r="AY48" s="46"/>
      <c r="AZ48" s="46"/>
      <c r="BA48" s="46"/>
      <c r="BB48" s="46"/>
      <c r="BC48" s="46"/>
      <c r="BD48" s="94"/>
    </row>
    <row r="49" spans="2:56" s="1" customFormat="1" ht="29.25" customHeight="1">
      <c r="B49" s="45"/>
      <c r="C49" s="95" t="s">
        <v>56</v>
      </c>
      <c r="D49" s="96"/>
      <c r="E49" s="96"/>
      <c r="F49" s="96"/>
      <c r="G49" s="96"/>
      <c r="H49" s="97"/>
      <c r="I49" s="98" t="s">
        <v>57</v>
      </c>
      <c r="J49" s="96"/>
      <c r="K49" s="96"/>
      <c r="L49" s="96"/>
      <c r="M49" s="96"/>
      <c r="N49" s="96"/>
      <c r="O49" s="96"/>
      <c r="P49" s="96"/>
      <c r="Q49" s="96"/>
      <c r="R49" s="96"/>
      <c r="S49" s="96"/>
      <c r="T49" s="96"/>
      <c r="U49" s="96"/>
      <c r="V49" s="96"/>
      <c r="W49" s="96"/>
      <c r="X49" s="96"/>
      <c r="Y49" s="96"/>
      <c r="Z49" s="96"/>
      <c r="AA49" s="96"/>
      <c r="AB49" s="96"/>
      <c r="AC49" s="96"/>
      <c r="AD49" s="96"/>
      <c r="AE49" s="96"/>
      <c r="AF49" s="96"/>
      <c r="AG49" s="99" t="s">
        <v>58</v>
      </c>
      <c r="AH49" s="96"/>
      <c r="AI49" s="96"/>
      <c r="AJ49" s="96"/>
      <c r="AK49" s="96"/>
      <c r="AL49" s="96"/>
      <c r="AM49" s="96"/>
      <c r="AN49" s="98" t="s">
        <v>59</v>
      </c>
      <c r="AO49" s="96"/>
      <c r="AP49" s="96"/>
      <c r="AQ49" s="100" t="s">
        <v>60</v>
      </c>
      <c r="AR49" s="71"/>
      <c r="AS49" s="101" t="s">
        <v>61</v>
      </c>
      <c r="AT49" s="102" t="s">
        <v>62</v>
      </c>
      <c r="AU49" s="102" t="s">
        <v>63</v>
      </c>
      <c r="AV49" s="102" t="s">
        <v>64</v>
      </c>
      <c r="AW49" s="102" t="s">
        <v>65</v>
      </c>
      <c r="AX49" s="102" t="s">
        <v>66</v>
      </c>
      <c r="AY49" s="102" t="s">
        <v>67</v>
      </c>
      <c r="AZ49" s="102" t="s">
        <v>68</v>
      </c>
      <c r="BA49" s="102" t="s">
        <v>69</v>
      </c>
      <c r="BB49" s="102" t="s">
        <v>70</v>
      </c>
      <c r="BC49" s="102" t="s">
        <v>71</v>
      </c>
      <c r="BD49" s="103" t="s">
        <v>72</v>
      </c>
    </row>
    <row r="50" spans="2:56" s="1" customFormat="1" ht="10.8" customHeight="1">
      <c r="B50" s="45"/>
      <c r="C50" s="73"/>
      <c r="D50" s="73"/>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73"/>
      <c r="AL50" s="73"/>
      <c r="AM50" s="73"/>
      <c r="AN50" s="73"/>
      <c r="AO50" s="73"/>
      <c r="AP50" s="73"/>
      <c r="AQ50" s="73"/>
      <c r="AR50" s="71"/>
      <c r="AS50" s="104"/>
      <c r="AT50" s="105"/>
      <c r="AU50" s="105"/>
      <c r="AV50" s="105"/>
      <c r="AW50" s="105"/>
      <c r="AX50" s="105"/>
      <c r="AY50" s="105"/>
      <c r="AZ50" s="105"/>
      <c r="BA50" s="105"/>
      <c r="BB50" s="105"/>
      <c r="BC50" s="105"/>
      <c r="BD50" s="106"/>
    </row>
    <row r="51" spans="2:90" s="4" customFormat="1" ht="32.4" customHeight="1">
      <c r="B51" s="78"/>
      <c r="C51" s="107" t="s">
        <v>73</v>
      </c>
      <c r="D51" s="108"/>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9">
        <f>ROUND(SUM(AG52:AG61),2)</f>
        <v>0</v>
      </c>
      <c r="AH51" s="109"/>
      <c r="AI51" s="109"/>
      <c r="AJ51" s="109"/>
      <c r="AK51" s="109"/>
      <c r="AL51" s="109"/>
      <c r="AM51" s="109"/>
      <c r="AN51" s="110">
        <f>SUM(AG51,AT51)</f>
        <v>0</v>
      </c>
      <c r="AO51" s="110"/>
      <c r="AP51" s="110"/>
      <c r="AQ51" s="111" t="s">
        <v>21</v>
      </c>
      <c r="AR51" s="82"/>
      <c r="AS51" s="112">
        <f>ROUND(SUM(AS52:AS61),2)</f>
        <v>0</v>
      </c>
      <c r="AT51" s="113">
        <f>ROUND(SUM(AV51:AW51),2)</f>
        <v>0</v>
      </c>
      <c r="AU51" s="114">
        <f>ROUND(SUM(AU52:AU61),5)</f>
        <v>0</v>
      </c>
      <c r="AV51" s="113">
        <f>ROUND(AZ51*L26,2)</f>
        <v>0</v>
      </c>
      <c r="AW51" s="113">
        <f>ROUND(BA51*L27,2)</f>
        <v>0</v>
      </c>
      <c r="AX51" s="113">
        <f>ROUND(BB51*L26,2)</f>
        <v>0</v>
      </c>
      <c r="AY51" s="113">
        <f>ROUND(BC51*L27,2)</f>
        <v>0</v>
      </c>
      <c r="AZ51" s="113">
        <f>ROUND(SUM(AZ52:AZ61),2)</f>
        <v>0</v>
      </c>
      <c r="BA51" s="113">
        <f>ROUND(SUM(BA52:BA61),2)</f>
        <v>0</v>
      </c>
      <c r="BB51" s="113">
        <f>ROUND(SUM(BB52:BB61),2)</f>
        <v>0</v>
      </c>
      <c r="BC51" s="113">
        <f>ROUND(SUM(BC52:BC61),2)</f>
        <v>0</v>
      </c>
      <c r="BD51" s="115">
        <f>ROUND(SUM(BD52:BD61),2)</f>
        <v>0</v>
      </c>
      <c r="BS51" s="116" t="s">
        <v>74</v>
      </c>
      <c r="BT51" s="116" t="s">
        <v>75</v>
      </c>
      <c r="BU51" s="117" t="s">
        <v>76</v>
      </c>
      <c r="BV51" s="116" t="s">
        <v>77</v>
      </c>
      <c r="BW51" s="116" t="s">
        <v>7</v>
      </c>
      <c r="BX51" s="116" t="s">
        <v>78</v>
      </c>
      <c r="CL51" s="116" t="s">
        <v>21</v>
      </c>
    </row>
    <row r="52" spans="1:91" s="5" customFormat="1" ht="16.5" customHeight="1">
      <c r="A52" s="118" t="s">
        <v>79</v>
      </c>
      <c r="B52" s="119"/>
      <c r="C52" s="120"/>
      <c r="D52" s="121" t="s">
        <v>80</v>
      </c>
      <c r="E52" s="121"/>
      <c r="F52" s="121"/>
      <c r="G52" s="121"/>
      <c r="H52" s="121"/>
      <c r="I52" s="122"/>
      <c r="J52" s="121" t="s">
        <v>81</v>
      </c>
      <c r="K52" s="121"/>
      <c r="L52" s="121"/>
      <c r="M52" s="121"/>
      <c r="N52" s="121"/>
      <c r="O52" s="121"/>
      <c r="P52" s="121"/>
      <c r="Q52" s="121"/>
      <c r="R52" s="121"/>
      <c r="S52" s="121"/>
      <c r="T52" s="121"/>
      <c r="U52" s="121"/>
      <c r="V52" s="121"/>
      <c r="W52" s="121"/>
      <c r="X52" s="121"/>
      <c r="Y52" s="121"/>
      <c r="Z52" s="121"/>
      <c r="AA52" s="121"/>
      <c r="AB52" s="121"/>
      <c r="AC52" s="121"/>
      <c r="AD52" s="121"/>
      <c r="AE52" s="121"/>
      <c r="AF52" s="121"/>
      <c r="AG52" s="123">
        <f>'01 - Exteriér'!J27</f>
        <v>0</v>
      </c>
      <c r="AH52" s="122"/>
      <c r="AI52" s="122"/>
      <c r="AJ52" s="122"/>
      <c r="AK52" s="122"/>
      <c r="AL52" s="122"/>
      <c r="AM52" s="122"/>
      <c r="AN52" s="123">
        <f>SUM(AG52,AT52)</f>
        <v>0</v>
      </c>
      <c r="AO52" s="122"/>
      <c r="AP52" s="122"/>
      <c r="AQ52" s="124" t="s">
        <v>82</v>
      </c>
      <c r="AR52" s="125"/>
      <c r="AS52" s="126">
        <v>0</v>
      </c>
      <c r="AT52" s="127">
        <f>ROUND(SUM(AV52:AW52),2)</f>
        <v>0</v>
      </c>
      <c r="AU52" s="128">
        <f>'01 - Exteriér'!P95</f>
        <v>0</v>
      </c>
      <c r="AV52" s="127">
        <f>'01 - Exteriér'!J30</f>
        <v>0</v>
      </c>
      <c r="AW52" s="127">
        <f>'01 - Exteriér'!J31</f>
        <v>0</v>
      </c>
      <c r="AX52" s="127">
        <f>'01 - Exteriér'!J32</f>
        <v>0</v>
      </c>
      <c r="AY52" s="127">
        <f>'01 - Exteriér'!J33</f>
        <v>0</v>
      </c>
      <c r="AZ52" s="127">
        <f>'01 - Exteriér'!F30</f>
        <v>0</v>
      </c>
      <c r="BA52" s="127">
        <f>'01 - Exteriér'!F31</f>
        <v>0</v>
      </c>
      <c r="BB52" s="127">
        <f>'01 - Exteriér'!F32</f>
        <v>0</v>
      </c>
      <c r="BC52" s="127">
        <f>'01 - Exteriér'!F33</f>
        <v>0</v>
      </c>
      <c r="BD52" s="129">
        <f>'01 - Exteriér'!F34</f>
        <v>0</v>
      </c>
      <c r="BT52" s="130" t="s">
        <v>83</v>
      </c>
      <c r="BV52" s="130" t="s">
        <v>77</v>
      </c>
      <c r="BW52" s="130" t="s">
        <v>84</v>
      </c>
      <c r="BX52" s="130" t="s">
        <v>7</v>
      </c>
      <c r="CL52" s="130" t="s">
        <v>21</v>
      </c>
      <c r="CM52" s="130" t="s">
        <v>85</v>
      </c>
    </row>
    <row r="53" spans="1:91" s="5" customFormat="1" ht="16.5" customHeight="1">
      <c r="A53" s="118" t="s">
        <v>79</v>
      </c>
      <c r="B53" s="119"/>
      <c r="C53" s="120"/>
      <c r="D53" s="121" t="s">
        <v>86</v>
      </c>
      <c r="E53" s="121"/>
      <c r="F53" s="121"/>
      <c r="G53" s="121"/>
      <c r="H53" s="121"/>
      <c r="I53" s="122"/>
      <c r="J53" s="121" t="s">
        <v>87</v>
      </c>
      <c r="K53" s="121"/>
      <c r="L53" s="121"/>
      <c r="M53" s="121"/>
      <c r="N53" s="121"/>
      <c r="O53" s="121"/>
      <c r="P53" s="121"/>
      <c r="Q53" s="121"/>
      <c r="R53" s="121"/>
      <c r="S53" s="121"/>
      <c r="T53" s="121"/>
      <c r="U53" s="121"/>
      <c r="V53" s="121"/>
      <c r="W53" s="121"/>
      <c r="X53" s="121"/>
      <c r="Y53" s="121"/>
      <c r="Z53" s="121"/>
      <c r="AA53" s="121"/>
      <c r="AB53" s="121"/>
      <c r="AC53" s="121"/>
      <c r="AD53" s="121"/>
      <c r="AE53" s="121"/>
      <c r="AF53" s="121"/>
      <c r="AG53" s="123">
        <f>'02a - Interiér 1PP'!J27</f>
        <v>0</v>
      </c>
      <c r="AH53" s="122"/>
      <c r="AI53" s="122"/>
      <c r="AJ53" s="122"/>
      <c r="AK53" s="122"/>
      <c r="AL53" s="122"/>
      <c r="AM53" s="122"/>
      <c r="AN53" s="123">
        <f>SUM(AG53,AT53)</f>
        <v>0</v>
      </c>
      <c r="AO53" s="122"/>
      <c r="AP53" s="122"/>
      <c r="AQ53" s="124" t="s">
        <v>82</v>
      </c>
      <c r="AR53" s="125"/>
      <c r="AS53" s="126">
        <v>0</v>
      </c>
      <c r="AT53" s="127">
        <f>ROUND(SUM(AV53:AW53),2)</f>
        <v>0</v>
      </c>
      <c r="AU53" s="128">
        <f>'02a - Interiér 1PP'!P91</f>
        <v>0</v>
      </c>
      <c r="AV53" s="127">
        <f>'02a - Interiér 1PP'!J30</f>
        <v>0</v>
      </c>
      <c r="AW53" s="127">
        <f>'02a - Interiér 1PP'!J31</f>
        <v>0</v>
      </c>
      <c r="AX53" s="127">
        <f>'02a - Interiér 1PP'!J32</f>
        <v>0</v>
      </c>
      <c r="AY53" s="127">
        <f>'02a - Interiér 1PP'!J33</f>
        <v>0</v>
      </c>
      <c r="AZ53" s="127">
        <f>'02a - Interiér 1PP'!F30</f>
        <v>0</v>
      </c>
      <c r="BA53" s="127">
        <f>'02a - Interiér 1PP'!F31</f>
        <v>0</v>
      </c>
      <c r="BB53" s="127">
        <f>'02a - Interiér 1PP'!F32</f>
        <v>0</v>
      </c>
      <c r="BC53" s="127">
        <f>'02a - Interiér 1PP'!F33</f>
        <v>0</v>
      </c>
      <c r="BD53" s="129">
        <f>'02a - Interiér 1PP'!F34</f>
        <v>0</v>
      </c>
      <c r="BT53" s="130" t="s">
        <v>83</v>
      </c>
      <c r="BV53" s="130" t="s">
        <v>77</v>
      </c>
      <c r="BW53" s="130" t="s">
        <v>88</v>
      </c>
      <c r="BX53" s="130" t="s">
        <v>7</v>
      </c>
      <c r="CL53" s="130" t="s">
        <v>21</v>
      </c>
      <c r="CM53" s="130" t="s">
        <v>85</v>
      </c>
    </row>
    <row r="54" spans="1:91" s="5" customFormat="1" ht="16.5" customHeight="1">
      <c r="A54" s="118" t="s">
        <v>79</v>
      </c>
      <c r="B54" s="119"/>
      <c r="C54" s="120"/>
      <c r="D54" s="121" t="s">
        <v>89</v>
      </c>
      <c r="E54" s="121"/>
      <c r="F54" s="121"/>
      <c r="G54" s="121"/>
      <c r="H54" s="121"/>
      <c r="I54" s="122"/>
      <c r="J54" s="121" t="s">
        <v>90</v>
      </c>
      <c r="K54" s="121"/>
      <c r="L54" s="121"/>
      <c r="M54" s="121"/>
      <c r="N54" s="121"/>
      <c r="O54" s="121"/>
      <c r="P54" s="121"/>
      <c r="Q54" s="121"/>
      <c r="R54" s="121"/>
      <c r="S54" s="121"/>
      <c r="T54" s="121"/>
      <c r="U54" s="121"/>
      <c r="V54" s="121"/>
      <c r="W54" s="121"/>
      <c r="X54" s="121"/>
      <c r="Y54" s="121"/>
      <c r="Z54" s="121"/>
      <c r="AA54" s="121"/>
      <c r="AB54" s="121"/>
      <c r="AC54" s="121"/>
      <c r="AD54" s="121"/>
      <c r="AE54" s="121"/>
      <c r="AF54" s="121"/>
      <c r="AG54" s="123">
        <f>'02b - Interiér 1NP'!J27</f>
        <v>0</v>
      </c>
      <c r="AH54" s="122"/>
      <c r="AI54" s="122"/>
      <c r="AJ54" s="122"/>
      <c r="AK54" s="122"/>
      <c r="AL54" s="122"/>
      <c r="AM54" s="122"/>
      <c r="AN54" s="123">
        <f>SUM(AG54,AT54)</f>
        <v>0</v>
      </c>
      <c r="AO54" s="122"/>
      <c r="AP54" s="122"/>
      <c r="AQ54" s="124" t="s">
        <v>82</v>
      </c>
      <c r="AR54" s="125"/>
      <c r="AS54" s="126">
        <v>0</v>
      </c>
      <c r="AT54" s="127">
        <f>ROUND(SUM(AV54:AW54),2)</f>
        <v>0</v>
      </c>
      <c r="AU54" s="128">
        <f>'02b - Interiér 1NP'!P93</f>
        <v>0</v>
      </c>
      <c r="AV54" s="127">
        <f>'02b - Interiér 1NP'!J30</f>
        <v>0</v>
      </c>
      <c r="AW54" s="127">
        <f>'02b - Interiér 1NP'!J31</f>
        <v>0</v>
      </c>
      <c r="AX54" s="127">
        <f>'02b - Interiér 1NP'!J32</f>
        <v>0</v>
      </c>
      <c r="AY54" s="127">
        <f>'02b - Interiér 1NP'!J33</f>
        <v>0</v>
      </c>
      <c r="AZ54" s="127">
        <f>'02b - Interiér 1NP'!F30</f>
        <v>0</v>
      </c>
      <c r="BA54" s="127">
        <f>'02b - Interiér 1NP'!F31</f>
        <v>0</v>
      </c>
      <c r="BB54" s="127">
        <f>'02b - Interiér 1NP'!F32</f>
        <v>0</v>
      </c>
      <c r="BC54" s="127">
        <f>'02b - Interiér 1NP'!F33</f>
        <v>0</v>
      </c>
      <c r="BD54" s="129">
        <f>'02b - Interiér 1NP'!F34</f>
        <v>0</v>
      </c>
      <c r="BT54" s="130" t="s">
        <v>83</v>
      </c>
      <c r="BV54" s="130" t="s">
        <v>77</v>
      </c>
      <c r="BW54" s="130" t="s">
        <v>91</v>
      </c>
      <c r="BX54" s="130" t="s">
        <v>7</v>
      </c>
      <c r="CL54" s="130" t="s">
        <v>21</v>
      </c>
      <c r="CM54" s="130" t="s">
        <v>85</v>
      </c>
    </row>
    <row r="55" spans="1:91" s="5" customFormat="1" ht="16.5" customHeight="1">
      <c r="A55" s="118" t="s">
        <v>79</v>
      </c>
      <c r="B55" s="119"/>
      <c r="C55" s="120"/>
      <c r="D55" s="121" t="s">
        <v>92</v>
      </c>
      <c r="E55" s="121"/>
      <c r="F55" s="121"/>
      <c r="G55" s="121"/>
      <c r="H55" s="121"/>
      <c r="I55" s="122"/>
      <c r="J55" s="121" t="s">
        <v>93</v>
      </c>
      <c r="K55" s="121"/>
      <c r="L55" s="121"/>
      <c r="M55" s="121"/>
      <c r="N55" s="121"/>
      <c r="O55" s="121"/>
      <c r="P55" s="121"/>
      <c r="Q55" s="121"/>
      <c r="R55" s="121"/>
      <c r="S55" s="121"/>
      <c r="T55" s="121"/>
      <c r="U55" s="121"/>
      <c r="V55" s="121"/>
      <c r="W55" s="121"/>
      <c r="X55" s="121"/>
      <c r="Y55" s="121"/>
      <c r="Z55" s="121"/>
      <c r="AA55" s="121"/>
      <c r="AB55" s="121"/>
      <c r="AC55" s="121"/>
      <c r="AD55" s="121"/>
      <c r="AE55" s="121"/>
      <c r="AF55" s="121"/>
      <c r="AG55" s="123">
        <f>'02c - Interiér 2NP'!J27</f>
        <v>0</v>
      </c>
      <c r="AH55" s="122"/>
      <c r="AI55" s="122"/>
      <c r="AJ55" s="122"/>
      <c r="AK55" s="122"/>
      <c r="AL55" s="122"/>
      <c r="AM55" s="122"/>
      <c r="AN55" s="123">
        <f>SUM(AG55,AT55)</f>
        <v>0</v>
      </c>
      <c r="AO55" s="122"/>
      <c r="AP55" s="122"/>
      <c r="AQ55" s="124" t="s">
        <v>82</v>
      </c>
      <c r="AR55" s="125"/>
      <c r="AS55" s="126">
        <v>0</v>
      </c>
      <c r="AT55" s="127">
        <f>ROUND(SUM(AV55:AW55),2)</f>
        <v>0</v>
      </c>
      <c r="AU55" s="128">
        <f>'02c - Interiér 2NP'!P91</f>
        <v>0</v>
      </c>
      <c r="AV55" s="127">
        <f>'02c - Interiér 2NP'!J30</f>
        <v>0</v>
      </c>
      <c r="AW55" s="127">
        <f>'02c - Interiér 2NP'!J31</f>
        <v>0</v>
      </c>
      <c r="AX55" s="127">
        <f>'02c - Interiér 2NP'!J32</f>
        <v>0</v>
      </c>
      <c r="AY55" s="127">
        <f>'02c - Interiér 2NP'!J33</f>
        <v>0</v>
      </c>
      <c r="AZ55" s="127">
        <f>'02c - Interiér 2NP'!F30</f>
        <v>0</v>
      </c>
      <c r="BA55" s="127">
        <f>'02c - Interiér 2NP'!F31</f>
        <v>0</v>
      </c>
      <c r="BB55" s="127">
        <f>'02c - Interiér 2NP'!F32</f>
        <v>0</v>
      </c>
      <c r="BC55" s="127">
        <f>'02c - Interiér 2NP'!F33</f>
        <v>0</v>
      </c>
      <c r="BD55" s="129">
        <f>'02c - Interiér 2NP'!F34</f>
        <v>0</v>
      </c>
      <c r="BT55" s="130" t="s">
        <v>83</v>
      </c>
      <c r="BV55" s="130" t="s">
        <v>77</v>
      </c>
      <c r="BW55" s="130" t="s">
        <v>94</v>
      </c>
      <c r="BX55" s="130" t="s">
        <v>7</v>
      </c>
      <c r="CL55" s="130" t="s">
        <v>21</v>
      </c>
      <c r="CM55" s="130" t="s">
        <v>85</v>
      </c>
    </row>
    <row r="56" spans="1:91" s="5" customFormat="1" ht="16.5" customHeight="1">
      <c r="A56" s="118" t="s">
        <v>79</v>
      </c>
      <c r="B56" s="119"/>
      <c r="C56" s="120"/>
      <c r="D56" s="121" t="s">
        <v>95</v>
      </c>
      <c r="E56" s="121"/>
      <c r="F56" s="121"/>
      <c r="G56" s="121"/>
      <c r="H56" s="121"/>
      <c r="I56" s="122"/>
      <c r="J56" s="121" t="s">
        <v>96</v>
      </c>
      <c r="K56" s="121"/>
      <c r="L56" s="121"/>
      <c r="M56" s="121"/>
      <c r="N56" s="121"/>
      <c r="O56" s="121"/>
      <c r="P56" s="121"/>
      <c r="Q56" s="121"/>
      <c r="R56" s="121"/>
      <c r="S56" s="121"/>
      <c r="T56" s="121"/>
      <c r="U56" s="121"/>
      <c r="V56" s="121"/>
      <c r="W56" s="121"/>
      <c r="X56" s="121"/>
      <c r="Y56" s="121"/>
      <c r="Z56" s="121"/>
      <c r="AA56" s="121"/>
      <c r="AB56" s="121"/>
      <c r="AC56" s="121"/>
      <c r="AD56" s="121"/>
      <c r="AE56" s="121"/>
      <c r="AF56" s="121"/>
      <c r="AG56" s="123">
        <f>'02d - Interiér Podkroví'!J27</f>
        <v>0</v>
      </c>
      <c r="AH56" s="122"/>
      <c r="AI56" s="122"/>
      <c r="AJ56" s="122"/>
      <c r="AK56" s="122"/>
      <c r="AL56" s="122"/>
      <c r="AM56" s="122"/>
      <c r="AN56" s="123">
        <f>SUM(AG56,AT56)</f>
        <v>0</v>
      </c>
      <c r="AO56" s="122"/>
      <c r="AP56" s="122"/>
      <c r="AQ56" s="124" t="s">
        <v>82</v>
      </c>
      <c r="AR56" s="125"/>
      <c r="AS56" s="126">
        <v>0</v>
      </c>
      <c r="AT56" s="127">
        <f>ROUND(SUM(AV56:AW56),2)</f>
        <v>0</v>
      </c>
      <c r="AU56" s="128">
        <f>'02d - Interiér Podkroví'!P93</f>
        <v>0</v>
      </c>
      <c r="AV56" s="127">
        <f>'02d - Interiér Podkroví'!J30</f>
        <v>0</v>
      </c>
      <c r="AW56" s="127">
        <f>'02d - Interiér Podkroví'!J31</f>
        <v>0</v>
      </c>
      <c r="AX56" s="127">
        <f>'02d - Interiér Podkroví'!J32</f>
        <v>0</v>
      </c>
      <c r="AY56" s="127">
        <f>'02d - Interiér Podkroví'!J33</f>
        <v>0</v>
      </c>
      <c r="AZ56" s="127">
        <f>'02d - Interiér Podkroví'!F30</f>
        <v>0</v>
      </c>
      <c r="BA56" s="127">
        <f>'02d - Interiér Podkroví'!F31</f>
        <v>0</v>
      </c>
      <c r="BB56" s="127">
        <f>'02d - Interiér Podkroví'!F32</f>
        <v>0</v>
      </c>
      <c r="BC56" s="127">
        <f>'02d - Interiér Podkroví'!F33</f>
        <v>0</v>
      </c>
      <c r="BD56" s="129">
        <f>'02d - Interiér Podkroví'!F34</f>
        <v>0</v>
      </c>
      <c r="BT56" s="130" t="s">
        <v>83</v>
      </c>
      <c r="BV56" s="130" t="s">
        <v>77</v>
      </c>
      <c r="BW56" s="130" t="s">
        <v>97</v>
      </c>
      <c r="BX56" s="130" t="s">
        <v>7</v>
      </c>
      <c r="CL56" s="130" t="s">
        <v>98</v>
      </c>
      <c r="CM56" s="130" t="s">
        <v>85</v>
      </c>
    </row>
    <row r="57" spans="1:91" s="5" customFormat="1" ht="16.5" customHeight="1">
      <c r="A57" s="118" t="s">
        <v>79</v>
      </c>
      <c r="B57" s="119"/>
      <c r="C57" s="120"/>
      <c r="D57" s="121" t="s">
        <v>99</v>
      </c>
      <c r="E57" s="121"/>
      <c r="F57" s="121"/>
      <c r="G57" s="121"/>
      <c r="H57" s="121"/>
      <c r="I57" s="122"/>
      <c r="J57" s="121" t="s">
        <v>100</v>
      </c>
      <c r="K57" s="121"/>
      <c r="L57" s="121"/>
      <c r="M57" s="121"/>
      <c r="N57" s="121"/>
      <c r="O57" s="121"/>
      <c r="P57" s="121"/>
      <c r="Q57" s="121"/>
      <c r="R57" s="121"/>
      <c r="S57" s="121"/>
      <c r="T57" s="121"/>
      <c r="U57" s="121"/>
      <c r="V57" s="121"/>
      <c r="W57" s="121"/>
      <c r="X57" s="121"/>
      <c r="Y57" s="121"/>
      <c r="Z57" s="121"/>
      <c r="AA57" s="121"/>
      <c r="AB57" s="121"/>
      <c r="AC57" s="121"/>
      <c r="AD57" s="121"/>
      <c r="AE57" s="121"/>
      <c r="AF57" s="121"/>
      <c r="AG57" s="123">
        <f>'03 - Hromosvod'!J27</f>
        <v>0</v>
      </c>
      <c r="AH57" s="122"/>
      <c r="AI57" s="122"/>
      <c r="AJ57" s="122"/>
      <c r="AK57" s="122"/>
      <c r="AL57" s="122"/>
      <c r="AM57" s="122"/>
      <c r="AN57" s="123">
        <f>SUM(AG57,AT57)</f>
        <v>0</v>
      </c>
      <c r="AO57" s="122"/>
      <c r="AP57" s="122"/>
      <c r="AQ57" s="124" t="s">
        <v>82</v>
      </c>
      <c r="AR57" s="125"/>
      <c r="AS57" s="126">
        <v>0</v>
      </c>
      <c r="AT57" s="127">
        <f>ROUND(SUM(AV57:AW57),2)</f>
        <v>0</v>
      </c>
      <c r="AU57" s="128">
        <f>'03 - Hromosvod'!P78</f>
        <v>0</v>
      </c>
      <c r="AV57" s="127">
        <f>'03 - Hromosvod'!J30</f>
        <v>0</v>
      </c>
      <c r="AW57" s="127">
        <f>'03 - Hromosvod'!J31</f>
        <v>0</v>
      </c>
      <c r="AX57" s="127">
        <f>'03 - Hromosvod'!J32</f>
        <v>0</v>
      </c>
      <c r="AY57" s="127">
        <f>'03 - Hromosvod'!J33</f>
        <v>0</v>
      </c>
      <c r="AZ57" s="127">
        <f>'03 - Hromosvod'!F30</f>
        <v>0</v>
      </c>
      <c r="BA57" s="127">
        <f>'03 - Hromosvod'!F31</f>
        <v>0</v>
      </c>
      <c r="BB57" s="127">
        <f>'03 - Hromosvod'!F32</f>
        <v>0</v>
      </c>
      <c r="BC57" s="127">
        <f>'03 - Hromosvod'!F33</f>
        <v>0</v>
      </c>
      <c r="BD57" s="129">
        <f>'03 - Hromosvod'!F34</f>
        <v>0</v>
      </c>
      <c r="BT57" s="130" t="s">
        <v>83</v>
      </c>
      <c r="BV57" s="130" t="s">
        <v>77</v>
      </c>
      <c r="BW57" s="130" t="s">
        <v>101</v>
      </c>
      <c r="BX57" s="130" t="s">
        <v>7</v>
      </c>
      <c r="CL57" s="130" t="s">
        <v>21</v>
      </c>
      <c r="CM57" s="130" t="s">
        <v>85</v>
      </c>
    </row>
    <row r="58" spans="1:91" s="5" customFormat="1" ht="16.5" customHeight="1">
      <c r="A58" s="118" t="s">
        <v>79</v>
      </c>
      <c r="B58" s="119"/>
      <c r="C58" s="120"/>
      <c r="D58" s="121" t="s">
        <v>102</v>
      </c>
      <c r="E58" s="121"/>
      <c r="F58" s="121"/>
      <c r="G58" s="121"/>
      <c r="H58" s="121"/>
      <c r="I58" s="122"/>
      <c r="J58" s="121" t="s">
        <v>103</v>
      </c>
      <c r="K58" s="121"/>
      <c r="L58" s="121"/>
      <c r="M58" s="121"/>
      <c r="N58" s="121"/>
      <c r="O58" s="121"/>
      <c r="P58" s="121"/>
      <c r="Q58" s="121"/>
      <c r="R58" s="121"/>
      <c r="S58" s="121"/>
      <c r="T58" s="121"/>
      <c r="U58" s="121"/>
      <c r="V58" s="121"/>
      <c r="W58" s="121"/>
      <c r="X58" s="121"/>
      <c r="Y58" s="121"/>
      <c r="Z58" s="121"/>
      <c r="AA58" s="121"/>
      <c r="AB58" s="121"/>
      <c r="AC58" s="121"/>
      <c r="AD58" s="121"/>
      <c r="AE58" s="121"/>
      <c r="AF58" s="121"/>
      <c r="AG58" s="123">
        <f>'04 - Elektroinstalce'!J27</f>
        <v>0</v>
      </c>
      <c r="AH58" s="122"/>
      <c r="AI58" s="122"/>
      <c r="AJ58" s="122"/>
      <c r="AK58" s="122"/>
      <c r="AL58" s="122"/>
      <c r="AM58" s="122"/>
      <c r="AN58" s="123">
        <f>SUM(AG58,AT58)</f>
        <v>0</v>
      </c>
      <c r="AO58" s="122"/>
      <c r="AP58" s="122"/>
      <c r="AQ58" s="124" t="s">
        <v>82</v>
      </c>
      <c r="AR58" s="125"/>
      <c r="AS58" s="126">
        <v>0</v>
      </c>
      <c r="AT58" s="127">
        <f>ROUND(SUM(AV58:AW58),2)</f>
        <v>0</v>
      </c>
      <c r="AU58" s="128">
        <f>'04 - Elektroinstalce'!P78</f>
        <v>0</v>
      </c>
      <c r="AV58" s="127">
        <f>'04 - Elektroinstalce'!J30</f>
        <v>0</v>
      </c>
      <c r="AW58" s="127">
        <f>'04 - Elektroinstalce'!J31</f>
        <v>0</v>
      </c>
      <c r="AX58" s="127">
        <f>'04 - Elektroinstalce'!J32</f>
        <v>0</v>
      </c>
      <c r="AY58" s="127">
        <f>'04 - Elektroinstalce'!J33</f>
        <v>0</v>
      </c>
      <c r="AZ58" s="127">
        <f>'04 - Elektroinstalce'!F30</f>
        <v>0</v>
      </c>
      <c r="BA58" s="127">
        <f>'04 - Elektroinstalce'!F31</f>
        <v>0</v>
      </c>
      <c r="BB58" s="127">
        <f>'04 - Elektroinstalce'!F32</f>
        <v>0</v>
      </c>
      <c r="BC58" s="127">
        <f>'04 - Elektroinstalce'!F33</f>
        <v>0</v>
      </c>
      <c r="BD58" s="129">
        <f>'04 - Elektroinstalce'!F34</f>
        <v>0</v>
      </c>
      <c r="BT58" s="130" t="s">
        <v>83</v>
      </c>
      <c r="BV58" s="130" t="s">
        <v>77</v>
      </c>
      <c r="BW58" s="130" t="s">
        <v>104</v>
      </c>
      <c r="BX58" s="130" t="s">
        <v>7</v>
      </c>
      <c r="CL58" s="130" t="s">
        <v>21</v>
      </c>
      <c r="CM58" s="130" t="s">
        <v>85</v>
      </c>
    </row>
    <row r="59" spans="1:91" s="5" customFormat="1" ht="16.5" customHeight="1">
      <c r="A59" s="118" t="s">
        <v>79</v>
      </c>
      <c r="B59" s="119"/>
      <c r="C59" s="120"/>
      <c r="D59" s="121" t="s">
        <v>105</v>
      </c>
      <c r="E59" s="121"/>
      <c r="F59" s="121"/>
      <c r="G59" s="121"/>
      <c r="H59" s="121"/>
      <c r="I59" s="122"/>
      <c r="J59" s="121" t="s">
        <v>106</v>
      </c>
      <c r="K59" s="121"/>
      <c r="L59" s="121"/>
      <c r="M59" s="121"/>
      <c r="N59" s="121"/>
      <c r="O59" s="121"/>
      <c r="P59" s="121"/>
      <c r="Q59" s="121"/>
      <c r="R59" s="121"/>
      <c r="S59" s="121"/>
      <c r="T59" s="121"/>
      <c r="U59" s="121"/>
      <c r="V59" s="121"/>
      <c r="W59" s="121"/>
      <c r="X59" s="121"/>
      <c r="Y59" s="121"/>
      <c r="Z59" s="121"/>
      <c r="AA59" s="121"/>
      <c r="AB59" s="121"/>
      <c r="AC59" s="121"/>
      <c r="AD59" s="121"/>
      <c r="AE59" s="121"/>
      <c r="AF59" s="121"/>
      <c r="AG59" s="123">
        <f>'05 - ZTI'!J27</f>
        <v>0</v>
      </c>
      <c r="AH59" s="122"/>
      <c r="AI59" s="122"/>
      <c r="AJ59" s="122"/>
      <c r="AK59" s="122"/>
      <c r="AL59" s="122"/>
      <c r="AM59" s="122"/>
      <c r="AN59" s="123">
        <f>SUM(AG59,AT59)</f>
        <v>0</v>
      </c>
      <c r="AO59" s="122"/>
      <c r="AP59" s="122"/>
      <c r="AQ59" s="124" t="s">
        <v>82</v>
      </c>
      <c r="AR59" s="125"/>
      <c r="AS59" s="126">
        <v>0</v>
      </c>
      <c r="AT59" s="127">
        <f>ROUND(SUM(AV59:AW59),2)</f>
        <v>0</v>
      </c>
      <c r="AU59" s="128">
        <f>'05 - ZTI'!P85</f>
        <v>0</v>
      </c>
      <c r="AV59" s="127">
        <f>'05 - ZTI'!J30</f>
        <v>0</v>
      </c>
      <c r="AW59" s="127">
        <f>'05 - ZTI'!J31</f>
        <v>0</v>
      </c>
      <c r="AX59" s="127">
        <f>'05 - ZTI'!J32</f>
        <v>0</v>
      </c>
      <c r="AY59" s="127">
        <f>'05 - ZTI'!J33</f>
        <v>0</v>
      </c>
      <c r="AZ59" s="127">
        <f>'05 - ZTI'!F30</f>
        <v>0</v>
      </c>
      <c r="BA59" s="127">
        <f>'05 - ZTI'!F31</f>
        <v>0</v>
      </c>
      <c r="BB59" s="127">
        <f>'05 - ZTI'!F32</f>
        <v>0</v>
      </c>
      <c r="BC59" s="127">
        <f>'05 - ZTI'!F33</f>
        <v>0</v>
      </c>
      <c r="BD59" s="129">
        <f>'05 - ZTI'!F34</f>
        <v>0</v>
      </c>
      <c r="BT59" s="130" t="s">
        <v>83</v>
      </c>
      <c r="BV59" s="130" t="s">
        <v>77</v>
      </c>
      <c r="BW59" s="130" t="s">
        <v>107</v>
      </c>
      <c r="BX59" s="130" t="s">
        <v>7</v>
      </c>
      <c r="CL59" s="130" t="s">
        <v>21</v>
      </c>
      <c r="CM59" s="130" t="s">
        <v>85</v>
      </c>
    </row>
    <row r="60" spans="1:91" s="5" customFormat="1" ht="16.5" customHeight="1">
      <c r="A60" s="118" t="s">
        <v>79</v>
      </c>
      <c r="B60" s="119"/>
      <c r="C60" s="120"/>
      <c r="D60" s="121" t="s">
        <v>108</v>
      </c>
      <c r="E60" s="121"/>
      <c r="F60" s="121"/>
      <c r="G60" s="121"/>
      <c r="H60" s="121"/>
      <c r="I60" s="122"/>
      <c r="J60" s="121" t="s">
        <v>109</v>
      </c>
      <c r="K60" s="121"/>
      <c r="L60" s="121"/>
      <c r="M60" s="121"/>
      <c r="N60" s="121"/>
      <c r="O60" s="121"/>
      <c r="P60" s="121"/>
      <c r="Q60" s="121"/>
      <c r="R60" s="121"/>
      <c r="S60" s="121"/>
      <c r="T60" s="121"/>
      <c r="U60" s="121"/>
      <c r="V60" s="121"/>
      <c r="W60" s="121"/>
      <c r="X60" s="121"/>
      <c r="Y60" s="121"/>
      <c r="Z60" s="121"/>
      <c r="AA60" s="121"/>
      <c r="AB60" s="121"/>
      <c r="AC60" s="121"/>
      <c r="AD60" s="121"/>
      <c r="AE60" s="121"/>
      <c r="AF60" s="121"/>
      <c r="AG60" s="123">
        <f>'06 - Výtapění'!J27</f>
        <v>0</v>
      </c>
      <c r="AH60" s="122"/>
      <c r="AI60" s="122"/>
      <c r="AJ60" s="122"/>
      <c r="AK60" s="122"/>
      <c r="AL60" s="122"/>
      <c r="AM60" s="122"/>
      <c r="AN60" s="123">
        <f>SUM(AG60,AT60)</f>
        <v>0</v>
      </c>
      <c r="AO60" s="122"/>
      <c r="AP60" s="122"/>
      <c r="AQ60" s="124" t="s">
        <v>82</v>
      </c>
      <c r="AR60" s="125"/>
      <c r="AS60" s="126">
        <v>0</v>
      </c>
      <c r="AT60" s="127">
        <f>ROUND(SUM(AV60:AW60),2)</f>
        <v>0</v>
      </c>
      <c r="AU60" s="128">
        <f>'06 - Výtapění'!P86</f>
        <v>0</v>
      </c>
      <c r="AV60" s="127">
        <f>'06 - Výtapění'!J30</f>
        <v>0</v>
      </c>
      <c r="AW60" s="127">
        <f>'06 - Výtapění'!J31</f>
        <v>0</v>
      </c>
      <c r="AX60" s="127">
        <f>'06 - Výtapění'!J32</f>
        <v>0</v>
      </c>
      <c r="AY60" s="127">
        <f>'06 - Výtapění'!J33</f>
        <v>0</v>
      </c>
      <c r="AZ60" s="127">
        <f>'06 - Výtapění'!F30</f>
        <v>0</v>
      </c>
      <c r="BA60" s="127">
        <f>'06 - Výtapění'!F31</f>
        <v>0</v>
      </c>
      <c r="BB60" s="127">
        <f>'06 - Výtapění'!F32</f>
        <v>0</v>
      </c>
      <c r="BC60" s="127">
        <f>'06 - Výtapění'!F33</f>
        <v>0</v>
      </c>
      <c r="BD60" s="129">
        <f>'06 - Výtapění'!F34</f>
        <v>0</v>
      </c>
      <c r="BT60" s="130" t="s">
        <v>83</v>
      </c>
      <c r="BV60" s="130" t="s">
        <v>77</v>
      </c>
      <c r="BW60" s="130" t="s">
        <v>110</v>
      </c>
      <c r="BX60" s="130" t="s">
        <v>7</v>
      </c>
      <c r="CL60" s="130" t="s">
        <v>21</v>
      </c>
      <c r="CM60" s="130" t="s">
        <v>85</v>
      </c>
    </row>
    <row r="61" spans="1:91" s="5" customFormat="1" ht="16.5" customHeight="1">
      <c r="A61" s="118" t="s">
        <v>79</v>
      </c>
      <c r="B61" s="119"/>
      <c r="C61" s="120"/>
      <c r="D61" s="121" t="s">
        <v>111</v>
      </c>
      <c r="E61" s="121"/>
      <c r="F61" s="121"/>
      <c r="G61" s="121"/>
      <c r="H61" s="121"/>
      <c r="I61" s="122"/>
      <c r="J61" s="121" t="s">
        <v>112</v>
      </c>
      <c r="K61" s="121"/>
      <c r="L61" s="121"/>
      <c r="M61" s="121"/>
      <c r="N61" s="121"/>
      <c r="O61" s="121"/>
      <c r="P61" s="121"/>
      <c r="Q61" s="121"/>
      <c r="R61" s="121"/>
      <c r="S61" s="121"/>
      <c r="T61" s="121"/>
      <c r="U61" s="121"/>
      <c r="V61" s="121"/>
      <c r="W61" s="121"/>
      <c r="X61" s="121"/>
      <c r="Y61" s="121"/>
      <c r="Z61" s="121"/>
      <c r="AA61" s="121"/>
      <c r="AB61" s="121"/>
      <c r="AC61" s="121"/>
      <c r="AD61" s="121"/>
      <c r="AE61" s="121"/>
      <c r="AF61" s="121"/>
      <c r="AG61" s="123">
        <f>'07 - VRN'!J27</f>
        <v>0</v>
      </c>
      <c r="AH61" s="122"/>
      <c r="AI61" s="122"/>
      <c r="AJ61" s="122"/>
      <c r="AK61" s="122"/>
      <c r="AL61" s="122"/>
      <c r="AM61" s="122"/>
      <c r="AN61" s="123">
        <f>SUM(AG61,AT61)</f>
        <v>0</v>
      </c>
      <c r="AO61" s="122"/>
      <c r="AP61" s="122"/>
      <c r="AQ61" s="124" t="s">
        <v>113</v>
      </c>
      <c r="AR61" s="125"/>
      <c r="AS61" s="131">
        <v>0</v>
      </c>
      <c r="AT61" s="132">
        <f>ROUND(SUM(AV61:AW61),2)</f>
        <v>0</v>
      </c>
      <c r="AU61" s="133">
        <f>'07 - VRN'!P80</f>
        <v>0</v>
      </c>
      <c r="AV61" s="132">
        <f>'07 - VRN'!J30</f>
        <v>0</v>
      </c>
      <c r="AW61" s="132">
        <f>'07 - VRN'!J31</f>
        <v>0</v>
      </c>
      <c r="AX61" s="132">
        <f>'07 - VRN'!J32</f>
        <v>0</v>
      </c>
      <c r="AY61" s="132">
        <f>'07 - VRN'!J33</f>
        <v>0</v>
      </c>
      <c r="AZ61" s="132">
        <f>'07 - VRN'!F30</f>
        <v>0</v>
      </c>
      <c r="BA61" s="132">
        <f>'07 - VRN'!F31</f>
        <v>0</v>
      </c>
      <c r="BB61" s="132">
        <f>'07 - VRN'!F32</f>
        <v>0</v>
      </c>
      <c r="BC61" s="132">
        <f>'07 - VRN'!F33</f>
        <v>0</v>
      </c>
      <c r="BD61" s="134">
        <f>'07 - VRN'!F34</f>
        <v>0</v>
      </c>
      <c r="BT61" s="130" t="s">
        <v>83</v>
      </c>
      <c r="BV61" s="130" t="s">
        <v>77</v>
      </c>
      <c r="BW61" s="130" t="s">
        <v>114</v>
      </c>
      <c r="BX61" s="130" t="s">
        <v>7</v>
      </c>
      <c r="CL61" s="130" t="s">
        <v>21</v>
      </c>
      <c r="CM61" s="130" t="s">
        <v>85</v>
      </c>
    </row>
    <row r="62" spans="2:44" s="1" customFormat="1" ht="30" customHeight="1">
      <c r="B62" s="45"/>
      <c r="C62" s="73"/>
      <c r="D62" s="73"/>
      <c r="E62" s="73"/>
      <c r="F62" s="73"/>
      <c r="G62" s="73"/>
      <c r="H62" s="73"/>
      <c r="I62" s="73"/>
      <c r="J62" s="73"/>
      <c r="K62" s="73"/>
      <c r="L62" s="73"/>
      <c r="M62" s="73"/>
      <c r="N62" s="73"/>
      <c r="O62" s="73"/>
      <c r="P62" s="73"/>
      <c r="Q62" s="73"/>
      <c r="R62" s="73"/>
      <c r="S62" s="73"/>
      <c r="T62" s="73"/>
      <c r="U62" s="73"/>
      <c r="V62" s="73"/>
      <c r="W62" s="73"/>
      <c r="X62" s="73"/>
      <c r="Y62" s="73"/>
      <c r="Z62" s="73"/>
      <c r="AA62" s="73"/>
      <c r="AB62" s="73"/>
      <c r="AC62" s="73"/>
      <c r="AD62" s="73"/>
      <c r="AE62" s="73"/>
      <c r="AF62" s="73"/>
      <c r="AG62" s="73"/>
      <c r="AH62" s="73"/>
      <c r="AI62" s="73"/>
      <c r="AJ62" s="73"/>
      <c r="AK62" s="73"/>
      <c r="AL62" s="73"/>
      <c r="AM62" s="73"/>
      <c r="AN62" s="73"/>
      <c r="AO62" s="73"/>
      <c r="AP62" s="73"/>
      <c r="AQ62" s="73"/>
      <c r="AR62" s="71"/>
    </row>
    <row r="63" spans="2:44" s="1" customFormat="1" ht="6.95" customHeight="1">
      <c r="B63" s="66"/>
      <c r="C63" s="67"/>
      <c r="D63" s="67"/>
      <c r="E63" s="67"/>
      <c r="F63" s="67"/>
      <c r="G63" s="67"/>
      <c r="H63" s="67"/>
      <c r="I63" s="67"/>
      <c r="J63" s="67"/>
      <c r="K63" s="67"/>
      <c r="L63" s="67"/>
      <c r="M63" s="67"/>
      <c r="N63" s="67"/>
      <c r="O63" s="67"/>
      <c r="P63" s="67"/>
      <c r="Q63" s="67"/>
      <c r="R63" s="67"/>
      <c r="S63" s="67"/>
      <c r="T63" s="67"/>
      <c r="U63" s="67"/>
      <c r="V63" s="67"/>
      <c r="W63" s="67"/>
      <c r="X63" s="67"/>
      <c r="Y63" s="67"/>
      <c r="Z63" s="67"/>
      <c r="AA63" s="67"/>
      <c r="AB63" s="67"/>
      <c r="AC63" s="67"/>
      <c r="AD63" s="67"/>
      <c r="AE63" s="67"/>
      <c r="AF63" s="67"/>
      <c r="AG63" s="67"/>
      <c r="AH63" s="67"/>
      <c r="AI63" s="67"/>
      <c r="AJ63" s="67"/>
      <c r="AK63" s="67"/>
      <c r="AL63" s="67"/>
      <c r="AM63" s="67"/>
      <c r="AN63" s="67"/>
      <c r="AO63" s="67"/>
      <c r="AP63" s="67"/>
      <c r="AQ63" s="67"/>
      <c r="AR63" s="71"/>
    </row>
  </sheetData>
  <sheetProtection password="CC35" sheet="1" objects="1" scenarios="1" formatColumns="0" formatRows="0"/>
  <mergeCells count="77">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 ref="W28:AE28"/>
    <mergeCell ref="AK28:AO28"/>
    <mergeCell ref="L29:O29"/>
    <mergeCell ref="W29:AE29"/>
    <mergeCell ref="AK29:AO29"/>
    <mergeCell ref="L30:O30"/>
    <mergeCell ref="W30:AE30"/>
    <mergeCell ref="AK30:AO30"/>
    <mergeCell ref="X32:AB32"/>
    <mergeCell ref="AK32:AO32"/>
    <mergeCell ref="L42:AO42"/>
    <mergeCell ref="AM44:AN44"/>
    <mergeCell ref="AM46:AP46"/>
    <mergeCell ref="AS46:AT48"/>
    <mergeCell ref="C49:G49"/>
    <mergeCell ref="I49:AF49"/>
    <mergeCell ref="AG49:AM49"/>
    <mergeCell ref="AN49:AP49"/>
    <mergeCell ref="AN52:AP52"/>
    <mergeCell ref="AG52:AM52"/>
    <mergeCell ref="D52:H52"/>
    <mergeCell ref="J52:AF52"/>
    <mergeCell ref="AN53:AP53"/>
    <mergeCell ref="AG53:AM53"/>
    <mergeCell ref="D53:H53"/>
    <mergeCell ref="J53:AF53"/>
    <mergeCell ref="AN54:AP54"/>
    <mergeCell ref="AG54:AM54"/>
    <mergeCell ref="D54:H54"/>
    <mergeCell ref="J54:AF54"/>
    <mergeCell ref="AN55:AP55"/>
    <mergeCell ref="AG55:AM55"/>
    <mergeCell ref="D55:H55"/>
    <mergeCell ref="J55:AF55"/>
    <mergeCell ref="AN56:AP56"/>
    <mergeCell ref="AG56:AM56"/>
    <mergeCell ref="D56:H56"/>
    <mergeCell ref="J56:AF56"/>
    <mergeCell ref="AN57:AP57"/>
    <mergeCell ref="AG57:AM57"/>
    <mergeCell ref="D57:H57"/>
    <mergeCell ref="J57:AF57"/>
    <mergeCell ref="AN58:AP58"/>
    <mergeCell ref="AG58:AM58"/>
    <mergeCell ref="D58:H58"/>
    <mergeCell ref="J58:AF58"/>
    <mergeCell ref="AN59:AP59"/>
    <mergeCell ref="AG59:AM59"/>
    <mergeCell ref="D59:H59"/>
    <mergeCell ref="J59:AF59"/>
    <mergeCell ref="AN60:AP60"/>
    <mergeCell ref="AG60:AM60"/>
    <mergeCell ref="D60:H60"/>
    <mergeCell ref="J60:AF60"/>
    <mergeCell ref="AN61:AP61"/>
    <mergeCell ref="AG61:AM61"/>
    <mergeCell ref="D61:H61"/>
    <mergeCell ref="J61:AF61"/>
    <mergeCell ref="AG51:AM51"/>
    <mergeCell ref="AN51:AP51"/>
    <mergeCell ref="AR2:BE2"/>
  </mergeCells>
  <hyperlinks>
    <hyperlink ref="K1:S1" location="C2" display="1) Rekapitulace stavby"/>
    <hyperlink ref="W1:AI1" location="C51" display="2) Rekapitulace objektů stavby a soupisů prací"/>
    <hyperlink ref="A52" location="'01 - Exteriér'!C2" display="/"/>
    <hyperlink ref="A53" location="'02a - Interiér 1PP'!C2" display="/"/>
    <hyperlink ref="A54" location="'02b - Interiér 1NP'!C2" display="/"/>
    <hyperlink ref="A55" location="'02c - Interiér 2NP'!C2" display="/"/>
    <hyperlink ref="A56" location="'02d - Interiér Podkroví'!C2" display="/"/>
    <hyperlink ref="A57" location="'03 - Hromosvod'!C2" display="/"/>
    <hyperlink ref="A58" location="'04 - Elektroinstalce'!C2" display="/"/>
    <hyperlink ref="A59" location="'05 - ZTI'!C2" display="/"/>
    <hyperlink ref="A60" location="'06 - Výtapění'!C2" display="/"/>
    <hyperlink ref="A61" location="'07 - VRN'!C2" displa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1:BR194"/>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35"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0"/>
      <c r="B1" s="136"/>
      <c r="C1" s="136"/>
      <c r="D1" s="137" t="s">
        <v>1</v>
      </c>
      <c r="E1" s="136"/>
      <c r="F1" s="138" t="s">
        <v>115</v>
      </c>
      <c r="G1" s="138" t="s">
        <v>116</v>
      </c>
      <c r="H1" s="138"/>
      <c r="I1" s="139"/>
      <c r="J1" s="138" t="s">
        <v>117</v>
      </c>
      <c r="K1" s="137" t="s">
        <v>118</v>
      </c>
      <c r="L1" s="138" t="s">
        <v>119</v>
      </c>
      <c r="M1" s="138"/>
      <c r="N1" s="138"/>
      <c r="O1" s="138"/>
      <c r="P1" s="138"/>
      <c r="Q1" s="138"/>
      <c r="R1" s="138"/>
      <c r="S1" s="138"/>
      <c r="T1" s="138"/>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AT2" s="23" t="s">
        <v>110</v>
      </c>
    </row>
    <row r="3" spans="2:46" ht="6.95" customHeight="1">
      <c r="B3" s="24"/>
      <c r="C3" s="25"/>
      <c r="D3" s="25"/>
      <c r="E3" s="25"/>
      <c r="F3" s="25"/>
      <c r="G3" s="25"/>
      <c r="H3" s="25"/>
      <c r="I3" s="140"/>
      <c r="J3" s="25"/>
      <c r="K3" s="26"/>
      <c r="AT3" s="23" t="s">
        <v>85</v>
      </c>
    </row>
    <row r="4" spans="2:46" ht="36.95" customHeight="1">
      <c r="B4" s="27"/>
      <c r="C4" s="28"/>
      <c r="D4" s="29" t="s">
        <v>120</v>
      </c>
      <c r="E4" s="28"/>
      <c r="F4" s="28"/>
      <c r="G4" s="28"/>
      <c r="H4" s="28"/>
      <c r="I4" s="141"/>
      <c r="J4" s="28"/>
      <c r="K4" s="30"/>
      <c r="M4" s="31" t="s">
        <v>12</v>
      </c>
      <c r="AT4" s="23" t="s">
        <v>38</v>
      </c>
    </row>
    <row r="5" spans="2:11" ht="6.95" customHeight="1">
      <c r="B5" s="27"/>
      <c r="C5" s="28"/>
      <c r="D5" s="28"/>
      <c r="E5" s="28"/>
      <c r="F5" s="28"/>
      <c r="G5" s="28"/>
      <c r="H5" s="28"/>
      <c r="I5" s="141"/>
      <c r="J5" s="28"/>
      <c r="K5" s="30"/>
    </row>
    <row r="6" spans="2:11" ht="13.5">
      <c r="B6" s="27"/>
      <c r="C6" s="28"/>
      <c r="D6" s="39" t="s">
        <v>18</v>
      </c>
      <c r="E6" s="28"/>
      <c r="F6" s="28"/>
      <c r="G6" s="28"/>
      <c r="H6" s="28"/>
      <c r="I6" s="141"/>
      <c r="J6" s="28"/>
      <c r="K6" s="30"/>
    </row>
    <row r="7" spans="2:11" ht="16.5" customHeight="1">
      <c r="B7" s="27"/>
      <c r="C7" s="28"/>
      <c r="D7" s="28"/>
      <c r="E7" s="142" t="str">
        <f>'Rekapitulace stavby'!K6</f>
        <v>Rekonstrukce objektu na ul. Velflíkova 385/14, Ostrava - Hrabůvka</v>
      </c>
      <c r="F7" s="39"/>
      <c r="G7" s="39"/>
      <c r="H7" s="39"/>
      <c r="I7" s="141"/>
      <c r="J7" s="28"/>
      <c r="K7" s="30"/>
    </row>
    <row r="8" spans="2:11" s="1" customFormat="1" ht="13.5">
      <c r="B8" s="45"/>
      <c r="C8" s="46"/>
      <c r="D8" s="39" t="s">
        <v>121</v>
      </c>
      <c r="E8" s="46"/>
      <c r="F8" s="46"/>
      <c r="G8" s="46"/>
      <c r="H8" s="46"/>
      <c r="I8" s="143"/>
      <c r="J8" s="46"/>
      <c r="K8" s="50"/>
    </row>
    <row r="9" spans="2:11" s="1" customFormat="1" ht="36.95" customHeight="1">
      <c r="B9" s="45"/>
      <c r="C9" s="46"/>
      <c r="D9" s="46"/>
      <c r="E9" s="144" t="s">
        <v>2528</v>
      </c>
      <c r="F9" s="46"/>
      <c r="G9" s="46"/>
      <c r="H9" s="46"/>
      <c r="I9" s="143"/>
      <c r="J9" s="46"/>
      <c r="K9" s="50"/>
    </row>
    <row r="10" spans="2:11" s="1" customFormat="1" ht="13.5">
      <c r="B10" s="45"/>
      <c r="C10" s="46"/>
      <c r="D10" s="46"/>
      <c r="E10" s="46"/>
      <c r="F10" s="46"/>
      <c r="G10" s="46"/>
      <c r="H10" s="46"/>
      <c r="I10" s="143"/>
      <c r="J10" s="46"/>
      <c r="K10" s="50"/>
    </row>
    <row r="11" spans="2:11" s="1" customFormat="1" ht="14.4" customHeight="1">
      <c r="B11" s="45"/>
      <c r="C11" s="46"/>
      <c r="D11" s="39" t="s">
        <v>20</v>
      </c>
      <c r="E11" s="46"/>
      <c r="F11" s="34" t="s">
        <v>21</v>
      </c>
      <c r="G11" s="46"/>
      <c r="H11" s="46"/>
      <c r="I11" s="145" t="s">
        <v>22</v>
      </c>
      <c r="J11" s="34" t="s">
        <v>21</v>
      </c>
      <c r="K11" s="50"/>
    </row>
    <row r="12" spans="2:11" s="1" customFormat="1" ht="14.4" customHeight="1">
      <c r="B12" s="45"/>
      <c r="C12" s="46"/>
      <c r="D12" s="39" t="s">
        <v>23</v>
      </c>
      <c r="E12" s="46"/>
      <c r="F12" s="34" t="s">
        <v>24</v>
      </c>
      <c r="G12" s="46"/>
      <c r="H12" s="46"/>
      <c r="I12" s="145" t="s">
        <v>25</v>
      </c>
      <c r="J12" s="146" t="str">
        <f>'Rekapitulace stavby'!AN8</f>
        <v>1. 4. 2019</v>
      </c>
      <c r="K12" s="50"/>
    </row>
    <row r="13" spans="2:11" s="1" customFormat="1" ht="10.8" customHeight="1">
      <c r="B13" s="45"/>
      <c r="C13" s="46"/>
      <c r="D13" s="46"/>
      <c r="E13" s="46"/>
      <c r="F13" s="46"/>
      <c r="G13" s="46"/>
      <c r="H13" s="46"/>
      <c r="I13" s="143"/>
      <c r="J13" s="46"/>
      <c r="K13" s="50"/>
    </row>
    <row r="14" spans="2:11" s="1" customFormat="1" ht="14.4" customHeight="1">
      <c r="B14" s="45"/>
      <c r="C14" s="46"/>
      <c r="D14" s="39" t="s">
        <v>27</v>
      </c>
      <c r="E14" s="46"/>
      <c r="F14" s="46"/>
      <c r="G14" s="46"/>
      <c r="H14" s="46"/>
      <c r="I14" s="145" t="s">
        <v>28</v>
      </c>
      <c r="J14" s="34" t="s">
        <v>29</v>
      </c>
      <c r="K14" s="50"/>
    </row>
    <row r="15" spans="2:11" s="1" customFormat="1" ht="18" customHeight="1">
      <c r="B15" s="45"/>
      <c r="C15" s="46"/>
      <c r="D15" s="46"/>
      <c r="E15" s="34" t="s">
        <v>30</v>
      </c>
      <c r="F15" s="46"/>
      <c r="G15" s="46"/>
      <c r="H15" s="46"/>
      <c r="I15" s="145" t="s">
        <v>31</v>
      </c>
      <c r="J15" s="34" t="s">
        <v>21</v>
      </c>
      <c r="K15" s="50"/>
    </row>
    <row r="16" spans="2:11" s="1" customFormat="1" ht="6.95" customHeight="1">
      <c r="B16" s="45"/>
      <c r="C16" s="46"/>
      <c r="D16" s="46"/>
      <c r="E16" s="46"/>
      <c r="F16" s="46"/>
      <c r="G16" s="46"/>
      <c r="H16" s="46"/>
      <c r="I16" s="143"/>
      <c r="J16" s="46"/>
      <c r="K16" s="50"/>
    </row>
    <row r="17" spans="2:11" s="1" customFormat="1" ht="14.4" customHeight="1">
      <c r="B17" s="45"/>
      <c r="C17" s="46"/>
      <c r="D17" s="39" t="s">
        <v>32</v>
      </c>
      <c r="E17" s="46"/>
      <c r="F17" s="46"/>
      <c r="G17" s="46"/>
      <c r="H17" s="46"/>
      <c r="I17" s="145" t="s">
        <v>28</v>
      </c>
      <c r="J17" s="34" t="str">
        <f>IF('Rekapitulace stavby'!AN13="Vyplň údaj","",IF('Rekapitulace stavby'!AN13="","",'Rekapitulace stavby'!AN13))</f>
        <v/>
      </c>
      <c r="K17" s="50"/>
    </row>
    <row r="18" spans="2:11" s="1" customFormat="1" ht="18" customHeight="1">
      <c r="B18" s="45"/>
      <c r="C18" s="46"/>
      <c r="D18" s="46"/>
      <c r="E18" s="34" t="str">
        <f>IF('Rekapitulace stavby'!E14="Vyplň údaj","",IF('Rekapitulace stavby'!E14="","",'Rekapitulace stavby'!E14))</f>
        <v/>
      </c>
      <c r="F18" s="46"/>
      <c r="G18" s="46"/>
      <c r="H18" s="46"/>
      <c r="I18" s="145" t="s">
        <v>31</v>
      </c>
      <c r="J18" s="34" t="str">
        <f>IF('Rekapitulace stavby'!AN14="Vyplň údaj","",IF('Rekapitulace stavby'!AN14="","",'Rekapitulace stavby'!AN14))</f>
        <v/>
      </c>
      <c r="K18" s="50"/>
    </row>
    <row r="19" spans="2:11" s="1" customFormat="1" ht="6.95" customHeight="1">
      <c r="B19" s="45"/>
      <c r="C19" s="46"/>
      <c r="D19" s="46"/>
      <c r="E19" s="46"/>
      <c r="F19" s="46"/>
      <c r="G19" s="46"/>
      <c r="H19" s="46"/>
      <c r="I19" s="143"/>
      <c r="J19" s="46"/>
      <c r="K19" s="50"/>
    </row>
    <row r="20" spans="2:11" s="1" customFormat="1" ht="14.4" customHeight="1">
      <c r="B20" s="45"/>
      <c r="C20" s="46"/>
      <c r="D20" s="39" t="s">
        <v>34</v>
      </c>
      <c r="E20" s="46"/>
      <c r="F20" s="46"/>
      <c r="G20" s="46"/>
      <c r="H20" s="46"/>
      <c r="I20" s="145" t="s">
        <v>28</v>
      </c>
      <c r="J20" s="34" t="s">
        <v>35</v>
      </c>
      <c r="K20" s="50"/>
    </row>
    <row r="21" spans="2:11" s="1" customFormat="1" ht="18" customHeight="1">
      <c r="B21" s="45"/>
      <c r="C21" s="46"/>
      <c r="D21" s="46"/>
      <c r="E21" s="34" t="s">
        <v>36</v>
      </c>
      <c r="F21" s="46"/>
      <c r="G21" s="46"/>
      <c r="H21" s="46"/>
      <c r="I21" s="145" t="s">
        <v>31</v>
      </c>
      <c r="J21" s="34" t="s">
        <v>37</v>
      </c>
      <c r="K21" s="50"/>
    </row>
    <row r="22" spans="2:11" s="1" customFormat="1" ht="6.95" customHeight="1">
      <c r="B22" s="45"/>
      <c r="C22" s="46"/>
      <c r="D22" s="46"/>
      <c r="E22" s="46"/>
      <c r="F22" s="46"/>
      <c r="G22" s="46"/>
      <c r="H22" s="46"/>
      <c r="I22" s="143"/>
      <c r="J22" s="46"/>
      <c r="K22" s="50"/>
    </row>
    <row r="23" spans="2:11" s="1" customFormat="1" ht="14.4" customHeight="1">
      <c r="B23" s="45"/>
      <c r="C23" s="46"/>
      <c r="D23" s="39" t="s">
        <v>39</v>
      </c>
      <c r="E23" s="46"/>
      <c r="F23" s="46"/>
      <c r="G23" s="46"/>
      <c r="H23" s="46"/>
      <c r="I23" s="143"/>
      <c r="J23" s="46"/>
      <c r="K23" s="50"/>
    </row>
    <row r="24" spans="2:11" s="6" customFormat="1" ht="16.5" customHeight="1">
      <c r="B24" s="147"/>
      <c r="C24" s="148"/>
      <c r="D24" s="148"/>
      <c r="E24" s="43" t="s">
        <v>21</v>
      </c>
      <c r="F24" s="43"/>
      <c r="G24" s="43"/>
      <c r="H24" s="43"/>
      <c r="I24" s="149"/>
      <c r="J24" s="148"/>
      <c r="K24" s="150"/>
    </row>
    <row r="25" spans="2:11" s="1" customFormat="1" ht="6.95" customHeight="1">
      <c r="B25" s="45"/>
      <c r="C25" s="46"/>
      <c r="D25" s="46"/>
      <c r="E25" s="46"/>
      <c r="F25" s="46"/>
      <c r="G25" s="46"/>
      <c r="H25" s="46"/>
      <c r="I25" s="143"/>
      <c r="J25" s="46"/>
      <c r="K25" s="50"/>
    </row>
    <row r="26" spans="2:11" s="1" customFormat="1" ht="6.95" customHeight="1">
      <c r="B26" s="45"/>
      <c r="C26" s="46"/>
      <c r="D26" s="105"/>
      <c r="E26" s="105"/>
      <c r="F26" s="105"/>
      <c r="G26" s="105"/>
      <c r="H26" s="105"/>
      <c r="I26" s="151"/>
      <c r="J26" s="105"/>
      <c r="K26" s="152"/>
    </row>
    <row r="27" spans="2:11" s="1" customFormat="1" ht="25.4" customHeight="1">
      <c r="B27" s="45"/>
      <c r="C27" s="46"/>
      <c r="D27" s="153" t="s">
        <v>41</v>
      </c>
      <c r="E27" s="46"/>
      <c r="F27" s="46"/>
      <c r="G27" s="46"/>
      <c r="H27" s="46"/>
      <c r="I27" s="143"/>
      <c r="J27" s="154">
        <f>ROUND(J86,2)</f>
        <v>0</v>
      </c>
      <c r="K27" s="50"/>
    </row>
    <row r="28" spans="2:11" s="1" customFormat="1" ht="6.95" customHeight="1">
      <c r="B28" s="45"/>
      <c r="C28" s="46"/>
      <c r="D28" s="105"/>
      <c r="E28" s="105"/>
      <c r="F28" s="105"/>
      <c r="G28" s="105"/>
      <c r="H28" s="105"/>
      <c r="I28" s="151"/>
      <c r="J28" s="105"/>
      <c r="K28" s="152"/>
    </row>
    <row r="29" spans="2:11" s="1" customFormat="1" ht="14.4" customHeight="1">
      <c r="B29" s="45"/>
      <c r="C29" s="46"/>
      <c r="D29" s="46"/>
      <c r="E29" s="46"/>
      <c r="F29" s="51" t="s">
        <v>43</v>
      </c>
      <c r="G29" s="46"/>
      <c r="H29" s="46"/>
      <c r="I29" s="155" t="s">
        <v>42</v>
      </c>
      <c r="J29" s="51" t="s">
        <v>44</v>
      </c>
      <c r="K29" s="50"/>
    </row>
    <row r="30" spans="2:11" s="1" customFormat="1" ht="14.4" customHeight="1" hidden="1">
      <c r="B30" s="45"/>
      <c r="C30" s="46"/>
      <c r="D30" s="54" t="s">
        <v>45</v>
      </c>
      <c r="E30" s="54" t="s">
        <v>46</v>
      </c>
      <c r="F30" s="156">
        <f>ROUND(SUM(BE86:BE193),2)</f>
        <v>0</v>
      </c>
      <c r="G30" s="46"/>
      <c r="H30" s="46"/>
      <c r="I30" s="157">
        <v>0.21</v>
      </c>
      <c r="J30" s="156">
        <f>ROUND(ROUND((SUM(BE86:BE193)),2)*I30,2)</f>
        <v>0</v>
      </c>
      <c r="K30" s="50"/>
    </row>
    <row r="31" spans="2:11" s="1" customFormat="1" ht="14.4" customHeight="1" hidden="1">
      <c r="B31" s="45"/>
      <c r="C31" s="46"/>
      <c r="D31" s="46"/>
      <c r="E31" s="54" t="s">
        <v>47</v>
      </c>
      <c r="F31" s="156">
        <f>ROUND(SUM(BF86:BF193),2)</f>
        <v>0</v>
      </c>
      <c r="G31" s="46"/>
      <c r="H31" s="46"/>
      <c r="I31" s="157">
        <v>0.15</v>
      </c>
      <c r="J31" s="156">
        <f>ROUND(ROUND((SUM(BF86:BF193)),2)*I31,2)</f>
        <v>0</v>
      </c>
      <c r="K31" s="50"/>
    </row>
    <row r="32" spans="2:11" s="1" customFormat="1" ht="14.4" customHeight="1">
      <c r="B32" s="45"/>
      <c r="C32" s="46"/>
      <c r="D32" s="54" t="s">
        <v>45</v>
      </c>
      <c r="E32" s="54" t="s">
        <v>48</v>
      </c>
      <c r="F32" s="156">
        <f>ROUND(SUM(BG86:BG193),2)</f>
        <v>0</v>
      </c>
      <c r="G32" s="46"/>
      <c r="H32" s="46"/>
      <c r="I32" s="157">
        <v>0.21</v>
      </c>
      <c r="J32" s="156">
        <v>0</v>
      </c>
      <c r="K32" s="50"/>
    </row>
    <row r="33" spans="2:11" s="1" customFormat="1" ht="14.4" customHeight="1">
      <c r="B33" s="45"/>
      <c r="C33" s="46"/>
      <c r="D33" s="46"/>
      <c r="E33" s="54" t="s">
        <v>49</v>
      </c>
      <c r="F33" s="156">
        <f>ROUND(SUM(BH86:BH193),2)</f>
        <v>0</v>
      </c>
      <c r="G33" s="46"/>
      <c r="H33" s="46"/>
      <c r="I33" s="157">
        <v>0.15</v>
      </c>
      <c r="J33" s="156">
        <v>0</v>
      </c>
      <c r="K33" s="50"/>
    </row>
    <row r="34" spans="2:11" s="1" customFormat="1" ht="14.4" customHeight="1" hidden="1">
      <c r="B34" s="45"/>
      <c r="C34" s="46"/>
      <c r="D34" s="46"/>
      <c r="E34" s="54" t="s">
        <v>50</v>
      </c>
      <c r="F34" s="156">
        <f>ROUND(SUM(BI86:BI193),2)</f>
        <v>0</v>
      </c>
      <c r="G34" s="46"/>
      <c r="H34" s="46"/>
      <c r="I34" s="157">
        <v>0</v>
      </c>
      <c r="J34" s="156">
        <v>0</v>
      </c>
      <c r="K34" s="50"/>
    </row>
    <row r="35" spans="2:11" s="1" customFormat="1" ht="6.95" customHeight="1">
      <c r="B35" s="45"/>
      <c r="C35" s="46"/>
      <c r="D35" s="46"/>
      <c r="E35" s="46"/>
      <c r="F35" s="46"/>
      <c r="G35" s="46"/>
      <c r="H35" s="46"/>
      <c r="I35" s="143"/>
      <c r="J35" s="46"/>
      <c r="K35" s="50"/>
    </row>
    <row r="36" spans="2:11" s="1" customFormat="1" ht="25.4" customHeight="1">
      <c r="B36" s="45"/>
      <c r="C36" s="158"/>
      <c r="D36" s="159" t="s">
        <v>51</v>
      </c>
      <c r="E36" s="97"/>
      <c r="F36" s="97"/>
      <c r="G36" s="160" t="s">
        <v>52</v>
      </c>
      <c r="H36" s="161" t="s">
        <v>53</v>
      </c>
      <c r="I36" s="162"/>
      <c r="J36" s="163">
        <f>SUM(J27:J34)</f>
        <v>0</v>
      </c>
      <c r="K36" s="164"/>
    </row>
    <row r="37" spans="2:11" s="1" customFormat="1" ht="14.4" customHeight="1">
      <c r="B37" s="66"/>
      <c r="C37" s="67"/>
      <c r="D37" s="67"/>
      <c r="E37" s="67"/>
      <c r="F37" s="67"/>
      <c r="G37" s="67"/>
      <c r="H37" s="67"/>
      <c r="I37" s="165"/>
      <c r="J37" s="67"/>
      <c r="K37" s="68"/>
    </row>
    <row r="41" spans="2:11" s="1" customFormat="1" ht="6.95" customHeight="1">
      <c r="B41" s="166"/>
      <c r="C41" s="167"/>
      <c r="D41" s="167"/>
      <c r="E41" s="167"/>
      <c r="F41" s="167"/>
      <c r="G41" s="167"/>
      <c r="H41" s="167"/>
      <c r="I41" s="168"/>
      <c r="J41" s="167"/>
      <c r="K41" s="169"/>
    </row>
    <row r="42" spans="2:11" s="1" customFormat="1" ht="36.95" customHeight="1">
      <c r="B42" s="45"/>
      <c r="C42" s="29" t="s">
        <v>123</v>
      </c>
      <c r="D42" s="46"/>
      <c r="E42" s="46"/>
      <c r="F42" s="46"/>
      <c r="G42" s="46"/>
      <c r="H42" s="46"/>
      <c r="I42" s="143"/>
      <c r="J42" s="46"/>
      <c r="K42" s="50"/>
    </row>
    <row r="43" spans="2:11" s="1" customFormat="1" ht="6.95" customHeight="1">
      <c r="B43" s="45"/>
      <c r="C43" s="46"/>
      <c r="D43" s="46"/>
      <c r="E43" s="46"/>
      <c r="F43" s="46"/>
      <c r="G43" s="46"/>
      <c r="H43" s="46"/>
      <c r="I43" s="143"/>
      <c r="J43" s="46"/>
      <c r="K43" s="50"/>
    </row>
    <row r="44" spans="2:11" s="1" customFormat="1" ht="14.4" customHeight="1">
      <c r="B44" s="45"/>
      <c r="C44" s="39" t="s">
        <v>18</v>
      </c>
      <c r="D44" s="46"/>
      <c r="E44" s="46"/>
      <c r="F44" s="46"/>
      <c r="G44" s="46"/>
      <c r="H44" s="46"/>
      <c r="I44" s="143"/>
      <c r="J44" s="46"/>
      <c r="K44" s="50"/>
    </row>
    <row r="45" spans="2:11" s="1" customFormat="1" ht="16.5" customHeight="1">
      <c r="B45" s="45"/>
      <c r="C45" s="46"/>
      <c r="D45" s="46"/>
      <c r="E45" s="142" t="str">
        <f>E7</f>
        <v>Rekonstrukce objektu na ul. Velflíkova 385/14, Ostrava - Hrabůvka</v>
      </c>
      <c r="F45" s="39"/>
      <c r="G45" s="39"/>
      <c r="H45" s="39"/>
      <c r="I45" s="143"/>
      <c r="J45" s="46"/>
      <c r="K45" s="50"/>
    </row>
    <row r="46" spans="2:11" s="1" customFormat="1" ht="14.4" customHeight="1">
      <c r="B46" s="45"/>
      <c r="C46" s="39" t="s">
        <v>121</v>
      </c>
      <c r="D46" s="46"/>
      <c r="E46" s="46"/>
      <c r="F46" s="46"/>
      <c r="G46" s="46"/>
      <c r="H46" s="46"/>
      <c r="I46" s="143"/>
      <c r="J46" s="46"/>
      <c r="K46" s="50"/>
    </row>
    <row r="47" spans="2:11" s="1" customFormat="1" ht="17.25" customHeight="1">
      <c r="B47" s="45"/>
      <c r="C47" s="46"/>
      <c r="D47" s="46"/>
      <c r="E47" s="144" t="str">
        <f>E9</f>
        <v>06 - Výtapění</v>
      </c>
      <c r="F47" s="46"/>
      <c r="G47" s="46"/>
      <c r="H47" s="46"/>
      <c r="I47" s="143"/>
      <c r="J47" s="46"/>
      <c r="K47" s="50"/>
    </row>
    <row r="48" spans="2:11" s="1" customFormat="1" ht="6.95" customHeight="1">
      <c r="B48" s="45"/>
      <c r="C48" s="46"/>
      <c r="D48" s="46"/>
      <c r="E48" s="46"/>
      <c r="F48" s="46"/>
      <c r="G48" s="46"/>
      <c r="H48" s="46"/>
      <c r="I48" s="143"/>
      <c r="J48" s="46"/>
      <c r="K48" s="50"/>
    </row>
    <row r="49" spans="2:11" s="1" customFormat="1" ht="18" customHeight="1">
      <c r="B49" s="45"/>
      <c r="C49" s="39" t="s">
        <v>23</v>
      </c>
      <c r="D49" s="46"/>
      <c r="E49" s="46"/>
      <c r="F49" s="34" t="str">
        <f>F12</f>
        <v>Velflíkova 385/14</v>
      </c>
      <c r="G49" s="46"/>
      <c r="H49" s="46"/>
      <c r="I49" s="145" t="s">
        <v>25</v>
      </c>
      <c r="J49" s="146" t="str">
        <f>IF(J12="","",J12)</f>
        <v>1. 4. 2019</v>
      </c>
      <c r="K49" s="50"/>
    </row>
    <row r="50" spans="2:11" s="1" customFormat="1" ht="6.95" customHeight="1">
      <c r="B50" s="45"/>
      <c r="C50" s="46"/>
      <c r="D50" s="46"/>
      <c r="E50" s="46"/>
      <c r="F50" s="46"/>
      <c r="G50" s="46"/>
      <c r="H50" s="46"/>
      <c r="I50" s="143"/>
      <c r="J50" s="46"/>
      <c r="K50" s="50"/>
    </row>
    <row r="51" spans="2:11" s="1" customFormat="1" ht="13.5">
      <c r="B51" s="45"/>
      <c r="C51" s="39" t="s">
        <v>27</v>
      </c>
      <c r="D51" s="46"/>
      <c r="E51" s="46"/>
      <c r="F51" s="34" t="str">
        <f>E15</f>
        <v>STATUTÁRNÍ MĚSTO OSTRAVA, m.o. OSTRAVA- JIH</v>
      </c>
      <c r="G51" s="46"/>
      <c r="H51" s="46"/>
      <c r="I51" s="145" t="s">
        <v>34</v>
      </c>
      <c r="J51" s="43" t="str">
        <f>E21</f>
        <v>BYVAST pro s.r.o.</v>
      </c>
      <c r="K51" s="50"/>
    </row>
    <row r="52" spans="2:11" s="1" customFormat="1" ht="14.4" customHeight="1">
      <c r="B52" s="45"/>
      <c r="C52" s="39" t="s">
        <v>32</v>
      </c>
      <c r="D52" s="46"/>
      <c r="E52" s="46"/>
      <c r="F52" s="34" t="str">
        <f>IF(E18="","",E18)</f>
        <v/>
      </c>
      <c r="G52" s="46"/>
      <c r="H52" s="46"/>
      <c r="I52" s="143"/>
      <c r="J52" s="170"/>
      <c r="K52" s="50"/>
    </row>
    <row r="53" spans="2:11" s="1" customFormat="1" ht="10.3" customHeight="1">
      <c r="B53" s="45"/>
      <c r="C53" s="46"/>
      <c r="D53" s="46"/>
      <c r="E53" s="46"/>
      <c r="F53" s="46"/>
      <c r="G53" s="46"/>
      <c r="H53" s="46"/>
      <c r="I53" s="143"/>
      <c r="J53" s="46"/>
      <c r="K53" s="50"/>
    </row>
    <row r="54" spans="2:11" s="1" customFormat="1" ht="29.25" customHeight="1">
      <c r="B54" s="45"/>
      <c r="C54" s="171" t="s">
        <v>124</v>
      </c>
      <c r="D54" s="158"/>
      <c r="E54" s="158"/>
      <c r="F54" s="158"/>
      <c r="G54" s="158"/>
      <c r="H54" s="158"/>
      <c r="I54" s="172"/>
      <c r="J54" s="173" t="s">
        <v>125</v>
      </c>
      <c r="K54" s="174"/>
    </row>
    <row r="55" spans="2:11" s="1" customFormat="1" ht="10.3" customHeight="1">
      <c r="B55" s="45"/>
      <c r="C55" s="46"/>
      <c r="D55" s="46"/>
      <c r="E55" s="46"/>
      <c r="F55" s="46"/>
      <c r="G55" s="46"/>
      <c r="H55" s="46"/>
      <c r="I55" s="143"/>
      <c r="J55" s="46"/>
      <c r="K55" s="50"/>
    </row>
    <row r="56" spans="2:47" s="1" customFormat="1" ht="29.25" customHeight="1">
      <c r="B56" s="45"/>
      <c r="C56" s="175" t="s">
        <v>126</v>
      </c>
      <c r="D56" s="46"/>
      <c r="E56" s="46"/>
      <c r="F56" s="46"/>
      <c r="G56" s="46"/>
      <c r="H56" s="46"/>
      <c r="I56" s="143"/>
      <c r="J56" s="154">
        <f>J86</f>
        <v>0</v>
      </c>
      <c r="K56" s="50"/>
      <c r="AU56" s="23" t="s">
        <v>127</v>
      </c>
    </row>
    <row r="57" spans="2:11" s="7" customFormat="1" ht="24.95" customHeight="1">
      <c r="B57" s="176"/>
      <c r="C57" s="177"/>
      <c r="D57" s="178" t="s">
        <v>2529</v>
      </c>
      <c r="E57" s="179"/>
      <c r="F57" s="179"/>
      <c r="G57" s="179"/>
      <c r="H57" s="179"/>
      <c r="I57" s="180"/>
      <c r="J57" s="181">
        <f>J87</f>
        <v>0</v>
      </c>
      <c r="K57" s="182"/>
    </row>
    <row r="58" spans="2:11" s="7" customFormat="1" ht="24.95" customHeight="1">
      <c r="B58" s="176"/>
      <c r="C58" s="177"/>
      <c r="D58" s="178" t="s">
        <v>128</v>
      </c>
      <c r="E58" s="179"/>
      <c r="F58" s="179"/>
      <c r="G58" s="179"/>
      <c r="H58" s="179"/>
      <c r="I58" s="180"/>
      <c r="J58" s="181">
        <f>J93</f>
        <v>0</v>
      </c>
      <c r="K58" s="182"/>
    </row>
    <row r="59" spans="2:11" s="8" customFormat="1" ht="19.9" customHeight="1">
      <c r="B59" s="183"/>
      <c r="C59" s="184"/>
      <c r="D59" s="185" t="s">
        <v>136</v>
      </c>
      <c r="E59" s="186"/>
      <c r="F59" s="186"/>
      <c r="G59" s="186"/>
      <c r="H59" s="186"/>
      <c r="I59" s="187"/>
      <c r="J59" s="188">
        <f>J94</f>
        <v>0</v>
      </c>
      <c r="K59" s="189"/>
    </row>
    <row r="60" spans="2:11" s="7" customFormat="1" ht="24.95" customHeight="1">
      <c r="B60" s="176"/>
      <c r="C60" s="177"/>
      <c r="D60" s="178" t="s">
        <v>138</v>
      </c>
      <c r="E60" s="179"/>
      <c r="F60" s="179"/>
      <c r="G60" s="179"/>
      <c r="H60" s="179"/>
      <c r="I60" s="180"/>
      <c r="J60" s="181">
        <f>J104</f>
        <v>0</v>
      </c>
      <c r="K60" s="182"/>
    </row>
    <row r="61" spans="2:11" s="8" customFormat="1" ht="19.9" customHeight="1">
      <c r="B61" s="183"/>
      <c r="C61" s="184"/>
      <c r="D61" s="185" t="s">
        <v>2530</v>
      </c>
      <c r="E61" s="186"/>
      <c r="F61" s="186"/>
      <c r="G61" s="186"/>
      <c r="H61" s="186"/>
      <c r="I61" s="187"/>
      <c r="J61" s="188">
        <f>J105</f>
        <v>0</v>
      </c>
      <c r="K61" s="189"/>
    </row>
    <row r="62" spans="2:11" s="8" customFormat="1" ht="19.9" customHeight="1">
      <c r="B62" s="183"/>
      <c r="C62" s="184"/>
      <c r="D62" s="185" t="s">
        <v>2531</v>
      </c>
      <c r="E62" s="186"/>
      <c r="F62" s="186"/>
      <c r="G62" s="186"/>
      <c r="H62" s="186"/>
      <c r="I62" s="187"/>
      <c r="J62" s="188">
        <f>J111</f>
        <v>0</v>
      </c>
      <c r="K62" s="189"/>
    </row>
    <row r="63" spans="2:11" s="8" customFormat="1" ht="19.9" customHeight="1">
      <c r="B63" s="183"/>
      <c r="C63" s="184"/>
      <c r="D63" s="185" t="s">
        <v>2532</v>
      </c>
      <c r="E63" s="186"/>
      <c r="F63" s="186"/>
      <c r="G63" s="186"/>
      <c r="H63" s="186"/>
      <c r="I63" s="187"/>
      <c r="J63" s="188">
        <f>J126</f>
        <v>0</v>
      </c>
      <c r="K63" s="189"/>
    </row>
    <row r="64" spans="2:11" s="8" customFormat="1" ht="19.9" customHeight="1">
      <c r="B64" s="183"/>
      <c r="C64" s="184"/>
      <c r="D64" s="185" t="s">
        <v>2533</v>
      </c>
      <c r="E64" s="186"/>
      <c r="F64" s="186"/>
      <c r="G64" s="186"/>
      <c r="H64" s="186"/>
      <c r="I64" s="187"/>
      <c r="J64" s="188">
        <f>J128</f>
        <v>0</v>
      </c>
      <c r="K64" s="189"/>
    </row>
    <row r="65" spans="2:11" s="8" customFormat="1" ht="19.9" customHeight="1">
      <c r="B65" s="183"/>
      <c r="C65" s="184"/>
      <c r="D65" s="185" t="s">
        <v>2534</v>
      </c>
      <c r="E65" s="186"/>
      <c r="F65" s="186"/>
      <c r="G65" s="186"/>
      <c r="H65" s="186"/>
      <c r="I65" s="187"/>
      <c r="J65" s="188">
        <f>J154</f>
        <v>0</v>
      </c>
      <c r="K65" s="189"/>
    </row>
    <row r="66" spans="2:11" s="8" customFormat="1" ht="19.9" customHeight="1">
      <c r="B66" s="183"/>
      <c r="C66" s="184"/>
      <c r="D66" s="185" t="s">
        <v>2535</v>
      </c>
      <c r="E66" s="186"/>
      <c r="F66" s="186"/>
      <c r="G66" s="186"/>
      <c r="H66" s="186"/>
      <c r="I66" s="187"/>
      <c r="J66" s="188">
        <f>J174</f>
        <v>0</v>
      </c>
      <c r="K66" s="189"/>
    </row>
    <row r="67" spans="2:11" s="1" customFormat="1" ht="21.8" customHeight="1">
      <c r="B67" s="45"/>
      <c r="C67" s="46"/>
      <c r="D67" s="46"/>
      <c r="E67" s="46"/>
      <c r="F67" s="46"/>
      <c r="G67" s="46"/>
      <c r="H67" s="46"/>
      <c r="I67" s="143"/>
      <c r="J67" s="46"/>
      <c r="K67" s="50"/>
    </row>
    <row r="68" spans="2:11" s="1" customFormat="1" ht="6.95" customHeight="1">
      <c r="B68" s="66"/>
      <c r="C68" s="67"/>
      <c r="D68" s="67"/>
      <c r="E68" s="67"/>
      <c r="F68" s="67"/>
      <c r="G68" s="67"/>
      <c r="H68" s="67"/>
      <c r="I68" s="165"/>
      <c r="J68" s="67"/>
      <c r="K68" s="68"/>
    </row>
    <row r="72" spans="2:12" s="1" customFormat="1" ht="6.95" customHeight="1">
      <c r="B72" s="69"/>
      <c r="C72" s="70"/>
      <c r="D72" s="70"/>
      <c r="E72" s="70"/>
      <c r="F72" s="70"/>
      <c r="G72" s="70"/>
      <c r="H72" s="70"/>
      <c r="I72" s="168"/>
      <c r="J72" s="70"/>
      <c r="K72" s="70"/>
      <c r="L72" s="71"/>
    </row>
    <row r="73" spans="2:12" s="1" customFormat="1" ht="36.95" customHeight="1">
      <c r="B73" s="45"/>
      <c r="C73" s="72" t="s">
        <v>147</v>
      </c>
      <c r="D73" s="73"/>
      <c r="E73" s="73"/>
      <c r="F73" s="73"/>
      <c r="G73" s="73"/>
      <c r="H73" s="73"/>
      <c r="I73" s="190"/>
      <c r="J73" s="73"/>
      <c r="K73" s="73"/>
      <c r="L73" s="71"/>
    </row>
    <row r="74" spans="2:12" s="1" customFormat="1" ht="6.95" customHeight="1">
      <c r="B74" s="45"/>
      <c r="C74" s="73"/>
      <c r="D74" s="73"/>
      <c r="E74" s="73"/>
      <c r="F74" s="73"/>
      <c r="G74" s="73"/>
      <c r="H74" s="73"/>
      <c r="I74" s="190"/>
      <c r="J74" s="73"/>
      <c r="K74" s="73"/>
      <c r="L74" s="71"/>
    </row>
    <row r="75" spans="2:12" s="1" customFormat="1" ht="14.4" customHeight="1">
      <c r="B75" s="45"/>
      <c r="C75" s="75" t="s">
        <v>18</v>
      </c>
      <c r="D75" s="73"/>
      <c r="E75" s="73"/>
      <c r="F75" s="73"/>
      <c r="G75" s="73"/>
      <c r="H75" s="73"/>
      <c r="I75" s="190"/>
      <c r="J75" s="73"/>
      <c r="K75" s="73"/>
      <c r="L75" s="71"/>
    </row>
    <row r="76" spans="2:12" s="1" customFormat="1" ht="16.5" customHeight="1">
      <c r="B76" s="45"/>
      <c r="C76" s="73"/>
      <c r="D76" s="73"/>
      <c r="E76" s="191" t="str">
        <f>E7</f>
        <v>Rekonstrukce objektu na ul. Velflíkova 385/14, Ostrava - Hrabůvka</v>
      </c>
      <c r="F76" s="75"/>
      <c r="G76" s="75"/>
      <c r="H76" s="75"/>
      <c r="I76" s="190"/>
      <c r="J76" s="73"/>
      <c r="K76" s="73"/>
      <c r="L76" s="71"/>
    </row>
    <row r="77" spans="2:12" s="1" customFormat="1" ht="14.4" customHeight="1">
      <c r="B77" s="45"/>
      <c r="C77" s="75" t="s">
        <v>121</v>
      </c>
      <c r="D77" s="73"/>
      <c r="E77" s="73"/>
      <c r="F77" s="73"/>
      <c r="G77" s="73"/>
      <c r="H77" s="73"/>
      <c r="I77" s="190"/>
      <c r="J77" s="73"/>
      <c r="K77" s="73"/>
      <c r="L77" s="71"/>
    </row>
    <row r="78" spans="2:12" s="1" customFormat="1" ht="17.25" customHeight="1">
      <c r="B78" s="45"/>
      <c r="C78" s="73"/>
      <c r="D78" s="73"/>
      <c r="E78" s="81" t="str">
        <f>E9</f>
        <v>06 - Výtapění</v>
      </c>
      <c r="F78" s="73"/>
      <c r="G78" s="73"/>
      <c r="H78" s="73"/>
      <c r="I78" s="190"/>
      <c r="J78" s="73"/>
      <c r="K78" s="73"/>
      <c r="L78" s="71"/>
    </row>
    <row r="79" spans="2:12" s="1" customFormat="1" ht="6.95" customHeight="1">
      <c r="B79" s="45"/>
      <c r="C79" s="73"/>
      <c r="D79" s="73"/>
      <c r="E79" s="73"/>
      <c r="F79" s="73"/>
      <c r="G79" s="73"/>
      <c r="H79" s="73"/>
      <c r="I79" s="190"/>
      <c r="J79" s="73"/>
      <c r="K79" s="73"/>
      <c r="L79" s="71"/>
    </row>
    <row r="80" spans="2:12" s="1" customFormat="1" ht="18" customHeight="1">
      <c r="B80" s="45"/>
      <c r="C80" s="75" t="s">
        <v>23</v>
      </c>
      <c r="D80" s="73"/>
      <c r="E80" s="73"/>
      <c r="F80" s="192" t="str">
        <f>F12</f>
        <v>Velflíkova 385/14</v>
      </c>
      <c r="G80" s="73"/>
      <c r="H80" s="73"/>
      <c r="I80" s="193" t="s">
        <v>25</v>
      </c>
      <c r="J80" s="84" t="str">
        <f>IF(J12="","",J12)</f>
        <v>1. 4. 2019</v>
      </c>
      <c r="K80" s="73"/>
      <c r="L80" s="71"/>
    </row>
    <row r="81" spans="2:12" s="1" customFormat="1" ht="6.95" customHeight="1">
      <c r="B81" s="45"/>
      <c r="C81" s="73"/>
      <c r="D81" s="73"/>
      <c r="E81" s="73"/>
      <c r="F81" s="73"/>
      <c r="G81" s="73"/>
      <c r="H81" s="73"/>
      <c r="I81" s="190"/>
      <c r="J81" s="73"/>
      <c r="K81" s="73"/>
      <c r="L81" s="71"/>
    </row>
    <row r="82" spans="2:12" s="1" customFormat="1" ht="13.5">
      <c r="B82" s="45"/>
      <c r="C82" s="75" t="s">
        <v>27</v>
      </c>
      <c r="D82" s="73"/>
      <c r="E82" s="73"/>
      <c r="F82" s="192" t="str">
        <f>E15</f>
        <v>STATUTÁRNÍ MĚSTO OSTRAVA, m.o. OSTRAVA- JIH</v>
      </c>
      <c r="G82" s="73"/>
      <c r="H82" s="73"/>
      <c r="I82" s="193" t="s">
        <v>34</v>
      </c>
      <c r="J82" s="192" t="str">
        <f>E21</f>
        <v>BYVAST pro s.r.o.</v>
      </c>
      <c r="K82" s="73"/>
      <c r="L82" s="71"/>
    </row>
    <row r="83" spans="2:12" s="1" customFormat="1" ht="14.4" customHeight="1">
      <c r="B83" s="45"/>
      <c r="C83" s="75" t="s">
        <v>32</v>
      </c>
      <c r="D83" s="73"/>
      <c r="E83" s="73"/>
      <c r="F83" s="192" t="str">
        <f>IF(E18="","",E18)</f>
        <v/>
      </c>
      <c r="G83" s="73"/>
      <c r="H83" s="73"/>
      <c r="I83" s="190"/>
      <c r="J83" s="73"/>
      <c r="K83" s="73"/>
      <c r="L83" s="71"/>
    </row>
    <row r="84" spans="2:12" s="1" customFormat="1" ht="10.3" customHeight="1">
      <c r="B84" s="45"/>
      <c r="C84" s="73"/>
      <c r="D84" s="73"/>
      <c r="E84" s="73"/>
      <c r="F84" s="73"/>
      <c r="G84" s="73"/>
      <c r="H84" s="73"/>
      <c r="I84" s="190"/>
      <c r="J84" s="73"/>
      <c r="K84" s="73"/>
      <c r="L84" s="71"/>
    </row>
    <row r="85" spans="2:20" s="9" customFormat="1" ht="29.25" customHeight="1">
      <c r="B85" s="194"/>
      <c r="C85" s="195" t="s">
        <v>148</v>
      </c>
      <c r="D85" s="196" t="s">
        <v>60</v>
      </c>
      <c r="E85" s="196" t="s">
        <v>56</v>
      </c>
      <c r="F85" s="196" t="s">
        <v>149</v>
      </c>
      <c r="G85" s="196" t="s">
        <v>150</v>
      </c>
      <c r="H85" s="196" t="s">
        <v>151</v>
      </c>
      <c r="I85" s="197" t="s">
        <v>152</v>
      </c>
      <c r="J85" s="196" t="s">
        <v>125</v>
      </c>
      <c r="K85" s="198" t="s">
        <v>153</v>
      </c>
      <c r="L85" s="199"/>
      <c r="M85" s="101" t="s">
        <v>154</v>
      </c>
      <c r="N85" s="102" t="s">
        <v>45</v>
      </c>
      <c r="O85" s="102" t="s">
        <v>155</v>
      </c>
      <c r="P85" s="102" t="s">
        <v>156</v>
      </c>
      <c r="Q85" s="102" t="s">
        <v>157</v>
      </c>
      <c r="R85" s="102" t="s">
        <v>158</v>
      </c>
      <c r="S85" s="102" t="s">
        <v>159</v>
      </c>
      <c r="T85" s="103" t="s">
        <v>160</v>
      </c>
    </row>
    <row r="86" spans="2:63" s="1" customFormat="1" ht="29.25" customHeight="1">
      <c r="B86" s="45"/>
      <c r="C86" s="107" t="s">
        <v>126</v>
      </c>
      <c r="D86" s="73"/>
      <c r="E86" s="73"/>
      <c r="F86" s="73"/>
      <c r="G86" s="73"/>
      <c r="H86" s="73"/>
      <c r="I86" s="190"/>
      <c r="J86" s="200">
        <f>BK86</f>
        <v>0</v>
      </c>
      <c r="K86" s="73"/>
      <c r="L86" s="71"/>
      <c r="M86" s="104"/>
      <c r="N86" s="105"/>
      <c r="O86" s="105"/>
      <c r="P86" s="201">
        <f>P87+P93+P104</f>
        <v>0</v>
      </c>
      <c r="Q86" s="105"/>
      <c r="R86" s="201">
        <f>R87+R93+R104</f>
        <v>1.9812400000000001</v>
      </c>
      <c r="S86" s="105"/>
      <c r="T86" s="202">
        <f>T87+T93+T104</f>
        <v>1.2217</v>
      </c>
      <c r="AT86" s="23" t="s">
        <v>74</v>
      </c>
      <c r="AU86" s="23" t="s">
        <v>127</v>
      </c>
      <c r="BK86" s="203">
        <f>BK87+BK93+BK104</f>
        <v>0</v>
      </c>
    </row>
    <row r="87" spans="2:63" s="10" customFormat="1" ht="37.4" customHeight="1">
      <c r="B87" s="204"/>
      <c r="C87" s="205"/>
      <c r="D87" s="206" t="s">
        <v>74</v>
      </c>
      <c r="E87" s="207" t="s">
        <v>220</v>
      </c>
      <c r="F87" s="207" t="s">
        <v>2536</v>
      </c>
      <c r="G87" s="205"/>
      <c r="H87" s="205"/>
      <c r="I87" s="208"/>
      <c r="J87" s="209">
        <f>BK87</f>
        <v>0</v>
      </c>
      <c r="K87" s="205"/>
      <c r="L87" s="210"/>
      <c r="M87" s="211"/>
      <c r="N87" s="212"/>
      <c r="O87" s="212"/>
      <c r="P87" s="213">
        <f>SUM(P88:P92)</f>
        <v>0</v>
      </c>
      <c r="Q87" s="212"/>
      <c r="R87" s="213">
        <f>SUM(R88:R92)</f>
        <v>0</v>
      </c>
      <c r="S87" s="212"/>
      <c r="T87" s="214">
        <f>SUM(T88:T92)</f>
        <v>1.0824</v>
      </c>
      <c r="AR87" s="215" t="s">
        <v>83</v>
      </c>
      <c r="AT87" s="216" t="s">
        <v>74</v>
      </c>
      <c r="AU87" s="216" t="s">
        <v>75</v>
      </c>
      <c r="AY87" s="215" t="s">
        <v>163</v>
      </c>
      <c r="BK87" s="217">
        <f>SUM(BK88:BK92)</f>
        <v>0</v>
      </c>
    </row>
    <row r="88" spans="2:65" s="1" customFormat="1" ht="25.5" customHeight="1">
      <c r="B88" s="45"/>
      <c r="C88" s="220" t="s">
        <v>83</v>
      </c>
      <c r="D88" s="220" t="s">
        <v>165</v>
      </c>
      <c r="E88" s="221" t="s">
        <v>2537</v>
      </c>
      <c r="F88" s="222" t="s">
        <v>2538</v>
      </c>
      <c r="G88" s="223" t="s">
        <v>2539</v>
      </c>
      <c r="H88" s="224">
        <v>1</v>
      </c>
      <c r="I88" s="225"/>
      <c r="J88" s="226">
        <f>ROUND(I88*H88,2)</f>
        <v>0</v>
      </c>
      <c r="K88" s="222" t="s">
        <v>21</v>
      </c>
      <c r="L88" s="71"/>
      <c r="M88" s="227" t="s">
        <v>21</v>
      </c>
      <c r="N88" s="228" t="s">
        <v>48</v>
      </c>
      <c r="O88" s="46"/>
      <c r="P88" s="229">
        <f>O88*H88</f>
        <v>0</v>
      </c>
      <c r="Q88" s="229">
        <v>0</v>
      </c>
      <c r="R88" s="229">
        <f>Q88*H88</f>
        <v>0</v>
      </c>
      <c r="S88" s="229">
        <v>0</v>
      </c>
      <c r="T88" s="230">
        <f>S88*H88</f>
        <v>0</v>
      </c>
      <c r="AR88" s="23" t="s">
        <v>170</v>
      </c>
      <c r="AT88" s="23" t="s">
        <v>165</v>
      </c>
      <c r="AU88" s="23" t="s">
        <v>83</v>
      </c>
      <c r="AY88" s="23" t="s">
        <v>163</v>
      </c>
      <c r="BE88" s="231">
        <f>IF(N88="základní",J88,0)</f>
        <v>0</v>
      </c>
      <c r="BF88" s="231">
        <f>IF(N88="snížená",J88,0)</f>
        <v>0</v>
      </c>
      <c r="BG88" s="231">
        <f>IF(N88="zákl. přenesená",J88,0)</f>
        <v>0</v>
      </c>
      <c r="BH88" s="231">
        <f>IF(N88="sníž. přenesená",J88,0)</f>
        <v>0</v>
      </c>
      <c r="BI88" s="231">
        <f>IF(N88="nulová",J88,0)</f>
        <v>0</v>
      </c>
      <c r="BJ88" s="23" t="s">
        <v>170</v>
      </c>
      <c r="BK88" s="231">
        <f>ROUND(I88*H88,2)</f>
        <v>0</v>
      </c>
      <c r="BL88" s="23" t="s">
        <v>170</v>
      </c>
      <c r="BM88" s="23" t="s">
        <v>2540</v>
      </c>
    </row>
    <row r="89" spans="2:65" s="1" customFormat="1" ht="25.5" customHeight="1">
      <c r="B89" s="45"/>
      <c r="C89" s="220" t="s">
        <v>85</v>
      </c>
      <c r="D89" s="220" t="s">
        <v>165</v>
      </c>
      <c r="E89" s="221" t="s">
        <v>2541</v>
      </c>
      <c r="F89" s="222" t="s">
        <v>2542</v>
      </c>
      <c r="G89" s="223" t="s">
        <v>183</v>
      </c>
      <c r="H89" s="224">
        <v>49.2</v>
      </c>
      <c r="I89" s="225"/>
      <c r="J89" s="226">
        <f>ROUND(I89*H89,2)</f>
        <v>0</v>
      </c>
      <c r="K89" s="222" t="s">
        <v>169</v>
      </c>
      <c r="L89" s="71"/>
      <c r="M89" s="227" t="s">
        <v>21</v>
      </c>
      <c r="N89" s="228" t="s">
        <v>48</v>
      </c>
      <c r="O89" s="46"/>
      <c r="P89" s="229">
        <f>O89*H89</f>
        <v>0</v>
      </c>
      <c r="Q89" s="229">
        <v>0</v>
      </c>
      <c r="R89" s="229">
        <f>Q89*H89</f>
        <v>0</v>
      </c>
      <c r="S89" s="229">
        <v>0.022</v>
      </c>
      <c r="T89" s="230">
        <f>S89*H89</f>
        <v>1.0824</v>
      </c>
      <c r="AR89" s="23" t="s">
        <v>170</v>
      </c>
      <c r="AT89" s="23" t="s">
        <v>165</v>
      </c>
      <c r="AU89" s="23" t="s">
        <v>83</v>
      </c>
      <c r="AY89" s="23" t="s">
        <v>163</v>
      </c>
      <c r="BE89" s="231">
        <f>IF(N89="základní",J89,0)</f>
        <v>0</v>
      </c>
      <c r="BF89" s="231">
        <f>IF(N89="snížená",J89,0)</f>
        <v>0</v>
      </c>
      <c r="BG89" s="231">
        <f>IF(N89="zákl. přenesená",J89,0)</f>
        <v>0</v>
      </c>
      <c r="BH89" s="231">
        <f>IF(N89="sníž. přenesená",J89,0)</f>
        <v>0</v>
      </c>
      <c r="BI89" s="231">
        <f>IF(N89="nulová",J89,0)</f>
        <v>0</v>
      </c>
      <c r="BJ89" s="23" t="s">
        <v>170</v>
      </c>
      <c r="BK89" s="231">
        <f>ROUND(I89*H89,2)</f>
        <v>0</v>
      </c>
      <c r="BL89" s="23" t="s">
        <v>170</v>
      </c>
      <c r="BM89" s="23" t="s">
        <v>2543</v>
      </c>
    </row>
    <row r="90" spans="2:47" s="1" customFormat="1" ht="13.5">
      <c r="B90" s="45"/>
      <c r="C90" s="73"/>
      <c r="D90" s="232" t="s">
        <v>172</v>
      </c>
      <c r="E90" s="73"/>
      <c r="F90" s="233" t="s">
        <v>2544</v>
      </c>
      <c r="G90" s="73"/>
      <c r="H90" s="73"/>
      <c r="I90" s="190"/>
      <c r="J90" s="73"/>
      <c r="K90" s="73"/>
      <c r="L90" s="71"/>
      <c r="M90" s="234"/>
      <c r="N90" s="46"/>
      <c r="O90" s="46"/>
      <c r="P90" s="46"/>
      <c r="Q90" s="46"/>
      <c r="R90" s="46"/>
      <c r="S90" s="46"/>
      <c r="T90" s="94"/>
      <c r="AT90" s="23" t="s">
        <v>172</v>
      </c>
      <c r="AU90" s="23" t="s">
        <v>83</v>
      </c>
    </row>
    <row r="91" spans="2:51" s="11" customFormat="1" ht="13.5">
      <c r="B91" s="235"/>
      <c r="C91" s="236"/>
      <c r="D91" s="232" t="s">
        <v>174</v>
      </c>
      <c r="E91" s="237" t="s">
        <v>21</v>
      </c>
      <c r="F91" s="238" t="s">
        <v>2545</v>
      </c>
      <c r="G91" s="236"/>
      <c r="H91" s="239">
        <v>49.2</v>
      </c>
      <c r="I91" s="240"/>
      <c r="J91" s="236"/>
      <c r="K91" s="236"/>
      <c r="L91" s="241"/>
      <c r="M91" s="242"/>
      <c r="N91" s="243"/>
      <c r="O91" s="243"/>
      <c r="P91" s="243"/>
      <c r="Q91" s="243"/>
      <c r="R91" s="243"/>
      <c r="S91" s="243"/>
      <c r="T91" s="244"/>
      <c r="AT91" s="245" t="s">
        <v>174</v>
      </c>
      <c r="AU91" s="245" t="s">
        <v>83</v>
      </c>
      <c r="AV91" s="11" t="s">
        <v>85</v>
      </c>
      <c r="AW91" s="11" t="s">
        <v>38</v>
      </c>
      <c r="AX91" s="11" t="s">
        <v>75</v>
      </c>
      <c r="AY91" s="245" t="s">
        <v>163</v>
      </c>
    </row>
    <row r="92" spans="2:51" s="12" customFormat="1" ht="13.5">
      <c r="B92" s="246"/>
      <c r="C92" s="247"/>
      <c r="D92" s="232" t="s">
        <v>174</v>
      </c>
      <c r="E92" s="248" t="s">
        <v>21</v>
      </c>
      <c r="F92" s="249" t="s">
        <v>194</v>
      </c>
      <c r="G92" s="247"/>
      <c r="H92" s="250">
        <v>49.2</v>
      </c>
      <c r="I92" s="251"/>
      <c r="J92" s="247"/>
      <c r="K92" s="247"/>
      <c r="L92" s="252"/>
      <c r="M92" s="253"/>
      <c r="N92" s="254"/>
      <c r="O92" s="254"/>
      <c r="P92" s="254"/>
      <c r="Q92" s="254"/>
      <c r="R92" s="254"/>
      <c r="S92" s="254"/>
      <c r="T92" s="255"/>
      <c r="AT92" s="256" t="s">
        <v>174</v>
      </c>
      <c r="AU92" s="256" t="s">
        <v>83</v>
      </c>
      <c r="AV92" s="12" t="s">
        <v>170</v>
      </c>
      <c r="AW92" s="12" t="s">
        <v>38</v>
      </c>
      <c r="AX92" s="12" t="s">
        <v>83</v>
      </c>
      <c r="AY92" s="256" t="s">
        <v>163</v>
      </c>
    </row>
    <row r="93" spans="2:63" s="10" customFormat="1" ht="37.4" customHeight="1">
      <c r="B93" s="204"/>
      <c r="C93" s="205"/>
      <c r="D93" s="206" t="s">
        <v>74</v>
      </c>
      <c r="E93" s="207" t="s">
        <v>161</v>
      </c>
      <c r="F93" s="207" t="s">
        <v>162</v>
      </c>
      <c r="G93" s="205"/>
      <c r="H93" s="205"/>
      <c r="I93" s="208"/>
      <c r="J93" s="209">
        <f>BK93</f>
        <v>0</v>
      </c>
      <c r="K93" s="205"/>
      <c r="L93" s="210"/>
      <c r="M93" s="211"/>
      <c r="N93" s="212"/>
      <c r="O93" s="212"/>
      <c r="P93" s="213">
        <f>P94</f>
        <v>0</v>
      </c>
      <c r="Q93" s="212"/>
      <c r="R93" s="213">
        <f>R94</f>
        <v>0</v>
      </c>
      <c r="S93" s="212"/>
      <c r="T93" s="214">
        <f>T94</f>
        <v>0</v>
      </c>
      <c r="AR93" s="215" t="s">
        <v>83</v>
      </c>
      <c r="AT93" s="216" t="s">
        <v>74</v>
      </c>
      <c r="AU93" s="216" t="s">
        <v>75</v>
      </c>
      <c r="AY93" s="215" t="s">
        <v>163</v>
      </c>
      <c r="BK93" s="217">
        <f>BK94</f>
        <v>0</v>
      </c>
    </row>
    <row r="94" spans="2:63" s="10" customFormat="1" ht="19.9" customHeight="1">
      <c r="B94" s="204"/>
      <c r="C94" s="205"/>
      <c r="D94" s="206" t="s">
        <v>74</v>
      </c>
      <c r="E94" s="218" t="s">
        <v>583</v>
      </c>
      <c r="F94" s="218" t="s">
        <v>584</v>
      </c>
      <c r="G94" s="205"/>
      <c r="H94" s="205"/>
      <c r="I94" s="208"/>
      <c r="J94" s="219">
        <f>BK94</f>
        <v>0</v>
      </c>
      <c r="K94" s="205"/>
      <c r="L94" s="210"/>
      <c r="M94" s="211"/>
      <c r="N94" s="212"/>
      <c r="O94" s="212"/>
      <c r="P94" s="213">
        <f>SUM(P95:P103)</f>
        <v>0</v>
      </c>
      <c r="Q94" s="212"/>
      <c r="R94" s="213">
        <f>SUM(R95:R103)</f>
        <v>0</v>
      </c>
      <c r="S94" s="212"/>
      <c r="T94" s="214">
        <f>SUM(T95:T103)</f>
        <v>0</v>
      </c>
      <c r="AR94" s="215" t="s">
        <v>83</v>
      </c>
      <c r="AT94" s="216" t="s">
        <v>74</v>
      </c>
      <c r="AU94" s="216" t="s">
        <v>83</v>
      </c>
      <c r="AY94" s="215" t="s">
        <v>163</v>
      </c>
      <c r="BK94" s="217">
        <f>SUM(BK95:BK103)</f>
        <v>0</v>
      </c>
    </row>
    <row r="95" spans="2:65" s="1" customFormat="1" ht="25.5" customHeight="1">
      <c r="B95" s="45"/>
      <c r="C95" s="220" t="s">
        <v>180</v>
      </c>
      <c r="D95" s="220" t="s">
        <v>165</v>
      </c>
      <c r="E95" s="221" t="s">
        <v>1650</v>
      </c>
      <c r="F95" s="222" t="s">
        <v>1651</v>
      </c>
      <c r="G95" s="223" t="s">
        <v>253</v>
      </c>
      <c r="H95" s="224">
        <v>1.222</v>
      </c>
      <c r="I95" s="225"/>
      <c r="J95" s="226">
        <f>ROUND(I95*H95,2)</f>
        <v>0</v>
      </c>
      <c r="K95" s="222" t="s">
        <v>169</v>
      </c>
      <c r="L95" s="71"/>
      <c r="M95" s="227" t="s">
        <v>21</v>
      </c>
      <c r="N95" s="228" t="s">
        <v>48</v>
      </c>
      <c r="O95" s="46"/>
      <c r="P95" s="229">
        <f>O95*H95</f>
        <v>0</v>
      </c>
      <c r="Q95" s="229">
        <v>0</v>
      </c>
      <c r="R95" s="229">
        <f>Q95*H95</f>
        <v>0</v>
      </c>
      <c r="S95" s="229">
        <v>0</v>
      </c>
      <c r="T95" s="230">
        <f>S95*H95</f>
        <v>0</v>
      </c>
      <c r="AR95" s="23" t="s">
        <v>170</v>
      </c>
      <c r="AT95" s="23" t="s">
        <v>165</v>
      </c>
      <c r="AU95" s="23" t="s">
        <v>85</v>
      </c>
      <c r="AY95" s="23" t="s">
        <v>163</v>
      </c>
      <c r="BE95" s="231">
        <f>IF(N95="základní",J95,0)</f>
        <v>0</v>
      </c>
      <c r="BF95" s="231">
        <f>IF(N95="snížená",J95,0)</f>
        <v>0</v>
      </c>
      <c r="BG95" s="231">
        <f>IF(N95="zákl. přenesená",J95,0)</f>
        <v>0</v>
      </c>
      <c r="BH95" s="231">
        <f>IF(N95="sníž. přenesená",J95,0)</f>
        <v>0</v>
      </c>
      <c r="BI95" s="231">
        <f>IF(N95="nulová",J95,0)</f>
        <v>0</v>
      </c>
      <c r="BJ95" s="23" t="s">
        <v>170</v>
      </c>
      <c r="BK95" s="231">
        <f>ROUND(I95*H95,2)</f>
        <v>0</v>
      </c>
      <c r="BL95" s="23" t="s">
        <v>170</v>
      </c>
      <c r="BM95" s="23" t="s">
        <v>2546</v>
      </c>
    </row>
    <row r="96" spans="2:47" s="1" customFormat="1" ht="13.5">
      <c r="B96" s="45"/>
      <c r="C96" s="73"/>
      <c r="D96" s="232" t="s">
        <v>172</v>
      </c>
      <c r="E96" s="73"/>
      <c r="F96" s="233" t="s">
        <v>589</v>
      </c>
      <c r="G96" s="73"/>
      <c r="H96" s="73"/>
      <c r="I96" s="190"/>
      <c r="J96" s="73"/>
      <c r="K96" s="73"/>
      <c r="L96" s="71"/>
      <c r="M96" s="234"/>
      <c r="N96" s="46"/>
      <c r="O96" s="46"/>
      <c r="P96" s="46"/>
      <c r="Q96" s="46"/>
      <c r="R96" s="46"/>
      <c r="S96" s="46"/>
      <c r="T96" s="94"/>
      <c r="AT96" s="23" t="s">
        <v>172</v>
      </c>
      <c r="AU96" s="23" t="s">
        <v>85</v>
      </c>
    </row>
    <row r="97" spans="2:65" s="1" customFormat="1" ht="25.5" customHeight="1">
      <c r="B97" s="45"/>
      <c r="C97" s="220" t="s">
        <v>170</v>
      </c>
      <c r="D97" s="220" t="s">
        <v>165</v>
      </c>
      <c r="E97" s="221" t="s">
        <v>591</v>
      </c>
      <c r="F97" s="222" t="s">
        <v>592</v>
      </c>
      <c r="G97" s="223" t="s">
        <v>253</v>
      </c>
      <c r="H97" s="224">
        <v>1.222</v>
      </c>
      <c r="I97" s="225"/>
      <c r="J97" s="226">
        <f>ROUND(I97*H97,2)</f>
        <v>0</v>
      </c>
      <c r="K97" s="222" t="s">
        <v>169</v>
      </c>
      <c r="L97" s="71"/>
      <c r="M97" s="227" t="s">
        <v>21</v>
      </c>
      <c r="N97" s="228" t="s">
        <v>48</v>
      </c>
      <c r="O97" s="46"/>
      <c r="P97" s="229">
        <f>O97*H97</f>
        <v>0</v>
      </c>
      <c r="Q97" s="229">
        <v>0</v>
      </c>
      <c r="R97" s="229">
        <f>Q97*H97</f>
        <v>0</v>
      </c>
      <c r="S97" s="229">
        <v>0</v>
      </c>
      <c r="T97" s="230">
        <f>S97*H97</f>
        <v>0</v>
      </c>
      <c r="AR97" s="23" t="s">
        <v>170</v>
      </c>
      <c r="AT97" s="23" t="s">
        <v>165</v>
      </c>
      <c r="AU97" s="23" t="s">
        <v>85</v>
      </c>
      <c r="AY97" s="23" t="s">
        <v>163</v>
      </c>
      <c r="BE97" s="231">
        <f>IF(N97="základní",J97,0)</f>
        <v>0</v>
      </c>
      <c r="BF97" s="231">
        <f>IF(N97="snížená",J97,0)</f>
        <v>0</v>
      </c>
      <c r="BG97" s="231">
        <f>IF(N97="zákl. přenesená",J97,0)</f>
        <v>0</v>
      </c>
      <c r="BH97" s="231">
        <f>IF(N97="sníž. přenesená",J97,0)</f>
        <v>0</v>
      </c>
      <c r="BI97" s="231">
        <f>IF(N97="nulová",J97,0)</f>
        <v>0</v>
      </c>
      <c r="BJ97" s="23" t="s">
        <v>170</v>
      </c>
      <c r="BK97" s="231">
        <f>ROUND(I97*H97,2)</f>
        <v>0</v>
      </c>
      <c r="BL97" s="23" t="s">
        <v>170</v>
      </c>
      <c r="BM97" s="23" t="s">
        <v>2547</v>
      </c>
    </row>
    <row r="98" spans="2:47" s="1" customFormat="1" ht="13.5">
      <c r="B98" s="45"/>
      <c r="C98" s="73"/>
      <c r="D98" s="232" t="s">
        <v>172</v>
      </c>
      <c r="E98" s="73"/>
      <c r="F98" s="233" t="s">
        <v>594</v>
      </c>
      <c r="G98" s="73"/>
      <c r="H98" s="73"/>
      <c r="I98" s="190"/>
      <c r="J98" s="73"/>
      <c r="K98" s="73"/>
      <c r="L98" s="71"/>
      <c r="M98" s="234"/>
      <c r="N98" s="46"/>
      <c r="O98" s="46"/>
      <c r="P98" s="46"/>
      <c r="Q98" s="46"/>
      <c r="R98" s="46"/>
      <c r="S98" s="46"/>
      <c r="T98" s="94"/>
      <c r="AT98" s="23" t="s">
        <v>172</v>
      </c>
      <c r="AU98" s="23" t="s">
        <v>85</v>
      </c>
    </row>
    <row r="99" spans="2:65" s="1" customFormat="1" ht="25.5" customHeight="1">
      <c r="B99" s="45"/>
      <c r="C99" s="220" t="s">
        <v>195</v>
      </c>
      <c r="D99" s="220" t="s">
        <v>165</v>
      </c>
      <c r="E99" s="221" t="s">
        <v>596</v>
      </c>
      <c r="F99" s="222" t="s">
        <v>597</v>
      </c>
      <c r="G99" s="223" t="s">
        <v>253</v>
      </c>
      <c r="H99" s="224">
        <v>18.33</v>
      </c>
      <c r="I99" s="225"/>
      <c r="J99" s="226">
        <f>ROUND(I99*H99,2)</f>
        <v>0</v>
      </c>
      <c r="K99" s="222" t="s">
        <v>169</v>
      </c>
      <c r="L99" s="71"/>
      <c r="M99" s="227" t="s">
        <v>21</v>
      </c>
      <c r="N99" s="228" t="s">
        <v>48</v>
      </c>
      <c r="O99" s="46"/>
      <c r="P99" s="229">
        <f>O99*H99</f>
        <v>0</v>
      </c>
      <c r="Q99" s="229">
        <v>0</v>
      </c>
      <c r="R99" s="229">
        <f>Q99*H99</f>
        <v>0</v>
      </c>
      <c r="S99" s="229">
        <v>0</v>
      </c>
      <c r="T99" s="230">
        <f>S99*H99</f>
        <v>0</v>
      </c>
      <c r="AR99" s="23" t="s">
        <v>170</v>
      </c>
      <c r="AT99" s="23" t="s">
        <v>165</v>
      </c>
      <c r="AU99" s="23" t="s">
        <v>85</v>
      </c>
      <c r="AY99" s="23" t="s">
        <v>163</v>
      </c>
      <c r="BE99" s="231">
        <f>IF(N99="základní",J99,0)</f>
        <v>0</v>
      </c>
      <c r="BF99" s="231">
        <f>IF(N99="snížená",J99,0)</f>
        <v>0</v>
      </c>
      <c r="BG99" s="231">
        <f>IF(N99="zákl. přenesená",J99,0)</f>
        <v>0</v>
      </c>
      <c r="BH99" s="231">
        <f>IF(N99="sníž. přenesená",J99,0)</f>
        <v>0</v>
      </c>
      <c r="BI99" s="231">
        <f>IF(N99="nulová",J99,0)</f>
        <v>0</v>
      </c>
      <c r="BJ99" s="23" t="s">
        <v>170</v>
      </c>
      <c r="BK99" s="231">
        <f>ROUND(I99*H99,2)</f>
        <v>0</v>
      </c>
      <c r="BL99" s="23" t="s">
        <v>170</v>
      </c>
      <c r="BM99" s="23" t="s">
        <v>2548</v>
      </c>
    </row>
    <row r="100" spans="2:47" s="1" customFormat="1" ht="13.5">
      <c r="B100" s="45"/>
      <c r="C100" s="73"/>
      <c r="D100" s="232" t="s">
        <v>172</v>
      </c>
      <c r="E100" s="73"/>
      <c r="F100" s="233" t="s">
        <v>594</v>
      </c>
      <c r="G100" s="73"/>
      <c r="H100" s="73"/>
      <c r="I100" s="190"/>
      <c r="J100" s="73"/>
      <c r="K100" s="73"/>
      <c r="L100" s="71"/>
      <c r="M100" s="234"/>
      <c r="N100" s="46"/>
      <c r="O100" s="46"/>
      <c r="P100" s="46"/>
      <c r="Q100" s="46"/>
      <c r="R100" s="46"/>
      <c r="S100" s="46"/>
      <c r="T100" s="94"/>
      <c r="AT100" s="23" t="s">
        <v>172</v>
      </c>
      <c r="AU100" s="23" t="s">
        <v>85</v>
      </c>
    </row>
    <row r="101" spans="2:51" s="11" customFormat="1" ht="13.5">
      <c r="B101" s="235"/>
      <c r="C101" s="236"/>
      <c r="D101" s="232" t="s">
        <v>174</v>
      </c>
      <c r="E101" s="236"/>
      <c r="F101" s="238" t="s">
        <v>2549</v>
      </c>
      <c r="G101" s="236"/>
      <c r="H101" s="239">
        <v>18.33</v>
      </c>
      <c r="I101" s="240"/>
      <c r="J101" s="236"/>
      <c r="K101" s="236"/>
      <c r="L101" s="241"/>
      <c r="M101" s="242"/>
      <c r="N101" s="243"/>
      <c r="O101" s="243"/>
      <c r="P101" s="243"/>
      <c r="Q101" s="243"/>
      <c r="R101" s="243"/>
      <c r="S101" s="243"/>
      <c r="T101" s="244"/>
      <c r="AT101" s="245" t="s">
        <v>174</v>
      </c>
      <c r="AU101" s="245" t="s">
        <v>85</v>
      </c>
      <c r="AV101" s="11" t="s">
        <v>85</v>
      </c>
      <c r="AW101" s="11" t="s">
        <v>6</v>
      </c>
      <c r="AX101" s="11" t="s">
        <v>83</v>
      </c>
      <c r="AY101" s="245" t="s">
        <v>163</v>
      </c>
    </row>
    <row r="102" spans="2:65" s="1" customFormat="1" ht="38.25" customHeight="1">
      <c r="B102" s="45"/>
      <c r="C102" s="220" t="s">
        <v>203</v>
      </c>
      <c r="D102" s="220" t="s">
        <v>165</v>
      </c>
      <c r="E102" s="221" t="s">
        <v>601</v>
      </c>
      <c r="F102" s="222" t="s">
        <v>602</v>
      </c>
      <c r="G102" s="223" t="s">
        <v>253</v>
      </c>
      <c r="H102" s="224">
        <v>1.222</v>
      </c>
      <c r="I102" s="225"/>
      <c r="J102" s="226">
        <f>ROUND(I102*H102,2)</f>
        <v>0</v>
      </c>
      <c r="K102" s="222" t="s">
        <v>169</v>
      </c>
      <c r="L102" s="71"/>
      <c r="M102" s="227" t="s">
        <v>21</v>
      </c>
      <c r="N102" s="228" t="s">
        <v>48</v>
      </c>
      <c r="O102" s="46"/>
      <c r="P102" s="229">
        <f>O102*H102</f>
        <v>0</v>
      </c>
      <c r="Q102" s="229">
        <v>0</v>
      </c>
      <c r="R102" s="229">
        <f>Q102*H102</f>
        <v>0</v>
      </c>
      <c r="S102" s="229">
        <v>0</v>
      </c>
      <c r="T102" s="230">
        <f>S102*H102</f>
        <v>0</v>
      </c>
      <c r="AR102" s="23" t="s">
        <v>170</v>
      </c>
      <c r="AT102" s="23" t="s">
        <v>165</v>
      </c>
      <c r="AU102" s="23" t="s">
        <v>85</v>
      </c>
      <c r="AY102" s="23" t="s">
        <v>163</v>
      </c>
      <c r="BE102" s="231">
        <f>IF(N102="základní",J102,0)</f>
        <v>0</v>
      </c>
      <c r="BF102" s="231">
        <f>IF(N102="snížená",J102,0)</f>
        <v>0</v>
      </c>
      <c r="BG102" s="231">
        <f>IF(N102="zákl. přenesená",J102,0)</f>
        <v>0</v>
      </c>
      <c r="BH102" s="231">
        <f>IF(N102="sníž. přenesená",J102,0)</f>
        <v>0</v>
      </c>
      <c r="BI102" s="231">
        <f>IF(N102="nulová",J102,0)</f>
        <v>0</v>
      </c>
      <c r="BJ102" s="23" t="s">
        <v>170</v>
      </c>
      <c r="BK102" s="231">
        <f>ROUND(I102*H102,2)</f>
        <v>0</v>
      </c>
      <c r="BL102" s="23" t="s">
        <v>170</v>
      </c>
      <c r="BM102" s="23" t="s">
        <v>2550</v>
      </c>
    </row>
    <row r="103" spans="2:47" s="1" customFormat="1" ht="13.5">
      <c r="B103" s="45"/>
      <c r="C103" s="73"/>
      <c r="D103" s="232" t="s">
        <v>172</v>
      </c>
      <c r="E103" s="73"/>
      <c r="F103" s="233" t="s">
        <v>604</v>
      </c>
      <c r="G103" s="73"/>
      <c r="H103" s="73"/>
      <c r="I103" s="190"/>
      <c r="J103" s="73"/>
      <c r="K103" s="73"/>
      <c r="L103" s="71"/>
      <c r="M103" s="234"/>
      <c r="N103" s="46"/>
      <c r="O103" s="46"/>
      <c r="P103" s="46"/>
      <c r="Q103" s="46"/>
      <c r="R103" s="46"/>
      <c r="S103" s="46"/>
      <c r="T103" s="94"/>
      <c r="AT103" s="23" t="s">
        <v>172</v>
      </c>
      <c r="AU103" s="23" t="s">
        <v>85</v>
      </c>
    </row>
    <row r="104" spans="2:63" s="10" customFormat="1" ht="37.4" customHeight="1">
      <c r="B104" s="204"/>
      <c r="C104" s="205"/>
      <c r="D104" s="206" t="s">
        <v>74</v>
      </c>
      <c r="E104" s="207" t="s">
        <v>612</v>
      </c>
      <c r="F104" s="207" t="s">
        <v>613</v>
      </c>
      <c r="G104" s="205"/>
      <c r="H104" s="205"/>
      <c r="I104" s="208"/>
      <c r="J104" s="209">
        <f>BK104</f>
        <v>0</v>
      </c>
      <c r="K104" s="205"/>
      <c r="L104" s="210"/>
      <c r="M104" s="211"/>
      <c r="N104" s="212"/>
      <c r="O104" s="212"/>
      <c r="P104" s="213">
        <f>P105+P111+P126+P128+P154+P174</f>
        <v>0</v>
      </c>
      <c r="Q104" s="212"/>
      <c r="R104" s="213">
        <f>R105+R111+R126+R128+R154+R174</f>
        <v>1.9812400000000001</v>
      </c>
      <c r="S104" s="212"/>
      <c r="T104" s="214">
        <f>T105+T111+T126+T128+T154+T174</f>
        <v>0.1393</v>
      </c>
      <c r="AR104" s="215" t="s">
        <v>85</v>
      </c>
      <c r="AT104" s="216" t="s">
        <v>74</v>
      </c>
      <c r="AU104" s="216" t="s">
        <v>75</v>
      </c>
      <c r="AY104" s="215" t="s">
        <v>163</v>
      </c>
      <c r="BK104" s="217">
        <f>BK105+BK111+BK126+BK128+BK154+BK174</f>
        <v>0</v>
      </c>
    </row>
    <row r="105" spans="2:63" s="10" customFormat="1" ht="19.9" customHeight="1">
      <c r="B105" s="204"/>
      <c r="C105" s="205"/>
      <c r="D105" s="206" t="s">
        <v>74</v>
      </c>
      <c r="E105" s="218" t="s">
        <v>2551</v>
      </c>
      <c r="F105" s="218" t="s">
        <v>2552</v>
      </c>
      <c r="G105" s="205"/>
      <c r="H105" s="205"/>
      <c r="I105" s="208"/>
      <c r="J105" s="219">
        <f>BK105</f>
        <v>0</v>
      </c>
      <c r="K105" s="205"/>
      <c r="L105" s="210"/>
      <c r="M105" s="211"/>
      <c r="N105" s="212"/>
      <c r="O105" s="212"/>
      <c r="P105" s="213">
        <f>SUM(P106:P110)</f>
        <v>0</v>
      </c>
      <c r="Q105" s="212"/>
      <c r="R105" s="213">
        <f>SUM(R106:R110)</f>
        <v>0.14481000000000002</v>
      </c>
      <c r="S105" s="212"/>
      <c r="T105" s="214">
        <f>SUM(T106:T110)</f>
        <v>0.1393</v>
      </c>
      <c r="AR105" s="215" t="s">
        <v>85</v>
      </c>
      <c r="AT105" s="216" t="s">
        <v>74</v>
      </c>
      <c r="AU105" s="216" t="s">
        <v>83</v>
      </c>
      <c r="AY105" s="215" t="s">
        <v>163</v>
      </c>
      <c r="BK105" s="217">
        <f>SUM(BK106:BK110)</f>
        <v>0</v>
      </c>
    </row>
    <row r="106" spans="2:65" s="1" customFormat="1" ht="16.5" customHeight="1">
      <c r="B106" s="45"/>
      <c r="C106" s="220" t="s">
        <v>208</v>
      </c>
      <c r="D106" s="220" t="s">
        <v>165</v>
      </c>
      <c r="E106" s="221" t="s">
        <v>2553</v>
      </c>
      <c r="F106" s="222" t="s">
        <v>2554</v>
      </c>
      <c r="G106" s="223" t="s">
        <v>183</v>
      </c>
      <c r="H106" s="224">
        <v>50</v>
      </c>
      <c r="I106" s="225"/>
      <c r="J106" s="226">
        <f>ROUND(I106*H106,2)</f>
        <v>0</v>
      </c>
      <c r="K106" s="222" t="s">
        <v>169</v>
      </c>
      <c r="L106" s="71"/>
      <c r="M106" s="227" t="s">
        <v>21</v>
      </c>
      <c r="N106" s="228" t="s">
        <v>48</v>
      </c>
      <c r="O106" s="46"/>
      <c r="P106" s="229">
        <f>O106*H106</f>
        <v>0</v>
      </c>
      <c r="Q106" s="229">
        <v>0.00024</v>
      </c>
      <c r="R106" s="229">
        <f>Q106*H106</f>
        <v>0.012</v>
      </c>
      <c r="S106" s="229">
        <v>0.00254</v>
      </c>
      <c r="T106" s="230">
        <f>S106*H106</f>
        <v>0.127</v>
      </c>
      <c r="AR106" s="23" t="s">
        <v>262</v>
      </c>
      <c r="AT106" s="23" t="s">
        <v>165</v>
      </c>
      <c r="AU106" s="23" t="s">
        <v>85</v>
      </c>
      <c r="AY106" s="23" t="s">
        <v>163</v>
      </c>
      <c r="BE106" s="231">
        <f>IF(N106="základní",J106,0)</f>
        <v>0</v>
      </c>
      <c r="BF106" s="231">
        <f>IF(N106="snížená",J106,0)</f>
        <v>0</v>
      </c>
      <c r="BG106" s="231">
        <f>IF(N106="zákl. přenesená",J106,0)</f>
        <v>0</v>
      </c>
      <c r="BH106" s="231">
        <f>IF(N106="sníž. přenesená",J106,0)</f>
        <v>0</v>
      </c>
      <c r="BI106" s="231">
        <f>IF(N106="nulová",J106,0)</f>
        <v>0</v>
      </c>
      <c r="BJ106" s="23" t="s">
        <v>170</v>
      </c>
      <c r="BK106" s="231">
        <f>ROUND(I106*H106,2)</f>
        <v>0</v>
      </c>
      <c r="BL106" s="23" t="s">
        <v>262</v>
      </c>
      <c r="BM106" s="23" t="s">
        <v>2555</v>
      </c>
    </row>
    <row r="107" spans="2:65" s="1" customFormat="1" ht="16.5" customHeight="1">
      <c r="B107" s="45"/>
      <c r="C107" s="220" t="s">
        <v>214</v>
      </c>
      <c r="D107" s="220" t="s">
        <v>165</v>
      </c>
      <c r="E107" s="221" t="s">
        <v>2556</v>
      </c>
      <c r="F107" s="222" t="s">
        <v>2557</v>
      </c>
      <c r="G107" s="223" t="s">
        <v>924</v>
      </c>
      <c r="H107" s="224">
        <v>3</v>
      </c>
      <c r="I107" s="225"/>
      <c r="J107" s="226">
        <f>ROUND(I107*H107,2)</f>
        <v>0</v>
      </c>
      <c r="K107" s="222" t="s">
        <v>21</v>
      </c>
      <c r="L107" s="71"/>
      <c r="M107" s="227" t="s">
        <v>21</v>
      </c>
      <c r="N107" s="228" t="s">
        <v>48</v>
      </c>
      <c r="O107" s="46"/>
      <c r="P107" s="229">
        <f>O107*H107</f>
        <v>0</v>
      </c>
      <c r="Q107" s="229">
        <v>0.04399</v>
      </c>
      <c r="R107" s="229">
        <f>Q107*H107</f>
        <v>0.13197</v>
      </c>
      <c r="S107" s="229">
        <v>0</v>
      </c>
      <c r="T107" s="230">
        <f>S107*H107</f>
        <v>0</v>
      </c>
      <c r="AR107" s="23" t="s">
        <v>262</v>
      </c>
      <c r="AT107" s="23" t="s">
        <v>165</v>
      </c>
      <c r="AU107" s="23" t="s">
        <v>85</v>
      </c>
      <c r="AY107" s="23" t="s">
        <v>163</v>
      </c>
      <c r="BE107" s="231">
        <f>IF(N107="základní",J107,0)</f>
        <v>0</v>
      </c>
      <c r="BF107" s="231">
        <f>IF(N107="snížená",J107,0)</f>
        <v>0</v>
      </c>
      <c r="BG107" s="231">
        <f>IF(N107="zákl. přenesená",J107,0)</f>
        <v>0</v>
      </c>
      <c r="BH107" s="231">
        <f>IF(N107="sníž. přenesená",J107,0)</f>
        <v>0</v>
      </c>
      <c r="BI107" s="231">
        <f>IF(N107="nulová",J107,0)</f>
        <v>0</v>
      </c>
      <c r="BJ107" s="23" t="s">
        <v>170</v>
      </c>
      <c r="BK107" s="231">
        <f>ROUND(I107*H107,2)</f>
        <v>0</v>
      </c>
      <c r="BL107" s="23" t="s">
        <v>262</v>
      </c>
      <c r="BM107" s="23" t="s">
        <v>2558</v>
      </c>
    </row>
    <row r="108" spans="2:47" s="1" customFormat="1" ht="13.5">
      <c r="B108" s="45"/>
      <c r="C108" s="73"/>
      <c r="D108" s="232" t="s">
        <v>172</v>
      </c>
      <c r="E108" s="73"/>
      <c r="F108" s="233" t="s">
        <v>2559</v>
      </c>
      <c r="G108" s="73"/>
      <c r="H108" s="73"/>
      <c r="I108" s="190"/>
      <c r="J108" s="73"/>
      <c r="K108" s="73"/>
      <c r="L108" s="71"/>
      <c r="M108" s="234"/>
      <c r="N108" s="46"/>
      <c r="O108" s="46"/>
      <c r="P108" s="46"/>
      <c r="Q108" s="46"/>
      <c r="R108" s="46"/>
      <c r="S108" s="46"/>
      <c r="T108" s="94"/>
      <c r="AT108" s="23" t="s">
        <v>172</v>
      </c>
      <c r="AU108" s="23" t="s">
        <v>85</v>
      </c>
    </row>
    <row r="109" spans="2:65" s="1" customFormat="1" ht="16.5" customHeight="1">
      <c r="B109" s="45"/>
      <c r="C109" s="220" t="s">
        <v>220</v>
      </c>
      <c r="D109" s="220" t="s">
        <v>165</v>
      </c>
      <c r="E109" s="221" t="s">
        <v>2560</v>
      </c>
      <c r="F109" s="222" t="s">
        <v>2561</v>
      </c>
      <c r="G109" s="223" t="s">
        <v>756</v>
      </c>
      <c r="H109" s="224">
        <v>3</v>
      </c>
      <c r="I109" s="225"/>
      <c r="J109" s="226">
        <f>ROUND(I109*H109,2)</f>
        <v>0</v>
      </c>
      <c r="K109" s="222" t="s">
        <v>169</v>
      </c>
      <c r="L109" s="71"/>
      <c r="M109" s="227" t="s">
        <v>21</v>
      </c>
      <c r="N109" s="228" t="s">
        <v>48</v>
      </c>
      <c r="O109" s="46"/>
      <c r="P109" s="229">
        <f>O109*H109</f>
        <v>0</v>
      </c>
      <c r="Q109" s="229">
        <v>0.00028</v>
      </c>
      <c r="R109" s="229">
        <f>Q109*H109</f>
        <v>0.0008399999999999999</v>
      </c>
      <c r="S109" s="229">
        <v>0.0041</v>
      </c>
      <c r="T109" s="230">
        <f>S109*H109</f>
        <v>0.012300000000000002</v>
      </c>
      <c r="AR109" s="23" t="s">
        <v>262</v>
      </c>
      <c r="AT109" s="23" t="s">
        <v>165</v>
      </c>
      <c r="AU109" s="23" t="s">
        <v>85</v>
      </c>
      <c r="AY109" s="23" t="s">
        <v>163</v>
      </c>
      <c r="BE109" s="231">
        <f>IF(N109="základní",J109,0)</f>
        <v>0</v>
      </c>
      <c r="BF109" s="231">
        <f>IF(N109="snížená",J109,0)</f>
        <v>0</v>
      </c>
      <c r="BG109" s="231">
        <f>IF(N109="zákl. přenesená",J109,0)</f>
        <v>0</v>
      </c>
      <c r="BH109" s="231">
        <f>IF(N109="sníž. přenesená",J109,0)</f>
        <v>0</v>
      </c>
      <c r="BI109" s="231">
        <f>IF(N109="nulová",J109,0)</f>
        <v>0</v>
      </c>
      <c r="BJ109" s="23" t="s">
        <v>170</v>
      </c>
      <c r="BK109" s="231">
        <f>ROUND(I109*H109,2)</f>
        <v>0</v>
      </c>
      <c r="BL109" s="23" t="s">
        <v>262</v>
      </c>
      <c r="BM109" s="23" t="s">
        <v>2562</v>
      </c>
    </row>
    <row r="110" spans="2:65" s="1" customFormat="1" ht="25.5" customHeight="1">
      <c r="B110" s="45"/>
      <c r="C110" s="220" t="s">
        <v>228</v>
      </c>
      <c r="D110" s="220" t="s">
        <v>165</v>
      </c>
      <c r="E110" s="221" t="s">
        <v>2563</v>
      </c>
      <c r="F110" s="222" t="s">
        <v>2564</v>
      </c>
      <c r="G110" s="223" t="s">
        <v>253</v>
      </c>
      <c r="H110" s="224">
        <v>3</v>
      </c>
      <c r="I110" s="225"/>
      <c r="J110" s="226">
        <f>ROUND(I110*H110,2)</f>
        <v>0</v>
      </c>
      <c r="K110" s="222" t="s">
        <v>169</v>
      </c>
      <c r="L110" s="71"/>
      <c r="M110" s="227" t="s">
        <v>21</v>
      </c>
      <c r="N110" s="228" t="s">
        <v>48</v>
      </c>
      <c r="O110" s="46"/>
      <c r="P110" s="229">
        <f>O110*H110</f>
        <v>0</v>
      </c>
      <c r="Q110" s="229">
        <v>0</v>
      </c>
      <c r="R110" s="229">
        <f>Q110*H110</f>
        <v>0</v>
      </c>
      <c r="S110" s="229">
        <v>0</v>
      </c>
      <c r="T110" s="230">
        <f>S110*H110</f>
        <v>0</v>
      </c>
      <c r="AR110" s="23" t="s">
        <v>262</v>
      </c>
      <c r="AT110" s="23" t="s">
        <v>165</v>
      </c>
      <c r="AU110" s="23" t="s">
        <v>85</v>
      </c>
      <c r="AY110" s="23" t="s">
        <v>163</v>
      </c>
      <c r="BE110" s="231">
        <f>IF(N110="základní",J110,0)</f>
        <v>0</v>
      </c>
      <c r="BF110" s="231">
        <f>IF(N110="snížená",J110,0)</f>
        <v>0</v>
      </c>
      <c r="BG110" s="231">
        <f>IF(N110="zákl. přenesená",J110,0)</f>
        <v>0</v>
      </c>
      <c r="BH110" s="231">
        <f>IF(N110="sníž. přenesená",J110,0)</f>
        <v>0</v>
      </c>
      <c r="BI110" s="231">
        <f>IF(N110="nulová",J110,0)</f>
        <v>0</v>
      </c>
      <c r="BJ110" s="23" t="s">
        <v>170</v>
      </c>
      <c r="BK110" s="231">
        <f>ROUND(I110*H110,2)</f>
        <v>0</v>
      </c>
      <c r="BL110" s="23" t="s">
        <v>262</v>
      </c>
      <c r="BM110" s="23" t="s">
        <v>2565</v>
      </c>
    </row>
    <row r="111" spans="2:63" s="10" customFormat="1" ht="29.85" customHeight="1">
      <c r="B111" s="204"/>
      <c r="C111" s="205"/>
      <c r="D111" s="206" t="s">
        <v>74</v>
      </c>
      <c r="E111" s="218" t="s">
        <v>2566</v>
      </c>
      <c r="F111" s="218" t="s">
        <v>2567</v>
      </c>
      <c r="G111" s="205"/>
      <c r="H111" s="205"/>
      <c r="I111" s="208"/>
      <c r="J111" s="219">
        <f>BK111</f>
        <v>0</v>
      </c>
      <c r="K111" s="205"/>
      <c r="L111" s="210"/>
      <c r="M111" s="211"/>
      <c r="N111" s="212"/>
      <c r="O111" s="212"/>
      <c r="P111" s="213">
        <f>SUM(P112:P125)</f>
        <v>0</v>
      </c>
      <c r="Q111" s="212"/>
      <c r="R111" s="213">
        <f>SUM(R112:R125)</f>
        <v>0.14865</v>
      </c>
      <c r="S111" s="212"/>
      <c r="T111" s="214">
        <f>SUM(T112:T125)</f>
        <v>0</v>
      </c>
      <c r="AR111" s="215" t="s">
        <v>85</v>
      </c>
      <c r="AT111" s="216" t="s">
        <v>74</v>
      </c>
      <c r="AU111" s="216" t="s">
        <v>83</v>
      </c>
      <c r="AY111" s="215" t="s">
        <v>163</v>
      </c>
      <c r="BK111" s="217">
        <f>SUM(BK112:BK125)</f>
        <v>0</v>
      </c>
    </row>
    <row r="112" spans="2:65" s="1" customFormat="1" ht="16.5" customHeight="1">
      <c r="B112" s="45"/>
      <c r="C112" s="220" t="s">
        <v>234</v>
      </c>
      <c r="D112" s="220" t="s">
        <v>165</v>
      </c>
      <c r="E112" s="221" t="s">
        <v>2568</v>
      </c>
      <c r="F112" s="222" t="s">
        <v>2569</v>
      </c>
      <c r="G112" s="223" t="s">
        <v>756</v>
      </c>
      <c r="H112" s="224">
        <v>1</v>
      </c>
      <c r="I112" s="225"/>
      <c r="J112" s="226">
        <f>ROUND(I112*H112,2)</f>
        <v>0</v>
      </c>
      <c r="K112" s="222" t="s">
        <v>21</v>
      </c>
      <c r="L112" s="71"/>
      <c r="M112" s="227" t="s">
        <v>21</v>
      </c>
      <c r="N112" s="228" t="s">
        <v>48</v>
      </c>
      <c r="O112" s="46"/>
      <c r="P112" s="229">
        <f>O112*H112</f>
        <v>0</v>
      </c>
      <c r="Q112" s="229">
        <v>0</v>
      </c>
      <c r="R112" s="229">
        <f>Q112*H112</f>
        <v>0</v>
      </c>
      <c r="S112" s="229">
        <v>0</v>
      </c>
      <c r="T112" s="230">
        <f>S112*H112</f>
        <v>0</v>
      </c>
      <c r="AR112" s="23" t="s">
        <v>262</v>
      </c>
      <c r="AT112" s="23" t="s">
        <v>165</v>
      </c>
      <c r="AU112" s="23" t="s">
        <v>85</v>
      </c>
      <c r="AY112" s="23" t="s">
        <v>163</v>
      </c>
      <c r="BE112" s="231">
        <f>IF(N112="základní",J112,0)</f>
        <v>0</v>
      </c>
      <c r="BF112" s="231">
        <f>IF(N112="snížená",J112,0)</f>
        <v>0</v>
      </c>
      <c r="BG112" s="231">
        <f>IF(N112="zákl. přenesená",J112,0)</f>
        <v>0</v>
      </c>
      <c r="BH112" s="231">
        <f>IF(N112="sníž. přenesená",J112,0)</f>
        <v>0</v>
      </c>
      <c r="BI112" s="231">
        <f>IF(N112="nulová",J112,0)</f>
        <v>0</v>
      </c>
      <c r="BJ112" s="23" t="s">
        <v>170</v>
      </c>
      <c r="BK112" s="231">
        <f>ROUND(I112*H112,2)</f>
        <v>0</v>
      </c>
      <c r="BL112" s="23" t="s">
        <v>262</v>
      </c>
      <c r="BM112" s="23" t="s">
        <v>2570</v>
      </c>
    </row>
    <row r="113" spans="2:65" s="1" customFormat="1" ht="16.5" customHeight="1">
      <c r="B113" s="45"/>
      <c r="C113" s="220" t="s">
        <v>240</v>
      </c>
      <c r="D113" s="220" t="s">
        <v>165</v>
      </c>
      <c r="E113" s="221" t="s">
        <v>2571</v>
      </c>
      <c r="F113" s="222" t="s">
        <v>2572</v>
      </c>
      <c r="G113" s="223" t="s">
        <v>756</v>
      </c>
      <c r="H113" s="224">
        <v>3</v>
      </c>
      <c r="I113" s="225"/>
      <c r="J113" s="226">
        <f>ROUND(I113*H113,2)</f>
        <v>0</v>
      </c>
      <c r="K113" s="222" t="s">
        <v>21</v>
      </c>
      <c r="L113" s="71"/>
      <c r="M113" s="227" t="s">
        <v>21</v>
      </c>
      <c r="N113" s="228" t="s">
        <v>48</v>
      </c>
      <c r="O113" s="46"/>
      <c r="P113" s="229">
        <f>O113*H113</f>
        <v>0</v>
      </c>
      <c r="Q113" s="229">
        <v>0</v>
      </c>
      <c r="R113" s="229">
        <f>Q113*H113</f>
        <v>0</v>
      </c>
      <c r="S113" s="229">
        <v>0</v>
      </c>
      <c r="T113" s="230">
        <f>S113*H113</f>
        <v>0</v>
      </c>
      <c r="AR113" s="23" t="s">
        <v>262</v>
      </c>
      <c r="AT113" s="23" t="s">
        <v>165</v>
      </c>
      <c r="AU113" s="23" t="s">
        <v>85</v>
      </c>
      <c r="AY113" s="23" t="s">
        <v>163</v>
      </c>
      <c r="BE113" s="231">
        <f>IF(N113="základní",J113,0)</f>
        <v>0</v>
      </c>
      <c r="BF113" s="231">
        <f>IF(N113="snížená",J113,0)</f>
        <v>0</v>
      </c>
      <c r="BG113" s="231">
        <f>IF(N113="zákl. přenesená",J113,0)</f>
        <v>0</v>
      </c>
      <c r="BH113" s="231">
        <f>IF(N113="sníž. přenesená",J113,0)</f>
        <v>0</v>
      </c>
      <c r="BI113" s="231">
        <f>IF(N113="nulová",J113,0)</f>
        <v>0</v>
      </c>
      <c r="BJ113" s="23" t="s">
        <v>170</v>
      </c>
      <c r="BK113" s="231">
        <f>ROUND(I113*H113,2)</f>
        <v>0</v>
      </c>
      <c r="BL113" s="23" t="s">
        <v>262</v>
      </c>
      <c r="BM113" s="23" t="s">
        <v>2573</v>
      </c>
    </row>
    <row r="114" spans="2:65" s="1" customFormat="1" ht="16.5" customHeight="1">
      <c r="B114" s="45"/>
      <c r="C114" s="220" t="s">
        <v>246</v>
      </c>
      <c r="D114" s="220" t="s">
        <v>165</v>
      </c>
      <c r="E114" s="221" t="s">
        <v>2574</v>
      </c>
      <c r="F114" s="222" t="s">
        <v>2575</v>
      </c>
      <c r="G114" s="223" t="s">
        <v>924</v>
      </c>
      <c r="H114" s="224">
        <v>3</v>
      </c>
      <c r="I114" s="225"/>
      <c r="J114" s="226">
        <f>ROUND(I114*H114,2)</f>
        <v>0</v>
      </c>
      <c r="K114" s="222" t="s">
        <v>21</v>
      </c>
      <c r="L114" s="71"/>
      <c r="M114" s="227" t="s">
        <v>21</v>
      </c>
      <c r="N114" s="228" t="s">
        <v>48</v>
      </c>
      <c r="O114" s="46"/>
      <c r="P114" s="229">
        <f>O114*H114</f>
        <v>0</v>
      </c>
      <c r="Q114" s="229">
        <v>0</v>
      </c>
      <c r="R114" s="229">
        <f>Q114*H114</f>
        <v>0</v>
      </c>
      <c r="S114" s="229">
        <v>0</v>
      </c>
      <c r="T114" s="230">
        <f>S114*H114</f>
        <v>0</v>
      </c>
      <c r="AR114" s="23" t="s">
        <v>262</v>
      </c>
      <c r="AT114" s="23" t="s">
        <v>165</v>
      </c>
      <c r="AU114" s="23" t="s">
        <v>85</v>
      </c>
      <c r="AY114" s="23" t="s">
        <v>163</v>
      </c>
      <c r="BE114" s="231">
        <f>IF(N114="základní",J114,0)</f>
        <v>0</v>
      </c>
      <c r="BF114" s="231">
        <f>IF(N114="snížená",J114,0)</f>
        <v>0</v>
      </c>
      <c r="BG114" s="231">
        <f>IF(N114="zákl. přenesená",J114,0)</f>
        <v>0</v>
      </c>
      <c r="BH114" s="231">
        <f>IF(N114="sníž. přenesená",J114,0)</f>
        <v>0</v>
      </c>
      <c r="BI114" s="231">
        <f>IF(N114="nulová",J114,0)</f>
        <v>0</v>
      </c>
      <c r="BJ114" s="23" t="s">
        <v>170</v>
      </c>
      <c r="BK114" s="231">
        <f>ROUND(I114*H114,2)</f>
        <v>0</v>
      </c>
      <c r="BL114" s="23" t="s">
        <v>262</v>
      </c>
      <c r="BM114" s="23" t="s">
        <v>2576</v>
      </c>
    </row>
    <row r="115" spans="2:65" s="1" customFormat="1" ht="16.5" customHeight="1">
      <c r="B115" s="45"/>
      <c r="C115" s="220" t="s">
        <v>250</v>
      </c>
      <c r="D115" s="220" t="s">
        <v>165</v>
      </c>
      <c r="E115" s="221" t="s">
        <v>2577</v>
      </c>
      <c r="F115" s="222" t="s">
        <v>2578</v>
      </c>
      <c r="G115" s="223" t="s">
        <v>756</v>
      </c>
      <c r="H115" s="224">
        <v>3</v>
      </c>
      <c r="I115" s="225"/>
      <c r="J115" s="226">
        <f>ROUND(I115*H115,2)</f>
        <v>0</v>
      </c>
      <c r="K115" s="222" t="s">
        <v>21</v>
      </c>
      <c r="L115" s="71"/>
      <c r="M115" s="227" t="s">
        <v>21</v>
      </c>
      <c r="N115" s="228" t="s">
        <v>48</v>
      </c>
      <c r="O115" s="46"/>
      <c r="P115" s="229">
        <f>O115*H115</f>
        <v>0</v>
      </c>
      <c r="Q115" s="229">
        <v>0</v>
      </c>
      <c r="R115" s="229">
        <f>Q115*H115</f>
        <v>0</v>
      </c>
      <c r="S115" s="229">
        <v>0</v>
      </c>
      <c r="T115" s="230">
        <f>S115*H115</f>
        <v>0</v>
      </c>
      <c r="AR115" s="23" t="s">
        <v>262</v>
      </c>
      <c r="AT115" s="23" t="s">
        <v>165</v>
      </c>
      <c r="AU115" s="23" t="s">
        <v>85</v>
      </c>
      <c r="AY115" s="23" t="s">
        <v>163</v>
      </c>
      <c r="BE115" s="231">
        <f>IF(N115="základní",J115,0)</f>
        <v>0</v>
      </c>
      <c r="BF115" s="231">
        <f>IF(N115="snížená",J115,0)</f>
        <v>0</v>
      </c>
      <c r="BG115" s="231">
        <f>IF(N115="zákl. přenesená",J115,0)</f>
        <v>0</v>
      </c>
      <c r="BH115" s="231">
        <f>IF(N115="sníž. přenesená",J115,0)</f>
        <v>0</v>
      </c>
      <c r="BI115" s="231">
        <f>IF(N115="nulová",J115,0)</f>
        <v>0</v>
      </c>
      <c r="BJ115" s="23" t="s">
        <v>170</v>
      </c>
      <c r="BK115" s="231">
        <f>ROUND(I115*H115,2)</f>
        <v>0</v>
      </c>
      <c r="BL115" s="23" t="s">
        <v>262</v>
      </c>
      <c r="BM115" s="23" t="s">
        <v>2579</v>
      </c>
    </row>
    <row r="116" spans="2:65" s="1" customFormat="1" ht="25.5" customHeight="1">
      <c r="B116" s="45"/>
      <c r="C116" s="220" t="s">
        <v>10</v>
      </c>
      <c r="D116" s="220" t="s">
        <v>165</v>
      </c>
      <c r="E116" s="221" t="s">
        <v>2580</v>
      </c>
      <c r="F116" s="222" t="s">
        <v>2581</v>
      </c>
      <c r="G116" s="223" t="s">
        <v>924</v>
      </c>
      <c r="H116" s="224">
        <v>1</v>
      </c>
      <c r="I116" s="225"/>
      <c r="J116" s="226">
        <f>ROUND(I116*H116,2)</f>
        <v>0</v>
      </c>
      <c r="K116" s="222" t="s">
        <v>169</v>
      </c>
      <c r="L116" s="71"/>
      <c r="M116" s="227" t="s">
        <v>21</v>
      </c>
      <c r="N116" s="228" t="s">
        <v>48</v>
      </c>
      <c r="O116" s="46"/>
      <c r="P116" s="229">
        <f>O116*H116</f>
        <v>0</v>
      </c>
      <c r="Q116" s="229">
        <v>0.00255</v>
      </c>
      <c r="R116" s="229">
        <f>Q116*H116</f>
        <v>0.00255</v>
      </c>
      <c r="S116" s="229">
        <v>0</v>
      </c>
      <c r="T116" s="230">
        <f>S116*H116</f>
        <v>0</v>
      </c>
      <c r="AR116" s="23" t="s">
        <v>262</v>
      </c>
      <c r="AT116" s="23" t="s">
        <v>165</v>
      </c>
      <c r="AU116" s="23" t="s">
        <v>85</v>
      </c>
      <c r="AY116" s="23" t="s">
        <v>163</v>
      </c>
      <c r="BE116" s="231">
        <f>IF(N116="základní",J116,0)</f>
        <v>0</v>
      </c>
      <c r="BF116" s="231">
        <f>IF(N116="snížená",J116,0)</f>
        <v>0</v>
      </c>
      <c r="BG116" s="231">
        <f>IF(N116="zákl. přenesená",J116,0)</f>
        <v>0</v>
      </c>
      <c r="BH116" s="231">
        <f>IF(N116="sníž. přenesená",J116,0)</f>
        <v>0</v>
      </c>
      <c r="BI116" s="231">
        <f>IF(N116="nulová",J116,0)</f>
        <v>0</v>
      </c>
      <c r="BJ116" s="23" t="s">
        <v>170</v>
      </c>
      <c r="BK116" s="231">
        <f>ROUND(I116*H116,2)</f>
        <v>0</v>
      </c>
      <c r="BL116" s="23" t="s">
        <v>262</v>
      </c>
      <c r="BM116" s="23" t="s">
        <v>2582</v>
      </c>
    </row>
    <row r="117" spans="2:47" s="1" customFormat="1" ht="13.5">
      <c r="B117" s="45"/>
      <c r="C117" s="73"/>
      <c r="D117" s="232" t="s">
        <v>172</v>
      </c>
      <c r="E117" s="73"/>
      <c r="F117" s="233" t="s">
        <v>2583</v>
      </c>
      <c r="G117" s="73"/>
      <c r="H117" s="73"/>
      <c r="I117" s="190"/>
      <c r="J117" s="73"/>
      <c r="K117" s="73"/>
      <c r="L117" s="71"/>
      <c r="M117" s="234"/>
      <c r="N117" s="46"/>
      <c r="O117" s="46"/>
      <c r="P117" s="46"/>
      <c r="Q117" s="46"/>
      <c r="R117" s="46"/>
      <c r="S117" s="46"/>
      <c r="T117" s="94"/>
      <c r="AT117" s="23" t="s">
        <v>172</v>
      </c>
      <c r="AU117" s="23" t="s">
        <v>85</v>
      </c>
    </row>
    <row r="118" spans="2:65" s="1" customFormat="1" ht="16.5" customHeight="1">
      <c r="B118" s="45"/>
      <c r="C118" s="257" t="s">
        <v>262</v>
      </c>
      <c r="D118" s="257" t="s">
        <v>221</v>
      </c>
      <c r="E118" s="258" t="s">
        <v>2584</v>
      </c>
      <c r="F118" s="259" t="s">
        <v>2585</v>
      </c>
      <c r="G118" s="260" t="s">
        <v>756</v>
      </c>
      <c r="H118" s="261">
        <v>1</v>
      </c>
      <c r="I118" s="262"/>
      <c r="J118" s="263">
        <f>ROUND(I118*H118,2)</f>
        <v>0</v>
      </c>
      <c r="K118" s="259" t="s">
        <v>21</v>
      </c>
      <c r="L118" s="264"/>
      <c r="M118" s="265" t="s">
        <v>21</v>
      </c>
      <c r="N118" s="266" t="s">
        <v>48</v>
      </c>
      <c r="O118" s="46"/>
      <c r="P118" s="229">
        <f>O118*H118</f>
        <v>0</v>
      </c>
      <c r="Q118" s="229">
        <v>0.041</v>
      </c>
      <c r="R118" s="229">
        <f>Q118*H118</f>
        <v>0.041</v>
      </c>
      <c r="S118" s="229">
        <v>0</v>
      </c>
      <c r="T118" s="230">
        <f>S118*H118</f>
        <v>0</v>
      </c>
      <c r="AR118" s="23" t="s">
        <v>359</v>
      </c>
      <c r="AT118" s="23" t="s">
        <v>221</v>
      </c>
      <c r="AU118" s="23" t="s">
        <v>85</v>
      </c>
      <c r="AY118" s="23" t="s">
        <v>163</v>
      </c>
      <c r="BE118" s="231">
        <f>IF(N118="základní",J118,0)</f>
        <v>0</v>
      </c>
      <c r="BF118" s="231">
        <f>IF(N118="snížená",J118,0)</f>
        <v>0</v>
      </c>
      <c r="BG118" s="231">
        <f>IF(N118="zákl. přenesená",J118,0)</f>
        <v>0</v>
      </c>
      <c r="BH118" s="231">
        <f>IF(N118="sníž. přenesená",J118,0)</f>
        <v>0</v>
      </c>
      <c r="BI118" s="231">
        <f>IF(N118="nulová",J118,0)</f>
        <v>0</v>
      </c>
      <c r="BJ118" s="23" t="s">
        <v>170</v>
      </c>
      <c r="BK118" s="231">
        <f>ROUND(I118*H118,2)</f>
        <v>0</v>
      </c>
      <c r="BL118" s="23" t="s">
        <v>262</v>
      </c>
      <c r="BM118" s="23" t="s">
        <v>2586</v>
      </c>
    </row>
    <row r="119" spans="2:65" s="1" customFormat="1" ht="25.5" customHeight="1">
      <c r="B119" s="45"/>
      <c r="C119" s="220" t="s">
        <v>268</v>
      </c>
      <c r="D119" s="220" t="s">
        <v>165</v>
      </c>
      <c r="E119" s="221" t="s">
        <v>2587</v>
      </c>
      <c r="F119" s="222" t="s">
        <v>2588</v>
      </c>
      <c r="G119" s="223" t="s">
        <v>924</v>
      </c>
      <c r="H119" s="224">
        <v>2</v>
      </c>
      <c r="I119" s="225"/>
      <c r="J119" s="226">
        <f>ROUND(I119*H119,2)</f>
        <v>0</v>
      </c>
      <c r="K119" s="222" t="s">
        <v>169</v>
      </c>
      <c r="L119" s="71"/>
      <c r="M119" s="227" t="s">
        <v>21</v>
      </c>
      <c r="N119" s="228" t="s">
        <v>48</v>
      </c>
      <c r="O119" s="46"/>
      <c r="P119" s="229">
        <f>O119*H119</f>
        <v>0</v>
      </c>
      <c r="Q119" s="229">
        <v>0.00255</v>
      </c>
      <c r="R119" s="229">
        <f>Q119*H119</f>
        <v>0.0051</v>
      </c>
      <c r="S119" s="229">
        <v>0</v>
      </c>
      <c r="T119" s="230">
        <f>S119*H119</f>
        <v>0</v>
      </c>
      <c r="AR119" s="23" t="s">
        <v>262</v>
      </c>
      <c r="AT119" s="23" t="s">
        <v>165</v>
      </c>
      <c r="AU119" s="23" t="s">
        <v>85</v>
      </c>
      <c r="AY119" s="23" t="s">
        <v>163</v>
      </c>
      <c r="BE119" s="231">
        <f>IF(N119="základní",J119,0)</f>
        <v>0</v>
      </c>
      <c r="BF119" s="231">
        <f>IF(N119="snížená",J119,0)</f>
        <v>0</v>
      </c>
      <c r="BG119" s="231">
        <f>IF(N119="zákl. přenesená",J119,0)</f>
        <v>0</v>
      </c>
      <c r="BH119" s="231">
        <f>IF(N119="sníž. přenesená",J119,0)</f>
        <v>0</v>
      </c>
      <c r="BI119" s="231">
        <f>IF(N119="nulová",J119,0)</f>
        <v>0</v>
      </c>
      <c r="BJ119" s="23" t="s">
        <v>170</v>
      </c>
      <c r="BK119" s="231">
        <f>ROUND(I119*H119,2)</f>
        <v>0</v>
      </c>
      <c r="BL119" s="23" t="s">
        <v>262</v>
      </c>
      <c r="BM119" s="23" t="s">
        <v>2589</v>
      </c>
    </row>
    <row r="120" spans="2:47" s="1" customFormat="1" ht="13.5">
      <c r="B120" s="45"/>
      <c r="C120" s="73"/>
      <c r="D120" s="232" t="s">
        <v>172</v>
      </c>
      <c r="E120" s="73"/>
      <c r="F120" s="233" t="s">
        <v>2583</v>
      </c>
      <c r="G120" s="73"/>
      <c r="H120" s="73"/>
      <c r="I120" s="190"/>
      <c r="J120" s="73"/>
      <c r="K120" s="73"/>
      <c r="L120" s="71"/>
      <c r="M120" s="234"/>
      <c r="N120" s="46"/>
      <c r="O120" s="46"/>
      <c r="P120" s="46"/>
      <c r="Q120" s="46"/>
      <c r="R120" s="46"/>
      <c r="S120" s="46"/>
      <c r="T120" s="94"/>
      <c r="AT120" s="23" t="s">
        <v>172</v>
      </c>
      <c r="AU120" s="23" t="s">
        <v>85</v>
      </c>
    </row>
    <row r="121" spans="2:65" s="1" customFormat="1" ht="16.5" customHeight="1">
      <c r="B121" s="45"/>
      <c r="C121" s="257" t="s">
        <v>275</v>
      </c>
      <c r="D121" s="257" t="s">
        <v>221</v>
      </c>
      <c r="E121" s="258" t="s">
        <v>2590</v>
      </c>
      <c r="F121" s="259" t="s">
        <v>2591</v>
      </c>
      <c r="G121" s="260" t="s">
        <v>756</v>
      </c>
      <c r="H121" s="261">
        <v>2</v>
      </c>
      <c r="I121" s="262"/>
      <c r="J121" s="263">
        <f>ROUND(I121*H121,2)</f>
        <v>0</v>
      </c>
      <c r="K121" s="259" t="s">
        <v>21</v>
      </c>
      <c r="L121" s="264"/>
      <c r="M121" s="265" t="s">
        <v>21</v>
      </c>
      <c r="N121" s="266" t="s">
        <v>48</v>
      </c>
      <c r="O121" s="46"/>
      <c r="P121" s="229">
        <f>O121*H121</f>
        <v>0</v>
      </c>
      <c r="Q121" s="229">
        <v>0.05</v>
      </c>
      <c r="R121" s="229">
        <f>Q121*H121</f>
        <v>0.1</v>
      </c>
      <c r="S121" s="229">
        <v>0</v>
      </c>
      <c r="T121" s="230">
        <f>S121*H121</f>
        <v>0</v>
      </c>
      <c r="AR121" s="23" t="s">
        <v>359</v>
      </c>
      <c r="AT121" s="23" t="s">
        <v>221</v>
      </c>
      <c r="AU121" s="23" t="s">
        <v>85</v>
      </c>
      <c r="AY121" s="23" t="s">
        <v>163</v>
      </c>
      <c r="BE121" s="231">
        <f>IF(N121="základní",J121,0)</f>
        <v>0</v>
      </c>
      <c r="BF121" s="231">
        <f>IF(N121="snížená",J121,0)</f>
        <v>0</v>
      </c>
      <c r="BG121" s="231">
        <f>IF(N121="zákl. přenesená",J121,0)</f>
        <v>0</v>
      </c>
      <c r="BH121" s="231">
        <f>IF(N121="sníž. přenesená",J121,0)</f>
        <v>0</v>
      </c>
      <c r="BI121" s="231">
        <f>IF(N121="nulová",J121,0)</f>
        <v>0</v>
      </c>
      <c r="BJ121" s="23" t="s">
        <v>170</v>
      </c>
      <c r="BK121" s="231">
        <f>ROUND(I121*H121,2)</f>
        <v>0</v>
      </c>
      <c r="BL121" s="23" t="s">
        <v>262</v>
      </c>
      <c r="BM121" s="23" t="s">
        <v>2592</v>
      </c>
    </row>
    <row r="122" spans="2:65" s="1" customFormat="1" ht="25.5" customHeight="1">
      <c r="B122" s="45"/>
      <c r="C122" s="220" t="s">
        <v>282</v>
      </c>
      <c r="D122" s="220" t="s">
        <v>165</v>
      </c>
      <c r="E122" s="221" t="s">
        <v>2593</v>
      </c>
      <c r="F122" s="222" t="s">
        <v>2594</v>
      </c>
      <c r="G122" s="223" t="s">
        <v>253</v>
      </c>
      <c r="H122" s="224">
        <v>0.149</v>
      </c>
      <c r="I122" s="225"/>
      <c r="J122" s="226">
        <f>ROUND(I122*H122,2)</f>
        <v>0</v>
      </c>
      <c r="K122" s="222" t="s">
        <v>169</v>
      </c>
      <c r="L122" s="71"/>
      <c r="M122" s="227" t="s">
        <v>21</v>
      </c>
      <c r="N122" s="228" t="s">
        <v>48</v>
      </c>
      <c r="O122" s="46"/>
      <c r="P122" s="229">
        <f>O122*H122</f>
        <v>0</v>
      </c>
      <c r="Q122" s="229">
        <v>0</v>
      </c>
      <c r="R122" s="229">
        <f>Q122*H122</f>
        <v>0</v>
      </c>
      <c r="S122" s="229">
        <v>0</v>
      </c>
      <c r="T122" s="230">
        <f>S122*H122</f>
        <v>0</v>
      </c>
      <c r="AR122" s="23" t="s">
        <v>262</v>
      </c>
      <c r="AT122" s="23" t="s">
        <v>165</v>
      </c>
      <c r="AU122" s="23" t="s">
        <v>85</v>
      </c>
      <c r="AY122" s="23" t="s">
        <v>163</v>
      </c>
      <c r="BE122" s="231">
        <f>IF(N122="základní",J122,0)</f>
        <v>0</v>
      </c>
      <c r="BF122" s="231">
        <f>IF(N122="snížená",J122,0)</f>
        <v>0</v>
      </c>
      <c r="BG122" s="231">
        <f>IF(N122="zákl. přenesená",J122,0)</f>
        <v>0</v>
      </c>
      <c r="BH122" s="231">
        <f>IF(N122="sníž. přenesená",J122,0)</f>
        <v>0</v>
      </c>
      <c r="BI122" s="231">
        <f>IF(N122="nulová",J122,0)</f>
        <v>0</v>
      </c>
      <c r="BJ122" s="23" t="s">
        <v>170</v>
      </c>
      <c r="BK122" s="231">
        <f>ROUND(I122*H122,2)</f>
        <v>0</v>
      </c>
      <c r="BL122" s="23" t="s">
        <v>262</v>
      </c>
      <c r="BM122" s="23" t="s">
        <v>2595</v>
      </c>
    </row>
    <row r="123" spans="2:47" s="1" customFormat="1" ht="13.5">
      <c r="B123" s="45"/>
      <c r="C123" s="73"/>
      <c r="D123" s="232" t="s">
        <v>172</v>
      </c>
      <c r="E123" s="73"/>
      <c r="F123" s="233" t="s">
        <v>672</v>
      </c>
      <c r="G123" s="73"/>
      <c r="H123" s="73"/>
      <c r="I123" s="190"/>
      <c r="J123" s="73"/>
      <c r="K123" s="73"/>
      <c r="L123" s="71"/>
      <c r="M123" s="234"/>
      <c r="N123" s="46"/>
      <c r="O123" s="46"/>
      <c r="P123" s="46"/>
      <c r="Q123" s="46"/>
      <c r="R123" s="46"/>
      <c r="S123" s="46"/>
      <c r="T123" s="94"/>
      <c r="AT123" s="23" t="s">
        <v>172</v>
      </c>
      <c r="AU123" s="23" t="s">
        <v>85</v>
      </c>
    </row>
    <row r="124" spans="2:65" s="1" customFormat="1" ht="38.25" customHeight="1">
      <c r="B124" s="45"/>
      <c r="C124" s="220" t="s">
        <v>297</v>
      </c>
      <c r="D124" s="220" t="s">
        <v>165</v>
      </c>
      <c r="E124" s="221" t="s">
        <v>2596</v>
      </c>
      <c r="F124" s="222" t="s">
        <v>2597</v>
      </c>
      <c r="G124" s="223" t="s">
        <v>253</v>
      </c>
      <c r="H124" s="224">
        <v>0.149</v>
      </c>
      <c r="I124" s="225"/>
      <c r="J124" s="226">
        <f>ROUND(I124*H124,2)</f>
        <v>0</v>
      </c>
      <c r="K124" s="222" t="s">
        <v>169</v>
      </c>
      <c r="L124" s="71"/>
      <c r="M124" s="227" t="s">
        <v>21</v>
      </c>
      <c r="N124" s="228" t="s">
        <v>48</v>
      </c>
      <c r="O124" s="46"/>
      <c r="P124" s="229">
        <f>O124*H124</f>
        <v>0</v>
      </c>
      <c r="Q124" s="229">
        <v>0</v>
      </c>
      <c r="R124" s="229">
        <f>Q124*H124</f>
        <v>0</v>
      </c>
      <c r="S124" s="229">
        <v>0</v>
      </c>
      <c r="T124" s="230">
        <f>S124*H124</f>
        <v>0</v>
      </c>
      <c r="AR124" s="23" t="s">
        <v>262</v>
      </c>
      <c r="AT124" s="23" t="s">
        <v>165</v>
      </c>
      <c r="AU124" s="23" t="s">
        <v>85</v>
      </c>
      <c r="AY124" s="23" t="s">
        <v>163</v>
      </c>
      <c r="BE124" s="231">
        <f>IF(N124="základní",J124,0)</f>
        <v>0</v>
      </c>
      <c r="BF124" s="231">
        <f>IF(N124="snížená",J124,0)</f>
        <v>0</v>
      </c>
      <c r="BG124" s="231">
        <f>IF(N124="zákl. přenesená",J124,0)</f>
        <v>0</v>
      </c>
      <c r="BH124" s="231">
        <f>IF(N124="sníž. přenesená",J124,0)</f>
        <v>0</v>
      </c>
      <c r="BI124" s="231">
        <f>IF(N124="nulová",J124,0)</f>
        <v>0</v>
      </c>
      <c r="BJ124" s="23" t="s">
        <v>170</v>
      </c>
      <c r="BK124" s="231">
        <f>ROUND(I124*H124,2)</f>
        <v>0</v>
      </c>
      <c r="BL124" s="23" t="s">
        <v>262</v>
      </c>
      <c r="BM124" s="23" t="s">
        <v>2598</v>
      </c>
    </row>
    <row r="125" spans="2:47" s="1" customFormat="1" ht="13.5">
      <c r="B125" s="45"/>
      <c r="C125" s="73"/>
      <c r="D125" s="232" t="s">
        <v>172</v>
      </c>
      <c r="E125" s="73"/>
      <c r="F125" s="233" t="s">
        <v>672</v>
      </c>
      <c r="G125" s="73"/>
      <c r="H125" s="73"/>
      <c r="I125" s="190"/>
      <c r="J125" s="73"/>
      <c r="K125" s="73"/>
      <c r="L125" s="71"/>
      <c r="M125" s="234"/>
      <c r="N125" s="46"/>
      <c r="O125" s="46"/>
      <c r="P125" s="46"/>
      <c r="Q125" s="46"/>
      <c r="R125" s="46"/>
      <c r="S125" s="46"/>
      <c r="T125" s="94"/>
      <c r="AT125" s="23" t="s">
        <v>172</v>
      </c>
      <c r="AU125" s="23" t="s">
        <v>85</v>
      </c>
    </row>
    <row r="126" spans="2:63" s="10" customFormat="1" ht="29.85" customHeight="1">
      <c r="B126" s="204"/>
      <c r="C126" s="205"/>
      <c r="D126" s="206" t="s">
        <v>74</v>
      </c>
      <c r="E126" s="218" t="s">
        <v>2599</v>
      </c>
      <c r="F126" s="218" t="s">
        <v>2600</v>
      </c>
      <c r="G126" s="205"/>
      <c r="H126" s="205"/>
      <c r="I126" s="208"/>
      <c r="J126" s="219">
        <f>BK126</f>
        <v>0</v>
      </c>
      <c r="K126" s="205"/>
      <c r="L126" s="210"/>
      <c r="M126" s="211"/>
      <c r="N126" s="212"/>
      <c r="O126" s="212"/>
      <c r="P126" s="213">
        <f>P127</f>
        <v>0</v>
      </c>
      <c r="Q126" s="212"/>
      <c r="R126" s="213">
        <f>R127</f>
        <v>0.08777</v>
      </c>
      <c r="S126" s="212"/>
      <c r="T126" s="214">
        <f>T127</f>
        <v>0</v>
      </c>
      <c r="AR126" s="215" t="s">
        <v>85</v>
      </c>
      <c r="AT126" s="216" t="s">
        <v>74</v>
      </c>
      <c r="AU126" s="216" t="s">
        <v>83</v>
      </c>
      <c r="AY126" s="215" t="s">
        <v>163</v>
      </c>
      <c r="BK126" s="217">
        <f>BK127</f>
        <v>0</v>
      </c>
    </row>
    <row r="127" spans="2:65" s="1" customFormat="1" ht="38.25" customHeight="1">
      <c r="B127" s="45"/>
      <c r="C127" s="220" t="s">
        <v>9</v>
      </c>
      <c r="D127" s="220" t="s">
        <v>165</v>
      </c>
      <c r="E127" s="221" t="s">
        <v>2601</v>
      </c>
      <c r="F127" s="222" t="s">
        <v>2602</v>
      </c>
      <c r="G127" s="223" t="s">
        <v>924</v>
      </c>
      <c r="H127" s="224">
        <v>1</v>
      </c>
      <c r="I127" s="225"/>
      <c r="J127" s="226">
        <f>ROUND(I127*H127,2)</f>
        <v>0</v>
      </c>
      <c r="K127" s="222" t="s">
        <v>169</v>
      </c>
      <c r="L127" s="71"/>
      <c r="M127" s="227" t="s">
        <v>21</v>
      </c>
      <c r="N127" s="228" t="s">
        <v>48</v>
      </c>
      <c r="O127" s="46"/>
      <c r="P127" s="229">
        <f>O127*H127</f>
        <v>0</v>
      </c>
      <c r="Q127" s="229">
        <v>0.08777</v>
      </c>
      <c r="R127" s="229">
        <f>Q127*H127</f>
        <v>0.08777</v>
      </c>
      <c r="S127" s="229">
        <v>0</v>
      </c>
      <c r="T127" s="230">
        <f>S127*H127</f>
        <v>0</v>
      </c>
      <c r="AR127" s="23" t="s">
        <v>262</v>
      </c>
      <c r="AT127" s="23" t="s">
        <v>165</v>
      </c>
      <c r="AU127" s="23" t="s">
        <v>85</v>
      </c>
      <c r="AY127" s="23" t="s">
        <v>163</v>
      </c>
      <c r="BE127" s="231">
        <f>IF(N127="základní",J127,0)</f>
        <v>0</v>
      </c>
      <c r="BF127" s="231">
        <f>IF(N127="snížená",J127,0)</f>
        <v>0</v>
      </c>
      <c r="BG127" s="231">
        <f>IF(N127="zákl. přenesená",J127,0)</f>
        <v>0</v>
      </c>
      <c r="BH127" s="231">
        <f>IF(N127="sníž. přenesená",J127,0)</f>
        <v>0</v>
      </c>
      <c r="BI127" s="231">
        <f>IF(N127="nulová",J127,0)</f>
        <v>0</v>
      </c>
      <c r="BJ127" s="23" t="s">
        <v>170</v>
      </c>
      <c r="BK127" s="231">
        <f>ROUND(I127*H127,2)</f>
        <v>0</v>
      </c>
      <c r="BL127" s="23" t="s">
        <v>262</v>
      </c>
      <c r="BM127" s="23" t="s">
        <v>2603</v>
      </c>
    </row>
    <row r="128" spans="2:63" s="10" customFormat="1" ht="29.85" customHeight="1">
      <c r="B128" s="204"/>
      <c r="C128" s="205"/>
      <c r="D128" s="206" t="s">
        <v>74</v>
      </c>
      <c r="E128" s="218" t="s">
        <v>2604</v>
      </c>
      <c r="F128" s="218" t="s">
        <v>2605</v>
      </c>
      <c r="G128" s="205"/>
      <c r="H128" s="205"/>
      <c r="I128" s="208"/>
      <c r="J128" s="219">
        <f>BK128</f>
        <v>0</v>
      </c>
      <c r="K128" s="205"/>
      <c r="L128" s="210"/>
      <c r="M128" s="211"/>
      <c r="N128" s="212"/>
      <c r="O128" s="212"/>
      <c r="P128" s="213">
        <f>SUM(P129:P153)</f>
        <v>0</v>
      </c>
      <c r="Q128" s="212"/>
      <c r="R128" s="213">
        <f>SUM(R129:R153)</f>
        <v>0.3942800000000001</v>
      </c>
      <c r="S128" s="212"/>
      <c r="T128" s="214">
        <f>SUM(T129:T153)</f>
        <v>0</v>
      </c>
      <c r="AR128" s="215" t="s">
        <v>85</v>
      </c>
      <c r="AT128" s="216" t="s">
        <v>74</v>
      </c>
      <c r="AU128" s="216" t="s">
        <v>83</v>
      </c>
      <c r="AY128" s="215" t="s">
        <v>163</v>
      </c>
      <c r="BK128" s="217">
        <f>SUM(BK129:BK153)</f>
        <v>0</v>
      </c>
    </row>
    <row r="129" spans="2:65" s="1" customFormat="1" ht="16.5" customHeight="1">
      <c r="B129" s="45"/>
      <c r="C129" s="220" t="s">
        <v>306</v>
      </c>
      <c r="D129" s="220" t="s">
        <v>165</v>
      </c>
      <c r="E129" s="221" t="s">
        <v>2606</v>
      </c>
      <c r="F129" s="222" t="s">
        <v>2607</v>
      </c>
      <c r="G129" s="223" t="s">
        <v>183</v>
      </c>
      <c r="H129" s="224">
        <v>324</v>
      </c>
      <c r="I129" s="225"/>
      <c r="J129" s="226">
        <f>ROUND(I129*H129,2)</f>
        <v>0</v>
      </c>
      <c r="K129" s="222" t="s">
        <v>169</v>
      </c>
      <c r="L129" s="71"/>
      <c r="M129" s="227" t="s">
        <v>21</v>
      </c>
      <c r="N129" s="228" t="s">
        <v>48</v>
      </c>
      <c r="O129" s="46"/>
      <c r="P129" s="229">
        <f>O129*H129</f>
        <v>0</v>
      </c>
      <c r="Q129" s="229">
        <v>0.00047</v>
      </c>
      <c r="R129" s="229">
        <f>Q129*H129</f>
        <v>0.15228</v>
      </c>
      <c r="S129" s="229">
        <v>0</v>
      </c>
      <c r="T129" s="230">
        <f>S129*H129</f>
        <v>0</v>
      </c>
      <c r="AR129" s="23" t="s">
        <v>262</v>
      </c>
      <c r="AT129" s="23" t="s">
        <v>165</v>
      </c>
      <c r="AU129" s="23" t="s">
        <v>85</v>
      </c>
      <c r="AY129" s="23" t="s">
        <v>163</v>
      </c>
      <c r="BE129" s="231">
        <f>IF(N129="základní",J129,0)</f>
        <v>0</v>
      </c>
      <c r="BF129" s="231">
        <f>IF(N129="snížená",J129,0)</f>
        <v>0</v>
      </c>
      <c r="BG129" s="231">
        <f>IF(N129="zákl. přenesená",J129,0)</f>
        <v>0</v>
      </c>
      <c r="BH129" s="231">
        <f>IF(N129="sníž. přenesená",J129,0)</f>
        <v>0</v>
      </c>
      <c r="BI129" s="231">
        <f>IF(N129="nulová",J129,0)</f>
        <v>0</v>
      </c>
      <c r="BJ129" s="23" t="s">
        <v>170</v>
      </c>
      <c r="BK129" s="231">
        <f>ROUND(I129*H129,2)</f>
        <v>0</v>
      </c>
      <c r="BL129" s="23" t="s">
        <v>262</v>
      </c>
      <c r="BM129" s="23" t="s">
        <v>2608</v>
      </c>
    </row>
    <row r="130" spans="2:65" s="1" customFormat="1" ht="16.5" customHeight="1">
      <c r="B130" s="45"/>
      <c r="C130" s="220" t="s">
        <v>313</v>
      </c>
      <c r="D130" s="220" t="s">
        <v>165</v>
      </c>
      <c r="E130" s="221" t="s">
        <v>2609</v>
      </c>
      <c r="F130" s="222" t="s">
        <v>2610</v>
      </c>
      <c r="G130" s="223" t="s">
        <v>183</v>
      </c>
      <c r="H130" s="224">
        <v>100</v>
      </c>
      <c r="I130" s="225"/>
      <c r="J130" s="226">
        <f>ROUND(I130*H130,2)</f>
        <v>0</v>
      </c>
      <c r="K130" s="222" t="s">
        <v>169</v>
      </c>
      <c r="L130" s="71"/>
      <c r="M130" s="227" t="s">
        <v>21</v>
      </c>
      <c r="N130" s="228" t="s">
        <v>48</v>
      </c>
      <c r="O130" s="46"/>
      <c r="P130" s="229">
        <f>O130*H130</f>
        <v>0</v>
      </c>
      <c r="Q130" s="229">
        <v>0.00072</v>
      </c>
      <c r="R130" s="229">
        <f>Q130*H130</f>
        <v>0.07200000000000001</v>
      </c>
      <c r="S130" s="229">
        <v>0</v>
      </c>
      <c r="T130" s="230">
        <f>S130*H130</f>
        <v>0</v>
      </c>
      <c r="AR130" s="23" t="s">
        <v>262</v>
      </c>
      <c r="AT130" s="23" t="s">
        <v>165</v>
      </c>
      <c r="AU130" s="23" t="s">
        <v>85</v>
      </c>
      <c r="AY130" s="23" t="s">
        <v>163</v>
      </c>
      <c r="BE130" s="231">
        <f>IF(N130="základní",J130,0)</f>
        <v>0</v>
      </c>
      <c r="BF130" s="231">
        <f>IF(N130="snížená",J130,0)</f>
        <v>0</v>
      </c>
      <c r="BG130" s="231">
        <f>IF(N130="zákl. přenesená",J130,0)</f>
        <v>0</v>
      </c>
      <c r="BH130" s="231">
        <f>IF(N130="sníž. přenesená",J130,0)</f>
        <v>0</v>
      </c>
      <c r="BI130" s="231">
        <f>IF(N130="nulová",J130,0)</f>
        <v>0</v>
      </c>
      <c r="BJ130" s="23" t="s">
        <v>170</v>
      </c>
      <c r="BK130" s="231">
        <f>ROUND(I130*H130,2)</f>
        <v>0</v>
      </c>
      <c r="BL130" s="23" t="s">
        <v>262</v>
      </c>
      <c r="BM130" s="23" t="s">
        <v>2611</v>
      </c>
    </row>
    <row r="131" spans="2:65" s="1" customFormat="1" ht="16.5" customHeight="1">
      <c r="B131" s="45"/>
      <c r="C131" s="220" t="s">
        <v>317</v>
      </c>
      <c r="D131" s="220" t="s">
        <v>165</v>
      </c>
      <c r="E131" s="221" t="s">
        <v>2612</v>
      </c>
      <c r="F131" s="222" t="s">
        <v>2613</v>
      </c>
      <c r="G131" s="223" t="s">
        <v>183</v>
      </c>
      <c r="H131" s="224">
        <v>88</v>
      </c>
      <c r="I131" s="225"/>
      <c r="J131" s="226">
        <f>ROUND(I131*H131,2)</f>
        <v>0</v>
      </c>
      <c r="K131" s="222" t="s">
        <v>169</v>
      </c>
      <c r="L131" s="71"/>
      <c r="M131" s="227" t="s">
        <v>21</v>
      </c>
      <c r="N131" s="228" t="s">
        <v>48</v>
      </c>
      <c r="O131" s="46"/>
      <c r="P131" s="229">
        <f>O131*H131</f>
        <v>0</v>
      </c>
      <c r="Q131" s="229">
        <v>0.00071</v>
      </c>
      <c r="R131" s="229">
        <f>Q131*H131</f>
        <v>0.06248</v>
      </c>
      <c r="S131" s="229">
        <v>0</v>
      </c>
      <c r="T131" s="230">
        <f>S131*H131</f>
        <v>0</v>
      </c>
      <c r="AR131" s="23" t="s">
        <v>262</v>
      </c>
      <c r="AT131" s="23" t="s">
        <v>165</v>
      </c>
      <c r="AU131" s="23" t="s">
        <v>85</v>
      </c>
      <c r="AY131" s="23" t="s">
        <v>163</v>
      </c>
      <c r="BE131" s="231">
        <f>IF(N131="základní",J131,0)</f>
        <v>0</v>
      </c>
      <c r="BF131" s="231">
        <f>IF(N131="snížená",J131,0)</f>
        <v>0</v>
      </c>
      <c r="BG131" s="231">
        <f>IF(N131="zákl. přenesená",J131,0)</f>
        <v>0</v>
      </c>
      <c r="BH131" s="231">
        <f>IF(N131="sníž. přenesená",J131,0)</f>
        <v>0</v>
      </c>
      <c r="BI131" s="231">
        <f>IF(N131="nulová",J131,0)</f>
        <v>0</v>
      </c>
      <c r="BJ131" s="23" t="s">
        <v>170</v>
      </c>
      <c r="BK131" s="231">
        <f>ROUND(I131*H131,2)</f>
        <v>0</v>
      </c>
      <c r="BL131" s="23" t="s">
        <v>262</v>
      </c>
      <c r="BM131" s="23" t="s">
        <v>2614</v>
      </c>
    </row>
    <row r="132" spans="2:65" s="1" customFormat="1" ht="16.5" customHeight="1">
      <c r="B132" s="45"/>
      <c r="C132" s="220" t="s">
        <v>323</v>
      </c>
      <c r="D132" s="220" t="s">
        <v>165</v>
      </c>
      <c r="E132" s="221" t="s">
        <v>2615</v>
      </c>
      <c r="F132" s="222" t="s">
        <v>2616</v>
      </c>
      <c r="G132" s="223" t="s">
        <v>183</v>
      </c>
      <c r="H132" s="224">
        <v>20</v>
      </c>
      <c r="I132" s="225"/>
      <c r="J132" s="226">
        <f>ROUND(I132*H132,2)</f>
        <v>0</v>
      </c>
      <c r="K132" s="222" t="s">
        <v>169</v>
      </c>
      <c r="L132" s="71"/>
      <c r="M132" s="227" t="s">
        <v>21</v>
      </c>
      <c r="N132" s="228" t="s">
        <v>48</v>
      </c>
      <c r="O132" s="46"/>
      <c r="P132" s="229">
        <f>O132*H132</f>
        <v>0</v>
      </c>
      <c r="Q132" s="229">
        <v>0.00128</v>
      </c>
      <c r="R132" s="229">
        <f>Q132*H132</f>
        <v>0.0256</v>
      </c>
      <c r="S132" s="229">
        <v>0</v>
      </c>
      <c r="T132" s="230">
        <f>S132*H132</f>
        <v>0</v>
      </c>
      <c r="AR132" s="23" t="s">
        <v>262</v>
      </c>
      <c r="AT132" s="23" t="s">
        <v>165</v>
      </c>
      <c r="AU132" s="23" t="s">
        <v>85</v>
      </c>
      <c r="AY132" s="23" t="s">
        <v>163</v>
      </c>
      <c r="BE132" s="231">
        <f>IF(N132="základní",J132,0)</f>
        <v>0</v>
      </c>
      <c r="BF132" s="231">
        <f>IF(N132="snížená",J132,0)</f>
        <v>0</v>
      </c>
      <c r="BG132" s="231">
        <f>IF(N132="zákl. přenesená",J132,0)</f>
        <v>0</v>
      </c>
      <c r="BH132" s="231">
        <f>IF(N132="sníž. přenesená",J132,0)</f>
        <v>0</v>
      </c>
      <c r="BI132" s="231">
        <f>IF(N132="nulová",J132,0)</f>
        <v>0</v>
      </c>
      <c r="BJ132" s="23" t="s">
        <v>170</v>
      </c>
      <c r="BK132" s="231">
        <f>ROUND(I132*H132,2)</f>
        <v>0</v>
      </c>
      <c r="BL132" s="23" t="s">
        <v>262</v>
      </c>
      <c r="BM132" s="23" t="s">
        <v>2617</v>
      </c>
    </row>
    <row r="133" spans="2:65" s="1" customFormat="1" ht="16.5" customHeight="1">
      <c r="B133" s="45"/>
      <c r="C133" s="220" t="s">
        <v>328</v>
      </c>
      <c r="D133" s="220" t="s">
        <v>165</v>
      </c>
      <c r="E133" s="221" t="s">
        <v>2618</v>
      </c>
      <c r="F133" s="222" t="s">
        <v>2619</v>
      </c>
      <c r="G133" s="223" t="s">
        <v>183</v>
      </c>
      <c r="H133" s="224">
        <v>524</v>
      </c>
      <c r="I133" s="225"/>
      <c r="J133" s="226">
        <f>ROUND(I133*H133,2)</f>
        <v>0</v>
      </c>
      <c r="K133" s="222" t="s">
        <v>169</v>
      </c>
      <c r="L133" s="71"/>
      <c r="M133" s="227" t="s">
        <v>21</v>
      </c>
      <c r="N133" s="228" t="s">
        <v>48</v>
      </c>
      <c r="O133" s="46"/>
      <c r="P133" s="229">
        <f>O133*H133</f>
        <v>0</v>
      </c>
      <c r="Q133" s="229">
        <v>0</v>
      </c>
      <c r="R133" s="229">
        <f>Q133*H133</f>
        <v>0</v>
      </c>
      <c r="S133" s="229">
        <v>0</v>
      </c>
      <c r="T133" s="230">
        <f>S133*H133</f>
        <v>0</v>
      </c>
      <c r="AR133" s="23" t="s">
        <v>262</v>
      </c>
      <c r="AT133" s="23" t="s">
        <v>165</v>
      </c>
      <c r="AU133" s="23" t="s">
        <v>85</v>
      </c>
      <c r="AY133" s="23" t="s">
        <v>163</v>
      </c>
      <c r="BE133" s="231">
        <f>IF(N133="základní",J133,0)</f>
        <v>0</v>
      </c>
      <c r="BF133" s="231">
        <f>IF(N133="snížená",J133,0)</f>
        <v>0</v>
      </c>
      <c r="BG133" s="231">
        <f>IF(N133="zákl. přenesená",J133,0)</f>
        <v>0</v>
      </c>
      <c r="BH133" s="231">
        <f>IF(N133="sníž. přenesená",J133,0)</f>
        <v>0</v>
      </c>
      <c r="BI133" s="231">
        <f>IF(N133="nulová",J133,0)</f>
        <v>0</v>
      </c>
      <c r="BJ133" s="23" t="s">
        <v>170</v>
      </c>
      <c r="BK133" s="231">
        <f>ROUND(I133*H133,2)</f>
        <v>0</v>
      </c>
      <c r="BL133" s="23" t="s">
        <v>262</v>
      </c>
      <c r="BM133" s="23" t="s">
        <v>2620</v>
      </c>
    </row>
    <row r="134" spans="2:51" s="11" customFormat="1" ht="13.5">
      <c r="B134" s="235"/>
      <c r="C134" s="236"/>
      <c r="D134" s="232" t="s">
        <v>174</v>
      </c>
      <c r="E134" s="237" t="s">
        <v>21</v>
      </c>
      <c r="F134" s="238" t="s">
        <v>2621</v>
      </c>
      <c r="G134" s="236"/>
      <c r="H134" s="239">
        <v>524</v>
      </c>
      <c r="I134" s="240"/>
      <c r="J134" s="236"/>
      <c r="K134" s="236"/>
      <c r="L134" s="241"/>
      <c r="M134" s="242"/>
      <c r="N134" s="243"/>
      <c r="O134" s="243"/>
      <c r="P134" s="243"/>
      <c r="Q134" s="243"/>
      <c r="R134" s="243"/>
      <c r="S134" s="243"/>
      <c r="T134" s="244"/>
      <c r="AT134" s="245" t="s">
        <v>174</v>
      </c>
      <c r="AU134" s="245" t="s">
        <v>85</v>
      </c>
      <c r="AV134" s="11" t="s">
        <v>85</v>
      </c>
      <c r="AW134" s="11" t="s">
        <v>38</v>
      </c>
      <c r="AX134" s="11" t="s">
        <v>75</v>
      </c>
      <c r="AY134" s="245" t="s">
        <v>163</v>
      </c>
    </row>
    <row r="135" spans="2:51" s="12" customFormat="1" ht="13.5">
      <c r="B135" s="246"/>
      <c r="C135" s="247"/>
      <c r="D135" s="232" t="s">
        <v>174</v>
      </c>
      <c r="E135" s="248" t="s">
        <v>21</v>
      </c>
      <c r="F135" s="249" t="s">
        <v>194</v>
      </c>
      <c r="G135" s="247"/>
      <c r="H135" s="250">
        <v>524</v>
      </c>
      <c r="I135" s="251"/>
      <c r="J135" s="247"/>
      <c r="K135" s="247"/>
      <c r="L135" s="252"/>
      <c r="M135" s="253"/>
      <c r="N135" s="254"/>
      <c r="O135" s="254"/>
      <c r="P135" s="254"/>
      <c r="Q135" s="254"/>
      <c r="R135" s="254"/>
      <c r="S135" s="254"/>
      <c r="T135" s="255"/>
      <c r="AT135" s="256" t="s">
        <v>174</v>
      </c>
      <c r="AU135" s="256" t="s">
        <v>85</v>
      </c>
      <c r="AV135" s="12" t="s">
        <v>170</v>
      </c>
      <c r="AW135" s="12" t="s">
        <v>38</v>
      </c>
      <c r="AX135" s="12" t="s">
        <v>83</v>
      </c>
      <c r="AY135" s="256" t="s">
        <v>163</v>
      </c>
    </row>
    <row r="136" spans="2:65" s="1" customFormat="1" ht="38.25" customHeight="1">
      <c r="B136" s="45"/>
      <c r="C136" s="220" t="s">
        <v>333</v>
      </c>
      <c r="D136" s="220" t="s">
        <v>165</v>
      </c>
      <c r="E136" s="221" t="s">
        <v>2622</v>
      </c>
      <c r="F136" s="222" t="s">
        <v>2623</v>
      </c>
      <c r="G136" s="223" t="s">
        <v>183</v>
      </c>
      <c r="H136" s="224">
        <v>316</v>
      </c>
      <c r="I136" s="225"/>
      <c r="J136" s="226">
        <f>ROUND(I136*H136,2)</f>
        <v>0</v>
      </c>
      <c r="K136" s="222" t="s">
        <v>169</v>
      </c>
      <c r="L136" s="71"/>
      <c r="M136" s="227" t="s">
        <v>21</v>
      </c>
      <c r="N136" s="228" t="s">
        <v>48</v>
      </c>
      <c r="O136" s="46"/>
      <c r="P136" s="229">
        <f>O136*H136</f>
        <v>0</v>
      </c>
      <c r="Q136" s="229">
        <v>0.00012</v>
      </c>
      <c r="R136" s="229">
        <f>Q136*H136</f>
        <v>0.03792</v>
      </c>
      <c r="S136" s="229">
        <v>0</v>
      </c>
      <c r="T136" s="230">
        <f>S136*H136</f>
        <v>0</v>
      </c>
      <c r="AR136" s="23" t="s">
        <v>262</v>
      </c>
      <c r="AT136" s="23" t="s">
        <v>165</v>
      </c>
      <c r="AU136" s="23" t="s">
        <v>85</v>
      </c>
      <c r="AY136" s="23" t="s">
        <v>163</v>
      </c>
      <c r="BE136" s="231">
        <f>IF(N136="základní",J136,0)</f>
        <v>0</v>
      </c>
      <c r="BF136" s="231">
        <f>IF(N136="snížená",J136,0)</f>
        <v>0</v>
      </c>
      <c r="BG136" s="231">
        <f>IF(N136="zákl. přenesená",J136,0)</f>
        <v>0</v>
      </c>
      <c r="BH136" s="231">
        <f>IF(N136="sníž. přenesená",J136,0)</f>
        <v>0</v>
      </c>
      <c r="BI136" s="231">
        <f>IF(N136="nulová",J136,0)</f>
        <v>0</v>
      </c>
      <c r="BJ136" s="23" t="s">
        <v>170</v>
      </c>
      <c r="BK136" s="231">
        <f>ROUND(I136*H136,2)</f>
        <v>0</v>
      </c>
      <c r="BL136" s="23" t="s">
        <v>262</v>
      </c>
      <c r="BM136" s="23" t="s">
        <v>2624</v>
      </c>
    </row>
    <row r="137" spans="2:47" s="1" customFormat="1" ht="13.5">
      <c r="B137" s="45"/>
      <c r="C137" s="73"/>
      <c r="D137" s="232" t="s">
        <v>172</v>
      </c>
      <c r="E137" s="73"/>
      <c r="F137" s="233" t="s">
        <v>2344</v>
      </c>
      <c r="G137" s="73"/>
      <c r="H137" s="73"/>
      <c r="I137" s="190"/>
      <c r="J137" s="73"/>
      <c r="K137" s="73"/>
      <c r="L137" s="71"/>
      <c r="M137" s="234"/>
      <c r="N137" s="46"/>
      <c r="O137" s="46"/>
      <c r="P137" s="46"/>
      <c r="Q137" s="46"/>
      <c r="R137" s="46"/>
      <c r="S137" s="46"/>
      <c r="T137" s="94"/>
      <c r="AT137" s="23" t="s">
        <v>172</v>
      </c>
      <c r="AU137" s="23" t="s">
        <v>85</v>
      </c>
    </row>
    <row r="138" spans="2:51" s="11" customFormat="1" ht="13.5">
      <c r="B138" s="235"/>
      <c r="C138" s="236"/>
      <c r="D138" s="232" t="s">
        <v>174</v>
      </c>
      <c r="E138" s="237" t="s">
        <v>21</v>
      </c>
      <c r="F138" s="238" t="s">
        <v>2625</v>
      </c>
      <c r="G138" s="236"/>
      <c r="H138" s="239">
        <v>316</v>
      </c>
      <c r="I138" s="240"/>
      <c r="J138" s="236"/>
      <c r="K138" s="236"/>
      <c r="L138" s="241"/>
      <c r="M138" s="242"/>
      <c r="N138" s="243"/>
      <c r="O138" s="243"/>
      <c r="P138" s="243"/>
      <c r="Q138" s="243"/>
      <c r="R138" s="243"/>
      <c r="S138" s="243"/>
      <c r="T138" s="244"/>
      <c r="AT138" s="245" t="s">
        <v>174</v>
      </c>
      <c r="AU138" s="245" t="s">
        <v>85</v>
      </c>
      <c r="AV138" s="11" t="s">
        <v>85</v>
      </c>
      <c r="AW138" s="11" t="s">
        <v>38</v>
      </c>
      <c r="AX138" s="11" t="s">
        <v>75</v>
      </c>
      <c r="AY138" s="245" t="s">
        <v>163</v>
      </c>
    </row>
    <row r="139" spans="2:51" s="12" customFormat="1" ht="13.5">
      <c r="B139" s="246"/>
      <c r="C139" s="247"/>
      <c r="D139" s="232" t="s">
        <v>174</v>
      </c>
      <c r="E139" s="248" t="s">
        <v>21</v>
      </c>
      <c r="F139" s="249" t="s">
        <v>194</v>
      </c>
      <c r="G139" s="247"/>
      <c r="H139" s="250">
        <v>316</v>
      </c>
      <c r="I139" s="251"/>
      <c r="J139" s="247"/>
      <c r="K139" s="247"/>
      <c r="L139" s="252"/>
      <c r="M139" s="253"/>
      <c r="N139" s="254"/>
      <c r="O139" s="254"/>
      <c r="P139" s="254"/>
      <c r="Q139" s="254"/>
      <c r="R139" s="254"/>
      <c r="S139" s="254"/>
      <c r="T139" s="255"/>
      <c r="AT139" s="256" t="s">
        <v>174</v>
      </c>
      <c r="AU139" s="256" t="s">
        <v>85</v>
      </c>
      <c r="AV139" s="12" t="s">
        <v>170</v>
      </c>
      <c r="AW139" s="12" t="s">
        <v>38</v>
      </c>
      <c r="AX139" s="12" t="s">
        <v>83</v>
      </c>
      <c r="AY139" s="256" t="s">
        <v>163</v>
      </c>
    </row>
    <row r="140" spans="2:65" s="1" customFormat="1" ht="25.5" customHeight="1">
      <c r="B140" s="45"/>
      <c r="C140" s="220" t="s">
        <v>338</v>
      </c>
      <c r="D140" s="220" t="s">
        <v>165</v>
      </c>
      <c r="E140" s="221" t="s">
        <v>2626</v>
      </c>
      <c r="F140" s="222" t="s">
        <v>2627</v>
      </c>
      <c r="G140" s="223" t="s">
        <v>183</v>
      </c>
      <c r="H140" s="224">
        <v>196</v>
      </c>
      <c r="I140" s="225"/>
      <c r="J140" s="226">
        <f>ROUND(I140*H140,2)</f>
        <v>0</v>
      </c>
      <c r="K140" s="222" t="s">
        <v>21</v>
      </c>
      <c r="L140" s="71"/>
      <c r="M140" s="227" t="s">
        <v>21</v>
      </c>
      <c r="N140" s="228" t="s">
        <v>48</v>
      </c>
      <c r="O140" s="46"/>
      <c r="P140" s="229">
        <f>O140*H140</f>
        <v>0</v>
      </c>
      <c r="Q140" s="229">
        <v>0.0002</v>
      </c>
      <c r="R140" s="229">
        <f>Q140*H140</f>
        <v>0.0392</v>
      </c>
      <c r="S140" s="229">
        <v>0</v>
      </c>
      <c r="T140" s="230">
        <f>S140*H140</f>
        <v>0</v>
      </c>
      <c r="AR140" s="23" t="s">
        <v>262</v>
      </c>
      <c r="AT140" s="23" t="s">
        <v>165</v>
      </c>
      <c r="AU140" s="23" t="s">
        <v>85</v>
      </c>
      <c r="AY140" s="23" t="s">
        <v>163</v>
      </c>
      <c r="BE140" s="231">
        <f>IF(N140="základní",J140,0)</f>
        <v>0</v>
      </c>
      <c r="BF140" s="231">
        <f>IF(N140="snížená",J140,0)</f>
        <v>0</v>
      </c>
      <c r="BG140" s="231">
        <f>IF(N140="zákl. přenesená",J140,0)</f>
        <v>0</v>
      </c>
      <c r="BH140" s="231">
        <f>IF(N140="sníž. přenesená",J140,0)</f>
        <v>0</v>
      </c>
      <c r="BI140" s="231">
        <f>IF(N140="nulová",J140,0)</f>
        <v>0</v>
      </c>
      <c r="BJ140" s="23" t="s">
        <v>170</v>
      </c>
      <c r="BK140" s="231">
        <f>ROUND(I140*H140,2)</f>
        <v>0</v>
      </c>
      <c r="BL140" s="23" t="s">
        <v>262</v>
      </c>
      <c r="BM140" s="23" t="s">
        <v>2628</v>
      </c>
    </row>
    <row r="141" spans="2:47" s="1" customFormat="1" ht="13.5">
      <c r="B141" s="45"/>
      <c r="C141" s="73"/>
      <c r="D141" s="232" t="s">
        <v>172</v>
      </c>
      <c r="E141" s="73"/>
      <c r="F141" s="233" t="s">
        <v>2344</v>
      </c>
      <c r="G141" s="73"/>
      <c r="H141" s="73"/>
      <c r="I141" s="190"/>
      <c r="J141" s="73"/>
      <c r="K141" s="73"/>
      <c r="L141" s="71"/>
      <c r="M141" s="234"/>
      <c r="N141" s="46"/>
      <c r="O141" s="46"/>
      <c r="P141" s="46"/>
      <c r="Q141" s="46"/>
      <c r="R141" s="46"/>
      <c r="S141" s="46"/>
      <c r="T141" s="94"/>
      <c r="AT141" s="23" t="s">
        <v>172</v>
      </c>
      <c r="AU141" s="23" t="s">
        <v>85</v>
      </c>
    </row>
    <row r="142" spans="2:51" s="11" customFormat="1" ht="13.5">
      <c r="B142" s="235"/>
      <c r="C142" s="236"/>
      <c r="D142" s="232" t="s">
        <v>174</v>
      </c>
      <c r="E142" s="237" t="s">
        <v>21</v>
      </c>
      <c r="F142" s="238" t="s">
        <v>2629</v>
      </c>
      <c r="G142" s="236"/>
      <c r="H142" s="239">
        <v>50</v>
      </c>
      <c r="I142" s="240"/>
      <c r="J142" s="236"/>
      <c r="K142" s="236"/>
      <c r="L142" s="241"/>
      <c r="M142" s="242"/>
      <c r="N142" s="243"/>
      <c r="O142" s="243"/>
      <c r="P142" s="243"/>
      <c r="Q142" s="243"/>
      <c r="R142" s="243"/>
      <c r="S142" s="243"/>
      <c r="T142" s="244"/>
      <c r="AT142" s="245" t="s">
        <v>174</v>
      </c>
      <c r="AU142" s="245" t="s">
        <v>85</v>
      </c>
      <c r="AV142" s="11" t="s">
        <v>85</v>
      </c>
      <c r="AW142" s="11" t="s">
        <v>38</v>
      </c>
      <c r="AX142" s="11" t="s">
        <v>75</v>
      </c>
      <c r="AY142" s="245" t="s">
        <v>163</v>
      </c>
    </row>
    <row r="143" spans="2:51" s="11" customFormat="1" ht="13.5">
      <c r="B143" s="235"/>
      <c r="C143" s="236"/>
      <c r="D143" s="232" t="s">
        <v>174</v>
      </c>
      <c r="E143" s="237" t="s">
        <v>21</v>
      </c>
      <c r="F143" s="238" t="s">
        <v>2630</v>
      </c>
      <c r="G143" s="236"/>
      <c r="H143" s="239">
        <v>68</v>
      </c>
      <c r="I143" s="240"/>
      <c r="J143" s="236"/>
      <c r="K143" s="236"/>
      <c r="L143" s="241"/>
      <c r="M143" s="242"/>
      <c r="N143" s="243"/>
      <c r="O143" s="243"/>
      <c r="P143" s="243"/>
      <c r="Q143" s="243"/>
      <c r="R143" s="243"/>
      <c r="S143" s="243"/>
      <c r="T143" s="244"/>
      <c r="AT143" s="245" t="s">
        <v>174</v>
      </c>
      <c r="AU143" s="245" t="s">
        <v>85</v>
      </c>
      <c r="AV143" s="11" t="s">
        <v>85</v>
      </c>
      <c r="AW143" s="11" t="s">
        <v>38</v>
      </c>
      <c r="AX143" s="11" t="s">
        <v>75</v>
      </c>
      <c r="AY143" s="245" t="s">
        <v>163</v>
      </c>
    </row>
    <row r="144" spans="2:51" s="11" customFormat="1" ht="13.5">
      <c r="B144" s="235"/>
      <c r="C144" s="236"/>
      <c r="D144" s="232" t="s">
        <v>174</v>
      </c>
      <c r="E144" s="237" t="s">
        <v>21</v>
      </c>
      <c r="F144" s="238" t="s">
        <v>2631</v>
      </c>
      <c r="G144" s="236"/>
      <c r="H144" s="239">
        <v>78</v>
      </c>
      <c r="I144" s="240"/>
      <c r="J144" s="236"/>
      <c r="K144" s="236"/>
      <c r="L144" s="241"/>
      <c r="M144" s="242"/>
      <c r="N144" s="243"/>
      <c r="O144" s="243"/>
      <c r="P144" s="243"/>
      <c r="Q144" s="243"/>
      <c r="R144" s="243"/>
      <c r="S144" s="243"/>
      <c r="T144" s="244"/>
      <c r="AT144" s="245" t="s">
        <v>174</v>
      </c>
      <c r="AU144" s="245" t="s">
        <v>85</v>
      </c>
      <c r="AV144" s="11" t="s">
        <v>85</v>
      </c>
      <c r="AW144" s="11" t="s">
        <v>38</v>
      </c>
      <c r="AX144" s="11" t="s">
        <v>75</v>
      </c>
      <c r="AY144" s="245" t="s">
        <v>163</v>
      </c>
    </row>
    <row r="145" spans="2:51" s="12" customFormat="1" ht="13.5">
      <c r="B145" s="246"/>
      <c r="C145" s="247"/>
      <c r="D145" s="232" t="s">
        <v>174</v>
      </c>
      <c r="E145" s="248" t="s">
        <v>21</v>
      </c>
      <c r="F145" s="249" t="s">
        <v>194</v>
      </c>
      <c r="G145" s="247"/>
      <c r="H145" s="250">
        <v>196</v>
      </c>
      <c r="I145" s="251"/>
      <c r="J145" s="247"/>
      <c r="K145" s="247"/>
      <c r="L145" s="252"/>
      <c r="M145" s="253"/>
      <c r="N145" s="254"/>
      <c r="O145" s="254"/>
      <c r="P145" s="254"/>
      <c r="Q145" s="254"/>
      <c r="R145" s="254"/>
      <c r="S145" s="254"/>
      <c r="T145" s="255"/>
      <c r="AT145" s="256" t="s">
        <v>174</v>
      </c>
      <c r="AU145" s="256" t="s">
        <v>85</v>
      </c>
      <c r="AV145" s="12" t="s">
        <v>170</v>
      </c>
      <c r="AW145" s="12" t="s">
        <v>38</v>
      </c>
      <c r="AX145" s="12" t="s">
        <v>83</v>
      </c>
      <c r="AY145" s="256" t="s">
        <v>163</v>
      </c>
    </row>
    <row r="146" spans="2:65" s="1" customFormat="1" ht="25.5" customHeight="1">
      <c r="B146" s="45"/>
      <c r="C146" s="220" t="s">
        <v>343</v>
      </c>
      <c r="D146" s="220" t="s">
        <v>165</v>
      </c>
      <c r="E146" s="221" t="s">
        <v>2632</v>
      </c>
      <c r="F146" s="222" t="s">
        <v>2633</v>
      </c>
      <c r="G146" s="223" t="s">
        <v>183</v>
      </c>
      <c r="H146" s="224">
        <v>20</v>
      </c>
      <c r="I146" s="225"/>
      <c r="J146" s="226">
        <f>ROUND(I146*H146,2)</f>
        <v>0</v>
      </c>
      <c r="K146" s="222" t="s">
        <v>21</v>
      </c>
      <c r="L146" s="71"/>
      <c r="M146" s="227" t="s">
        <v>21</v>
      </c>
      <c r="N146" s="228" t="s">
        <v>48</v>
      </c>
      <c r="O146" s="46"/>
      <c r="P146" s="229">
        <f>O146*H146</f>
        <v>0</v>
      </c>
      <c r="Q146" s="229">
        <v>0.00024</v>
      </c>
      <c r="R146" s="229">
        <f>Q146*H146</f>
        <v>0.0048000000000000004</v>
      </c>
      <c r="S146" s="229">
        <v>0</v>
      </c>
      <c r="T146" s="230">
        <f>S146*H146</f>
        <v>0</v>
      </c>
      <c r="AR146" s="23" t="s">
        <v>262</v>
      </c>
      <c r="AT146" s="23" t="s">
        <v>165</v>
      </c>
      <c r="AU146" s="23" t="s">
        <v>85</v>
      </c>
      <c r="AY146" s="23" t="s">
        <v>163</v>
      </c>
      <c r="BE146" s="231">
        <f>IF(N146="základní",J146,0)</f>
        <v>0</v>
      </c>
      <c r="BF146" s="231">
        <f>IF(N146="snížená",J146,0)</f>
        <v>0</v>
      </c>
      <c r="BG146" s="231">
        <f>IF(N146="zákl. přenesená",J146,0)</f>
        <v>0</v>
      </c>
      <c r="BH146" s="231">
        <f>IF(N146="sníž. přenesená",J146,0)</f>
        <v>0</v>
      </c>
      <c r="BI146" s="231">
        <f>IF(N146="nulová",J146,0)</f>
        <v>0</v>
      </c>
      <c r="BJ146" s="23" t="s">
        <v>170</v>
      </c>
      <c r="BK146" s="231">
        <f>ROUND(I146*H146,2)</f>
        <v>0</v>
      </c>
      <c r="BL146" s="23" t="s">
        <v>262</v>
      </c>
      <c r="BM146" s="23" t="s">
        <v>2634</v>
      </c>
    </row>
    <row r="147" spans="2:47" s="1" customFormat="1" ht="13.5">
      <c r="B147" s="45"/>
      <c r="C147" s="73"/>
      <c r="D147" s="232" t="s">
        <v>172</v>
      </c>
      <c r="E147" s="73"/>
      <c r="F147" s="233" t="s">
        <v>2344</v>
      </c>
      <c r="G147" s="73"/>
      <c r="H147" s="73"/>
      <c r="I147" s="190"/>
      <c r="J147" s="73"/>
      <c r="K147" s="73"/>
      <c r="L147" s="71"/>
      <c r="M147" s="234"/>
      <c r="N147" s="46"/>
      <c r="O147" s="46"/>
      <c r="P147" s="46"/>
      <c r="Q147" s="46"/>
      <c r="R147" s="46"/>
      <c r="S147" s="46"/>
      <c r="T147" s="94"/>
      <c r="AT147" s="23" t="s">
        <v>172</v>
      </c>
      <c r="AU147" s="23" t="s">
        <v>85</v>
      </c>
    </row>
    <row r="148" spans="2:51" s="11" customFormat="1" ht="13.5">
      <c r="B148" s="235"/>
      <c r="C148" s="236"/>
      <c r="D148" s="232" t="s">
        <v>174</v>
      </c>
      <c r="E148" s="237" t="s">
        <v>21</v>
      </c>
      <c r="F148" s="238" t="s">
        <v>2635</v>
      </c>
      <c r="G148" s="236"/>
      <c r="H148" s="239">
        <v>20</v>
      </c>
      <c r="I148" s="240"/>
      <c r="J148" s="236"/>
      <c r="K148" s="236"/>
      <c r="L148" s="241"/>
      <c r="M148" s="242"/>
      <c r="N148" s="243"/>
      <c r="O148" s="243"/>
      <c r="P148" s="243"/>
      <c r="Q148" s="243"/>
      <c r="R148" s="243"/>
      <c r="S148" s="243"/>
      <c r="T148" s="244"/>
      <c r="AT148" s="245" t="s">
        <v>174</v>
      </c>
      <c r="AU148" s="245" t="s">
        <v>85</v>
      </c>
      <c r="AV148" s="11" t="s">
        <v>85</v>
      </c>
      <c r="AW148" s="11" t="s">
        <v>38</v>
      </c>
      <c r="AX148" s="11" t="s">
        <v>75</v>
      </c>
      <c r="AY148" s="245" t="s">
        <v>163</v>
      </c>
    </row>
    <row r="149" spans="2:51" s="12" customFormat="1" ht="13.5">
      <c r="B149" s="246"/>
      <c r="C149" s="247"/>
      <c r="D149" s="232" t="s">
        <v>174</v>
      </c>
      <c r="E149" s="248" t="s">
        <v>21</v>
      </c>
      <c r="F149" s="249" t="s">
        <v>194</v>
      </c>
      <c r="G149" s="247"/>
      <c r="H149" s="250">
        <v>20</v>
      </c>
      <c r="I149" s="251"/>
      <c r="J149" s="247"/>
      <c r="K149" s="247"/>
      <c r="L149" s="252"/>
      <c r="M149" s="253"/>
      <c r="N149" s="254"/>
      <c r="O149" s="254"/>
      <c r="P149" s="254"/>
      <c r="Q149" s="254"/>
      <c r="R149" s="254"/>
      <c r="S149" s="254"/>
      <c r="T149" s="255"/>
      <c r="AT149" s="256" t="s">
        <v>174</v>
      </c>
      <c r="AU149" s="256" t="s">
        <v>85</v>
      </c>
      <c r="AV149" s="12" t="s">
        <v>170</v>
      </c>
      <c r="AW149" s="12" t="s">
        <v>38</v>
      </c>
      <c r="AX149" s="12" t="s">
        <v>83</v>
      </c>
      <c r="AY149" s="256" t="s">
        <v>163</v>
      </c>
    </row>
    <row r="150" spans="2:65" s="1" customFormat="1" ht="38.25" customHeight="1">
      <c r="B150" s="45"/>
      <c r="C150" s="220" t="s">
        <v>349</v>
      </c>
      <c r="D150" s="220" t="s">
        <v>165</v>
      </c>
      <c r="E150" s="221" t="s">
        <v>2636</v>
      </c>
      <c r="F150" s="222" t="s">
        <v>2637</v>
      </c>
      <c r="G150" s="223" t="s">
        <v>253</v>
      </c>
      <c r="H150" s="224">
        <v>0.394</v>
      </c>
      <c r="I150" s="225"/>
      <c r="J150" s="226">
        <f>ROUND(I150*H150,2)</f>
        <v>0</v>
      </c>
      <c r="K150" s="222" t="s">
        <v>169</v>
      </c>
      <c r="L150" s="71"/>
      <c r="M150" s="227" t="s">
        <v>21</v>
      </c>
      <c r="N150" s="228" t="s">
        <v>48</v>
      </c>
      <c r="O150" s="46"/>
      <c r="P150" s="229">
        <f>O150*H150</f>
        <v>0</v>
      </c>
      <c r="Q150" s="229">
        <v>0</v>
      </c>
      <c r="R150" s="229">
        <f>Q150*H150</f>
        <v>0</v>
      </c>
      <c r="S150" s="229">
        <v>0</v>
      </c>
      <c r="T150" s="230">
        <f>S150*H150</f>
        <v>0</v>
      </c>
      <c r="AR150" s="23" t="s">
        <v>262</v>
      </c>
      <c r="AT150" s="23" t="s">
        <v>165</v>
      </c>
      <c r="AU150" s="23" t="s">
        <v>85</v>
      </c>
      <c r="AY150" s="23" t="s">
        <v>163</v>
      </c>
      <c r="BE150" s="231">
        <f>IF(N150="základní",J150,0)</f>
        <v>0</v>
      </c>
      <c r="BF150" s="231">
        <f>IF(N150="snížená",J150,0)</f>
        <v>0</v>
      </c>
      <c r="BG150" s="231">
        <f>IF(N150="zákl. přenesená",J150,0)</f>
        <v>0</v>
      </c>
      <c r="BH150" s="231">
        <f>IF(N150="sníž. přenesená",J150,0)</f>
        <v>0</v>
      </c>
      <c r="BI150" s="231">
        <f>IF(N150="nulová",J150,0)</f>
        <v>0</v>
      </c>
      <c r="BJ150" s="23" t="s">
        <v>170</v>
      </c>
      <c r="BK150" s="231">
        <f>ROUND(I150*H150,2)</f>
        <v>0</v>
      </c>
      <c r="BL150" s="23" t="s">
        <v>262</v>
      </c>
      <c r="BM150" s="23" t="s">
        <v>2638</v>
      </c>
    </row>
    <row r="151" spans="2:47" s="1" customFormat="1" ht="13.5">
      <c r="B151" s="45"/>
      <c r="C151" s="73"/>
      <c r="D151" s="232" t="s">
        <v>172</v>
      </c>
      <c r="E151" s="73"/>
      <c r="F151" s="233" t="s">
        <v>2091</v>
      </c>
      <c r="G151" s="73"/>
      <c r="H151" s="73"/>
      <c r="I151" s="190"/>
      <c r="J151" s="73"/>
      <c r="K151" s="73"/>
      <c r="L151" s="71"/>
      <c r="M151" s="234"/>
      <c r="N151" s="46"/>
      <c r="O151" s="46"/>
      <c r="P151" s="46"/>
      <c r="Q151" s="46"/>
      <c r="R151" s="46"/>
      <c r="S151" s="46"/>
      <c r="T151" s="94"/>
      <c r="AT151" s="23" t="s">
        <v>172</v>
      </c>
      <c r="AU151" s="23" t="s">
        <v>85</v>
      </c>
    </row>
    <row r="152" spans="2:65" s="1" customFormat="1" ht="38.25" customHeight="1">
      <c r="B152" s="45"/>
      <c r="C152" s="220" t="s">
        <v>354</v>
      </c>
      <c r="D152" s="220" t="s">
        <v>165</v>
      </c>
      <c r="E152" s="221" t="s">
        <v>2639</v>
      </c>
      <c r="F152" s="222" t="s">
        <v>2640</v>
      </c>
      <c r="G152" s="223" t="s">
        <v>253</v>
      </c>
      <c r="H152" s="224">
        <v>0.394</v>
      </c>
      <c r="I152" s="225"/>
      <c r="J152" s="226">
        <f>ROUND(I152*H152,2)</f>
        <v>0</v>
      </c>
      <c r="K152" s="222" t="s">
        <v>169</v>
      </c>
      <c r="L152" s="71"/>
      <c r="M152" s="227" t="s">
        <v>21</v>
      </c>
      <c r="N152" s="228" t="s">
        <v>48</v>
      </c>
      <c r="O152" s="46"/>
      <c r="P152" s="229">
        <f>O152*H152</f>
        <v>0</v>
      </c>
      <c r="Q152" s="229">
        <v>0</v>
      </c>
      <c r="R152" s="229">
        <f>Q152*H152</f>
        <v>0</v>
      </c>
      <c r="S152" s="229">
        <v>0</v>
      </c>
      <c r="T152" s="230">
        <f>S152*H152</f>
        <v>0</v>
      </c>
      <c r="AR152" s="23" t="s">
        <v>262</v>
      </c>
      <c r="AT152" s="23" t="s">
        <v>165</v>
      </c>
      <c r="AU152" s="23" t="s">
        <v>85</v>
      </c>
      <c r="AY152" s="23" t="s">
        <v>163</v>
      </c>
      <c r="BE152" s="231">
        <f>IF(N152="základní",J152,0)</f>
        <v>0</v>
      </c>
      <c r="BF152" s="231">
        <f>IF(N152="snížená",J152,0)</f>
        <v>0</v>
      </c>
      <c r="BG152" s="231">
        <f>IF(N152="zákl. přenesená",J152,0)</f>
        <v>0</v>
      </c>
      <c r="BH152" s="231">
        <f>IF(N152="sníž. přenesená",J152,0)</f>
        <v>0</v>
      </c>
      <c r="BI152" s="231">
        <f>IF(N152="nulová",J152,0)</f>
        <v>0</v>
      </c>
      <c r="BJ152" s="23" t="s">
        <v>170</v>
      </c>
      <c r="BK152" s="231">
        <f>ROUND(I152*H152,2)</f>
        <v>0</v>
      </c>
      <c r="BL152" s="23" t="s">
        <v>262</v>
      </c>
      <c r="BM152" s="23" t="s">
        <v>2641</v>
      </c>
    </row>
    <row r="153" spans="2:47" s="1" customFormat="1" ht="13.5">
      <c r="B153" s="45"/>
      <c r="C153" s="73"/>
      <c r="D153" s="232" t="s">
        <v>172</v>
      </c>
      <c r="E153" s="73"/>
      <c r="F153" s="233" t="s">
        <v>2091</v>
      </c>
      <c r="G153" s="73"/>
      <c r="H153" s="73"/>
      <c r="I153" s="190"/>
      <c r="J153" s="73"/>
      <c r="K153" s="73"/>
      <c r="L153" s="71"/>
      <c r="M153" s="234"/>
      <c r="N153" s="46"/>
      <c r="O153" s="46"/>
      <c r="P153" s="46"/>
      <c r="Q153" s="46"/>
      <c r="R153" s="46"/>
      <c r="S153" s="46"/>
      <c r="T153" s="94"/>
      <c r="AT153" s="23" t="s">
        <v>172</v>
      </c>
      <c r="AU153" s="23" t="s">
        <v>85</v>
      </c>
    </row>
    <row r="154" spans="2:63" s="10" customFormat="1" ht="29.85" customHeight="1">
      <c r="B154" s="204"/>
      <c r="C154" s="205"/>
      <c r="D154" s="206" t="s">
        <v>74</v>
      </c>
      <c r="E154" s="218" t="s">
        <v>2642</v>
      </c>
      <c r="F154" s="218" t="s">
        <v>2643</v>
      </c>
      <c r="G154" s="205"/>
      <c r="H154" s="205"/>
      <c r="I154" s="208"/>
      <c r="J154" s="219">
        <f>BK154</f>
        <v>0</v>
      </c>
      <c r="K154" s="205"/>
      <c r="L154" s="210"/>
      <c r="M154" s="211"/>
      <c r="N154" s="212"/>
      <c r="O154" s="212"/>
      <c r="P154" s="213">
        <f>SUM(P155:P173)</f>
        <v>0</v>
      </c>
      <c r="Q154" s="212"/>
      <c r="R154" s="213">
        <f>SUM(R155:R173)</f>
        <v>0.09604</v>
      </c>
      <c r="S154" s="212"/>
      <c r="T154" s="214">
        <f>SUM(T155:T173)</f>
        <v>0</v>
      </c>
      <c r="AR154" s="215" t="s">
        <v>85</v>
      </c>
      <c r="AT154" s="216" t="s">
        <v>74</v>
      </c>
      <c r="AU154" s="216" t="s">
        <v>83</v>
      </c>
      <c r="AY154" s="215" t="s">
        <v>163</v>
      </c>
      <c r="BK154" s="217">
        <f>SUM(BK155:BK173)</f>
        <v>0</v>
      </c>
    </row>
    <row r="155" spans="2:65" s="1" customFormat="1" ht="16.5" customHeight="1">
      <c r="B155" s="45"/>
      <c r="C155" s="220" t="s">
        <v>359</v>
      </c>
      <c r="D155" s="220" t="s">
        <v>165</v>
      </c>
      <c r="E155" s="221" t="s">
        <v>2644</v>
      </c>
      <c r="F155" s="222" t="s">
        <v>2645</v>
      </c>
      <c r="G155" s="223" t="s">
        <v>756</v>
      </c>
      <c r="H155" s="224">
        <v>106</v>
      </c>
      <c r="I155" s="225"/>
      <c r="J155" s="226">
        <f>ROUND(I155*H155,2)</f>
        <v>0</v>
      </c>
      <c r="K155" s="222" t="s">
        <v>169</v>
      </c>
      <c r="L155" s="71"/>
      <c r="M155" s="227" t="s">
        <v>21</v>
      </c>
      <c r="N155" s="228" t="s">
        <v>48</v>
      </c>
      <c r="O155" s="46"/>
      <c r="P155" s="229">
        <f>O155*H155</f>
        <v>0</v>
      </c>
      <c r="Q155" s="229">
        <v>8E-05</v>
      </c>
      <c r="R155" s="229">
        <f>Q155*H155</f>
        <v>0.008480000000000001</v>
      </c>
      <c r="S155" s="229">
        <v>0</v>
      </c>
      <c r="T155" s="230">
        <f>S155*H155</f>
        <v>0</v>
      </c>
      <c r="AR155" s="23" t="s">
        <v>262</v>
      </c>
      <c r="AT155" s="23" t="s">
        <v>165</v>
      </c>
      <c r="AU155" s="23" t="s">
        <v>85</v>
      </c>
      <c r="AY155" s="23" t="s">
        <v>163</v>
      </c>
      <c r="BE155" s="231">
        <f>IF(N155="základní",J155,0)</f>
        <v>0</v>
      </c>
      <c r="BF155" s="231">
        <f>IF(N155="snížená",J155,0)</f>
        <v>0</v>
      </c>
      <c r="BG155" s="231">
        <f>IF(N155="zákl. přenesená",J155,0)</f>
        <v>0</v>
      </c>
      <c r="BH155" s="231">
        <f>IF(N155="sníž. přenesená",J155,0)</f>
        <v>0</v>
      </c>
      <c r="BI155" s="231">
        <f>IF(N155="nulová",J155,0)</f>
        <v>0</v>
      </c>
      <c r="BJ155" s="23" t="s">
        <v>170</v>
      </c>
      <c r="BK155" s="231">
        <f>ROUND(I155*H155,2)</f>
        <v>0</v>
      </c>
      <c r="BL155" s="23" t="s">
        <v>262</v>
      </c>
      <c r="BM155" s="23" t="s">
        <v>2646</v>
      </c>
    </row>
    <row r="156" spans="2:65" s="1" customFormat="1" ht="16.5" customHeight="1">
      <c r="B156" s="45"/>
      <c r="C156" s="257" t="s">
        <v>366</v>
      </c>
      <c r="D156" s="257" t="s">
        <v>221</v>
      </c>
      <c r="E156" s="258" t="s">
        <v>2647</v>
      </c>
      <c r="F156" s="259" t="s">
        <v>2648</v>
      </c>
      <c r="G156" s="260" t="s">
        <v>756</v>
      </c>
      <c r="H156" s="261">
        <v>106</v>
      </c>
      <c r="I156" s="262"/>
      <c r="J156" s="263">
        <f>ROUND(I156*H156,2)</f>
        <v>0</v>
      </c>
      <c r="K156" s="259" t="s">
        <v>169</v>
      </c>
      <c r="L156" s="264"/>
      <c r="M156" s="265" t="s">
        <v>21</v>
      </c>
      <c r="N156" s="266" t="s">
        <v>48</v>
      </c>
      <c r="O156" s="46"/>
      <c r="P156" s="229">
        <f>O156*H156</f>
        <v>0</v>
      </c>
      <c r="Q156" s="229">
        <v>5E-05</v>
      </c>
      <c r="R156" s="229">
        <f>Q156*H156</f>
        <v>0.0053</v>
      </c>
      <c r="S156" s="229">
        <v>0</v>
      </c>
      <c r="T156" s="230">
        <f>S156*H156</f>
        <v>0</v>
      </c>
      <c r="AR156" s="23" t="s">
        <v>359</v>
      </c>
      <c r="AT156" s="23" t="s">
        <v>221</v>
      </c>
      <c r="AU156" s="23" t="s">
        <v>85</v>
      </c>
      <c r="AY156" s="23" t="s">
        <v>163</v>
      </c>
      <c r="BE156" s="231">
        <f>IF(N156="základní",J156,0)</f>
        <v>0</v>
      </c>
      <c r="BF156" s="231">
        <f>IF(N156="snížená",J156,0)</f>
        <v>0</v>
      </c>
      <c r="BG156" s="231">
        <f>IF(N156="zákl. přenesená",J156,0)</f>
        <v>0</v>
      </c>
      <c r="BH156" s="231">
        <f>IF(N156="sníž. přenesená",J156,0)</f>
        <v>0</v>
      </c>
      <c r="BI156" s="231">
        <f>IF(N156="nulová",J156,0)</f>
        <v>0</v>
      </c>
      <c r="BJ156" s="23" t="s">
        <v>170</v>
      </c>
      <c r="BK156" s="231">
        <f>ROUND(I156*H156,2)</f>
        <v>0</v>
      </c>
      <c r="BL156" s="23" t="s">
        <v>262</v>
      </c>
      <c r="BM156" s="23" t="s">
        <v>2649</v>
      </c>
    </row>
    <row r="157" spans="2:65" s="1" customFormat="1" ht="16.5" customHeight="1">
      <c r="B157" s="45"/>
      <c r="C157" s="257" t="s">
        <v>371</v>
      </c>
      <c r="D157" s="257" t="s">
        <v>221</v>
      </c>
      <c r="E157" s="258" t="s">
        <v>2650</v>
      </c>
      <c r="F157" s="259" t="s">
        <v>2651</v>
      </c>
      <c r="G157" s="260" t="s">
        <v>756</v>
      </c>
      <c r="H157" s="261">
        <v>106</v>
      </c>
      <c r="I157" s="262"/>
      <c r="J157" s="263">
        <f>ROUND(I157*H157,2)</f>
        <v>0</v>
      </c>
      <c r="K157" s="259" t="s">
        <v>21</v>
      </c>
      <c r="L157" s="264"/>
      <c r="M157" s="265" t="s">
        <v>21</v>
      </c>
      <c r="N157" s="266" t="s">
        <v>48</v>
      </c>
      <c r="O157" s="46"/>
      <c r="P157" s="229">
        <f>O157*H157</f>
        <v>0</v>
      </c>
      <c r="Q157" s="229">
        <v>9E-05</v>
      </c>
      <c r="R157" s="229">
        <f>Q157*H157</f>
        <v>0.00954</v>
      </c>
      <c r="S157" s="229">
        <v>0</v>
      </c>
      <c r="T157" s="230">
        <f>S157*H157</f>
        <v>0</v>
      </c>
      <c r="AR157" s="23" t="s">
        <v>359</v>
      </c>
      <c r="AT157" s="23" t="s">
        <v>221</v>
      </c>
      <c r="AU157" s="23" t="s">
        <v>85</v>
      </c>
      <c r="AY157" s="23" t="s">
        <v>163</v>
      </c>
      <c r="BE157" s="231">
        <f>IF(N157="základní",J157,0)</f>
        <v>0</v>
      </c>
      <c r="BF157" s="231">
        <f>IF(N157="snížená",J157,0)</f>
        <v>0</v>
      </c>
      <c r="BG157" s="231">
        <f>IF(N157="zákl. přenesená",J157,0)</f>
        <v>0</v>
      </c>
      <c r="BH157" s="231">
        <f>IF(N157="sníž. přenesená",J157,0)</f>
        <v>0</v>
      </c>
      <c r="BI157" s="231">
        <f>IF(N157="nulová",J157,0)</f>
        <v>0</v>
      </c>
      <c r="BJ157" s="23" t="s">
        <v>170</v>
      </c>
      <c r="BK157" s="231">
        <f>ROUND(I157*H157,2)</f>
        <v>0</v>
      </c>
      <c r="BL157" s="23" t="s">
        <v>262</v>
      </c>
      <c r="BM157" s="23" t="s">
        <v>2652</v>
      </c>
    </row>
    <row r="158" spans="2:65" s="1" customFormat="1" ht="16.5" customHeight="1">
      <c r="B158" s="45"/>
      <c r="C158" s="257" t="s">
        <v>377</v>
      </c>
      <c r="D158" s="257" t="s">
        <v>221</v>
      </c>
      <c r="E158" s="258" t="s">
        <v>2653</v>
      </c>
      <c r="F158" s="259" t="s">
        <v>2654</v>
      </c>
      <c r="G158" s="260" t="s">
        <v>756</v>
      </c>
      <c r="H158" s="261">
        <v>106</v>
      </c>
      <c r="I158" s="262"/>
      <c r="J158" s="263">
        <f>ROUND(I158*H158,2)</f>
        <v>0</v>
      </c>
      <c r="K158" s="259" t="s">
        <v>21</v>
      </c>
      <c r="L158" s="264"/>
      <c r="M158" s="265" t="s">
        <v>21</v>
      </c>
      <c r="N158" s="266" t="s">
        <v>48</v>
      </c>
      <c r="O158" s="46"/>
      <c r="P158" s="229">
        <f>O158*H158</f>
        <v>0</v>
      </c>
      <c r="Q158" s="229">
        <v>0.00023</v>
      </c>
      <c r="R158" s="229">
        <f>Q158*H158</f>
        <v>0.024380000000000002</v>
      </c>
      <c r="S158" s="229">
        <v>0</v>
      </c>
      <c r="T158" s="230">
        <f>S158*H158</f>
        <v>0</v>
      </c>
      <c r="AR158" s="23" t="s">
        <v>359</v>
      </c>
      <c r="AT158" s="23" t="s">
        <v>221</v>
      </c>
      <c r="AU158" s="23" t="s">
        <v>85</v>
      </c>
      <c r="AY158" s="23" t="s">
        <v>163</v>
      </c>
      <c r="BE158" s="231">
        <f>IF(N158="základní",J158,0)</f>
        <v>0</v>
      </c>
      <c r="BF158" s="231">
        <f>IF(N158="snížená",J158,0)</f>
        <v>0</v>
      </c>
      <c r="BG158" s="231">
        <f>IF(N158="zákl. přenesená",J158,0)</f>
        <v>0</v>
      </c>
      <c r="BH158" s="231">
        <f>IF(N158="sníž. přenesená",J158,0)</f>
        <v>0</v>
      </c>
      <c r="BI158" s="231">
        <f>IF(N158="nulová",J158,0)</f>
        <v>0</v>
      </c>
      <c r="BJ158" s="23" t="s">
        <v>170</v>
      </c>
      <c r="BK158" s="231">
        <f>ROUND(I158*H158,2)</f>
        <v>0</v>
      </c>
      <c r="BL158" s="23" t="s">
        <v>262</v>
      </c>
      <c r="BM158" s="23" t="s">
        <v>2655</v>
      </c>
    </row>
    <row r="159" spans="2:65" s="1" customFormat="1" ht="16.5" customHeight="1">
      <c r="B159" s="45"/>
      <c r="C159" s="220" t="s">
        <v>387</v>
      </c>
      <c r="D159" s="220" t="s">
        <v>165</v>
      </c>
      <c r="E159" s="221" t="s">
        <v>2644</v>
      </c>
      <c r="F159" s="222" t="s">
        <v>2645</v>
      </c>
      <c r="G159" s="223" t="s">
        <v>756</v>
      </c>
      <c r="H159" s="224">
        <v>6</v>
      </c>
      <c r="I159" s="225"/>
      <c r="J159" s="226">
        <f>ROUND(I159*H159,2)</f>
        <v>0</v>
      </c>
      <c r="K159" s="222" t="s">
        <v>169</v>
      </c>
      <c r="L159" s="71"/>
      <c r="M159" s="227" t="s">
        <v>21</v>
      </c>
      <c r="N159" s="228" t="s">
        <v>48</v>
      </c>
      <c r="O159" s="46"/>
      <c r="P159" s="229">
        <f>O159*H159</f>
        <v>0</v>
      </c>
      <c r="Q159" s="229">
        <v>8E-05</v>
      </c>
      <c r="R159" s="229">
        <f>Q159*H159</f>
        <v>0.00048000000000000007</v>
      </c>
      <c r="S159" s="229">
        <v>0</v>
      </c>
      <c r="T159" s="230">
        <f>S159*H159</f>
        <v>0</v>
      </c>
      <c r="AR159" s="23" t="s">
        <v>262</v>
      </c>
      <c r="AT159" s="23" t="s">
        <v>165</v>
      </c>
      <c r="AU159" s="23" t="s">
        <v>85</v>
      </c>
      <c r="AY159" s="23" t="s">
        <v>163</v>
      </c>
      <c r="BE159" s="231">
        <f>IF(N159="základní",J159,0)</f>
        <v>0</v>
      </c>
      <c r="BF159" s="231">
        <f>IF(N159="snížená",J159,0)</f>
        <v>0</v>
      </c>
      <c r="BG159" s="231">
        <f>IF(N159="zákl. přenesená",J159,0)</f>
        <v>0</v>
      </c>
      <c r="BH159" s="231">
        <f>IF(N159="sníž. přenesená",J159,0)</f>
        <v>0</v>
      </c>
      <c r="BI159" s="231">
        <f>IF(N159="nulová",J159,0)</f>
        <v>0</v>
      </c>
      <c r="BJ159" s="23" t="s">
        <v>170</v>
      </c>
      <c r="BK159" s="231">
        <f>ROUND(I159*H159,2)</f>
        <v>0</v>
      </c>
      <c r="BL159" s="23" t="s">
        <v>262</v>
      </c>
      <c r="BM159" s="23" t="s">
        <v>2656</v>
      </c>
    </row>
    <row r="160" spans="2:65" s="1" customFormat="1" ht="25.5" customHeight="1">
      <c r="B160" s="45"/>
      <c r="C160" s="257" t="s">
        <v>393</v>
      </c>
      <c r="D160" s="257" t="s">
        <v>221</v>
      </c>
      <c r="E160" s="258" t="s">
        <v>2657</v>
      </c>
      <c r="F160" s="259" t="s">
        <v>2658</v>
      </c>
      <c r="G160" s="260" t="s">
        <v>756</v>
      </c>
      <c r="H160" s="261">
        <v>6</v>
      </c>
      <c r="I160" s="262"/>
      <c r="J160" s="263">
        <f>ROUND(I160*H160,2)</f>
        <v>0</v>
      </c>
      <c r="K160" s="259" t="s">
        <v>169</v>
      </c>
      <c r="L160" s="264"/>
      <c r="M160" s="265" t="s">
        <v>21</v>
      </c>
      <c r="N160" s="266" t="s">
        <v>48</v>
      </c>
      <c r="O160" s="46"/>
      <c r="P160" s="229">
        <f>O160*H160</f>
        <v>0</v>
      </c>
      <c r="Q160" s="229">
        <v>0.00019</v>
      </c>
      <c r="R160" s="229">
        <f>Q160*H160</f>
        <v>0.00114</v>
      </c>
      <c r="S160" s="229">
        <v>0</v>
      </c>
      <c r="T160" s="230">
        <f>S160*H160</f>
        <v>0</v>
      </c>
      <c r="AR160" s="23" t="s">
        <v>359</v>
      </c>
      <c r="AT160" s="23" t="s">
        <v>221</v>
      </c>
      <c r="AU160" s="23" t="s">
        <v>85</v>
      </c>
      <c r="AY160" s="23" t="s">
        <v>163</v>
      </c>
      <c r="BE160" s="231">
        <f>IF(N160="základní",J160,0)</f>
        <v>0</v>
      </c>
      <c r="BF160" s="231">
        <f>IF(N160="snížená",J160,0)</f>
        <v>0</v>
      </c>
      <c r="BG160" s="231">
        <f>IF(N160="zákl. přenesená",J160,0)</f>
        <v>0</v>
      </c>
      <c r="BH160" s="231">
        <f>IF(N160="sníž. přenesená",J160,0)</f>
        <v>0</v>
      </c>
      <c r="BI160" s="231">
        <f>IF(N160="nulová",J160,0)</f>
        <v>0</v>
      </c>
      <c r="BJ160" s="23" t="s">
        <v>170</v>
      </c>
      <c r="BK160" s="231">
        <f>ROUND(I160*H160,2)</f>
        <v>0</v>
      </c>
      <c r="BL160" s="23" t="s">
        <v>262</v>
      </c>
      <c r="BM160" s="23" t="s">
        <v>2659</v>
      </c>
    </row>
    <row r="161" spans="2:65" s="1" customFormat="1" ht="16.5" customHeight="1">
      <c r="B161" s="45"/>
      <c r="C161" s="220" t="s">
        <v>398</v>
      </c>
      <c r="D161" s="220" t="s">
        <v>165</v>
      </c>
      <c r="E161" s="221" t="s">
        <v>2660</v>
      </c>
      <c r="F161" s="222" t="s">
        <v>2661</v>
      </c>
      <c r="G161" s="223" t="s">
        <v>756</v>
      </c>
      <c r="H161" s="224">
        <v>1</v>
      </c>
      <c r="I161" s="225"/>
      <c r="J161" s="226">
        <f>ROUND(I161*H161,2)</f>
        <v>0</v>
      </c>
      <c r="K161" s="222" t="s">
        <v>169</v>
      </c>
      <c r="L161" s="71"/>
      <c r="M161" s="227" t="s">
        <v>21</v>
      </c>
      <c r="N161" s="228" t="s">
        <v>48</v>
      </c>
      <c r="O161" s="46"/>
      <c r="P161" s="229">
        <f>O161*H161</f>
        <v>0</v>
      </c>
      <c r="Q161" s="229">
        <v>0.00013</v>
      </c>
      <c r="R161" s="229">
        <f>Q161*H161</f>
        <v>0.00013</v>
      </c>
      <c r="S161" s="229">
        <v>0</v>
      </c>
      <c r="T161" s="230">
        <f>S161*H161</f>
        <v>0</v>
      </c>
      <c r="AR161" s="23" t="s">
        <v>262</v>
      </c>
      <c r="AT161" s="23" t="s">
        <v>165</v>
      </c>
      <c r="AU161" s="23" t="s">
        <v>85</v>
      </c>
      <c r="AY161" s="23" t="s">
        <v>163</v>
      </c>
      <c r="BE161" s="231">
        <f>IF(N161="základní",J161,0)</f>
        <v>0</v>
      </c>
      <c r="BF161" s="231">
        <f>IF(N161="snížená",J161,0)</f>
        <v>0</v>
      </c>
      <c r="BG161" s="231">
        <f>IF(N161="zákl. přenesená",J161,0)</f>
        <v>0</v>
      </c>
      <c r="BH161" s="231">
        <f>IF(N161="sníž. přenesená",J161,0)</f>
        <v>0</v>
      </c>
      <c r="BI161" s="231">
        <f>IF(N161="nulová",J161,0)</f>
        <v>0</v>
      </c>
      <c r="BJ161" s="23" t="s">
        <v>170</v>
      </c>
      <c r="BK161" s="231">
        <f>ROUND(I161*H161,2)</f>
        <v>0</v>
      </c>
      <c r="BL161" s="23" t="s">
        <v>262</v>
      </c>
      <c r="BM161" s="23" t="s">
        <v>2662</v>
      </c>
    </row>
    <row r="162" spans="2:65" s="1" customFormat="1" ht="16.5" customHeight="1">
      <c r="B162" s="45"/>
      <c r="C162" s="220" t="s">
        <v>409</v>
      </c>
      <c r="D162" s="220" t="s">
        <v>165</v>
      </c>
      <c r="E162" s="221" t="s">
        <v>2663</v>
      </c>
      <c r="F162" s="222" t="s">
        <v>2664</v>
      </c>
      <c r="G162" s="223" t="s">
        <v>756</v>
      </c>
      <c r="H162" s="224">
        <v>2</v>
      </c>
      <c r="I162" s="225"/>
      <c r="J162" s="226">
        <f>ROUND(I162*H162,2)</f>
        <v>0</v>
      </c>
      <c r="K162" s="222" t="s">
        <v>169</v>
      </c>
      <c r="L162" s="71"/>
      <c r="M162" s="227" t="s">
        <v>21</v>
      </c>
      <c r="N162" s="228" t="s">
        <v>48</v>
      </c>
      <c r="O162" s="46"/>
      <c r="P162" s="229">
        <f>O162*H162</f>
        <v>0</v>
      </c>
      <c r="Q162" s="229">
        <v>0.00018</v>
      </c>
      <c r="R162" s="229">
        <f>Q162*H162</f>
        <v>0.00036</v>
      </c>
      <c r="S162" s="229">
        <v>0</v>
      </c>
      <c r="T162" s="230">
        <f>S162*H162</f>
        <v>0</v>
      </c>
      <c r="AR162" s="23" t="s">
        <v>262</v>
      </c>
      <c r="AT162" s="23" t="s">
        <v>165</v>
      </c>
      <c r="AU162" s="23" t="s">
        <v>85</v>
      </c>
      <c r="AY162" s="23" t="s">
        <v>163</v>
      </c>
      <c r="BE162" s="231">
        <f>IF(N162="základní",J162,0)</f>
        <v>0</v>
      </c>
      <c r="BF162" s="231">
        <f>IF(N162="snížená",J162,0)</f>
        <v>0</v>
      </c>
      <c r="BG162" s="231">
        <f>IF(N162="zákl. přenesená",J162,0)</f>
        <v>0</v>
      </c>
      <c r="BH162" s="231">
        <f>IF(N162="sníž. přenesená",J162,0)</f>
        <v>0</v>
      </c>
      <c r="BI162" s="231">
        <f>IF(N162="nulová",J162,0)</f>
        <v>0</v>
      </c>
      <c r="BJ162" s="23" t="s">
        <v>170</v>
      </c>
      <c r="BK162" s="231">
        <f>ROUND(I162*H162,2)</f>
        <v>0</v>
      </c>
      <c r="BL162" s="23" t="s">
        <v>262</v>
      </c>
      <c r="BM162" s="23" t="s">
        <v>2665</v>
      </c>
    </row>
    <row r="163" spans="2:65" s="1" customFormat="1" ht="25.5" customHeight="1">
      <c r="B163" s="45"/>
      <c r="C163" s="220" t="s">
        <v>414</v>
      </c>
      <c r="D163" s="220" t="s">
        <v>165</v>
      </c>
      <c r="E163" s="221" t="s">
        <v>2666</v>
      </c>
      <c r="F163" s="222" t="s">
        <v>2667</v>
      </c>
      <c r="G163" s="223" t="s">
        <v>756</v>
      </c>
      <c r="H163" s="224">
        <v>53</v>
      </c>
      <c r="I163" s="225"/>
      <c r="J163" s="226">
        <f>ROUND(I163*H163,2)</f>
        <v>0</v>
      </c>
      <c r="K163" s="222" t="s">
        <v>169</v>
      </c>
      <c r="L163" s="71"/>
      <c r="M163" s="227" t="s">
        <v>21</v>
      </c>
      <c r="N163" s="228" t="s">
        <v>48</v>
      </c>
      <c r="O163" s="46"/>
      <c r="P163" s="229">
        <f>O163*H163</f>
        <v>0</v>
      </c>
      <c r="Q163" s="229">
        <v>0.0007</v>
      </c>
      <c r="R163" s="229">
        <f>Q163*H163</f>
        <v>0.0371</v>
      </c>
      <c r="S163" s="229">
        <v>0</v>
      </c>
      <c r="T163" s="230">
        <f>S163*H163</f>
        <v>0</v>
      </c>
      <c r="AR163" s="23" t="s">
        <v>262</v>
      </c>
      <c r="AT163" s="23" t="s">
        <v>165</v>
      </c>
      <c r="AU163" s="23" t="s">
        <v>85</v>
      </c>
      <c r="AY163" s="23" t="s">
        <v>163</v>
      </c>
      <c r="BE163" s="231">
        <f>IF(N163="základní",J163,0)</f>
        <v>0</v>
      </c>
      <c r="BF163" s="231">
        <f>IF(N163="snížená",J163,0)</f>
        <v>0</v>
      </c>
      <c r="BG163" s="231">
        <f>IF(N163="zákl. přenesená",J163,0)</f>
        <v>0</v>
      </c>
      <c r="BH163" s="231">
        <f>IF(N163="sníž. přenesená",J163,0)</f>
        <v>0</v>
      </c>
      <c r="BI163" s="231">
        <f>IF(N163="nulová",J163,0)</f>
        <v>0</v>
      </c>
      <c r="BJ163" s="23" t="s">
        <v>170</v>
      </c>
      <c r="BK163" s="231">
        <f>ROUND(I163*H163,2)</f>
        <v>0</v>
      </c>
      <c r="BL163" s="23" t="s">
        <v>262</v>
      </c>
      <c r="BM163" s="23" t="s">
        <v>2668</v>
      </c>
    </row>
    <row r="164" spans="2:65" s="1" customFormat="1" ht="25.5" customHeight="1">
      <c r="B164" s="45"/>
      <c r="C164" s="220" t="s">
        <v>419</v>
      </c>
      <c r="D164" s="220" t="s">
        <v>165</v>
      </c>
      <c r="E164" s="221" t="s">
        <v>2669</v>
      </c>
      <c r="F164" s="222" t="s">
        <v>2670</v>
      </c>
      <c r="G164" s="223" t="s">
        <v>756</v>
      </c>
      <c r="H164" s="224">
        <v>1</v>
      </c>
      <c r="I164" s="225"/>
      <c r="J164" s="226">
        <f>ROUND(I164*H164,2)</f>
        <v>0</v>
      </c>
      <c r="K164" s="222" t="s">
        <v>169</v>
      </c>
      <c r="L164" s="71"/>
      <c r="M164" s="227" t="s">
        <v>21</v>
      </c>
      <c r="N164" s="228" t="s">
        <v>48</v>
      </c>
      <c r="O164" s="46"/>
      <c r="P164" s="229">
        <f>O164*H164</f>
        <v>0</v>
      </c>
      <c r="Q164" s="229">
        <v>0.00019</v>
      </c>
      <c r="R164" s="229">
        <f>Q164*H164</f>
        <v>0.00019</v>
      </c>
      <c r="S164" s="229">
        <v>0</v>
      </c>
      <c r="T164" s="230">
        <f>S164*H164</f>
        <v>0</v>
      </c>
      <c r="AR164" s="23" t="s">
        <v>262</v>
      </c>
      <c r="AT164" s="23" t="s">
        <v>165</v>
      </c>
      <c r="AU164" s="23" t="s">
        <v>85</v>
      </c>
      <c r="AY164" s="23" t="s">
        <v>163</v>
      </c>
      <c r="BE164" s="231">
        <f>IF(N164="základní",J164,0)</f>
        <v>0</v>
      </c>
      <c r="BF164" s="231">
        <f>IF(N164="snížená",J164,0)</f>
        <v>0</v>
      </c>
      <c r="BG164" s="231">
        <f>IF(N164="zákl. přenesená",J164,0)</f>
        <v>0</v>
      </c>
      <c r="BH164" s="231">
        <f>IF(N164="sníž. přenesená",J164,0)</f>
        <v>0</v>
      </c>
      <c r="BI164" s="231">
        <f>IF(N164="nulová",J164,0)</f>
        <v>0</v>
      </c>
      <c r="BJ164" s="23" t="s">
        <v>170</v>
      </c>
      <c r="BK164" s="231">
        <f>ROUND(I164*H164,2)</f>
        <v>0</v>
      </c>
      <c r="BL164" s="23" t="s">
        <v>262</v>
      </c>
      <c r="BM164" s="23" t="s">
        <v>2671</v>
      </c>
    </row>
    <row r="165" spans="2:65" s="1" customFormat="1" ht="25.5" customHeight="1">
      <c r="B165" s="45"/>
      <c r="C165" s="220" t="s">
        <v>423</v>
      </c>
      <c r="D165" s="220" t="s">
        <v>165</v>
      </c>
      <c r="E165" s="221" t="s">
        <v>2672</v>
      </c>
      <c r="F165" s="222" t="s">
        <v>2673</v>
      </c>
      <c r="G165" s="223" t="s">
        <v>756</v>
      </c>
      <c r="H165" s="224">
        <v>2</v>
      </c>
      <c r="I165" s="225"/>
      <c r="J165" s="226">
        <f>ROUND(I165*H165,2)</f>
        <v>0</v>
      </c>
      <c r="K165" s="222" t="s">
        <v>169</v>
      </c>
      <c r="L165" s="71"/>
      <c r="M165" s="227" t="s">
        <v>21</v>
      </c>
      <c r="N165" s="228" t="s">
        <v>48</v>
      </c>
      <c r="O165" s="46"/>
      <c r="P165" s="229">
        <f>O165*H165</f>
        <v>0</v>
      </c>
      <c r="Q165" s="229">
        <v>0.00033</v>
      </c>
      <c r="R165" s="229">
        <f>Q165*H165</f>
        <v>0.00066</v>
      </c>
      <c r="S165" s="229">
        <v>0</v>
      </c>
      <c r="T165" s="230">
        <f>S165*H165</f>
        <v>0</v>
      </c>
      <c r="AR165" s="23" t="s">
        <v>262</v>
      </c>
      <c r="AT165" s="23" t="s">
        <v>165</v>
      </c>
      <c r="AU165" s="23" t="s">
        <v>85</v>
      </c>
      <c r="AY165" s="23" t="s">
        <v>163</v>
      </c>
      <c r="BE165" s="231">
        <f>IF(N165="základní",J165,0)</f>
        <v>0</v>
      </c>
      <c r="BF165" s="231">
        <f>IF(N165="snížená",J165,0)</f>
        <v>0</v>
      </c>
      <c r="BG165" s="231">
        <f>IF(N165="zákl. přenesená",J165,0)</f>
        <v>0</v>
      </c>
      <c r="BH165" s="231">
        <f>IF(N165="sníž. přenesená",J165,0)</f>
        <v>0</v>
      </c>
      <c r="BI165" s="231">
        <f>IF(N165="nulová",J165,0)</f>
        <v>0</v>
      </c>
      <c r="BJ165" s="23" t="s">
        <v>170</v>
      </c>
      <c r="BK165" s="231">
        <f>ROUND(I165*H165,2)</f>
        <v>0</v>
      </c>
      <c r="BL165" s="23" t="s">
        <v>262</v>
      </c>
      <c r="BM165" s="23" t="s">
        <v>2674</v>
      </c>
    </row>
    <row r="166" spans="2:65" s="1" customFormat="1" ht="25.5" customHeight="1">
      <c r="B166" s="45"/>
      <c r="C166" s="220" t="s">
        <v>428</v>
      </c>
      <c r="D166" s="220" t="s">
        <v>165</v>
      </c>
      <c r="E166" s="221" t="s">
        <v>2675</v>
      </c>
      <c r="F166" s="222" t="s">
        <v>2676</v>
      </c>
      <c r="G166" s="223" t="s">
        <v>756</v>
      </c>
      <c r="H166" s="224">
        <v>2</v>
      </c>
      <c r="I166" s="225"/>
      <c r="J166" s="226">
        <f>ROUND(I166*H166,2)</f>
        <v>0</v>
      </c>
      <c r="K166" s="222" t="s">
        <v>169</v>
      </c>
      <c r="L166" s="71"/>
      <c r="M166" s="227" t="s">
        <v>21</v>
      </c>
      <c r="N166" s="228" t="s">
        <v>48</v>
      </c>
      <c r="O166" s="46"/>
      <c r="P166" s="229">
        <f>O166*H166</f>
        <v>0</v>
      </c>
      <c r="Q166" s="229">
        <v>0.00034</v>
      </c>
      <c r="R166" s="229">
        <f>Q166*H166</f>
        <v>0.00068</v>
      </c>
      <c r="S166" s="229">
        <v>0</v>
      </c>
      <c r="T166" s="230">
        <f>S166*H166</f>
        <v>0</v>
      </c>
      <c r="AR166" s="23" t="s">
        <v>262</v>
      </c>
      <c r="AT166" s="23" t="s">
        <v>165</v>
      </c>
      <c r="AU166" s="23" t="s">
        <v>85</v>
      </c>
      <c r="AY166" s="23" t="s">
        <v>163</v>
      </c>
      <c r="BE166" s="231">
        <f>IF(N166="základní",J166,0)</f>
        <v>0</v>
      </c>
      <c r="BF166" s="231">
        <f>IF(N166="snížená",J166,0)</f>
        <v>0</v>
      </c>
      <c r="BG166" s="231">
        <f>IF(N166="zákl. přenesená",J166,0)</f>
        <v>0</v>
      </c>
      <c r="BH166" s="231">
        <f>IF(N166="sníž. přenesená",J166,0)</f>
        <v>0</v>
      </c>
      <c r="BI166" s="231">
        <f>IF(N166="nulová",J166,0)</f>
        <v>0</v>
      </c>
      <c r="BJ166" s="23" t="s">
        <v>170</v>
      </c>
      <c r="BK166" s="231">
        <f>ROUND(I166*H166,2)</f>
        <v>0</v>
      </c>
      <c r="BL166" s="23" t="s">
        <v>262</v>
      </c>
      <c r="BM166" s="23" t="s">
        <v>2677</v>
      </c>
    </row>
    <row r="167" spans="2:65" s="1" customFormat="1" ht="16.5" customHeight="1">
      <c r="B167" s="45"/>
      <c r="C167" s="220" t="s">
        <v>433</v>
      </c>
      <c r="D167" s="220" t="s">
        <v>165</v>
      </c>
      <c r="E167" s="221" t="s">
        <v>2678</v>
      </c>
      <c r="F167" s="222" t="s">
        <v>2679</v>
      </c>
      <c r="G167" s="223" t="s">
        <v>756</v>
      </c>
      <c r="H167" s="224">
        <v>5</v>
      </c>
      <c r="I167" s="225"/>
      <c r="J167" s="226">
        <f>ROUND(I167*H167,2)</f>
        <v>0</v>
      </c>
      <c r="K167" s="222" t="s">
        <v>169</v>
      </c>
      <c r="L167" s="71"/>
      <c r="M167" s="227" t="s">
        <v>21</v>
      </c>
      <c r="N167" s="228" t="s">
        <v>48</v>
      </c>
      <c r="O167" s="46"/>
      <c r="P167" s="229">
        <f>O167*H167</f>
        <v>0</v>
      </c>
      <c r="Q167" s="229">
        <v>0.0005</v>
      </c>
      <c r="R167" s="229">
        <f>Q167*H167</f>
        <v>0.0025</v>
      </c>
      <c r="S167" s="229">
        <v>0</v>
      </c>
      <c r="T167" s="230">
        <f>S167*H167</f>
        <v>0</v>
      </c>
      <c r="AR167" s="23" t="s">
        <v>262</v>
      </c>
      <c r="AT167" s="23" t="s">
        <v>165</v>
      </c>
      <c r="AU167" s="23" t="s">
        <v>85</v>
      </c>
      <c r="AY167" s="23" t="s">
        <v>163</v>
      </c>
      <c r="BE167" s="231">
        <f>IF(N167="základní",J167,0)</f>
        <v>0</v>
      </c>
      <c r="BF167" s="231">
        <f>IF(N167="snížená",J167,0)</f>
        <v>0</v>
      </c>
      <c r="BG167" s="231">
        <f>IF(N167="zákl. přenesená",J167,0)</f>
        <v>0</v>
      </c>
      <c r="BH167" s="231">
        <f>IF(N167="sníž. přenesená",J167,0)</f>
        <v>0</v>
      </c>
      <c r="BI167" s="231">
        <f>IF(N167="nulová",J167,0)</f>
        <v>0</v>
      </c>
      <c r="BJ167" s="23" t="s">
        <v>170</v>
      </c>
      <c r="BK167" s="231">
        <f>ROUND(I167*H167,2)</f>
        <v>0</v>
      </c>
      <c r="BL167" s="23" t="s">
        <v>262</v>
      </c>
      <c r="BM167" s="23" t="s">
        <v>2680</v>
      </c>
    </row>
    <row r="168" spans="2:65" s="1" customFormat="1" ht="25.5" customHeight="1">
      <c r="B168" s="45"/>
      <c r="C168" s="220" t="s">
        <v>439</v>
      </c>
      <c r="D168" s="220" t="s">
        <v>165</v>
      </c>
      <c r="E168" s="221" t="s">
        <v>2681</v>
      </c>
      <c r="F168" s="222" t="s">
        <v>2682</v>
      </c>
      <c r="G168" s="223" t="s">
        <v>756</v>
      </c>
      <c r="H168" s="224">
        <v>10</v>
      </c>
      <c r="I168" s="225"/>
      <c r="J168" s="226">
        <f>ROUND(I168*H168,2)</f>
        <v>0</v>
      </c>
      <c r="K168" s="222" t="s">
        <v>169</v>
      </c>
      <c r="L168" s="71"/>
      <c r="M168" s="227" t="s">
        <v>21</v>
      </c>
      <c r="N168" s="228" t="s">
        <v>48</v>
      </c>
      <c r="O168" s="46"/>
      <c r="P168" s="229">
        <f>O168*H168</f>
        <v>0</v>
      </c>
      <c r="Q168" s="229">
        <v>0.00027</v>
      </c>
      <c r="R168" s="229">
        <f>Q168*H168</f>
        <v>0.0027</v>
      </c>
      <c r="S168" s="229">
        <v>0</v>
      </c>
      <c r="T168" s="230">
        <f>S168*H168</f>
        <v>0</v>
      </c>
      <c r="AR168" s="23" t="s">
        <v>262</v>
      </c>
      <c r="AT168" s="23" t="s">
        <v>165</v>
      </c>
      <c r="AU168" s="23" t="s">
        <v>85</v>
      </c>
      <c r="AY168" s="23" t="s">
        <v>163</v>
      </c>
      <c r="BE168" s="231">
        <f>IF(N168="základní",J168,0)</f>
        <v>0</v>
      </c>
      <c r="BF168" s="231">
        <f>IF(N168="snížená",J168,0)</f>
        <v>0</v>
      </c>
      <c r="BG168" s="231">
        <f>IF(N168="zákl. přenesená",J168,0)</f>
        <v>0</v>
      </c>
      <c r="BH168" s="231">
        <f>IF(N168="sníž. přenesená",J168,0)</f>
        <v>0</v>
      </c>
      <c r="BI168" s="231">
        <f>IF(N168="nulová",J168,0)</f>
        <v>0</v>
      </c>
      <c r="BJ168" s="23" t="s">
        <v>170</v>
      </c>
      <c r="BK168" s="231">
        <f>ROUND(I168*H168,2)</f>
        <v>0</v>
      </c>
      <c r="BL168" s="23" t="s">
        <v>262</v>
      </c>
      <c r="BM168" s="23" t="s">
        <v>2683</v>
      </c>
    </row>
    <row r="169" spans="2:65" s="1" customFormat="1" ht="25.5" customHeight="1">
      <c r="B169" s="45"/>
      <c r="C169" s="220" t="s">
        <v>446</v>
      </c>
      <c r="D169" s="220" t="s">
        <v>165</v>
      </c>
      <c r="E169" s="221" t="s">
        <v>2684</v>
      </c>
      <c r="F169" s="222" t="s">
        <v>2685</v>
      </c>
      <c r="G169" s="223" t="s">
        <v>756</v>
      </c>
      <c r="H169" s="224">
        <v>6</v>
      </c>
      <c r="I169" s="225"/>
      <c r="J169" s="226">
        <f>ROUND(I169*H169,2)</f>
        <v>0</v>
      </c>
      <c r="K169" s="222" t="s">
        <v>169</v>
      </c>
      <c r="L169" s="71"/>
      <c r="M169" s="227" t="s">
        <v>21</v>
      </c>
      <c r="N169" s="228" t="s">
        <v>48</v>
      </c>
      <c r="O169" s="46"/>
      <c r="P169" s="229">
        <f>O169*H169</f>
        <v>0</v>
      </c>
      <c r="Q169" s="229">
        <v>0.0004</v>
      </c>
      <c r="R169" s="229">
        <f>Q169*H169</f>
        <v>0.0024000000000000002</v>
      </c>
      <c r="S169" s="229">
        <v>0</v>
      </c>
      <c r="T169" s="230">
        <f>S169*H169</f>
        <v>0</v>
      </c>
      <c r="AR169" s="23" t="s">
        <v>262</v>
      </c>
      <c r="AT169" s="23" t="s">
        <v>165</v>
      </c>
      <c r="AU169" s="23" t="s">
        <v>85</v>
      </c>
      <c r="AY169" s="23" t="s">
        <v>163</v>
      </c>
      <c r="BE169" s="231">
        <f>IF(N169="základní",J169,0)</f>
        <v>0</v>
      </c>
      <c r="BF169" s="231">
        <f>IF(N169="snížená",J169,0)</f>
        <v>0</v>
      </c>
      <c r="BG169" s="231">
        <f>IF(N169="zákl. přenesená",J169,0)</f>
        <v>0</v>
      </c>
      <c r="BH169" s="231">
        <f>IF(N169="sníž. přenesená",J169,0)</f>
        <v>0</v>
      </c>
      <c r="BI169" s="231">
        <f>IF(N169="nulová",J169,0)</f>
        <v>0</v>
      </c>
      <c r="BJ169" s="23" t="s">
        <v>170</v>
      </c>
      <c r="BK169" s="231">
        <f>ROUND(I169*H169,2)</f>
        <v>0</v>
      </c>
      <c r="BL169" s="23" t="s">
        <v>262</v>
      </c>
      <c r="BM169" s="23" t="s">
        <v>2686</v>
      </c>
    </row>
    <row r="170" spans="2:65" s="1" customFormat="1" ht="38.25" customHeight="1">
      <c r="B170" s="45"/>
      <c r="C170" s="220" t="s">
        <v>452</v>
      </c>
      <c r="D170" s="220" t="s">
        <v>165</v>
      </c>
      <c r="E170" s="221" t="s">
        <v>2687</v>
      </c>
      <c r="F170" s="222" t="s">
        <v>2688</v>
      </c>
      <c r="G170" s="223" t="s">
        <v>253</v>
      </c>
      <c r="H170" s="224">
        <v>0.096</v>
      </c>
      <c r="I170" s="225"/>
      <c r="J170" s="226">
        <f>ROUND(I170*H170,2)</f>
        <v>0</v>
      </c>
      <c r="K170" s="222" t="s">
        <v>169</v>
      </c>
      <c r="L170" s="71"/>
      <c r="M170" s="227" t="s">
        <v>21</v>
      </c>
      <c r="N170" s="228" t="s">
        <v>48</v>
      </c>
      <c r="O170" s="46"/>
      <c r="P170" s="229">
        <f>O170*H170</f>
        <v>0</v>
      </c>
      <c r="Q170" s="229">
        <v>0</v>
      </c>
      <c r="R170" s="229">
        <f>Q170*H170</f>
        <v>0</v>
      </c>
      <c r="S170" s="229">
        <v>0</v>
      </c>
      <c r="T170" s="230">
        <f>S170*H170</f>
        <v>0</v>
      </c>
      <c r="AR170" s="23" t="s">
        <v>262</v>
      </c>
      <c r="AT170" s="23" t="s">
        <v>165</v>
      </c>
      <c r="AU170" s="23" t="s">
        <v>85</v>
      </c>
      <c r="AY170" s="23" t="s">
        <v>163</v>
      </c>
      <c r="BE170" s="231">
        <f>IF(N170="základní",J170,0)</f>
        <v>0</v>
      </c>
      <c r="BF170" s="231">
        <f>IF(N170="snížená",J170,0)</f>
        <v>0</v>
      </c>
      <c r="BG170" s="231">
        <f>IF(N170="zákl. přenesená",J170,0)</f>
        <v>0</v>
      </c>
      <c r="BH170" s="231">
        <f>IF(N170="sníž. přenesená",J170,0)</f>
        <v>0</v>
      </c>
      <c r="BI170" s="231">
        <f>IF(N170="nulová",J170,0)</f>
        <v>0</v>
      </c>
      <c r="BJ170" s="23" t="s">
        <v>170</v>
      </c>
      <c r="BK170" s="231">
        <f>ROUND(I170*H170,2)</f>
        <v>0</v>
      </c>
      <c r="BL170" s="23" t="s">
        <v>262</v>
      </c>
      <c r="BM170" s="23" t="s">
        <v>2689</v>
      </c>
    </row>
    <row r="171" spans="2:47" s="1" customFormat="1" ht="13.5">
      <c r="B171" s="45"/>
      <c r="C171" s="73"/>
      <c r="D171" s="232" t="s">
        <v>172</v>
      </c>
      <c r="E171" s="73"/>
      <c r="F171" s="233" t="s">
        <v>875</v>
      </c>
      <c r="G171" s="73"/>
      <c r="H171" s="73"/>
      <c r="I171" s="190"/>
      <c r="J171" s="73"/>
      <c r="K171" s="73"/>
      <c r="L171" s="71"/>
      <c r="M171" s="234"/>
      <c r="N171" s="46"/>
      <c r="O171" s="46"/>
      <c r="P171" s="46"/>
      <c r="Q171" s="46"/>
      <c r="R171" s="46"/>
      <c r="S171" s="46"/>
      <c r="T171" s="94"/>
      <c r="AT171" s="23" t="s">
        <v>172</v>
      </c>
      <c r="AU171" s="23" t="s">
        <v>85</v>
      </c>
    </row>
    <row r="172" spans="2:65" s="1" customFormat="1" ht="38.25" customHeight="1">
      <c r="B172" s="45"/>
      <c r="C172" s="220" t="s">
        <v>457</v>
      </c>
      <c r="D172" s="220" t="s">
        <v>165</v>
      </c>
      <c r="E172" s="221" t="s">
        <v>2690</v>
      </c>
      <c r="F172" s="222" t="s">
        <v>2691</v>
      </c>
      <c r="G172" s="223" t="s">
        <v>253</v>
      </c>
      <c r="H172" s="224">
        <v>0.096</v>
      </c>
      <c r="I172" s="225"/>
      <c r="J172" s="226">
        <f>ROUND(I172*H172,2)</f>
        <v>0</v>
      </c>
      <c r="K172" s="222" t="s">
        <v>169</v>
      </c>
      <c r="L172" s="71"/>
      <c r="M172" s="227" t="s">
        <v>21</v>
      </c>
      <c r="N172" s="228" t="s">
        <v>48</v>
      </c>
      <c r="O172" s="46"/>
      <c r="P172" s="229">
        <f>O172*H172</f>
        <v>0</v>
      </c>
      <c r="Q172" s="229">
        <v>0</v>
      </c>
      <c r="R172" s="229">
        <f>Q172*H172</f>
        <v>0</v>
      </c>
      <c r="S172" s="229">
        <v>0</v>
      </c>
      <c r="T172" s="230">
        <f>S172*H172</f>
        <v>0</v>
      </c>
      <c r="AR172" s="23" t="s">
        <v>262</v>
      </c>
      <c r="AT172" s="23" t="s">
        <v>165</v>
      </c>
      <c r="AU172" s="23" t="s">
        <v>85</v>
      </c>
      <c r="AY172" s="23" t="s">
        <v>163</v>
      </c>
      <c r="BE172" s="231">
        <f>IF(N172="základní",J172,0)</f>
        <v>0</v>
      </c>
      <c r="BF172" s="231">
        <f>IF(N172="snížená",J172,0)</f>
        <v>0</v>
      </c>
      <c r="BG172" s="231">
        <f>IF(N172="zákl. přenesená",J172,0)</f>
        <v>0</v>
      </c>
      <c r="BH172" s="231">
        <f>IF(N172="sníž. přenesená",J172,0)</f>
        <v>0</v>
      </c>
      <c r="BI172" s="231">
        <f>IF(N172="nulová",J172,0)</f>
        <v>0</v>
      </c>
      <c r="BJ172" s="23" t="s">
        <v>170</v>
      </c>
      <c r="BK172" s="231">
        <f>ROUND(I172*H172,2)</f>
        <v>0</v>
      </c>
      <c r="BL172" s="23" t="s">
        <v>262</v>
      </c>
      <c r="BM172" s="23" t="s">
        <v>2692</v>
      </c>
    </row>
    <row r="173" spans="2:47" s="1" customFormat="1" ht="13.5">
      <c r="B173" s="45"/>
      <c r="C173" s="73"/>
      <c r="D173" s="232" t="s">
        <v>172</v>
      </c>
      <c r="E173" s="73"/>
      <c r="F173" s="233" t="s">
        <v>875</v>
      </c>
      <c r="G173" s="73"/>
      <c r="H173" s="73"/>
      <c r="I173" s="190"/>
      <c r="J173" s="73"/>
      <c r="K173" s="73"/>
      <c r="L173" s="71"/>
      <c r="M173" s="234"/>
      <c r="N173" s="46"/>
      <c r="O173" s="46"/>
      <c r="P173" s="46"/>
      <c r="Q173" s="46"/>
      <c r="R173" s="46"/>
      <c r="S173" s="46"/>
      <c r="T173" s="94"/>
      <c r="AT173" s="23" t="s">
        <v>172</v>
      </c>
      <c r="AU173" s="23" t="s">
        <v>85</v>
      </c>
    </row>
    <row r="174" spans="2:63" s="10" customFormat="1" ht="29.85" customHeight="1">
      <c r="B174" s="204"/>
      <c r="C174" s="205"/>
      <c r="D174" s="206" t="s">
        <v>74</v>
      </c>
      <c r="E174" s="218" t="s">
        <v>2693</v>
      </c>
      <c r="F174" s="218" t="s">
        <v>2694</v>
      </c>
      <c r="G174" s="205"/>
      <c r="H174" s="205"/>
      <c r="I174" s="208"/>
      <c r="J174" s="219">
        <f>BK174</f>
        <v>0</v>
      </c>
      <c r="K174" s="205"/>
      <c r="L174" s="210"/>
      <c r="M174" s="211"/>
      <c r="N174" s="212"/>
      <c r="O174" s="212"/>
      <c r="P174" s="213">
        <f>SUM(P175:P193)</f>
        <v>0</v>
      </c>
      <c r="Q174" s="212"/>
      <c r="R174" s="213">
        <f>SUM(R175:R193)</f>
        <v>1.10969</v>
      </c>
      <c r="S174" s="212"/>
      <c r="T174" s="214">
        <f>SUM(T175:T193)</f>
        <v>0</v>
      </c>
      <c r="AR174" s="215" t="s">
        <v>85</v>
      </c>
      <c r="AT174" s="216" t="s">
        <v>74</v>
      </c>
      <c r="AU174" s="216" t="s">
        <v>83</v>
      </c>
      <c r="AY174" s="215" t="s">
        <v>163</v>
      </c>
      <c r="BK174" s="217">
        <f>SUM(BK175:BK193)</f>
        <v>0</v>
      </c>
    </row>
    <row r="175" spans="2:65" s="1" customFormat="1" ht="38.25" customHeight="1">
      <c r="B175" s="45"/>
      <c r="C175" s="220" t="s">
        <v>462</v>
      </c>
      <c r="D175" s="220" t="s">
        <v>165</v>
      </c>
      <c r="E175" s="221" t="s">
        <v>2695</v>
      </c>
      <c r="F175" s="222" t="s">
        <v>2696</v>
      </c>
      <c r="G175" s="223" t="s">
        <v>756</v>
      </c>
      <c r="H175" s="224">
        <v>2</v>
      </c>
      <c r="I175" s="225"/>
      <c r="J175" s="226">
        <f>ROUND(I175*H175,2)</f>
        <v>0</v>
      </c>
      <c r="K175" s="222" t="s">
        <v>169</v>
      </c>
      <c r="L175" s="71"/>
      <c r="M175" s="227" t="s">
        <v>21</v>
      </c>
      <c r="N175" s="228" t="s">
        <v>48</v>
      </c>
      <c r="O175" s="46"/>
      <c r="P175" s="229">
        <f>O175*H175</f>
        <v>0</v>
      </c>
      <c r="Q175" s="229">
        <v>0.01075</v>
      </c>
      <c r="R175" s="229">
        <f>Q175*H175</f>
        <v>0.0215</v>
      </c>
      <c r="S175" s="229">
        <v>0</v>
      </c>
      <c r="T175" s="230">
        <f>S175*H175</f>
        <v>0</v>
      </c>
      <c r="AR175" s="23" t="s">
        <v>262</v>
      </c>
      <c r="AT175" s="23" t="s">
        <v>165</v>
      </c>
      <c r="AU175" s="23" t="s">
        <v>85</v>
      </c>
      <c r="AY175" s="23" t="s">
        <v>163</v>
      </c>
      <c r="BE175" s="231">
        <f>IF(N175="základní",J175,0)</f>
        <v>0</v>
      </c>
      <c r="BF175" s="231">
        <f>IF(N175="snížená",J175,0)</f>
        <v>0</v>
      </c>
      <c r="BG175" s="231">
        <f>IF(N175="zákl. přenesená",J175,0)</f>
        <v>0</v>
      </c>
      <c r="BH175" s="231">
        <f>IF(N175="sníž. přenesená",J175,0)</f>
        <v>0</v>
      </c>
      <c r="BI175" s="231">
        <f>IF(N175="nulová",J175,0)</f>
        <v>0</v>
      </c>
      <c r="BJ175" s="23" t="s">
        <v>170</v>
      </c>
      <c r="BK175" s="231">
        <f>ROUND(I175*H175,2)</f>
        <v>0</v>
      </c>
      <c r="BL175" s="23" t="s">
        <v>262</v>
      </c>
      <c r="BM175" s="23" t="s">
        <v>2697</v>
      </c>
    </row>
    <row r="176" spans="2:65" s="1" customFormat="1" ht="38.25" customHeight="1">
      <c r="B176" s="45"/>
      <c r="C176" s="220" t="s">
        <v>468</v>
      </c>
      <c r="D176" s="220" t="s">
        <v>165</v>
      </c>
      <c r="E176" s="221" t="s">
        <v>2698</v>
      </c>
      <c r="F176" s="222" t="s">
        <v>2699</v>
      </c>
      <c r="G176" s="223" t="s">
        <v>756</v>
      </c>
      <c r="H176" s="224">
        <v>2</v>
      </c>
      <c r="I176" s="225"/>
      <c r="J176" s="226">
        <f>ROUND(I176*H176,2)</f>
        <v>0</v>
      </c>
      <c r="K176" s="222" t="s">
        <v>169</v>
      </c>
      <c r="L176" s="71"/>
      <c r="M176" s="227" t="s">
        <v>21</v>
      </c>
      <c r="N176" s="228" t="s">
        <v>48</v>
      </c>
      <c r="O176" s="46"/>
      <c r="P176" s="229">
        <f>O176*H176</f>
        <v>0</v>
      </c>
      <c r="Q176" s="229">
        <v>0.01246</v>
      </c>
      <c r="R176" s="229">
        <f>Q176*H176</f>
        <v>0.02492</v>
      </c>
      <c r="S176" s="229">
        <v>0</v>
      </c>
      <c r="T176" s="230">
        <f>S176*H176</f>
        <v>0</v>
      </c>
      <c r="AR176" s="23" t="s">
        <v>262</v>
      </c>
      <c r="AT176" s="23" t="s">
        <v>165</v>
      </c>
      <c r="AU176" s="23" t="s">
        <v>85</v>
      </c>
      <c r="AY176" s="23" t="s">
        <v>163</v>
      </c>
      <c r="BE176" s="231">
        <f>IF(N176="základní",J176,0)</f>
        <v>0</v>
      </c>
      <c r="BF176" s="231">
        <f>IF(N176="snížená",J176,0)</f>
        <v>0</v>
      </c>
      <c r="BG176" s="231">
        <f>IF(N176="zákl. přenesená",J176,0)</f>
        <v>0</v>
      </c>
      <c r="BH176" s="231">
        <f>IF(N176="sníž. přenesená",J176,0)</f>
        <v>0</v>
      </c>
      <c r="BI176" s="231">
        <f>IF(N176="nulová",J176,0)</f>
        <v>0</v>
      </c>
      <c r="BJ176" s="23" t="s">
        <v>170</v>
      </c>
      <c r="BK176" s="231">
        <f>ROUND(I176*H176,2)</f>
        <v>0</v>
      </c>
      <c r="BL176" s="23" t="s">
        <v>262</v>
      </c>
      <c r="BM176" s="23" t="s">
        <v>2700</v>
      </c>
    </row>
    <row r="177" spans="2:65" s="1" customFormat="1" ht="38.25" customHeight="1">
      <c r="B177" s="45"/>
      <c r="C177" s="220" t="s">
        <v>474</v>
      </c>
      <c r="D177" s="220" t="s">
        <v>165</v>
      </c>
      <c r="E177" s="221" t="s">
        <v>2701</v>
      </c>
      <c r="F177" s="222" t="s">
        <v>2702</v>
      </c>
      <c r="G177" s="223" t="s">
        <v>756</v>
      </c>
      <c r="H177" s="224">
        <v>2</v>
      </c>
      <c r="I177" s="225"/>
      <c r="J177" s="226">
        <f>ROUND(I177*H177,2)</f>
        <v>0</v>
      </c>
      <c r="K177" s="222" t="s">
        <v>169</v>
      </c>
      <c r="L177" s="71"/>
      <c r="M177" s="227" t="s">
        <v>21</v>
      </c>
      <c r="N177" s="228" t="s">
        <v>48</v>
      </c>
      <c r="O177" s="46"/>
      <c r="P177" s="229">
        <f>O177*H177</f>
        <v>0</v>
      </c>
      <c r="Q177" s="229">
        <v>0.02614</v>
      </c>
      <c r="R177" s="229">
        <f>Q177*H177</f>
        <v>0.05228</v>
      </c>
      <c r="S177" s="229">
        <v>0</v>
      </c>
      <c r="T177" s="230">
        <f>S177*H177</f>
        <v>0</v>
      </c>
      <c r="AR177" s="23" t="s">
        <v>262</v>
      </c>
      <c r="AT177" s="23" t="s">
        <v>165</v>
      </c>
      <c r="AU177" s="23" t="s">
        <v>85</v>
      </c>
      <c r="AY177" s="23" t="s">
        <v>163</v>
      </c>
      <c r="BE177" s="231">
        <f>IF(N177="základní",J177,0)</f>
        <v>0</v>
      </c>
      <c r="BF177" s="231">
        <f>IF(N177="snížená",J177,0)</f>
        <v>0</v>
      </c>
      <c r="BG177" s="231">
        <f>IF(N177="zákl. přenesená",J177,0)</f>
        <v>0</v>
      </c>
      <c r="BH177" s="231">
        <f>IF(N177="sníž. přenesená",J177,0)</f>
        <v>0</v>
      </c>
      <c r="BI177" s="231">
        <f>IF(N177="nulová",J177,0)</f>
        <v>0</v>
      </c>
      <c r="BJ177" s="23" t="s">
        <v>170</v>
      </c>
      <c r="BK177" s="231">
        <f>ROUND(I177*H177,2)</f>
        <v>0</v>
      </c>
      <c r="BL177" s="23" t="s">
        <v>262</v>
      </c>
      <c r="BM177" s="23" t="s">
        <v>2703</v>
      </c>
    </row>
    <row r="178" spans="2:65" s="1" customFormat="1" ht="38.25" customHeight="1">
      <c r="B178" s="45"/>
      <c r="C178" s="220" t="s">
        <v>479</v>
      </c>
      <c r="D178" s="220" t="s">
        <v>165</v>
      </c>
      <c r="E178" s="221" t="s">
        <v>2704</v>
      </c>
      <c r="F178" s="222" t="s">
        <v>2705</v>
      </c>
      <c r="G178" s="223" t="s">
        <v>756</v>
      </c>
      <c r="H178" s="224">
        <v>8</v>
      </c>
      <c r="I178" s="225"/>
      <c r="J178" s="226">
        <f>ROUND(I178*H178,2)</f>
        <v>0</v>
      </c>
      <c r="K178" s="222" t="s">
        <v>169</v>
      </c>
      <c r="L178" s="71"/>
      <c r="M178" s="227" t="s">
        <v>21</v>
      </c>
      <c r="N178" s="228" t="s">
        <v>48</v>
      </c>
      <c r="O178" s="46"/>
      <c r="P178" s="229">
        <f>O178*H178</f>
        <v>0</v>
      </c>
      <c r="Q178" s="229">
        <v>0.01035</v>
      </c>
      <c r="R178" s="229">
        <f>Q178*H178</f>
        <v>0.0828</v>
      </c>
      <c r="S178" s="229">
        <v>0</v>
      </c>
      <c r="T178" s="230">
        <f>S178*H178</f>
        <v>0</v>
      </c>
      <c r="AR178" s="23" t="s">
        <v>262</v>
      </c>
      <c r="AT178" s="23" t="s">
        <v>165</v>
      </c>
      <c r="AU178" s="23" t="s">
        <v>85</v>
      </c>
      <c r="AY178" s="23" t="s">
        <v>163</v>
      </c>
      <c r="BE178" s="231">
        <f>IF(N178="základní",J178,0)</f>
        <v>0</v>
      </c>
      <c r="BF178" s="231">
        <f>IF(N178="snížená",J178,0)</f>
        <v>0</v>
      </c>
      <c r="BG178" s="231">
        <f>IF(N178="zákl. přenesená",J178,0)</f>
        <v>0</v>
      </c>
      <c r="BH178" s="231">
        <f>IF(N178="sníž. přenesená",J178,0)</f>
        <v>0</v>
      </c>
      <c r="BI178" s="231">
        <f>IF(N178="nulová",J178,0)</f>
        <v>0</v>
      </c>
      <c r="BJ178" s="23" t="s">
        <v>170</v>
      </c>
      <c r="BK178" s="231">
        <f>ROUND(I178*H178,2)</f>
        <v>0</v>
      </c>
      <c r="BL178" s="23" t="s">
        <v>262</v>
      </c>
      <c r="BM178" s="23" t="s">
        <v>2706</v>
      </c>
    </row>
    <row r="179" spans="2:65" s="1" customFormat="1" ht="38.25" customHeight="1">
      <c r="B179" s="45"/>
      <c r="C179" s="220" t="s">
        <v>484</v>
      </c>
      <c r="D179" s="220" t="s">
        <v>165</v>
      </c>
      <c r="E179" s="221" t="s">
        <v>2707</v>
      </c>
      <c r="F179" s="222" t="s">
        <v>2708</v>
      </c>
      <c r="G179" s="223" t="s">
        <v>756</v>
      </c>
      <c r="H179" s="224">
        <v>1</v>
      </c>
      <c r="I179" s="225"/>
      <c r="J179" s="226">
        <f>ROUND(I179*H179,2)</f>
        <v>0</v>
      </c>
      <c r="K179" s="222" t="s">
        <v>169</v>
      </c>
      <c r="L179" s="71"/>
      <c r="M179" s="227" t="s">
        <v>21</v>
      </c>
      <c r="N179" s="228" t="s">
        <v>48</v>
      </c>
      <c r="O179" s="46"/>
      <c r="P179" s="229">
        <f>O179*H179</f>
        <v>0</v>
      </c>
      <c r="Q179" s="229">
        <v>0.01245</v>
      </c>
      <c r="R179" s="229">
        <f>Q179*H179</f>
        <v>0.01245</v>
      </c>
      <c r="S179" s="229">
        <v>0</v>
      </c>
      <c r="T179" s="230">
        <f>S179*H179</f>
        <v>0</v>
      </c>
      <c r="AR179" s="23" t="s">
        <v>262</v>
      </c>
      <c r="AT179" s="23" t="s">
        <v>165</v>
      </c>
      <c r="AU179" s="23" t="s">
        <v>85</v>
      </c>
      <c r="AY179" s="23" t="s">
        <v>163</v>
      </c>
      <c r="BE179" s="231">
        <f>IF(N179="základní",J179,0)</f>
        <v>0</v>
      </c>
      <c r="BF179" s="231">
        <f>IF(N179="snížená",J179,0)</f>
        <v>0</v>
      </c>
      <c r="BG179" s="231">
        <f>IF(N179="zákl. přenesená",J179,0)</f>
        <v>0</v>
      </c>
      <c r="BH179" s="231">
        <f>IF(N179="sníž. přenesená",J179,0)</f>
        <v>0</v>
      </c>
      <c r="BI179" s="231">
        <f>IF(N179="nulová",J179,0)</f>
        <v>0</v>
      </c>
      <c r="BJ179" s="23" t="s">
        <v>170</v>
      </c>
      <c r="BK179" s="231">
        <f>ROUND(I179*H179,2)</f>
        <v>0</v>
      </c>
      <c r="BL179" s="23" t="s">
        <v>262</v>
      </c>
      <c r="BM179" s="23" t="s">
        <v>2709</v>
      </c>
    </row>
    <row r="180" spans="2:65" s="1" customFormat="1" ht="38.25" customHeight="1">
      <c r="B180" s="45"/>
      <c r="C180" s="220" t="s">
        <v>489</v>
      </c>
      <c r="D180" s="220" t="s">
        <v>165</v>
      </c>
      <c r="E180" s="221" t="s">
        <v>2710</v>
      </c>
      <c r="F180" s="222" t="s">
        <v>2711</v>
      </c>
      <c r="G180" s="223" t="s">
        <v>756</v>
      </c>
      <c r="H180" s="224">
        <v>4</v>
      </c>
      <c r="I180" s="225"/>
      <c r="J180" s="226">
        <f>ROUND(I180*H180,2)</f>
        <v>0</v>
      </c>
      <c r="K180" s="222" t="s">
        <v>169</v>
      </c>
      <c r="L180" s="71"/>
      <c r="M180" s="227" t="s">
        <v>21</v>
      </c>
      <c r="N180" s="228" t="s">
        <v>48</v>
      </c>
      <c r="O180" s="46"/>
      <c r="P180" s="229">
        <f>O180*H180</f>
        <v>0</v>
      </c>
      <c r="Q180" s="229">
        <v>0.0145</v>
      </c>
      <c r="R180" s="229">
        <f>Q180*H180</f>
        <v>0.058</v>
      </c>
      <c r="S180" s="229">
        <v>0</v>
      </c>
      <c r="T180" s="230">
        <f>S180*H180</f>
        <v>0</v>
      </c>
      <c r="AR180" s="23" t="s">
        <v>262</v>
      </c>
      <c r="AT180" s="23" t="s">
        <v>165</v>
      </c>
      <c r="AU180" s="23" t="s">
        <v>85</v>
      </c>
      <c r="AY180" s="23" t="s">
        <v>163</v>
      </c>
      <c r="BE180" s="231">
        <f>IF(N180="základní",J180,0)</f>
        <v>0</v>
      </c>
      <c r="BF180" s="231">
        <f>IF(N180="snížená",J180,0)</f>
        <v>0</v>
      </c>
      <c r="BG180" s="231">
        <f>IF(N180="zákl. přenesená",J180,0)</f>
        <v>0</v>
      </c>
      <c r="BH180" s="231">
        <f>IF(N180="sníž. přenesená",J180,0)</f>
        <v>0</v>
      </c>
      <c r="BI180" s="231">
        <f>IF(N180="nulová",J180,0)</f>
        <v>0</v>
      </c>
      <c r="BJ180" s="23" t="s">
        <v>170</v>
      </c>
      <c r="BK180" s="231">
        <f>ROUND(I180*H180,2)</f>
        <v>0</v>
      </c>
      <c r="BL180" s="23" t="s">
        <v>262</v>
      </c>
      <c r="BM180" s="23" t="s">
        <v>2712</v>
      </c>
    </row>
    <row r="181" spans="2:65" s="1" customFormat="1" ht="38.25" customHeight="1">
      <c r="B181" s="45"/>
      <c r="C181" s="220" t="s">
        <v>493</v>
      </c>
      <c r="D181" s="220" t="s">
        <v>165</v>
      </c>
      <c r="E181" s="221" t="s">
        <v>2713</v>
      </c>
      <c r="F181" s="222" t="s">
        <v>2714</v>
      </c>
      <c r="G181" s="223" t="s">
        <v>756</v>
      </c>
      <c r="H181" s="224">
        <v>2</v>
      </c>
      <c r="I181" s="225"/>
      <c r="J181" s="226">
        <f>ROUND(I181*H181,2)</f>
        <v>0</v>
      </c>
      <c r="K181" s="222" t="s">
        <v>169</v>
      </c>
      <c r="L181" s="71"/>
      <c r="M181" s="227" t="s">
        <v>21</v>
      </c>
      <c r="N181" s="228" t="s">
        <v>48</v>
      </c>
      <c r="O181" s="46"/>
      <c r="P181" s="229">
        <f>O181*H181</f>
        <v>0</v>
      </c>
      <c r="Q181" s="229">
        <v>0.01655</v>
      </c>
      <c r="R181" s="229">
        <f>Q181*H181</f>
        <v>0.0331</v>
      </c>
      <c r="S181" s="229">
        <v>0</v>
      </c>
      <c r="T181" s="230">
        <f>S181*H181</f>
        <v>0</v>
      </c>
      <c r="AR181" s="23" t="s">
        <v>262</v>
      </c>
      <c r="AT181" s="23" t="s">
        <v>165</v>
      </c>
      <c r="AU181" s="23" t="s">
        <v>85</v>
      </c>
      <c r="AY181" s="23" t="s">
        <v>163</v>
      </c>
      <c r="BE181" s="231">
        <f>IF(N181="základní",J181,0)</f>
        <v>0</v>
      </c>
      <c r="BF181" s="231">
        <f>IF(N181="snížená",J181,0)</f>
        <v>0</v>
      </c>
      <c r="BG181" s="231">
        <f>IF(N181="zákl. přenesená",J181,0)</f>
        <v>0</v>
      </c>
      <c r="BH181" s="231">
        <f>IF(N181="sníž. přenesená",J181,0)</f>
        <v>0</v>
      </c>
      <c r="BI181" s="231">
        <f>IF(N181="nulová",J181,0)</f>
        <v>0</v>
      </c>
      <c r="BJ181" s="23" t="s">
        <v>170</v>
      </c>
      <c r="BK181" s="231">
        <f>ROUND(I181*H181,2)</f>
        <v>0</v>
      </c>
      <c r="BL181" s="23" t="s">
        <v>262</v>
      </c>
      <c r="BM181" s="23" t="s">
        <v>2715</v>
      </c>
    </row>
    <row r="182" spans="2:65" s="1" customFormat="1" ht="38.25" customHeight="1">
      <c r="B182" s="45"/>
      <c r="C182" s="220" t="s">
        <v>497</v>
      </c>
      <c r="D182" s="220" t="s">
        <v>165</v>
      </c>
      <c r="E182" s="221" t="s">
        <v>2716</v>
      </c>
      <c r="F182" s="222" t="s">
        <v>2717</v>
      </c>
      <c r="G182" s="223" t="s">
        <v>756</v>
      </c>
      <c r="H182" s="224">
        <v>5</v>
      </c>
      <c r="I182" s="225"/>
      <c r="J182" s="226">
        <f>ROUND(I182*H182,2)</f>
        <v>0</v>
      </c>
      <c r="K182" s="222" t="s">
        <v>169</v>
      </c>
      <c r="L182" s="71"/>
      <c r="M182" s="227" t="s">
        <v>21</v>
      </c>
      <c r="N182" s="228" t="s">
        <v>48</v>
      </c>
      <c r="O182" s="46"/>
      <c r="P182" s="229">
        <f>O182*H182</f>
        <v>0</v>
      </c>
      <c r="Q182" s="229">
        <v>0.0186</v>
      </c>
      <c r="R182" s="229">
        <f>Q182*H182</f>
        <v>0.093</v>
      </c>
      <c r="S182" s="229">
        <v>0</v>
      </c>
      <c r="T182" s="230">
        <f>S182*H182</f>
        <v>0</v>
      </c>
      <c r="AR182" s="23" t="s">
        <v>262</v>
      </c>
      <c r="AT182" s="23" t="s">
        <v>165</v>
      </c>
      <c r="AU182" s="23" t="s">
        <v>85</v>
      </c>
      <c r="AY182" s="23" t="s">
        <v>163</v>
      </c>
      <c r="BE182" s="231">
        <f>IF(N182="základní",J182,0)</f>
        <v>0</v>
      </c>
      <c r="BF182" s="231">
        <f>IF(N182="snížená",J182,0)</f>
        <v>0</v>
      </c>
      <c r="BG182" s="231">
        <f>IF(N182="zákl. přenesená",J182,0)</f>
        <v>0</v>
      </c>
      <c r="BH182" s="231">
        <f>IF(N182="sníž. přenesená",J182,0)</f>
        <v>0</v>
      </c>
      <c r="BI182" s="231">
        <f>IF(N182="nulová",J182,0)</f>
        <v>0</v>
      </c>
      <c r="BJ182" s="23" t="s">
        <v>170</v>
      </c>
      <c r="BK182" s="231">
        <f>ROUND(I182*H182,2)</f>
        <v>0</v>
      </c>
      <c r="BL182" s="23" t="s">
        <v>262</v>
      </c>
      <c r="BM182" s="23" t="s">
        <v>2718</v>
      </c>
    </row>
    <row r="183" spans="2:65" s="1" customFormat="1" ht="38.25" customHeight="1">
      <c r="B183" s="45"/>
      <c r="C183" s="220" t="s">
        <v>502</v>
      </c>
      <c r="D183" s="220" t="s">
        <v>165</v>
      </c>
      <c r="E183" s="221" t="s">
        <v>2719</v>
      </c>
      <c r="F183" s="222" t="s">
        <v>2720</v>
      </c>
      <c r="G183" s="223" t="s">
        <v>756</v>
      </c>
      <c r="H183" s="224">
        <v>5</v>
      </c>
      <c r="I183" s="225"/>
      <c r="J183" s="226">
        <f>ROUND(I183*H183,2)</f>
        <v>0</v>
      </c>
      <c r="K183" s="222" t="s">
        <v>169</v>
      </c>
      <c r="L183" s="71"/>
      <c r="M183" s="227" t="s">
        <v>21</v>
      </c>
      <c r="N183" s="228" t="s">
        <v>48</v>
      </c>
      <c r="O183" s="46"/>
      <c r="P183" s="229">
        <f>O183*H183</f>
        <v>0</v>
      </c>
      <c r="Q183" s="229">
        <v>0.02065</v>
      </c>
      <c r="R183" s="229">
        <f>Q183*H183</f>
        <v>0.10325000000000001</v>
      </c>
      <c r="S183" s="229">
        <v>0</v>
      </c>
      <c r="T183" s="230">
        <f>S183*H183</f>
        <v>0</v>
      </c>
      <c r="AR183" s="23" t="s">
        <v>262</v>
      </c>
      <c r="AT183" s="23" t="s">
        <v>165</v>
      </c>
      <c r="AU183" s="23" t="s">
        <v>85</v>
      </c>
      <c r="AY183" s="23" t="s">
        <v>163</v>
      </c>
      <c r="BE183" s="231">
        <f>IF(N183="základní",J183,0)</f>
        <v>0</v>
      </c>
      <c r="BF183" s="231">
        <f>IF(N183="snížená",J183,0)</f>
        <v>0</v>
      </c>
      <c r="BG183" s="231">
        <f>IF(N183="zákl. přenesená",J183,0)</f>
        <v>0</v>
      </c>
      <c r="BH183" s="231">
        <f>IF(N183="sníž. přenesená",J183,0)</f>
        <v>0</v>
      </c>
      <c r="BI183" s="231">
        <f>IF(N183="nulová",J183,0)</f>
        <v>0</v>
      </c>
      <c r="BJ183" s="23" t="s">
        <v>170</v>
      </c>
      <c r="BK183" s="231">
        <f>ROUND(I183*H183,2)</f>
        <v>0</v>
      </c>
      <c r="BL183" s="23" t="s">
        <v>262</v>
      </c>
      <c r="BM183" s="23" t="s">
        <v>2721</v>
      </c>
    </row>
    <row r="184" spans="2:65" s="1" customFormat="1" ht="38.25" customHeight="1">
      <c r="B184" s="45"/>
      <c r="C184" s="220" t="s">
        <v>507</v>
      </c>
      <c r="D184" s="220" t="s">
        <v>165</v>
      </c>
      <c r="E184" s="221" t="s">
        <v>2722</v>
      </c>
      <c r="F184" s="222" t="s">
        <v>2723</v>
      </c>
      <c r="G184" s="223" t="s">
        <v>756</v>
      </c>
      <c r="H184" s="224">
        <v>3</v>
      </c>
      <c r="I184" s="225"/>
      <c r="J184" s="226">
        <f>ROUND(I184*H184,2)</f>
        <v>0</v>
      </c>
      <c r="K184" s="222" t="s">
        <v>169</v>
      </c>
      <c r="L184" s="71"/>
      <c r="M184" s="227" t="s">
        <v>21</v>
      </c>
      <c r="N184" s="228" t="s">
        <v>48</v>
      </c>
      <c r="O184" s="46"/>
      <c r="P184" s="229">
        <f>O184*H184</f>
        <v>0</v>
      </c>
      <c r="Q184" s="229">
        <v>0.0227</v>
      </c>
      <c r="R184" s="229">
        <f>Q184*H184</f>
        <v>0.06810000000000001</v>
      </c>
      <c r="S184" s="229">
        <v>0</v>
      </c>
      <c r="T184" s="230">
        <f>S184*H184</f>
        <v>0</v>
      </c>
      <c r="AR184" s="23" t="s">
        <v>262</v>
      </c>
      <c r="AT184" s="23" t="s">
        <v>165</v>
      </c>
      <c r="AU184" s="23" t="s">
        <v>85</v>
      </c>
      <c r="AY184" s="23" t="s">
        <v>163</v>
      </c>
      <c r="BE184" s="231">
        <f>IF(N184="základní",J184,0)</f>
        <v>0</v>
      </c>
      <c r="BF184" s="231">
        <f>IF(N184="snížená",J184,0)</f>
        <v>0</v>
      </c>
      <c r="BG184" s="231">
        <f>IF(N184="zákl. přenesená",J184,0)</f>
        <v>0</v>
      </c>
      <c r="BH184" s="231">
        <f>IF(N184="sníž. přenesená",J184,0)</f>
        <v>0</v>
      </c>
      <c r="BI184" s="231">
        <f>IF(N184="nulová",J184,0)</f>
        <v>0</v>
      </c>
      <c r="BJ184" s="23" t="s">
        <v>170</v>
      </c>
      <c r="BK184" s="231">
        <f>ROUND(I184*H184,2)</f>
        <v>0</v>
      </c>
      <c r="BL184" s="23" t="s">
        <v>262</v>
      </c>
      <c r="BM184" s="23" t="s">
        <v>2724</v>
      </c>
    </row>
    <row r="185" spans="2:65" s="1" customFormat="1" ht="38.25" customHeight="1">
      <c r="B185" s="45"/>
      <c r="C185" s="220" t="s">
        <v>512</v>
      </c>
      <c r="D185" s="220" t="s">
        <v>165</v>
      </c>
      <c r="E185" s="221" t="s">
        <v>2725</v>
      </c>
      <c r="F185" s="222" t="s">
        <v>2726</v>
      </c>
      <c r="G185" s="223" t="s">
        <v>756</v>
      </c>
      <c r="H185" s="224">
        <v>2</v>
      </c>
      <c r="I185" s="225"/>
      <c r="J185" s="226">
        <f>ROUND(I185*H185,2)</f>
        <v>0</v>
      </c>
      <c r="K185" s="222" t="s">
        <v>169</v>
      </c>
      <c r="L185" s="71"/>
      <c r="M185" s="227" t="s">
        <v>21</v>
      </c>
      <c r="N185" s="228" t="s">
        <v>48</v>
      </c>
      <c r="O185" s="46"/>
      <c r="P185" s="229">
        <f>O185*H185</f>
        <v>0</v>
      </c>
      <c r="Q185" s="229">
        <v>0.02516</v>
      </c>
      <c r="R185" s="229">
        <f>Q185*H185</f>
        <v>0.05032</v>
      </c>
      <c r="S185" s="229">
        <v>0</v>
      </c>
      <c r="T185" s="230">
        <f>S185*H185</f>
        <v>0</v>
      </c>
      <c r="AR185" s="23" t="s">
        <v>262</v>
      </c>
      <c r="AT185" s="23" t="s">
        <v>165</v>
      </c>
      <c r="AU185" s="23" t="s">
        <v>85</v>
      </c>
      <c r="AY185" s="23" t="s">
        <v>163</v>
      </c>
      <c r="BE185" s="231">
        <f>IF(N185="základní",J185,0)</f>
        <v>0</v>
      </c>
      <c r="BF185" s="231">
        <f>IF(N185="snížená",J185,0)</f>
        <v>0</v>
      </c>
      <c r="BG185" s="231">
        <f>IF(N185="zákl. přenesená",J185,0)</f>
        <v>0</v>
      </c>
      <c r="BH185" s="231">
        <f>IF(N185="sníž. přenesená",J185,0)</f>
        <v>0</v>
      </c>
      <c r="BI185" s="231">
        <f>IF(N185="nulová",J185,0)</f>
        <v>0</v>
      </c>
      <c r="BJ185" s="23" t="s">
        <v>170</v>
      </c>
      <c r="BK185" s="231">
        <f>ROUND(I185*H185,2)</f>
        <v>0</v>
      </c>
      <c r="BL185" s="23" t="s">
        <v>262</v>
      </c>
      <c r="BM185" s="23" t="s">
        <v>2727</v>
      </c>
    </row>
    <row r="186" spans="2:65" s="1" customFormat="1" ht="38.25" customHeight="1">
      <c r="B186" s="45"/>
      <c r="C186" s="220" t="s">
        <v>518</v>
      </c>
      <c r="D186" s="220" t="s">
        <v>165</v>
      </c>
      <c r="E186" s="221" t="s">
        <v>2728</v>
      </c>
      <c r="F186" s="222" t="s">
        <v>2729</v>
      </c>
      <c r="G186" s="223" t="s">
        <v>756</v>
      </c>
      <c r="H186" s="224">
        <v>11</v>
      </c>
      <c r="I186" s="225"/>
      <c r="J186" s="226">
        <f>ROUND(I186*H186,2)</f>
        <v>0</v>
      </c>
      <c r="K186" s="222" t="s">
        <v>169</v>
      </c>
      <c r="L186" s="71"/>
      <c r="M186" s="227" t="s">
        <v>21</v>
      </c>
      <c r="N186" s="228" t="s">
        <v>48</v>
      </c>
      <c r="O186" s="46"/>
      <c r="P186" s="229">
        <f>O186*H186</f>
        <v>0</v>
      </c>
      <c r="Q186" s="229">
        <v>0.02803</v>
      </c>
      <c r="R186" s="229">
        <f>Q186*H186</f>
        <v>0.30833</v>
      </c>
      <c r="S186" s="229">
        <v>0</v>
      </c>
      <c r="T186" s="230">
        <f>S186*H186</f>
        <v>0</v>
      </c>
      <c r="AR186" s="23" t="s">
        <v>262</v>
      </c>
      <c r="AT186" s="23" t="s">
        <v>165</v>
      </c>
      <c r="AU186" s="23" t="s">
        <v>85</v>
      </c>
      <c r="AY186" s="23" t="s">
        <v>163</v>
      </c>
      <c r="BE186" s="231">
        <f>IF(N186="základní",J186,0)</f>
        <v>0</v>
      </c>
      <c r="BF186" s="231">
        <f>IF(N186="snížená",J186,0)</f>
        <v>0</v>
      </c>
      <c r="BG186" s="231">
        <f>IF(N186="zákl. přenesená",J186,0)</f>
        <v>0</v>
      </c>
      <c r="BH186" s="231">
        <f>IF(N186="sníž. přenesená",J186,0)</f>
        <v>0</v>
      </c>
      <c r="BI186" s="231">
        <f>IF(N186="nulová",J186,0)</f>
        <v>0</v>
      </c>
      <c r="BJ186" s="23" t="s">
        <v>170</v>
      </c>
      <c r="BK186" s="231">
        <f>ROUND(I186*H186,2)</f>
        <v>0</v>
      </c>
      <c r="BL186" s="23" t="s">
        <v>262</v>
      </c>
      <c r="BM186" s="23" t="s">
        <v>2730</v>
      </c>
    </row>
    <row r="187" spans="2:65" s="1" customFormat="1" ht="38.25" customHeight="1">
      <c r="B187" s="45"/>
      <c r="C187" s="220" t="s">
        <v>522</v>
      </c>
      <c r="D187" s="220" t="s">
        <v>165</v>
      </c>
      <c r="E187" s="221" t="s">
        <v>2731</v>
      </c>
      <c r="F187" s="222" t="s">
        <v>2732</v>
      </c>
      <c r="G187" s="223" t="s">
        <v>756</v>
      </c>
      <c r="H187" s="224">
        <v>1</v>
      </c>
      <c r="I187" s="225"/>
      <c r="J187" s="226">
        <f>ROUND(I187*H187,2)</f>
        <v>0</v>
      </c>
      <c r="K187" s="222" t="s">
        <v>169</v>
      </c>
      <c r="L187" s="71"/>
      <c r="M187" s="227" t="s">
        <v>21</v>
      </c>
      <c r="N187" s="228" t="s">
        <v>48</v>
      </c>
      <c r="O187" s="46"/>
      <c r="P187" s="229">
        <f>O187*H187</f>
        <v>0</v>
      </c>
      <c r="Q187" s="229">
        <v>0.0309</v>
      </c>
      <c r="R187" s="229">
        <f>Q187*H187</f>
        <v>0.0309</v>
      </c>
      <c r="S187" s="229">
        <v>0</v>
      </c>
      <c r="T187" s="230">
        <f>S187*H187</f>
        <v>0</v>
      </c>
      <c r="AR187" s="23" t="s">
        <v>262</v>
      </c>
      <c r="AT187" s="23" t="s">
        <v>165</v>
      </c>
      <c r="AU187" s="23" t="s">
        <v>85</v>
      </c>
      <c r="AY187" s="23" t="s">
        <v>163</v>
      </c>
      <c r="BE187" s="231">
        <f>IF(N187="základní",J187,0)</f>
        <v>0</v>
      </c>
      <c r="BF187" s="231">
        <f>IF(N187="snížená",J187,0)</f>
        <v>0</v>
      </c>
      <c r="BG187" s="231">
        <f>IF(N187="zákl. přenesená",J187,0)</f>
        <v>0</v>
      </c>
      <c r="BH187" s="231">
        <f>IF(N187="sníž. přenesená",J187,0)</f>
        <v>0</v>
      </c>
      <c r="BI187" s="231">
        <f>IF(N187="nulová",J187,0)</f>
        <v>0</v>
      </c>
      <c r="BJ187" s="23" t="s">
        <v>170</v>
      </c>
      <c r="BK187" s="231">
        <f>ROUND(I187*H187,2)</f>
        <v>0</v>
      </c>
      <c r="BL187" s="23" t="s">
        <v>262</v>
      </c>
      <c r="BM187" s="23" t="s">
        <v>2733</v>
      </c>
    </row>
    <row r="188" spans="2:65" s="1" customFormat="1" ht="38.25" customHeight="1">
      <c r="B188" s="45"/>
      <c r="C188" s="220" t="s">
        <v>535</v>
      </c>
      <c r="D188" s="220" t="s">
        <v>165</v>
      </c>
      <c r="E188" s="221" t="s">
        <v>2734</v>
      </c>
      <c r="F188" s="222" t="s">
        <v>2735</v>
      </c>
      <c r="G188" s="223" t="s">
        <v>756</v>
      </c>
      <c r="H188" s="224">
        <v>1</v>
      </c>
      <c r="I188" s="225"/>
      <c r="J188" s="226">
        <f>ROUND(I188*H188,2)</f>
        <v>0</v>
      </c>
      <c r="K188" s="222" t="s">
        <v>169</v>
      </c>
      <c r="L188" s="71"/>
      <c r="M188" s="227" t="s">
        <v>21</v>
      </c>
      <c r="N188" s="228" t="s">
        <v>48</v>
      </c>
      <c r="O188" s="46"/>
      <c r="P188" s="229">
        <f>O188*H188</f>
        <v>0</v>
      </c>
      <c r="Q188" s="229">
        <v>0.03154</v>
      </c>
      <c r="R188" s="229">
        <f>Q188*H188</f>
        <v>0.03154</v>
      </c>
      <c r="S188" s="229">
        <v>0</v>
      </c>
      <c r="T188" s="230">
        <f>S188*H188</f>
        <v>0</v>
      </c>
      <c r="AR188" s="23" t="s">
        <v>262</v>
      </c>
      <c r="AT188" s="23" t="s">
        <v>165</v>
      </c>
      <c r="AU188" s="23" t="s">
        <v>85</v>
      </c>
      <c r="AY188" s="23" t="s">
        <v>163</v>
      </c>
      <c r="BE188" s="231">
        <f>IF(N188="základní",J188,0)</f>
        <v>0</v>
      </c>
      <c r="BF188" s="231">
        <f>IF(N188="snížená",J188,0)</f>
        <v>0</v>
      </c>
      <c r="BG188" s="231">
        <f>IF(N188="zákl. přenesená",J188,0)</f>
        <v>0</v>
      </c>
      <c r="BH188" s="231">
        <f>IF(N188="sníž. přenesená",J188,0)</f>
        <v>0</v>
      </c>
      <c r="BI188" s="231">
        <f>IF(N188="nulová",J188,0)</f>
        <v>0</v>
      </c>
      <c r="BJ188" s="23" t="s">
        <v>170</v>
      </c>
      <c r="BK188" s="231">
        <f>ROUND(I188*H188,2)</f>
        <v>0</v>
      </c>
      <c r="BL188" s="23" t="s">
        <v>262</v>
      </c>
      <c r="BM188" s="23" t="s">
        <v>2736</v>
      </c>
    </row>
    <row r="189" spans="2:65" s="1" customFormat="1" ht="38.25" customHeight="1">
      <c r="B189" s="45"/>
      <c r="C189" s="220" t="s">
        <v>541</v>
      </c>
      <c r="D189" s="220" t="s">
        <v>165</v>
      </c>
      <c r="E189" s="221" t="s">
        <v>2737</v>
      </c>
      <c r="F189" s="222" t="s">
        <v>2738</v>
      </c>
      <c r="G189" s="223" t="s">
        <v>756</v>
      </c>
      <c r="H189" s="224">
        <v>4</v>
      </c>
      <c r="I189" s="225"/>
      <c r="J189" s="226">
        <f>ROUND(I189*H189,2)</f>
        <v>0</v>
      </c>
      <c r="K189" s="222" t="s">
        <v>169</v>
      </c>
      <c r="L189" s="71"/>
      <c r="M189" s="227" t="s">
        <v>21</v>
      </c>
      <c r="N189" s="228" t="s">
        <v>48</v>
      </c>
      <c r="O189" s="46"/>
      <c r="P189" s="229">
        <f>O189*H189</f>
        <v>0</v>
      </c>
      <c r="Q189" s="229">
        <v>0.0348</v>
      </c>
      <c r="R189" s="229">
        <f>Q189*H189</f>
        <v>0.1392</v>
      </c>
      <c r="S189" s="229">
        <v>0</v>
      </c>
      <c r="T189" s="230">
        <f>S189*H189</f>
        <v>0</v>
      </c>
      <c r="AR189" s="23" t="s">
        <v>262</v>
      </c>
      <c r="AT189" s="23" t="s">
        <v>165</v>
      </c>
      <c r="AU189" s="23" t="s">
        <v>85</v>
      </c>
      <c r="AY189" s="23" t="s">
        <v>163</v>
      </c>
      <c r="BE189" s="231">
        <f>IF(N189="základní",J189,0)</f>
        <v>0</v>
      </c>
      <c r="BF189" s="231">
        <f>IF(N189="snížená",J189,0)</f>
        <v>0</v>
      </c>
      <c r="BG189" s="231">
        <f>IF(N189="zákl. přenesená",J189,0)</f>
        <v>0</v>
      </c>
      <c r="BH189" s="231">
        <f>IF(N189="sníž. přenesená",J189,0)</f>
        <v>0</v>
      </c>
      <c r="BI189" s="231">
        <f>IF(N189="nulová",J189,0)</f>
        <v>0</v>
      </c>
      <c r="BJ189" s="23" t="s">
        <v>170</v>
      </c>
      <c r="BK189" s="231">
        <f>ROUND(I189*H189,2)</f>
        <v>0</v>
      </c>
      <c r="BL189" s="23" t="s">
        <v>262</v>
      </c>
      <c r="BM189" s="23" t="s">
        <v>2739</v>
      </c>
    </row>
    <row r="190" spans="2:65" s="1" customFormat="1" ht="38.25" customHeight="1">
      <c r="B190" s="45"/>
      <c r="C190" s="220" t="s">
        <v>546</v>
      </c>
      <c r="D190" s="220" t="s">
        <v>165</v>
      </c>
      <c r="E190" s="221" t="s">
        <v>2740</v>
      </c>
      <c r="F190" s="222" t="s">
        <v>2741</v>
      </c>
      <c r="G190" s="223" t="s">
        <v>253</v>
      </c>
      <c r="H190" s="224">
        <v>1.11</v>
      </c>
      <c r="I190" s="225"/>
      <c r="J190" s="226">
        <f>ROUND(I190*H190,2)</f>
        <v>0</v>
      </c>
      <c r="K190" s="222" t="s">
        <v>169</v>
      </c>
      <c r="L190" s="71"/>
      <c r="M190" s="227" t="s">
        <v>21</v>
      </c>
      <c r="N190" s="228" t="s">
        <v>48</v>
      </c>
      <c r="O190" s="46"/>
      <c r="P190" s="229">
        <f>O190*H190</f>
        <v>0</v>
      </c>
      <c r="Q190" s="229">
        <v>0</v>
      </c>
      <c r="R190" s="229">
        <f>Q190*H190</f>
        <v>0</v>
      </c>
      <c r="S190" s="229">
        <v>0</v>
      </c>
      <c r="T190" s="230">
        <f>S190*H190</f>
        <v>0</v>
      </c>
      <c r="AR190" s="23" t="s">
        <v>262</v>
      </c>
      <c r="AT190" s="23" t="s">
        <v>165</v>
      </c>
      <c r="AU190" s="23" t="s">
        <v>85</v>
      </c>
      <c r="AY190" s="23" t="s">
        <v>163</v>
      </c>
      <c r="BE190" s="231">
        <f>IF(N190="základní",J190,0)</f>
        <v>0</v>
      </c>
      <c r="BF190" s="231">
        <f>IF(N190="snížená",J190,0)</f>
        <v>0</v>
      </c>
      <c r="BG190" s="231">
        <f>IF(N190="zákl. přenesená",J190,0)</f>
        <v>0</v>
      </c>
      <c r="BH190" s="231">
        <f>IF(N190="sníž. přenesená",J190,0)</f>
        <v>0</v>
      </c>
      <c r="BI190" s="231">
        <f>IF(N190="nulová",J190,0)</f>
        <v>0</v>
      </c>
      <c r="BJ190" s="23" t="s">
        <v>170</v>
      </c>
      <c r="BK190" s="231">
        <f>ROUND(I190*H190,2)</f>
        <v>0</v>
      </c>
      <c r="BL190" s="23" t="s">
        <v>262</v>
      </c>
      <c r="BM190" s="23" t="s">
        <v>2742</v>
      </c>
    </row>
    <row r="191" spans="2:47" s="1" customFormat="1" ht="13.5">
      <c r="B191" s="45"/>
      <c r="C191" s="73"/>
      <c r="D191" s="232" t="s">
        <v>172</v>
      </c>
      <c r="E191" s="73"/>
      <c r="F191" s="233" t="s">
        <v>940</v>
      </c>
      <c r="G191" s="73"/>
      <c r="H191" s="73"/>
      <c r="I191" s="190"/>
      <c r="J191" s="73"/>
      <c r="K191" s="73"/>
      <c r="L191" s="71"/>
      <c r="M191" s="234"/>
      <c r="N191" s="46"/>
      <c r="O191" s="46"/>
      <c r="P191" s="46"/>
      <c r="Q191" s="46"/>
      <c r="R191" s="46"/>
      <c r="S191" s="46"/>
      <c r="T191" s="94"/>
      <c r="AT191" s="23" t="s">
        <v>172</v>
      </c>
      <c r="AU191" s="23" t="s">
        <v>85</v>
      </c>
    </row>
    <row r="192" spans="2:65" s="1" customFormat="1" ht="38.25" customHeight="1">
      <c r="B192" s="45"/>
      <c r="C192" s="220" t="s">
        <v>551</v>
      </c>
      <c r="D192" s="220" t="s">
        <v>165</v>
      </c>
      <c r="E192" s="221" t="s">
        <v>2743</v>
      </c>
      <c r="F192" s="222" t="s">
        <v>2744</v>
      </c>
      <c r="G192" s="223" t="s">
        <v>253</v>
      </c>
      <c r="H192" s="224">
        <v>1.11</v>
      </c>
      <c r="I192" s="225"/>
      <c r="J192" s="226">
        <f>ROUND(I192*H192,2)</f>
        <v>0</v>
      </c>
      <c r="K192" s="222" t="s">
        <v>169</v>
      </c>
      <c r="L192" s="71"/>
      <c r="M192" s="227" t="s">
        <v>21</v>
      </c>
      <c r="N192" s="228" t="s">
        <v>48</v>
      </c>
      <c r="O192" s="46"/>
      <c r="P192" s="229">
        <f>O192*H192</f>
        <v>0</v>
      </c>
      <c r="Q192" s="229">
        <v>0</v>
      </c>
      <c r="R192" s="229">
        <f>Q192*H192</f>
        <v>0</v>
      </c>
      <c r="S192" s="229">
        <v>0</v>
      </c>
      <c r="T192" s="230">
        <f>S192*H192</f>
        <v>0</v>
      </c>
      <c r="AR192" s="23" t="s">
        <v>262</v>
      </c>
      <c r="AT192" s="23" t="s">
        <v>165</v>
      </c>
      <c r="AU192" s="23" t="s">
        <v>85</v>
      </c>
      <c r="AY192" s="23" t="s">
        <v>163</v>
      </c>
      <c r="BE192" s="231">
        <f>IF(N192="základní",J192,0)</f>
        <v>0</v>
      </c>
      <c r="BF192" s="231">
        <f>IF(N192="snížená",J192,0)</f>
        <v>0</v>
      </c>
      <c r="BG192" s="231">
        <f>IF(N192="zákl. přenesená",J192,0)</f>
        <v>0</v>
      </c>
      <c r="BH192" s="231">
        <f>IF(N192="sníž. přenesená",J192,0)</f>
        <v>0</v>
      </c>
      <c r="BI192" s="231">
        <f>IF(N192="nulová",J192,0)</f>
        <v>0</v>
      </c>
      <c r="BJ192" s="23" t="s">
        <v>170</v>
      </c>
      <c r="BK192" s="231">
        <f>ROUND(I192*H192,2)</f>
        <v>0</v>
      </c>
      <c r="BL192" s="23" t="s">
        <v>262</v>
      </c>
      <c r="BM192" s="23" t="s">
        <v>2745</v>
      </c>
    </row>
    <row r="193" spans="2:47" s="1" customFormat="1" ht="13.5">
      <c r="B193" s="45"/>
      <c r="C193" s="73"/>
      <c r="D193" s="232" t="s">
        <v>172</v>
      </c>
      <c r="E193" s="73"/>
      <c r="F193" s="233" t="s">
        <v>940</v>
      </c>
      <c r="G193" s="73"/>
      <c r="H193" s="73"/>
      <c r="I193" s="190"/>
      <c r="J193" s="73"/>
      <c r="K193" s="73"/>
      <c r="L193" s="71"/>
      <c r="M193" s="285"/>
      <c r="N193" s="278"/>
      <c r="O193" s="278"/>
      <c r="P193" s="278"/>
      <c r="Q193" s="278"/>
      <c r="R193" s="278"/>
      <c r="S193" s="278"/>
      <c r="T193" s="286"/>
      <c r="AT193" s="23" t="s">
        <v>172</v>
      </c>
      <c r="AU193" s="23" t="s">
        <v>85</v>
      </c>
    </row>
    <row r="194" spans="2:12" s="1" customFormat="1" ht="6.95" customHeight="1">
      <c r="B194" s="66"/>
      <c r="C194" s="67"/>
      <c r="D194" s="67"/>
      <c r="E194" s="67"/>
      <c r="F194" s="67"/>
      <c r="G194" s="67"/>
      <c r="H194" s="67"/>
      <c r="I194" s="165"/>
      <c r="J194" s="67"/>
      <c r="K194" s="67"/>
      <c r="L194" s="71"/>
    </row>
  </sheetData>
  <sheetProtection password="CC35" sheet="1" objects="1" scenarios="1" formatColumns="0" formatRows="0" autoFilter="0"/>
  <autoFilter ref="C85:K193"/>
  <mergeCells count="10">
    <mergeCell ref="E7:H7"/>
    <mergeCell ref="E9:H9"/>
    <mergeCell ref="E24:H24"/>
    <mergeCell ref="E45:H45"/>
    <mergeCell ref="E47:H47"/>
    <mergeCell ref="J51:J52"/>
    <mergeCell ref="E76:H76"/>
    <mergeCell ref="E78:H78"/>
    <mergeCell ref="G1:H1"/>
    <mergeCell ref="L2:V2"/>
  </mergeCells>
  <hyperlinks>
    <hyperlink ref="F1:G1" location="C2" display="1) Krycí list soupisu"/>
    <hyperlink ref="G1:H1" location="C54" display="2) Rekapitulace"/>
    <hyperlink ref="J1" location="C85"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BR89"/>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35"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0"/>
      <c r="B1" s="136"/>
      <c r="C1" s="136"/>
      <c r="D1" s="137" t="s">
        <v>1</v>
      </c>
      <c r="E1" s="136"/>
      <c r="F1" s="138" t="s">
        <v>115</v>
      </c>
      <c r="G1" s="138" t="s">
        <v>116</v>
      </c>
      <c r="H1" s="138"/>
      <c r="I1" s="139"/>
      <c r="J1" s="138" t="s">
        <v>117</v>
      </c>
      <c r="K1" s="137" t="s">
        <v>118</v>
      </c>
      <c r="L1" s="138" t="s">
        <v>119</v>
      </c>
      <c r="M1" s="138"/>
      <c r="N1" s="138"/>
      <c r="O1" s="138"/>
      <c r="P1" s="138"/>
      <c r="Q1" s="138"/>
      <c r="R1" s="138"/>
      <c r="S1" s="138"/>
      <c r="T1" s="138"/>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AT2" s="23" t="s">
        <v>114</v>
      </c>
    </row>
    <row r="3" spans="2:46" ht="6.95" customHeight="1">
      <c r="B3" s="24"/>
      <c r="C3" s="25"/>
      <c r="D3" s="25"/>
      <c r="E3" s="25"/>
      <c r="F3" s="25"/>
      <c r="G3" s="25"/>
      <c r="H3" s="25"/>
      <c r="I3" s="140"/>
      <c r="J3" s="25"/>
      <c r="K3" s="26"/>
      <c r="AT3" s="23" t="s">
        <v>85</v>
      </c>
    </row>
    <row r="4" spans="2:46" ht="36.95" customHeight="1">
      <c r="B4" s="27"/>
      <c r="C4" s="28"/>
      <c r="D4" s="29" t="s">
        <v>120</v>
      </c>
      <c r="E4" s="28"/>
      <c r="F4" s="28"/>
      <c r="G4" s="28"/>
      <c r="H4" s="28"/>
      <c r="I4" s="141"/>
      <c r="J4" s="28"/>
      <c r="K4" s="30"/>
      <c r="M4" s="31" t="s">
        <v>12</v>
      </c>
      <c r="AT4" s="23" t="s">
        <v>38</v>
      </c>
    </row>
    <row r="5" spans="2:11" ht="6.95" customHeight="1">
      <c r="B5" s="27"/>
      <c r="C5" s="28"/>
      <c r="D5" s="28"/>
      <c r="E5" s="28"/>
      <c r="F5" s="28"/>
      <c r="G5" s="28"/>
      <c r="H5" s="28"/>
      <c r="I5" s="141"/>
      <c r="J5" s="28"/>
      <c r="K5" s="30"/>
    </row>
    <row r="6" spans="2:11" ht="13.5">
      <c r="B6" s="27"/>
      <c r="C6" s="28"/>
      <c r="D6" s="39" t="s">
        <v>18</v>
      </c>
      <c r="E6" s="28"/>
      <c r="F6" s="28"/>
      <c r="G6" s="28"/>
      <c r="H6" s="28"/>
      <c r="I6" s="141"/>
      <c r="J6" s="28"/>
      <c r="K6" s="30"/>
    </row>
    <row r="7" spans="2:11" ht="16.5" customHeight="1">
      <c r="B7" s="27"/>
      <c r="C7" s="28"/>
      <c r="D7" s="28"/>
      <c r="E7" s="142" t="str">
        <f>'Rekapitulace stavby'!K6</f>
        <v>Rekonstrukce objektu na ul. Velflíkova 385/14, Ostrava - Hrabůvka</v>
      </c>
      <c r="F7" s="39"/>
      <c r="G7" s="39"/>
      <c r="H7" s="39"/>
      <c r="I7" s="141"/>
      <c r="J7" s="28"/>
      <c r="K7" s="30"/>
    </row>
    <row r="8" spans="2:11" s="1" customFormat="1" ht="13.5">
      <c r="B8" s="45"/>
      <c r="C8" s="46"/>
      <c r="D8" s="39" t="s">
        <v>121</v>
      </c>
      <c r="E8" s="46"/>
      <c r="F8" s="46"/>
      <c r="G8" s="46"/>
      <c r="H8" s="46"/>
      <c r="I8" s="143"/>
      <c r="J8" s="46"/>
      <c r="K8" s="50"/>
    </row>
    <row r="9" spans="2:11" s="1" customFormat="1" ht="36.95" customHeight="1">
      <c r="B9" s="45"/>
      <c r="C9" s="46"/>
      <c r="D9" s="46"/>
      <c r="E9" s="144" t="s">
        <v>2746</v>
      </c>
      <c r="F9" s="46"/>
      <c r="G9" s="46"/>
      <c r="H9" s="46"/>
      <c r="I9" s="143"/>
      <c r="J9" s="46"/>
      <c r="K9" s="50"/>
    </row>
    <row r="10" spans="2:11" s="1" customFormat="1" ht="13.5">
      <c r="B10" s="45"/>
      <c r="C10" s="46"/>
      <c r="D10" s="46"/>
      <c r="E10" s="46"/>
      <c r="F10" s="46"/>
      <c r="G10" s="46"/>
      <c r="H10" s="46"/>
      <c r="I10" s="143"/>
      <c r="J10" s="46"/>
      <c r="K10" s="50"/>
    </row>
    <row r="11" spans="2:11" s="1" customFormat="1" ht="14.4" customHeight="1">
      <c r="B11" s="45"/>
      <c r="C11" s="46"/>
      <c r="D11" s="39" t="s">
        <v>20</v>
      </c>
      <c r="E11" s="46"/>
      <c r="F11" s="34" t="s">
        <v>21</v>
      </c>
      <c r="G11" s="46"/>
      <c r="H11" s="46"/>
      <c r="I11" s="145" t="s">
        <v>22</v>
      </c>
      <c r="J11" s="34" t="s">
        <v>21</v>
      </c>
      <c r="K11" s="50"/>
    </row>
    <row r="12" spans="2:11" s="1" customFormat="1" ht="14.4" customHeight="1">
      <c r="B12" s="45"/>
      <c r="C12" s="46"/>
      <c r="D12" s="39" t="s">
        <v>23</v>
      </c>
      <c r="E12" s="46"/>
      <c r="F12" s="34" t="s">
        <v>24</v>
      </c>
      <c r="G12" s="46"/>
      <c r="H12" s="46"/>
      <c r="I12" s="145" t="s">
        <v>25</v>
      </c>
      <c r="J12" s="146" t="str">
        <f>'Rekapitulace stavby'!AN8</f>
        <v>1. 4. 2019</v>
      </c>
      <c r="K12" s="50"/>
    </row>
    <row r="13" spans="2:11" s="1" customFormat="1" ht="10.8" customHeight="1">
      <c r="B13" s="45"/>
      <c r="C13" s="46"/>
      <c r="D13" s="46"/>
      <c r="E13" s="46"/>
      <c r="F13" s="46"/>
      <c r="G13" s="46"/>
      <c r="H13" s="46"/>
      <c r="I13" s="143"/>
      <c r="J13" s="46"/>
      <c r="K13" s="50"/>
    </row>
    <row r="14" spans="2:11" s="1" customFormat="1" ht="14.4" customHeight="1">
      <c r="B14" s="45"/>
      <c r="C14" s="46"/>
      <c r="D14" s="39" t="s">
        <v>27</v>
      </c>
      <c r="E14" s="46"/>
      <c r="F14" s="46"/>
      <c r="G14" s="46"/>
      <c r="H14" s="46"/>
      <c r="I14" s="145" t="s">
        <v>28</v>
      </c>
      <c r="J14" s="34" t="s">
        <v>29</v>
      </c>
      <c r="K14" s="50"/>
    </row>
    <row r="15" spans="2:11" s="1" customFormat="1" ht="18" customHeight="1">
      <c r="B15" s="45"/>
      <c r="C15" s="46"/>
      <c r="D15" s="46"/>
      <c r="E15" s="34" t="s">
        <v>30</v>
      </c>
      <c r="F15" s="46"/>
      <c r="G15" s="46"/>
      <c r="H15" s="46"/>
      <c r="I15" s="145" t="s">
        <v>31</v>
      </c>
      <c r="J15" s="34" t="s">
        <v>21</v>
      </c>
      <c r="K15" s="50"/>
    </row>
    <row r="16" spans="2:11" s="1" customFormat="1" ht="6.95" customHeight="1">
      <c r="B16" s="45"/>
      <c r="C16" s="46"/>
      <c r="D16" s="46"/>
      <c r="E16" s="46"/>
      <c r="F16" s="46"/>
      <c r="G16" s="46"/>
      <c r="H16" s="46"/>
      <c r="I16" s="143"/>
      <c r="J16" s="46"/>
      <c r="K16" s="50"/>
    </row>
    <row r="17" spans="2:11" s="1" customFormat="1" ht="14.4" customHeight="1">
      <c r="B17" s="45"/>
      <c r="C17" s="46"/>
      <c r="D17" s="39" t="s">
        <v>32</v>
      </c>
      <c r="E17" s="46"/>
      <c r="F17" s="46"/>
      <c r="G17" s="46"/>
      <c r="H17" s="46"/>
      <c r="I17" s="145" t="s">
        <v>28</v>
      </c>
      <c r="J17" s="34" t="str">
        <f>IF('Rekapitulace stavby'!AN13="Vyplň údaj","",IF('Rekapitulace stavby'!AN13="","",'Rekapitulace stavby'!AN13))</f>
        <v/>
      </c>
      <c r="K17" s="50"/>
    </row>
    <row r="18" spans="2:11" s="1" customFormat="1" ht="18" customHeight="1">
      <c r="B18" s="45"/>
      <c r="C18" s="46"/>
      <c r="D18" s="46"/>
      <c r="E18" s="34" t="str">
        <f>IF('Rekapitulace stavby'!E14="Vyplň údaj","",IF('Rekapitulace stavby'!E14="","",'Rekapitulace stavby'!E14))</f>
        <v/>
      </c>
      <c r="F18" s="46"/>
      <c r="G18" s="46"/>
      <c r="H18" s="46"/>
      <c r="I18" s="145" t="s">
        <v>31</v>
      </c>
      <c r="J18" s="34" t="str">
        <f>IF('Rekapitulace stavby'!AN14="Vyplň údaj","",IF('Rekapitulace stavby'!AN14="","",'Rekapitulace stavby'!AN14))</f>
        <v/>
      </c>
      <c r="K18" s="50"/>
    </row>
    <row r="19" spans="2:11" s="1" customFormat="1" ht="6.95" customHeight="1">
      <c r="B19" s="45"/>
      <c r="C19" s="46"/>
      <c r="D19" s="46"/>
      <c r="E19" s="46"/>
      <c r="F19" s="46"/>
      <c r="G19" s="46"/>
      <c r="H19" s="46"/>
      <c r="I19" s="143"/>
      <c r="J19" s="46"/>
      <c r="K19" s="50"/>
    </row>
    <row r="20" spans="2:11" s="1" customFormat="1" ht="14.4" customHeight="1">
      <c r="B20" s="45"/>
      <c r="C20" s="46"/>
      <c r="D20" s="39" t="s">
        <v>34</v>
      </c>
      <c r="E20" s="46"/>
      <c r="F20" s="46"/>
      <c r="G20" s="46"/>
      <c r="H20" s="46"/>
      <c r="I20" s="145" t="s">
        <v>28</v>
      </c>
      <c r="J20" s="34" t="s">
        <v>35</v>
      </c>
      <c r="K20" s="50"/>
    </row>
    <row r="21" spans="2:11" s="1" customFormat="1" ht="18" customHeight="1">
      <c r="B21" s="45"/>
      <c r="C21" s="46"/>
      <c r="D21" s="46"/>
      <c r="E21" s="34" t="s">
        <v>36</v>
      </c>
      <c r="F21" s="46"/>
      <c r="G21" s="46"/>
      <c r="H21" s="46"/>
      <c r="I21" s="145" t="s">
        <v>31</v>
      </c>
      <c r="J21" s="34" t="s">
        <v>37</v>
      </c>
      <c r="K21" s="50"/>
    </row>
    <row r="22" spans="2:11" s="1" customFormat="1" ht="6.95" customHeight="1">
      <c r="B22" s="45"/>
      <c r="C22" s="46"/>
      <c r="D22" s="46"/>
      <c r="E22" s="46"/>
      <c r="F22" s="46"/>
      <c r="G22" s="46"/>
      <c r="H22" s="46"/>
      <c r="I22" s="143"/>
      <c r="J22" s="46"/>
      <c r="K22" s="50"/>
    </row>
    <row r="23" spans="2:11" s="1" customFormat="1" ht="14.4" customHeight="1">
      <c r="B23" s="45"/>
      <c r="C23" s="46"/>
      <c r="D23" s="39" t="s">
        <v>39</v>
      </c>
      <c r="E23" s="46"/>
      <c r="F23" s="46"/>
      <c r="G23" s="46"/>
      <c r="H23" s="46"/>
      <c r="I23" s="143"/>
      <c r="J23" s="46"/>
      <c r="K23" s="50"/>
    </row>
    <row r="24" spans="2:11" s="6" customFormat="1" ht="16.5" customHeight="1">
      <c r="B24" s="147"/>
      <c r="C24" s="148"/>
      <c r="D24" s="148"/>
      <c r="E24" s="43" t="s">
        <v>21</v>
      </c>
      <c r="F24" s="43"/>
      <c r="G24" s="43"/>
      <c r="H24" s="43"/>
      <c r="I24" s="149"/>
      <c r="J24" s="148"/>
      <c r="K24" s="150"/>
    </row>
    <row r="25" spans="2:11" s="1" customFormat="1" ht="6.95" customHeight="1">
      <c r="B25" s="45"/>
      <c r="C25" s="46"/>
      <c r="D25" s="46"/>
      <c r="E25" s="46"/>
      <c r="F25" s="46"/>
      <c r="G25" s="46"/>
      <c r="H25" s="46"/>
      <c r="I25" s="143"/>
      <c r="J25" s="46"/>
      <c r="K25" s="50"/>
    </row>
    <row r="26" spans="2:11" s="1" customFormat="1" ht="6.95" customHeight="1">
      <c r="B26" s="45"/>
      <c r="C26" s="46"/>
      <c r="D26" s="105"/>
      <c r="E26" s="105"/>
      <c r="F26" s="105"/>
      <c r="G26" s="105"/>
      <c r="H26" s="105"/>
      <c r="I26" s="151"/>
      <c r="J26" s="105"/>
      <c r="K26" s="152"/>
    </row>
    <row r="27" spans="2:11" s="1" customFormat="1" ht="25.4" customHeight="1">
      <c r="B27" s="45"/>
      <c r="C27" s="46"/>
      <c r="D27" s="153" t="s">
        <v>41</v>
      </c>
      <c r="E27" s="46"/>
      <c r="F27" s="46"/>
      <c r="G27" s="46"/>
      <c r="H27" s="46"/>
      <c r="I27" s="143"/>
      <c r="J27" s="154">
        <f>ROUND(J80,2)</f>
        <v>0</v>
      </c>
      <c r="K27" s="50"/>
    </row>
    <row r="28" spans="2:11" s="1" customFormat="1" ht="6.95" customHeight="1">
      <c r="B28" s="45"/>
      <c r="C28" s="46"/>
      <c r="D28" s="105"/>
      <c r="E28" s="105"/>
      <c r="F28" s="105"/>
      <c r="G28" s="105"/>
      <c r="H28" s="105"/>
      <c r="I28" s="151"/>
      <c r="J28" s="105"/>
      <c r="K28" s="152"/>
    </row>
    <row r="29" spans="2:11" s="1" customFormat="1" ht="14.4" customHeight="1">
      <c r="B29" s="45"/>
      <c r="C29" s="46"/>
      <c r="D29" s="46"/>
      <c r="E29" s="46"/>
      <c r="F29" s="51" t="s">
        <v>43</v>
      </c>
      <c r="G29" s="46"/>
      <c r="H29" s="46"/>
      <c r="I29" s="155" t="s">
        <v>42</v>
      </c>
      <c r="J29" s="51" t="s">
        <v>44</v>
      </c>
      <c r="K29" s="50"/>
    </row>
    <row r="30" spans="2:11" s="1" customFormat="1" ht="14.4" customHeight="1" hidden="1">
      <c r="B30" s="45"/>
      <c r="C30" s="46"/>
      <c r="D30" s="54" t="s">
        <v>45</v>
      </c>
      <c r="E30" s="54" t="s">
        <v>46</v>
      </c>
      <c r="F30" s="156">
        <f>ROUND(SUM(BE80:BE88),2)</f>
        <v>0</v>
      </c>
      <c r="G30" s="46"/>
      <c r="H30" s="46"/>
      <c r="I30" s="157">
        <v>0.21</v>
      </c>
      <c r="J30" s="156">
        <f>ROUND(ROUND((SUM(BE80:BE88)),2)*I30,2)</f>
        <v>0</v>
      </c>
      <c r="K30" s="50"/>
    </row>
    <row r="31" spans="2:11" s="1" customFormat="1" ht="14.4" customHeight="1" hidden="1">
      <c r="B31" s="45"/>
      <c r="C31" s="46"/>
      <c r="D31" s="46"/>
      <c r="E31" s="54" t="s">
        <v>47</v>
      </c>
      <c r="F31" s="156">
        <f>ROUND(SUM(BF80:BF88),2)</f>
        <v>0</v>
      </c>
      <c r="G31" s="46"/>
      <c r="H31" s="46"/>
      <c r="I31" s="157">
        <v>0.15</v>
      </c>
      <c r="J31" s="156">
        <f>ROUND(ROUND((SUM(BF80:BF88)),2)*I31,2)</f>
        <v>0</v>
      </c>
      <c r="K31" s="50"/>
    </row>
    <row r="32" spans="2:11" s="1" customFormat="1" ht="14.4" customHeight="1">
      <c r="B32" s="45"/>
      <c r="C32" s="46"/>
      <c r="D32" s="54" t="s">
        <v>45</v>
      </c>
      <c r="E32" s="54" t="s">
        <v>48</v>
      </c>
      <c r="F32" s="156">
        <f>ROUND(SUM(BG80:BG88),2)</f>
        <v>0</v>
      </c>
      <c r="G32" s="46"/>
      <c r="H32" s="46"/>
      <c r="I32" s="157">
        <v>0.21</v>
      </c>
      <c r="J32" s="156">
        <v>0</v>
      </c>
      <c r="K32" s="50"/>
    </row>
    <row r="33" spans="2:11" s="1" customFormat="1" ht="14.4" customHeight="1">
      <c r="B33" s="45"/>
      <c r="C33" s="46"/>
      <c r="D33" s="46"/>
      <c r="E33" s="54" t="s">
        <v>49</v>
      </c>
      <c r="F33" s="156">
        <f>ROUND(SUM(BH80:BH88),2)</f>
        <v>0</v>
      </c>
      <c r="G33" s="46"/>
      <c r="H33" s="46"/>
      <c r="I33" s="157">
        <v>0.15</v>
      </c>
      <c r="J33" s="156">
        <v>0</v>
      </c>
      <c r="K33" s="50"/>
    </row>
    <row r="34" spans="2:11" s="1" customFormat="1" ht="14.4" customHeight="1" hidden="1">
      <c r="B34" s="45"/>
      <c r="C34" s="46"/>
      <c r="D34" s="46"/>
      <c r="E34" s="54" t="s">
        <v>50</v>
      </c>
      <c r="F34" s="156">
        <f>ROUND(SUM(BI80:BI88),2)</f>
        <v>0</v>
      </c>
      <c r="G34" s="46"/>
      <c r="H34" s="46"/>
      <c r="I34" s="157">
        <v>0</v>
      </c>
      <c r="J34" s="156">
        <v>0</v>
      </c>
      <c r="K34" s="50"/>
    </row>
    <row r="35" spans="2:11" s="1" customFormat="1" ht="6.95" customHeight="1">
      <c r="B35" s="45"/>
      <c r="C35" s="46"/>
      <c r="D35" s="46"/>
      <c r="E35" s="46"/>
      <c r="F35" s="46"/>
      <c r="G35" s="46"/>
      <c r="H35" s="46"/>
      <c r="I35" s="143"/>
      <c r="J35" s="46"/>
      <c r="K35" s="50"/>
    </row>
    <row r="36" spans="2:11" s="1" customFormat="1" ht="25.4" customHeight="1">
      <c r="B36" s="45"/>
      <c r="C36" s="158"/>
      <c r="D36" s="159" t="s">
        <v>51</v>
      </c>
      <c r="E36" s="97"/>
      <c r="F36" s="97"/>
      <c r="G36" s="160" t="s">
        <v>52</v>
      </c>
      <c r="H36" s="161" t="s">
        <v>53</v>
      </c>
      <c r="I36" s="162"/>
      <c r="J36" s="163">
        <f>SUM(J27:J34)</f>
        <v>0</v>
      </c>
      <c r="K36" s="164"/>
    </row>
    <row r="37" spans="2:11" s="1" customFormat="1" ht="14.4" customHeight="1">
      <c r="B37" s="66"/>
      <c r="C37" s="67"/>
      <c r="D37" s="67"/>
      <c r="E37" s="67"/>
      <c r="F37" s="67"/>
      <c r="G37" s="67"/>
      <c r="H37" s="67"/>
      <c r="I37" s="165"/>
      <c r="J37" s="67"/>
      <c r="K37" s="68"/>
    </row>
    <row r="41" spans="2:11" s="1" customFormat="1" ht="6.95" customHeight="1">
      <c r="B41" s="166"/>
      <c r="C41" s="167"/>
      <c r="D41" s="167"/>
      <c r="E41" s="167"/>
      <c r="F41" s="167"/>
      <c r="G41" s="167"/>
      <c r="H41" s="167"/>
      <c r="I41" s="168"/>
      <c r="J41" s="167"/>
      <c r="K41" s="169"/>
    </row>
    <row r="42" spans="2:11" s="1" customFormat="1" ht="36.95" customHeight="1">
      <c r="B42" s="45"/>
      <c r="C42" s="29" t="s">
        <v>123</v>
      </c>
      <c r="D42" s="46"/>
      <c r="E42" s="46"/>
      <c r="F42" s="46"/>
      <c r="G42" s="46"/>
      <c r="H42" s="46"/>
      <c r="I42" s="143"/>
      <c r="J42" s="46"/>
      <c r="K42" s="50"/>
    </row>
    <row r="43" spans="2:11" s="1" customFormat="1" ht="6.95" customHeight="1">
      <c r="B43" s="45"/>
      <c r="C43" s="46"/>
      <c r="D43" s="46"/>
      <c r="E43" s="46"/>
      <c r="F43" s="46"/>
      <c r="G43" s="46"/>
      <c r="H43" s="46"/>
      <c r="I43" s="143"/>
      <c r="J43" s="46"/>
      <c r="K43" s="50"/>
    </row>
    <row r="44" spans="2:11" s="1" customFormat="1" ht="14.4" customHeight="1">
      <c r="B44" s="45"/>
      <c r="C44" s="39" t="s">
        <v>18</v>
      </c>
      <c r="D44" s="46"/>
      <c r="E44" s="46"/>
      <c r="F44" s="46"/>
      <c r="G44" s="46"/>
      <c r="H44" s="46"/>
      <c r="I44" s="143"/>
      <c r="J44" s="46"/>
      <c r="K44" s="50"/>
    </row>
    <row r="45" spans="2:11" s="1" customFormat="1" ht="16.5" customHeight="1">
      <c r="B45" s="45"/>
      <c r="C45" s="46"/>
      <c r="D45" s="46"/>
      <c r="E45" s="142" t="str">
        <f>E7</f>
        <v>Rekonstrukce objektu na ul. Velflíkova 385/14, Ostrava - Hrabůvka</v>
      </c>
      <c r="F45" s="39"/>
      <c r="G45" s="39"/>
      <c r="H45" s="39"/>
      <c r="I45" s="143"/>
      <c r="J45" s="46"/>
      <c r="K45" s="50"/>
    </row>
    <row r="46" spans="2:11" s="1" customFormat="1" ht="14.4" customHeight="1">
      <c r="B46" s="45"/>
      <c r="C46" s="39" t="s">
        <v>121</v>
      </c>
      <c r="D46" s="46"/>
      <c r="E46" s="46"/>
      <c r="F46" s="46"/>
      <c r="G46" s="46"/>
      <c r="H46" s="46"/>
      <c r="I46" s="143"/>
      <c r="J46" s="46"/>
      <c r="K46" s="50"/>
    </row>
    <row r="47" spans="2:11" s="1" customFormat="1" ht="17.25" customHeight="1">
      <c r="B47" s="45"/>
      <c r="C47" s="46"/>
      <c r="D47" s="46"/>
      <c r="E47" s="144" t="str">
        <f>E9</f>
        <v>07 - VRN</v>
      </c>
      <c r="F47" s="46"/>
      <c r="G47" s="46"/>
      <c r="H47" s="46"/>
      <c r="I47" s="143"/>
      <c r="J47" s="46"/>
      <c r="K47" s="50"/>
    </row>
    <row r="48" spans="2:11" s="1" customFormat="1" ht="6.95" customHeight="1">
      <c r="B48" s="45"/>
      <c r="C48" s="46"/>
      <c r="D48" s="46"/>
      <c r="E48" s="46"/>
      <c r="F48" s="46"/>
      <c r="G48" s="46"/>
      <c r="H48" s="46"/>
      <c r="I48" s="143"/>
      <c r="J48" s="46"/>
      <c r="K48" s="50"/>
    </row>
    <row r="49" spans="2:11" s="1" customFormat="1" ht="18" customHeight="1">
      <c r="B49" s="45"/>
      <c r="C49" s="39" t="s">
        <v>23</v>
      </c>
      <c r="D49" s="46"/>
      <c r="E49" s="46"/>
      <c r="F49" s="34" t="str">
        <f>F12</f>
        <v>Velflíkova 385/14</v>
      </c>
      <c r="G49" s="46"/>
      <c r="H49" s="46"/>
      <c r="I49" s="145" t="s">
        <v>25</v>
      </c>
      <c r="J49" s="146" t="str">
        <f>IF(J12="","",J12)</f>
        <v>1. 4. 2019</v>
      </c>
      <c r="K49" s="50"/>
    </row>
    <row r="50" spans="2:11" s="1" customFormat="1" ht="6.95" customHeight="1">
      <c r="B50" s="45"/>
      <c r="C50" s="46"/>
      <c r="D50" s="46"/>
      <c r="E50" s="46"/>
      <c r="F50" s="46"/>
      <c r="G50" s="46"/>
      <c r="H50" s="46"/>
      <c r="I50" s="143"/>
      <c r="J50" s="46"/>
      <c r="K50" s="50"/>
    </row>
    <row r="51" spans="2:11" s="1" customFormat="1" ht="13.5">
      <c r="B51" s="45"/>
      <c r="C51" s="39" t="s">
        <v>27</v>
      </c>
      <c r="D51" s="46"/>
      <c r="E51" s="46"/>
      <c r="F51" s="34" t="str">
        <f>E15</f>
        <v>STATUTÁRNÍ MĚSTO OSTRAVA, m.o. OSTRAVA- JIH</v>
      </c>
      <c r="G51" s="46"/>
      <c r="H51" s="46"/>
      <c r="I51" s="145" t="s">
        <v>34</v>
      </c>
      <c r="J51" s="43" t="str">
        <f>E21</f>
        <v>BYVAST pro s.r.o.</v>
      </c>
      <c r="K51" s="50"/>
    </row>
    <row r="52" spans="2:11" s="1" customFormat="1" ht="14.4" customHeight="1">
      <c r="B52" s="45"/>
      <c r="C52" s="39" t="s">
        <v>32</v>
      </c>
      <c r="D52" s="46"/>
      <c r="E52" s="46"/>
      <c r="F52" s="34" t="str">
        <f>IF(E18="","",E18)</f>
        <v/>
      </c>
      <c r="G52" s="46"/>
      <c r="H52" s="46"/>
      <c r="I52" s="143"/>
      <c r="J52" s="170"/>
      <c r="K52" s="50"/>
    </row>
    <row r="53" spans="2:11" s="1" customFormat="1" ht="10.3" customHeight="1">
      <c r="B53" s="45"/>
      <c r="C53" s="46"/>
      <c r="D53" s="46"/>
      <c r="E53" s="46"/>
      <c r="F53" s="46"/>
      <c r="G53" s="46"/>
      <c r="H53" s="46"/>
      <c r="I53" s="143"/>
      <c r="J53" s="46"/>
      <c r="K53" s="50"/>
    </row>
    <row r="54" spans="2:11" s="1" customFormat="1" ht="29.25" customHeight="1">
      <c r="B54" s="45"/>
      <c r="C54" s="171" t="s">
        <v>124</v>
      </c>
      <c r="D54" s="158"/>
      <c r="E54" s="158"/>
      <c r="F54" s="158"/>
      <c r="G54" s="158"/>
      <c r="H54" s="158"/>
      <c r="I54" s="172"/>
      <c r="J54" s="173" t="s">
        <v>125</v>
      </c>
      <c r="K54" s="174"/>
    </row>
    <row r="55" spans="2:11" s="1" customFormat="1" ht="10.3" customHeight="1">
      <c r="B55" s="45"/>
      <c r="C55" s="46"/>
      <c r="D55" s="46"/>
      <c r="E55" s="46"/>
      <c r="F55" s="46"/>
      <c r="G55" s="46"/>
      <c r="H55" s="46"/>
      <c r="I55" s="143"/>
      <c r="J55" s="46"/>
      <c r="K55" s="50"/>
    </row>
    <row r="56" spans="2:47" s="1" customFormat="1" ht="29.25" customHeight="1">
      <c r="B56" s="45"/>
      <c r="C56" s="175" t="s">
        <v>126</v>
      </c>
      <c r="D56" s="46"/>
      <c r="E56" s="46"/>
      <c r="F56" s="46"/>
      <c r="G56" s="46"/>
      <c r="H56" s="46"/>
      <c r="I56" s="143"/>
      <c r="J56" s="154">
        <f>J80</f>
        <v>0</v>
      </c>
      <c r="K56" s="50"/>
      <c r="AU56" s="23" t="s">
        <v>127</v>
      </c>
    </row>
    <row r="57" spans="2:11" s="7" customFormat="1" ht="24.95" customHeight="1">
      <c r="B57" s="176"/>
      <c r="C57" s="177"/>
      <c r="D57" s="178" t="s">
        <v>2747</v>
      </c>
      <c r="E57" s="179"/>
      <c r="F57" s="179"/>
      <c r="G57" s="179"/>
      <c r="H57" s="179"/>
      <c r="I57" s="180"/>
      <c r="J57" s="181">
        <f>J81</f>
        <v>0</v>
      </c>
      <c r="K57" s="182"/>
    </row>
    <row r="58" spans="2:11" s="7" customFormat="1" ht="24.95" customHeight="1">
      <c r="B58" s="176"/>
      <c r="C58" s="177"/>
      <c r="D58" s="178" t="s">
        <v>2748</v>
      </c>
      <c r="E58" s="179"/>
      <c r="F58" s="179"/>
      <c r="G58" s="179"/>
      <c r="H58" s="179"/>
      <c r="I58" s="180"/>
      <c r="J58" s="181">
        <f>J83</f>
        <v>0</v>
      </c>
      <c r="K58" s="182"/>
    </row>
    <row r="59" spans="2:11" s="8" customFormat="1" ht="19.9" customHeight="1">
      <c r="B59" s="183"/>
      <c r="C59" s="184"/>
      <c r="D59" s="185" t="s">
        <v>2749</v>
      </c>
      <c r="E59" s="186"/>
      <c r="F59" s="186"/>
      <c r="G59" s="186"/>
      <c r="H59" s="186"/>
      <c r="I59" s="187"/>
      <c r="J59" s="188">
        <f>J84</f>
        <v>0</v>
      </c>
      <c r="K59" s="189"/>
    </row>
    <row r="60" spans="2:11" s="8" customFormat="1" ht="19.9" customHeight="1">
      <c r="B60" s="183"/>
      <c r="C60" s="184"/>
      <c r="D60" s="185" t="s">
        <v>2750</v>
      </c>
      <c r="E60" s="186"/>
      <c r="F60" s="186"/>
      <c r="G60" s="186"/>
      <c r="H60" s="186"/>
      <c r="I60" s="187"/>
      <c r="J60" s="188">
        <f>J87</f>
        <v>0</v>
      </c>
      <c r="K60" s="189"/>
    </row>
    <row r="61" spans="2:11" s="1" customFormat="1" ht="21.8" customHeight="1">
      <c r="B61" s="45"/>
      <c r="C61" s="46"/>
      <c r="D61" s="46"/>
      <c r="E61" s="46"/>
      <c r="F61" s="46"/>
      <c r="G61" s="46"/>
      <c r="H61" s="46"/>
      <c r="I61" s="143"/>
      <c r="J61" s="46"/>
      <c r="K61" s="50"/>
    </row>
    <row r="62" spans="2:11" s="1" customFormat="1" ht="6.95" customHeight="1">
      <c r="B62" s="66"/>
      <c r="C62" s="67"/>
      <c r="D62" s="67"/>
      <c r="E62" s="67"/>
      <c r="F62" s="67"/>
      <c r="G62" s="67"/>
      <c r="H62" s="67"/>
      <c r="I62" s="165"/>
      <c r="J62" s="67"/>
      <c r="K62" s="68"/>
    </row>
    <row r="66" spans="2:12" s="1" customFormat="1" ht="6.95" customHeight="1">
      <c r="B66" s="69"/>
      <c r="C66" s="70"/>
      <c r="D66" s="70"/>
      <c r="E66" s="70"/>
      <c r="F66" s="70"/>
      <c r="G66" s="70"/>
      <c r="H66" s="70"/>
      <c r="I66" s="168"/>
      <c r="J66" s="70"/>
      <c r="K66" s="70"/>
      <c r="L66" s="71"/>
    </row>
    <row r="67" spans="2:12" s="1" customFormat="1" ht="36.95" customHeight="1">
      <c r="B67" s="45"/>
      <c r="C67" s="72" t="s">
        <v>147</v>
      </c>
      <c r="D67" s="73"/>
      <c r="E67" s="73"/>
      <c r="F67" s="73"/>
      <c r="G67" s="73"/>
      <c r="H67" s="73"/>
      <c r="I67" s="190"/>
      <c r="J67" s="73"/>
      <c r="K67" s="73"/>
      <c r="L67" s="71"/>
    </row>
    <row r="68" spans="2:12" s="1" customFormat="1" ht="6.95" customHeight="1">
      <c r="B68" s="45"/>
      <c r="C68" s="73"/>
      <c r="D68" s="73"/>
      <c r="E68" s="73"/>
      <c r="F68" s="73"/>
      <c r="G68" s="73"/>
      <c r="H68" s="73"/>
      <c r="I68" s="190"/>
      <c r="J68" s="73"/>
      <c r="K68" s="73"/>
      <c r="L68" s="71"/>
    </row>
    <row r="69" spans="2:12" s="1" customFormat="1" ht="14.4" customHeight="1">
      <c r="B69" s="45"/>
      <c r="C69" s="75" t="s">
        <v>18</v>
      </c>
      <c r="D69" s="73"/>
      <c r="E69" s="73"/>
      <c r="F69" s="73"/>
      <c r="G69" s="73"/>
      <c r="H69" s="73"/>
      <c r="I69" s="190"/>
      <c r="J69" s="73"/>
      <c r="K69" s="73"/>
      <c r="L69" s="71"/>
    </row>
    <row r="70" spans="2:12" s="1" customFormat="1" ht="16.5" customHeight="1">
      <c r="B70" s="45"/>
      <c r="C70" s="73"/>
      <c r="D70" s="73"/>
      <c r="E70" s="191" t="str">
        <f>E7</f>
        <v>Rekonstrukce objektu na ul. Velflíkova 385/14, Ostrava - Hrabůvka</v>
      </c>
      <c r="F70" s="75"/>
      <c r="G70" s="75"/>
      <c r="H70" s="75"/>
      <c r="I70" s="190"/>
      <c r="J70" s="73"/>
      <c r="K70" s="73"/>
      <c r="L70" s="71"/>
    </row>
    <row r="71" spans="2:12" s="1" customFormat="1" ht="14.4" customHeight="1">
      <c r="B71" s="45"/>
      <c r="C71" s="75" t="s">
        <v>121</v>
      </c>
      <c r="D71" s="73"/>
      <c r="E71" s="73"/>
      <c r="F71" s="73"/>
      <c r="G71" s="73"/>
      <c r="H71" s="73"/>
      <c r="I71" s="190"/>
      <c r="J71" s="73"/>
      <c r="K71" s="73"/>
      <c r="L71" s="71"/>
    </row>
    <row r="72" spans="2:12" s="1" customFormat="1" ht="17.25" customHeight="1">
      <c r="B72" s="45"/>
      <c r="C72" s="73"/>
      <c r="D72" s="73"/>
      <c r="E72" s="81" t="str">
        <f>E9</f>
        <v>07 - VRN</v>
      </c>
      <c r="F72" s="73"/>
      <c r="G72" s="73"/>
      <c r="H72" s="73"/>
      <c r="I72" s="190"/>
      <c r="J72" s="73"/>
      <c r="K72" s="73"/>
      <c r="L72" s="71"/>
    </row>
    <row r="73" spans="2:12" s="1" customFormat="1" ht="6.95" customHeight="1">
      <c r="B73" s="45"/>
      <c r="C73" s="73"/>
      <c r="D73" s="73"/>
      <c r="E73" s="73"/>
      <c r="F73" s="73"/>
      <c r="G73" s="73"/>
      <c r="H73" s="73"/>
      <c r="I73" s="190"/>
      <c r="J73" s="73"/>
      <c r="K73" s="73"/>
      <c r="L73" s="71"/>
    </row>
    <row r="74" spans="2:12" s="1" customFormat="1" ht="18" customHeight="1">
      <c r="B74" s="45"/>
      <c r="C74" s="75" t="s">
        <v>23</v>
      </c>
      <c r="D74" s="73"/>
      <c r="E74" s="73"/>
      <c r="F74" s="192" t="str">
        <f>F12</f>
        <v>Velflíkova 385/14</v>
      </c>
      <c r="G74" s="73"/>
      <c r="H74" s="73"/>
      <c r="I74" s="193" t="s">
        <v>25</v>
      </c>
      <c r="J74" s="84" t="str">
        <f>IF(J12="","",J12)</f>
        <v>1. 4. 2019</v>
      </c>
      <c r="K74" s="73"/>
      <c r="L74" s="71"/>
    </row>
    <row r="75" spans="2:12" s="1" customFormat="1" ht="6.95" customHeight="1">
      <c r="B75" s="45"/>
      <c r="C75" s="73"/>
      <c r="D75" s="73"/>
      <c r="E75" s="73"/>
      <c r="F75" s="73"/>
      <c r="G75" s="73"/>
      <c r="H75" s="73"/>
      <c r="I75" s="190"/>
      <c r="J75" s="73"/>
      <c r="K75" s="73"/>
      <c r="L75" s="71"/>
    </row>
    <row r="76" spans="2:12" s="1" customFormat="1" ht="13.5">
      <c r="B76" s="45"/>
      <c r="C76" s="75" t="s">
        <v>27</v>
      </c>
      <c r="D76" s="73"/>
      <c r="E76" s="73"/>
      <c r="F76" s="192" t="str">
        <f>E15</f>
        <v>STATUTÁRNÍ MĚSTO OSTRAVA, m.o. OSTRAVA- JIH</v>
      </c>
      <c r="G76" s="73"/>
      <c r="H76" s="73"/>
      <c r="I76" s="193" t="s">
        <v>34</v>
      </c>
      <c r="J76" s="192" t="str">
        <f>E21</f>
        <v>BYVAST pro s.r.o.</v>
      </c>
      <c r="K76" s="73"/>
      <c r="L76" s="71"/>
    </row>
    <row r="77" spans="2:12" s="1" customFormat="1" ht="14.4" customHeight="1">
      <c r="B77" s="45"/>
      <c r="C77" s="75" t="s">
        <v>32</v>
      </c>
      <c r="D77" s="73"/>
      <c r="E77" s="73"/>
      <c r="F77" s="192" t="str">
        <f>IF(E18="","",E18)</f>
        <v/>
      </c>
      <c r="G77" s="73"/>
      <c r="H77" s="73"/>
      <c r="I77" s="190"/>
      <c r="J77" s="73"/>
      <c r="K77" s="73"/>
      <c r="L77" s="71"/>
    </row>
    <row r="78" spans="2:12" s="1" customFormat="1" ht="10.3" customHeight="1">
      <c r="B78" s="45"/>
      <c r="C78" s="73"/>
      <c r="D78" s="73"/>
      <c r="E78" s="73"/>
      <c r="F78" s="73"/>
      <c r="G78" s="73"/>
      <c r="H78" s="73"/>
      <c r="I78" s="190"/>
      <c r="J78" s="73"/>
      <c r="K78" s="73"/>
      <c r="L78" s="71"/>
    </row>
    <row r="79" spans="2:20" s="9" customFormat="1" ht="29.25" customHeight="1">
      <c r="B79" s="194"/>
      <c r="C79" s="195" t="s">
        <v>148</v>
      </c>
      <c r="D79" s="196" t="s">
        <v>60</v>
      </c>
      <c r="E79" s="196" t="s">
        <v>56</v>
      </c>
      <c r="F79" s="196" t="s">
        <v>149</v>
      </c>
      <c r="G79" s="196" t="s">
        <v>150</v>
      </c>
      <c r="H79" s="196" t="s">
        <v>151</v>
      </c>
      <c r="I79" s="197" t="s">
        <v>152</v>
      </c>
      <c r="J79" s="196" t="s">
        <v>125</v>
      </c>
      <c r="K79" s="198" t="s">
        <v>153</v>
      </c>
      <c r="L79" s="199"/>
      <c r="M79" s="101" t="s">
        <v>154</v>
      </c>
      <c r="N79" s="102" t="s">
        <v>45</v>
      </c>
      <c r="O79" s="102" t="s">
        <v>155</v>
      </c>
      <c r="P79" s="102" t="s">
        <v>156</v>
      </c>
      <c r="Q79" s="102" t="s">
        <v>157</v>
      </c>
      <c r="R79" s="102" t="s">
        <v>158</v>
      </c>
      <c r="S79" s="102" t="s">
        <v>159</v>
      </c>
      <c r="T79" s="103" t="s">
        <v>160</v>
      </c>
    </row>
    <row r="80" spans="2:63" s="1" customFormat="1" ht="29.25" customHeight="1">
      <c r="B80" s="45"/>
      <c r="C80" s="107" t="s">
        <v>126</v>
      </c>
      <c r="D80" s="73"/>
      <c r="E80" s="73"/>
      <c r="F80" s="73"/>
      <c r="G80" s="73"/>
      <c r="H80" s="73"/>
      <c r="I80" s="190"/>
      <c r="J80" s="200">
        <f>BK80</f>
        <v>0</v>
      </c>
      <c r="K80" s="73"/>
      <c r="L80" s="71"/>
      <c r="M80" s="104"/>
      <c r="N80" s="105"/>
      <c r="O80" s="105"/>
      <c r="P80" s="201">
        <f>P81+P83</f>
        <v>0</v>
      </c>
      <c r="Q80" s="105"/>
      <c r="R80" s="201">
        <f>R81+R83</f>
        <v>0</v>
      </c>
      <c r="S80" s="105"/>
      <c r="T80" s="202">
        <f>T81+T83</f>
        <v>0</v>
      </c>
      <c r="AT80" s="23" t="s">
        <v>74</v>
      </c>
      <c r="AU80" s="23" t="s">
        <v>127</v>
      </c>
      <c r="BK80" s="203">
        <f>BK81+BK83</f>
        <v>0</v>
      </c>
    </row>
    <row r="81" spans="2:63" s="10" customFormat="1" ht="37.4" customHeight="1">
      <c r="B81" s="204"/>
      <c r="C81" s="205"/>
      <c r="D81" s="206" t="s">
        <v>74</v>
      </c>
      <c r="E81" s="207" t="s">
        <v>2751</v>
      </c>
      <c r="F81" s="207" t="s">
        <v>2752</v>
      </c>
      <c r="G81" s="205"/>
      <c r="H81" s="205"/>
      <c r="I81" s="208"/>
      <c r="J81" s="209">
        <f>BK81</f>
        <v>0</v>
      </c>
      <c r="K81" s="205"/>
      <c r="L81" s="210"/>
      <c r="M81" s="211"/>
      <c r="N81" s="212"/>
      <c r="O81" s="212"/>
      <c r="P81" s="213">
        <f>P82</f>
        <v>0</v>
      </c>
      <c r="Q81" s="212"/>
      <c r="R81" s="213">
        <f>R82</f>
        <v>0</v>
      </c>
      <c r="S81" s="212"/>
      <c r="T81" s="214">
        <f>T82</f>
        <v>0</v>
      </c>
      <c r="AR81" s="215" t="s">
        <v>170</v>
      </c>
      <c r="AT81" s="216" t="s">
        <v>74</v>
      </c>
      <c r="AU81" s="216" t="s">
        <v>75</v>
      </c>
      <c r="AY81" s="215" t="s">
        <v>163</v>
      </c>
      <c r="BK81" s="217">
        <f>BK82</f>
        <v>0</v>
      </c>
    </row>
    <row r="82" spans="2:65" s="1" customFormat="1" ht="16.5" customHeight="1">
      <c r="B82" s="45"/>
      <c r="C82" s="220" t="s">
        <v>83</v>
      </c>
      <c r="D82" s="220" t="s">
        <v>165</v>
      </c>
      <c r="E82" s="221" t="s">
        <v>2753</v>
      </c>
      <c r="F82" s="222" t="s">
        <v>2754</v>
      </c>
      <c r="G82" s="223" t="s">
        <v>924</v>
      </c>
      <c r="H82" s="224">
        <v>1</v>
      </c>
      <c r="I82" s="225"/>
      <c r="J82" s="226">
        <f>ROUND(I82*H82,2)</f>
        <v>0</v>
      </c>
      <c r="K82" s="222" t="s">
        <v>21</v>
      </c>
      <c r="L82" s="71"/>
      <c r="M82" s="227" t="s">
        <v>21</v>
      </c>
      <c r="N82" s="228" t="s">
        <v>48</v>
      </c>
      <c r="O82" s="46"/>
      <c r="P82" s="229">
        <f>O82*H82</f>
        <v>0</v>
      </c>
      <c r="Q82" s="229">
        <v>0</v>
      </c>
      <c r="R82" s="229">
        <f>Q82*H82</f>
        <v>0</v>
      </c>
      <c r="S82" s="229">
        <v>0</v>
      </c>
      <c r="T82" s="230">
        <f>S82*H82</f>
        <v>0</v>
      </c>
      <c r="AR82" s="23" t="s">
        <v>2755</v>
      </c>
      <c r="AT82" s="23" t="s">
        <v>165</v>
      </c>
      <c r="AU82" s="23" t="s">
        <v>83</v>
      </c>
      <c r="AY82" s="23" t="s">
        <v>163</v>
      </c>
      <c r="BE82" s="231">
        <f>IF(N82="základní",J82,0)</f>
        <v>0</v>
      </c>
      <c r="BF82" s="231">
        <f>IF(N82="snížená",J82,0)</f>
        <v>0</v>
      </c>
      <c r="BG82" s="231">
        <f>IF(N82="zákl. přenesená",J82,0)</f>
        <v>0</v>
      </c>
      <c r="BH82" s="231">
        <f>IF(N82="sníž. přenesená",J82,0)</f>
        <v>0</v>
      </c>
      <c r="BI82" s="231">
        <f>IF(N82="nulová",J82,0)</f>
        <v>0</v>
      </c>
      <c r="BJ82" s="23" t="s">
        <v>170</v>
      </c>
      <c r="BK82" s="231">
        <f>ROUND(I82*H82,2)</f>
        <v>0</v>
      </c>
      <c r="BL82" s="23" t="s">
        <v>2755</v>
      </c>
      <c r="BM82" s="23" t="s">
        <v>2756</v>
      </c>
    </row>
    <row r="83" spans="2:63" s="10" customFormat="1" ht="37.4" customHeight="1">
      <c r="B83" s="204"/>
      <c r="C83" s="205"/>
      <c r="D83" s="206" t="s">
        <v>74</v>
      </c>
      <c r="E83" s="207" t="s">
        <v>112</v>
      </c>
      <c r="F83" s="207" t="s">
        <v>2757</v>
      </c>
      <c r="G83" s="205"/>
      <c r="H83" s="205"/>
      <c r="I83" s="208"/>
      <c r="J83" s="209">
        <f>BK83</f>
        <v>0</v>
      </c>
      <c r="K83" s="205"/>
      <c r="L83" s="210"/>
      <c r="M83" s="211"/>
      <c r="N83" s="212"/>
      <c r="O83" s="212"/>
      <c r="P83" s="213">
        <f>P84+P87</f>
        <v>0</v>
      </c>
      <c r="Q83" s="212"/>
      <c r="R83" s="213">
        <f>R84+R87</f>
        <v>0</v>
      </c>
      <c r="S83" s="212"/>
      <c r="T83" s="214">
        <f>T84+T87</f>
        <v>0</v>
      </c>
      <c r="AR83" s="215" t="s">
        <v>195</v>
      </c>
      <c r="AT83" s="216" t="s">
        <v>74</v>
      </c>
      <c r="AU83" s="216" t="s">
        <v>75</v>
      </c>
      <c r="AY83" s="215" t="s">
        <v>163</v>
      </c>
      <c r="BK83" s="217">
        <f>BK84+BK87</f>
        <v>0</v>
      </c>
    </row>
    <row r="84" spans="2:63" s="10" customFormat="1" ht="19.9" customHeight="1">
      <c r="B84" s="204"/>
      <c r="C84" s="205"/>
      <c r="D84" s="206" t="s">
        <v>74</v>
      </c>
      <c r="E84" s="218" t="s">
        <v>2758</v>
      </c>
      <c r="F84" s="218" t="s">
        <v>2759</v>
      </c>
      <c r="G84" s="205"/>
      <c r="H84" s="205"/>
      <c r="I84" s="208"/>
      <c r="J84" s="219">
        <f>BK84</f>
        <v>0</v>
      </c>
      <c r="K84" s="205"/>
      <c r="L84" s="210"/>
      <c r="M84" s="211"/>
      <c r="N84" s="212"/>
      <c r="O84" s="212"/>
      <c r="P84" s="213">
        <f>SUM(P85:P86)</f>
        <v>0</v>
      </c>
      <c r="Q84" s="212"/>
      <c r="R84" s="213">
        <f>SUM(R85:R86)</f>
        <v>0</v>
      </c>
      <c r="S84" s="212"/>
      <c r="T84" s="214">
        <f>SUM(T85:T86)</f>
        <v>0</v>
      </c>
      <c r="AR84" s="215" t="s">
        <v>195</v>
      </c>
      <c r="AT84" s="216" t="s">
        <v>74</v>
      </c>
      <c r="AU84" s="216" t="s">
        <v>83</v>
      </c>
      <c r="AY84" s="215" t="s">
        <v>163</v>
      </c>
      <c r="BK84" s="217">
        <f>SUM(BK85:BK86)</f>
        <v>0</v>
      </c>
    </row>
    <row r="85" spans="2:65" s="1" customFormat="1" ht="16.5" customHeight="1">
      <c r="B85" s="45"/>
      <c r="C85" s="220" t="s">
        <v>85</v>
      </c>
      <c r="D85" s="220" t="s">
        <v>165</v>
      </c>
      <c r="E85" s="221" t="s">
        <v>2760</v>
      </c>
      <c r="F85" s="222" t="s">
        <v>2761</v>
      </c>
      <c r="G85" s="223" t="s">
        <v>2762</v>
      </c>
      <c r="H85" s="224">
        <v>1</v>
      </c>
      <c r="I85" s="225"/>
      <c r="J85" s="226">
        <f>ROUND(I85*H85,2)</f>
        <v>0</v>
      </c>
      <c r="K85" s="222" t="s">
        <v>169</v>
      </c>
      <c r="L85" s="71"/>
      <c r="M85" s="227" t="s">
        <v>21</v>
      </c>
      <c r="N85" s="228" t="s">
        <v>48</v>
      </c>
      <c r="O85" s="46"/>
      <c r="P85" s="229">
        <f>O85*H85</f>
        <v>0</v>
      </c>
      <c r="Q85" s="229">
        <v>0</v>
      </c>
      <c r="R85" s="229">
        <f>Q85*H85</f>
        <v>0</v>
      </c>
      <c r="S85" s="229">
        <v>0</v>
      </c>
      <c r="T85" s="230">
        <f>S85*H85</f>
        <v>0</v>
      </c>
      <c r="AR85" s="23" t="s">
        <v>2763</v>
      </c>
      <c r="AT85" s="23" t="s">
        <v>165</v>
      </c>
      <c r="AU85" s="23" t="s">
        <v>85</v>
      </c>
      <c r="AY85" s="23" t="s">
        <v>163</v>
      </c>
      <c r="BE85" s="231">
        <f>IF(N85="základní",J85,0)</f>
        <v>0</v>
      </c>
      <c r="BF85" s="231">
        <f>IF(N85="snížená",J85,0)</f>
        <v>0</v>
      </c>
      <c r="BG85" s="231">
        <f>IF(N85="zákl. přenesená",J85,0)</f>
        <v>0</v>
      </c>
      <c r="BH85" s="231">
        <f>IF(N85="sníž. přenesená",J85,0)</f>
        <v>0</v>
      </c>
      <c r="BI85" s="231">
        <f>IF(N85="nulová",J85,0)</f>
        <v>0</v>
      </c>
      <c r="BJ85" s="23" t="s">
        <v>170</v>
      </c>
      <c r="BK85" s="231">
        <f>ROUND(I85*H85,2)</f>
        <v>0</v>
      </c>
      <c r="BL85" s="23" t="s">
        <v>2763</v>
      </c>
      <c r="BM85" s="23" t="s">
        <v>2764</v>
      </c>
    </row>
    <row r="86" spans="2:65" s="1" customFormat="1" ht="16.5" customHeight="1">
      <c r="B86" s="45"/>
      <c r="C86" s="220" t="s">
        <v>180</v>
      </c>
      <c r="D86" s="220" t="s">
        <v>165</v>
      </c>
      <c r="E86" s="221" t="s">
        <v>2765</v>
      </c>
      <c r="F86" s="222" t="s">
        <v>2766</v>
      </c>
      <c r="G86" s="223" t="s">
        <v>2762</v>
      </c>
      <c r="H86" s="224">
        <v>1</v>
      </c>
      <c r="I86" s="225"/>
      <c r="J86" s="226">
        <f>ROUND(I86*H86,2)</f>
        <v>0</v>
      </c>
      <c r="K86" s="222" t="s">
        <v>169</v>
      </c>
      <c r="L86" s="71"/>
      <c r="M86" s="227" t="s">
        <v>21</v>
      </c>
      <c r="N86" s="228" t="s">
        <v>48</v>
      </c>
      <c r="O86" s="46"/>
      <c r="P86" s="229">
        <f>O86*H86</f>
        <v>0</v>
      </c>
      <c r="Q86" s="229">
        <v>0</v>
      </c>
      <c r="R86" s="229">
        <f>Q86*H86</f>
        <v>0</v>
      </c>
      <c r="S86" s="229">
        <v>0</v>
      </c>
      <c r="T86" s="230">
        <f>S86*H86</f>
        <v>0</v>
      </c>
      <c r="AR86" s="23" t="s">
        <v>2763</v>
      </c>
      <c r="AT86" s="23" t="s">
        <v>165</v>
      </c>
      <c r="AU86" s="23" t="s">
        <v>85</v>
      </c>
      <c r="AY86" s="23" t="s">
        <v>163</v>
      </c>
      <c r="BE86" s="231">
        <f>IF(N86="základní",J86,0)</f>
        <v>0</v>
      </c>
      <c r="BF86" s="231">
        <f>IF(N86="snížená",J86,0)</f>
        <v>0</v>
      </c>
      <c r="BG86" s="231">
        <f>IF(N86="zákl. přenesená",J86,0)</f>
        <v>0</v>
      </c>
      <c r="BH86" s="231">
        <f>IF(N86="sníž. přenesená",J86,0)</f>
        <v>0</v>
      </c>
      <c r="BI86" s="231">
        <f>IF(N86="nulová",J86,0)</f>
        <v>0</v>
      </c>
      <c r="BJ86" s="23" t="s">
        <v>170</v>
      </c>
      <c r="BK86" s="231">
        <f>ROUND(I86*H86,2)</f>
        <v>0</v>
      </c>
      <c r="BL86" s="23" t="s">
        <v>2763</v>
      </c>
      <c r="BM86" s="23" t="s">
        <v>2767</v>
      </c>
    </row>
    <row r="87" spans="2:63" s="10" customFormat="1" ht="29.85" customHeight="1">
      <c r="B87" s="204"/>
      <c r="C87" s="205"/>
      <c r="D87" s="206" t="s">
        <v>74</v>
      </c>
      <c r="E87" s="218" t="s">
        <v>2768</v>
      </c>
      <c r="F87" s="218" t="s">
        <v>2769</v>
      </c>
      <c r="G87" s="205"/>
      <c r="H87" s="205"/>
      <c r="I87" s="208"/>
      <c r="J87" s="219">
        <f>BK87</f>
        <v>0</v>
      </c>
      <c r="K87" s="205"/>
      <c r="L87" s="210"/>
      <c r="M87" s="211"/>
      <c r="N87" s="212"/>
      <c r="O87" s="212"/>
      <c r="P87" s="213">
        <f>P88</f>
        <v>0</v>
      </c>
      <c r="Q87" s="212"/>
      <c r="R87" s="213">
        <f>R88</f>
        <v>0</v>
      </c>
      <c r="S87" s="212"/>
      <c r="T87" s="214">
        <f>T88</f>
        <v>0</v>
      </c>
      <c r="AR87" s="215" t="s">
        <v>195</v>
      </c>
      <c r="AT87" s="216" t="s">
        <v>74</v>
      </c>
      <c r="AU87" s="216" t="s">
        <v>83</v>
      </c>
      <c r="AY87" s="215" t="s">
        <v>163</v>
      </c>
      <c r="BK87" s="217">
        <f>BK88</f>
        <v>0</v>
      </c>
    </row>
    <row r="88" spans="2:65" s="1" customFormat="1" ht="16.5" customHeight="1">
      <c r="B88" s="45"/>
      <c r="C88" s="220" t="s">
        <v>170</v>
      </c>
      <c r="D88" s="220" t="s">
        <v>165</v>
      </c>
      <c r="E88" s="221" t="s">
        <v>2770</v>
      </c>
      <c r="F88" s="222" t="s">
        <v>2769</v>
      </c>
      <c r="G88" s="223" t="s">
        <v>2762</v>
      </c>
      <c r="H88" s="224">
        <v>1</v>
      </c>
      <c r="I88" s="225"/>
      <c r="J88" s="226">
        <f>ROUND(I88*H88,2)</f>
        <v>0</v>
      </c>
      <c r="K88" s="222" t="s">
        <v>169</v>
      </c>
      <c r="L88" s="71"/>
      <c r="M88" s="227" t="s">
        <v>21</v>
      </c>
      <c r="N88" s="277" t="s">
        <v>48</v>
      </c>
      <c r="O88" s="278"/>
      <c r="P88" s="279">
        <f>O88*H88</f>
        <v>0</v>
      </c>
      <c r="Q88" s="279">
        <v>0</v>
      </c>
      <c r="R88" s="279">
        <f>Q88*H88</f>
        <v>0</v>
      </c>
      <c r="S88" s="279">
        <v>0</v>
      </c>
      <c r="T88" s="280">
        <f>S88*H88</f>
        <v>0</v>
      </c>
      <c r="AR88" s="23" t="s">
        <v>2763</v>
      </c>
      <c r="AT88" s="23" t="s">
        <v>165</v>
      </c>
      <c r="AU88" s="23" t="s">
        <v>85</v>
      </c>
      <c r="AY88" s="23" t="s">
        <v>163</v>
      </c>
      <c r="BE88" s="231">
        <f>IF(N88="základní",J88,0)</f>
        <v>0</v>
      </c>
      <c r="BF88" s="231">
        <f>IF(N88="snížená",J88,0)</f>
        <v>0</v>
      </c>
      <c r="BG88" s="231">
        <f>IF(N88="zákl. přenesená",J88,0)</f>
        <v>0</v>
      </c>
      <c r="BH88" s="231">
        <f>IF(N88="sníž. přenesená",J88,0)</f>
        <v>0</v>
      </c>
      <c r="BI88" s="231">
        <f>IF(N88="nulová",J88,0)</f>
        <v>0</v>
      </c>
      <c r="BJ88" s="23" t="s">
        <v>170</v>
      </c>
      <c r="BK88" s="231">
        <f>ROUND(I88*H88,2)</f>
        <v>0</v>
      </c>
      <c r="BL88" s="23" t="s">
        <v>2763</v>
      </c>
      <c r="BM88" s="23" t="s">
        <v>2771</v>
      </c>
    </row>
    <row r="89" spans="2:12" s="1" customFormat="1" ht="6.95" customHeight="1">
      <c r="B89" s="66"/>
      <c r="C89" s="67"/>
      <c r="D89" s="67"/>
      <c r="E89" s="67"/>
      <c r="F89" s="67"/>
      <c r="G89" s="67"/>
      <c r="H89" s="67"/>
      <c r="I89" s="165"/>
      <c r="J89" s="67"/>
      <c r="K89" s="67"/>
      <c r="L89" s="71"/>
    </row>
  </sheetData>
  <sheetProtection password="CC35" sheet="1" objects="1" scenarios="1" formatColumns="0" formatRows="0" autoFilter="0"/>
  <autoFilter ref="C79:K88"/>
  <mergeCells count="10">
    <mergeCell ref="E7:H7"/>
    <mergeCell ref="E9:H9"/>
    <mergeCell ref="E24:H24"/>
    <mergeCell ref="E45:H45"/>
    <mergeCell ref="E47:H47"/>
    <mergeCell ref="J51:J52"/>
    <mergeCell ref="E70:H70"/>
    <mergeCell ref="E72:H72"/>
    <mergeCell ref="G1:H1"/>
    <mergeCell ref="L2:V2"/>
  </mergeCells>
  <hyperlinks>
    <hyperlink ref="F1:G1" location="C2" display="1) Krycí list soupisu"/>
    <hyperlink ref="G1:H1" location="C54" display="2) Rekapitulace"/>
    <hyperlink ref="J1" location="C79"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B2:K216"/>
  <sheetViews>
    <sheetView showGridLines="0" workbookViewId="0" topLeftCell="A1"/>
  </sheetViews>
  <sheetFormatPr defaultColWidth="9.33203125" defaultRowHeight="13.5"/>
  <cols>
    <col min="1" max="1" width="8.33203125" style="287" customWidth="1"/>
    <col min="2" max="2" width="1.66796875" style="287" customWidth="1"/>
    <col min="3" max="4" width="5" style="287" customWidth="1"/>
    <col min="5" max="5" width="11.66015625" style="287" customWidth="1"/>
    <col min="6" max="6" width="9.16015625" style="287" customWidth="1"/>
    <col min="7" max="7" width="5" style="287" customWidth="1"/>
    <col min="8" max="8" width="77.83203125" style="287" customWidth="1"/>
    <col min="9" max="10" width="20" style="287" customWidth="1"/>
    <col min="11" max="11" width="1.66796875" style="287" customWidth="1"/>
  </cols>
  <sheetData>
    <row r="1" ht="37.5" customHeight="1"/>
    <row r="2" spans="2:11" ht="7.5" customHeight="1">
      <c r="B2" s="288"/>
      <c r="C2" s="289"/>
      <c r="D2" s="289"/>
      <c r="E2" s="289"/>
      <c r="F2" s="289"/>
      <c r="G2" s="289"/>
      <c r="H2" s="289"/>
      <c r="I2" s="289"/>
      <c r="J2" s="289"/>
      <c r="K2" s="290"/>
    </row>
    <row r="3" spans="2:11" s="14" customFormat="1" ht="45" customHeight="1">
      <c r="B3" s="291"/>
      <c r="C3" s="292" t="s">
        <v>2772</v>
      </c>
      <c r="D3" s="292"/>
      <c r="E3" s="292"/>
      <c r="F3" s="292"/>
      <c r="G3" s="292"/>
      <c r="H3" s="292"/>
      <c r="I3" s="292"/>
      <c r="J3" s="292"/>
      <c r="K3" s="293"/>
    </row>
    <row r="4" spans="2:11" ht="25.5" customHeight="1">
      <c r="B4" s="294"/>
      <c r="C4" s="295" t="s">
        <v>2773</v>
      </c>
      <c r="D4" s="295"/>
      <c r="E4" s="295"/>
      <c r="F4" s="295"/>
      <c r="G4" s="295"/>
      <c r="H4" s="295"/>
      <c r="I4" s="295"/>
      <c r="J4" s="295"/>
      <c r="K4" s="296"/>
    </row>
    <row r="5" spans="2:11" ht="5.25" customHeight="1">
      <c r="B5" s="294"/>
      <c r="C5" s="297"/>
      <c r="D5" s="297"/>
      <c r="E5" s="297"/>
      <c r="F5" s="297"/>
      <c r="G5" s="297"/>
      <c r="H5" s="297"/>
      <c r="I5" s="297"/>
      <c r="J5" s="297"/>
      <c r="K5" s="296"/>
    </row>
    <row r="6" spans="2:11" ht="15" customHeight="1">
      <c r="B6" s="294"/>
      <c r="C6" s="298" t="s">
        <v>2774</v>
      </c>
      <c r="D6" s="298"/>
      <c r="E6" s="298"/>
      <c r="F6" s="298"/>
      <c r="G6" s="298"/>
      <c r="H6" s="298"/>
      <c r="I6" s="298"/>
      <c r="J6" s="298"/>
      <c r="K6" s="296"/>
    </row>
    <row r="7" spans="2:11" ht="15" customHeight="1">
      <c r="B7" s="299"/>
      <c r="C7" s="298" t="s">
        <v>2775</v>
      </c>
      <c r="D7" s="298"/>
      <c r="E7" s="298"/>
      <c r="F7" s="298"/>
      <c r="G7" s="298"/>
      <c r="H7" s="298"/>
      <c r="I7" s="298"/>
      <c r="J7" s="298"/>
      <c r="K7" s="296"/>
    </row>
    <row r="8" spans="2:11" ht="12.75" customHeight="1">
      <c r="B8" s="299"/>
      <c r="C8" s="298"/>
      <c r="D8" s="298"/>
      <c r="E8" s="298"/>
      <c r="F8" s="298"/>
      <c r="G8" s="298"/>
      <c r="H8" s="298"/>
      <c r="I8" s="298"/>
      <c r="J8" s="298"/>
      <c r="K8" s="296"/>
    </row>
    <row r="9" spans="2:11" ht="15" customHeight="1">
      <c r="B9" s="299"/>
      <c r="C9" s="298" t="s">
        <v>2776</v>
      </c>
      <c r="D9" s="298"/>
      <c r="E9" s="298"/>
      <c r="F9" s="298"/>
      <c r="G9" s="298"/>
      <c r="H9" s="298"/>
      <c r="I9" s="298"/>
      <c r="J9" s="298"/>
      <c r="K9" s="296"/>
    </row>
    <row r="10" spans="2:11" ht="15" customHeight="1">
      <c r="B10" s="299"/>
      <c r="C10" s="298"/>
      <c r="D10" s="298" t="s">
        <v>2777</v>
      </c>
      <c r="E10" s="298"/>
      <c r="F10" s="298"/>
      <c r="G10" s="298"/>
      <c r="H10" s="298"/>
      <c r="I10" s="298"/>
      <c r="J10" s="298"/>
      <c r="K10" s="296"/>
    </row>
    <row r="11" spans="2:11" ht="15" customHeight="1">
      <c r="B11" s="299"/>
      <c r="C11" s="300"/>
      <c r="D11" s="298" t="s">
        <v>2778</v>
      </c>
      <c r="E11" s="298"/>
      <c r="F11" s="298"/>
      <c r="G11" s="298"/>
      <c r="H11" s="298"/>
      <c r="I11" s="298"/>
      <c r="J11" s="298"/>
      <c r="K11" s="296"/>
    </row>
    <row r="12" spans="2:11" ht="12.75" customHeight="1">
      <c r="B12" s="299"/>
      <c r="C12" s="300"/>
      <c r="D12" s="300"/>
      <c r="E12" s="300"/>
      <c r="F12" s="300"/>
      <c r="G12" s="300"/>
      <c r="H12" s="300"/>
      <c r="I12" s="300"/>
      <c r="J12" s="300"/>
      <c r="K12" s="296"/>
    </row>
    <row r="13" spans="2:11" ht="15" customHeight="1">
      <c r="B13" s="299"/>
      <c r="C13" s="300"/>
      <c r="D13" s="298" t="s">
        <v>2779</v>
      </c>
      <c r="E13" s="298"/>
      <c r="F13" s="298"/>
      <c r="G13" s="298"/>
      <c r="H13" s="298"/>
      <c r="I13" s="298"/>
      <c r="J13" s="298"/>
      <c r="K13" s="296"/>
    </row>
    <row r="14" spans="2:11" ht="15" customHeight="1">
      <c r="B14" s="299"/>
      <c r="C14" s="300"/>
      <c r="D14" s="298" t="s">
        <v>2780</v>
      </c>
      <c r="E14" s="298"/>
      <c r="F14" s="298"/>
      <c r="G14" s="298"/>
      <c r="H14" s="298"/>
      <c r="I14" s="298"/>
      <c r="J14" s="298"/>
      <c r="K14" s="296"/>
    </row>
    <row r="15" spans="2:11" ht="15" customHeight="1">
      <c r="B15" s="299"/>
      <c r="C15" s="300"/>
      <c r="D15" s="298" t="s">
        <v>2781</v>
      </c>
      <c r="E15" s="298"/>
      <c r="F15" s="298"/>
      <c r="G15" s="298"/>
      <c r="H15" s="298"/>
      <c r="I15" s="298"/>
      <c r="J15" s="298"/>
      <c r="K15" s="296"/>
    </row>
    <row r="16" spans="2:11" ht="15" customHeight="1">
      <c r="B16" s="299"/>
      <c r="C16" s="300"/>
      <c r="D16" s="300"/>
      <c r="E16" s="301" t="s">
        <v>82</v>
      </c>
      <c r="F16" s="298" t="s">
        <v>2782</v>
      </c>
      <c r="G16" s="298"/>
      <c r="H16" s="298"/>
      <c r="I16" s="298"/>
      <c r="J16" s="298"/>
      <c r="K16" s="296"/>
    </row>
    <row r="17" spans="2:11" ht="15" customHeight="1">
      <c r="B17" s="299"/>
      <c r="C17" s="300"/>
      <c r="D17" s="300"/>
      <c r="E17" s="301" t="s">
        <v>2783</v>
      </c>
      <c r="F17" s="298" t="s">
        <v>2784</v>
      </c>
      <c r="G17" s="298"/>
      <c r="H17" s="298"/>
      <c r="I17" s="298"/>
      <c r="J17" s="298"/>
      <c r="K17" s="296"/>
    </row>
    <row r="18" spans="2:11" ht="15" customHeight="1">
      <c r="B18" s="299"/>
      <c r="C18" s="300"/>
      <c r="D18" s="300"/>
      <c r="E18" s="301" t="s">
        <v>2785</v>
      </c>
      <c r="F18" s="298" t="s">
        <v>2786</v>
      </c>
      <c r="G18" s="298"/>
      <c r="H18" s="298"/>
      <c r="I18" s="298"/>
      <c r="J18" s="298"/>
      <c r="K18" s="296"/>
    </row>
    <row r="19" spans="2:11" ht="15" customHeight="1">
      <c r="B19" s="299"/>
      <c r="C19" s="300"/>
      <c r="D19" s="300"/>
      <c r="E19" s="301" t="s">
        <v>113</v>
      </c>
      <c r="F19" s="298" t="s">
        <v>2787</v>
      </c>
      <c r="G19" s="298"/>
      <c r="H19" s="298"/>
      <c r="I19" s="298"/>
      <c r="J19" s="298"/>
      <c r="K19" s="296"/>
    </row>
    <row r="20" spans="2:11" ht="15" customHeight="1">
      <c r="B20" s="299"/>
      <c r="C20" s="300"/>
      <c r="D20" s="300"/>
      <c r="E20" s="301" t="s">
        <v>2751</v>
      </c>
      <c r="F20" s="298" t="s">
        <v>2752</v>
      </c>
      <c r="G20" s="298"/>
      <c r="H20" s="298"/>
      <c r="I20" s="298"/>
      <c r="J20" s="298"/>
      <c r="K20" s="296"/>
    </row>
    <row r="21" spans="2:11" ht="15" customHeight="1">
      <c r="B21" s="299"/>
      <c r="C21" s="300"/>
      <c r="D21" s="300"/>
      <c r="E21" s="301" t="s">
        <v>2788</v>
      </c>
      <c r="F21" s="298" t="s">
        <v>2789</v>
      </c>
      <c r="G21" s="298"/>
      <c r="H21" s="298"/>
      <c r="I21" s="298"/>
      <c r="J21" s="298"/>
      <c r="K21" s="296"/>
    </row>
    <row r="22" spans="2:11" ht="12.75" customHeight="1">
      <c r="B22" s="299"/>
      <c r="C22" s="300"/>
      <c r="D22" s="300"/>
      <c r="E22" s="300"/>
      <c r="F22" s="300"/>
      <c r="G22" s="300"/>
      <c r="H22" s="300"/>
      <c r="I22" s="300"/>
      <c r="J22" s="300"/>
      <c r="K22" s="296"/>
    </row>
    <row r="23" spans="2:11" ht="15" customHeight="1">
      <c r="B23" s="299"/>
      <c r="C23" s="298" t="s">
        <v>2790</v>
      </c>
      <c r="D23" s="298"/>
      <c r="E23" s="298"/>
      <c r="F23" s="298"/>
      <c r="G23" s="298"/>
      <c r="H23" s="298"/>
      <c r="I23" s="298"/>
      <c r="J23" s="298"/>
      <c r="K23" s="296"/>
    </row>
    <row r="24" spans="2:11" ht="15" customHeight="1">
      <c r="B24" s="299"/>
      <c r="C24" s="298" t="s">
        <v>2791</v>
      </c>
      <c r="D24" s="298"/>
      <c r="E24" s="298"/>
      <c r="F24" s="298"/>
      <c r="G24" s="298"/>
      <c r="H24" s="298"/>
      <c r="I24" s="298"/>
      <c r="J24" s="298"/>
      <c r="K24" s="296"/>
    </row>
    <row r="25" spans="2:11" ht="15" customHeight="1">
      <c r="B25" s="299"/>
      <c r="C25" s="298"/>
      <c r="D25" s="298" t="s">
        <v>2792</v>
      </c>
      <c r="E25" s="298"/>
      <c r="F25" s="298"/>
      <c r="G25" s="298"/>
      <c r="H25" s="298"/>
      <c r="I25" s="298"/>
      <c r="J25" s="298"/>
      <c r="K25" s="296"/>
    </row>
    <row r="26" spans="2:11" ht="15" customHeight="1">
      <c r="B26" s="299"/>
      <c r="C26" s="300"/>
      <c r="D26" s="298" t="s">
        <v>2793</v>
      </c>
      <c r="E26" s="298"/>
      <c r="F26" s="298"/>
      <c r="G26" s="298"/>
      <c r="H26" s="298"/>
      <c r="I26" s="298"/>
      <c r="J26" s="298"/>
      <c r="K26" s="296"/>
    </row>
    <row r="27" spans="2:11" ht="12.75" customHeight="1">
      <c r="B27" s="299"/>
      <c r="C27" s="300"/>
      <c r="D27" s="300"/>
      <c r="E27" s="300"/>
      <c r="F27" s="300"/>
      <c r="G27" s="300"/>
      <c r="H27" s="300"/>
      <c r="I27" s="300"/>
      <c r="J27" s="300"/>
      <c r="K27" s="296"/>
    </row>
    <row r="28" spans="2:11" ht="15" customHeight="1">
      <c r="B28" s="299"/>
      <c r="C28" s="300"/>
      <c r="D28" s="298" t="s">
        <v>2794</v>
      </c>
      <c r="E28" s="298"/>
      <c r="F28" s="298"/>
      <c r="G28" s="298"/>
      <c r="H28" s="298"/>
      <c r="I28" s="298"/>
      <c r="J28" s="298"/>
      <c r="K28" s="296"/>
    </row>
    <row r="29" spans="2:11" ht="15" customHeight="1">
      <c r="B29" s="299"/>
      <c r="C29" s="300"/>
      <c r="D29" s="298" t="s">
        <v>2795</v>
      </c>
      <c r="E29" s="298"/>
      <c r="F29" s="298"/>
      <c r="G29" s="298"/>
      <c r="H29" s="298"/>
      <c r="I29" s="298"/>
      <c r="J29" s="298"/>
      <c r="K29" s="296"/>
    </row>
    <row r="30" spans="2:11" ht="12.75" customHeight="1">
      <c r="B30" s="299"/>
      <c r="C30" s="300"/>
      <c r="D30" s="300"/>
      <c r="E30" s="300"/>
      <c r="F30" s="300"/>
      <c r="G30" s="300"/>
      <c r="H30" s="300"/>
      <c r="I30" s="300"/>
      <c r="J30" s="300"/>
      <c r="K30" s="296"/>
    </row>
    <row r="31" spans="2:11" ht="15" customHeight="1">
      <c r="B31" s="299"/>
      <c r="C31" s="300"/>
      <c r="D31" s="298" t="s">
        <v>2796</v>
      </c>
      <c r="E31" s="298"/>
      <c r="F31" s="298"/>
      <c r="G31" s="298"/>
      <c r="H31" s="298"/>
      <c r="I31" s="298"/>
      <c r="J31" s="298"/>
      <c r="K31" s="296"/>
    </row>
    <row r="32" spans="2:11" ht="15" customHeight="1">
      <c r="B32" s="299"/>
      <c r="C32" s="300"/>
      <c r="D32" s="298" t="s">
        <v>2797</v>
      </c>
      <c r="E32" s="298"/>
      <c r="F32" s="298"/>
      <c r="G32" s="298"/>
      <c r="H32" s="298"/>
      <c r="I32" s="298"/>
      <c r="J32" s="298"/>
      <c r="K32" s="296"/>
    </row>
    <row r="33" spans="2:11" ht="15" customHeight="1">
      <c r="B33" s="299"/>
      <c r="C33" s="300"/>
      <c r="D33" s="298" t="s">
        <v>2798</v>
      </c>
      <c r="E33" s="298"/>
      <c r="F33" s="298"/>
      <c r="G33" s="298"/>
      <c r="H33" s="298"/>
      <c r="I33" s="298"/>
      <c r="J33" s="298"/>
      <c r="K33" s="296"/>
    </row>
    <row r="34" spans="2:11" ht="15" customHeight="1">
      <c r="B34" s="299"/>
      <c r="C34" s="300"/>
      <c r="D34" s="298"/>
      <c r="E34" s="302" t="s">
        <v>148</v>
      </c>
      <c r="F34" s="298"/>
      <c r="G34" s="298" t="s">
        <v>2799</v>
      </c>
      <c r="H34" s="298"/>
      <c r="I34" s="298"/>
      <c r="J34" s="298"/>
      <c r="K34" s="296"/>
    </row>
    <row r="35" spans="2:11" ht="30.75" customHeight="1">
      <c r="B35" s="299"/>
      <c r="C35" s="300"/>
      <c r="D35" s="298"/>
      <c r="E35" s="302" t="s">
        <v>2800</v>
      </c>
      <c r="F35" s="298"/>
      <c r="G35" s="298" t="s">
        <v>2801</v>
      </c>
      <c r="H35" s="298"/>
      <c r="I35" s="298"/>
      <c r="J35" s="298"/>
      <c r="K35" s="296"/>
    </row>
    <row r="36" spans="2:11" ht="15" customHeight="1">
      <c r="B36" s="299"/>
      <c r="C36" s="300"/>
      <c r="D36" s="298"/>
      <c r="E36" s="302" t="s">
        <v>56</v>
      </c>
      <c r="F36" s="298"/>
      <c r="G36" s="298" t="s">
        <v>2802</v>
      </c>
      <c r="H36" s="298"/>
      <c r="I36" s="298"/>
      <c r="J36" s="298"/>
      <c r="K36" s="296"/>
    </row>
    <row r="37" spans="2:11" ht="15" customHeight="1">
      <c r="B37" s="299"/>
      <c r="C37" s="300"/>
      <c r="D37" s="298"/>
      <c r="E37" s="302" t="s">
        <v>149</v>
      </c>
      <c r="F37" s="298"/>
      <c r="G37" s="298" t="s">
        <v>2803</v>
      </c>
      <c r="H37" s="298"/>
      <c r="I37" s="298"/>
      <c r="J37" s="298"/>
      <c r="K37" s="296"/>
    </row>
    <row r="38" spans="2:11" ht="15" customHeight="1">
      <c r="B38" s="299"/>
      <c r="C38" s="300"/>
      <c r="D38" s="298"/>
      <c r="E38" s="302" t="s">
        <v>150</v>
      </c>
      <c r="F38" s="298"/>
      <c r="G38" s="298" t="s">
        <v>2804</v>
      </c>
      <c r="H38" s="298"/>
      <c r="I38" s="298"/>
      <c r="J38" s="298"/>
      <c r="K38" s="296"/>
    </row>
    <row r="39" spans="2:11" ht="15" customHeight="1">
      <c r="B39" s="299"/>
      <c r="C39" s="300"/>
      <c r="D39" s="298"/>
      <c r="E39" s="302" t="s">
        <v>151</v>
      </c>
      <c r="F39" s="298"/>
      <c r="G39" s="298" t="s">
        <v>2805</v>
      </c>
      <c r="H39" s="298"/>
      <c r="I39" s="298"/>
      <c r="J39" s="298"/>
      <c r="K39" s="296"/>
    </row>
    <row r="40" spans="2:11" ht="15" customHeight="1">
      <c r="B40" s="299"/>
      <c r="C40" s="300"/>
      <c r="D40" s="298"/>
      <c r="E40" s="302" t="s">
        <v>2806</v>
      </c>
      <c r="F40" s="298"/>
      <c r="G40" s="298" t="s">
        <v>2807</v>
      </c>
      <c r="H40" s="298"/>
      <c r="I40" s="298"/>
      <c r="J40" s="298"/>
      <c r="K40" s="296"/>
    </row>
    <row r="41" spans="2:11" ht="15" customHeight="1">
      <c r="B41" s="299"/>
      <c r="C41" s="300"/>
      <c r="D41" s="298"/>
      <c r="E41" s="302"/>
      <c r="F41" s="298"/>
      <c r="G41" s="298" t="s">
        <v>2808</v>
      </c>
      <c r="H41" s="298"/>
      <c r="I41" s="298"/>
      <c r="J41" s="298"/>
      <c r="K41" s="296"/>
    </row>
    <row r="42" spans="2:11" ht="15" customHeight="1">
      <c r="B42" s="299"/>
      <c r="C42" s="300"/>
      <c r="D42" s="298"/>
      <c r="E42" s="302" t="s">
        <v>2809</v>
      </c>
      <c r="F42" s="298"/>
      <c r="G42" s="298" t="s">
        <v>2810</v>
      </c>
      <c r="H42" s="298"/>
      <c r="I42" s="298"/>
      <c r="J42" s="298"/>
      <c r="K42" s="296"/>
    </row>
    <row r="43" spans="2:11" ht="15" customHeight="1">
      <c r="B43" s="299"/>
      <c r="C43" s="300"/>
      <c r="D43" s="298"/>
      <c r="E43" s="302" t="s">
        <v>153</v>
      </c>
      <c r="F43" s="298"/>
      <c r="G43" s="298" t="s">
        <v>2811</v>
      </c>
      <c r="H43" s="298"/>
      <c r="I43" s="298"/>
      <c r="J43" s="298"/>
      <c r="K43" s="296"/>
    </row>
    <row r="44" spans="2:11" ht="12.75" customHeight="1">
      <c r="B44" s="299"/>
      <c r="C44" s="300"/>
      <c r="D44" s="298"/>
      <c r="E44" s="298"/>
      <c r="F44" s="298"/>
      <c r="G44" s="298"/>
      <c r="H44" s="298"/>
      <c r="I44" s="298"/>
      <c r="J44" s="298"/>
      <c r="K44" s="296"/>
    </row>
    <row r="45" spans="2:11" ht="15" customHeight="1">
      <c r="B45" s="299"/>
      <c r="C45" s="300"/>
      <c r="D45" s="298" t="s">
        <v>2812</v>
      </c>
      <c r="E45" s="298"/>
      <c r="F45" s="298"/>
      <c r="G45" s="298"/>
      <c r="H45" s="298"/>
      <c r="I45" s="298"/>
      <c r="J45" s="298"/>
      <c r="K45" s="296"/>
    </row>
    <row r="46" spans="2:11" ht="15" customHeight="1">
      <c r="B46" s="299"/>
      <c r="C46" s="300"/>
      <c r="D46" s="300"/>
      <c r="E46" s="298" t="s">
        <v>2813</v>
      </c>
      <c r="F46" s="298"/>
      <c r="G46" s="298"/>
      <c r="H46" s="298"/>
      <c r="I46" s="298"/>
      <c r="J46" s="298"/>
      <c r="K46" s="296"/>
    </row>
    <row r="47" spans="2:11" ht="15" customHeight="1">
      <c r="B47" s="299"/>
      <c r="C47" s="300"/>
      <c r="D47" s="300"/>
      <c r="E47" s="298" t="s">
        <v>2814</v>
      </c>
      <c r="F47" s="298"/>
      <c r="G47" s="298"/>
      <c r="H47" s="298"/>
      <c r="I47" s="298"/>
      <c r="J47" s="298"/>
      <c r="K47" s="296"/>
    </row>
    <row r="48" spans="2:11" ht="15" customHeight="1">
      <c r="B48" s="299"/>
      <c r="C48" s="300"/>
      <c r="D48" s="300"/>
      <c r="E48" s="298" t="s">
        <v>2815</v>
      </c>
      <c r="F48" s="298"/>
      <c r="G48" s="298"/>
      <c r="H48" s="298"/>
      <c r="I48" s="298"/>
      <c r="J48" s="298"/>
      <c r="K48" s="296"/>
    </row>
    <row r="49" spans="2:11" ht="15" customHeight="1">
      <c r="B49" s="299"/>
      <c r="C49" s="300"/>
      <c r="D49" s="298" t="s">
        <v>2816</v>
      </c>
      <c r="E49" s="298"/>
      <c r="F49" s="298"/>
      <c r="G49" s="298"/>
      <c r="H49" s="298"/>
      <c r="I49" s="298"/>
      <c r="J49" s="298"/>
      <c r="K49" s="296"/>
    </row>
    <row r="50" spans="2:11" ht="25.5" customHeight="1">
      <c r="B50" s="294"/>
      <c r="C50" s="295" t="s">
        <v>2817</v>
      </c>
      <c r="D50" s="295"/>
      <c r="E50" s="295"/>
      <c r="F50" s="295"/>
      <c r="G50" s="295"/>
      <c r="H50" s="295"/>
      <c r="I50" s="295"/>
      <c r="J50" s="295"/>
      <c r="K50" s="296"/>
    </row>
    <row r="51" spans="2:11" ht="5.25" customHeight="1">
      <c r="B51" s="294"/>
      <c r="C51" s="297"/>
      <c r="D51" s="297"/>
      <c r="E51" s="297"/>
      <c r="F51" s="297"/>
      <c r="G51" s="297"/>
      <c r="H51" s="297"/>
      <c r="I51" s="297"/>
      <c r="J51" s="297"/>
      <c r="K51" s="296"/>
    </row>
    <row r="52" spans="2:11" ht="15" customHeight="1">
      <c r="B52" s="294"/>
      <c r="C52" s="298" t="s">
        <v>2818</v>
      </c>
      <c r="D52" s="298"/>
      <c r="E52" s="298"/>
      <c r="F52" s="298"/>
      <c r="G52" s="298"/>
      <c r="H52" s="298"/>
      <c r="I52" s="298"/>
      <c r="J52" s="298"/>
      <c r="K52" s="296"/>
    </row>
    <row r="53" spans="2:11" ht="15" customHeight="1">
      <c r="B53" s="294"/>
      <c r="C53" s="298" t="s">
        <v>2819</v>
      </c>
      <c r="D53" s="298"/>
      <c r="E53" s="298"/>
      <c r="F53" s="298"/>
      <c r="G53" s="298"/>
      <c r="H53" s="298"/>
      <c r="I53" s="298"/>
      <c r="J53" s="298"/>
      <c r="K53" s="296"/>
    </row>
    <row r="54" spans="2:11" ht="12.75" customHeight="1">
      <c r="B54" s="294"/>
      <c r="C54" s="298"/>
      <c r="D54" s="298"/>
      <c r="E54" s="298"/>
      <c r="F54" s="298"/>
      <c r="G54" s="298"/>
      <c r="H54" s="298"/>
      <c r="I54" s="298"/>
      <c r="J54" s="298"/>
      <c r="K54" s="296"/>
    </row>
    <row r="55" spans="2:11" ht="15" customHeight="1">
      <c r="B55" s="294"/>
      <c r="C55" s="298" t="s">
        <v>2820</v>
      </c>
      <c r="D55" s="298"/>
      <c r="E55" s="298"/>
      <c r="F55" s="298"/>
      <c r="G55" s="298"/>
      <c r="H55" s="298"/>
      <c r="I55" s="298"/>
      <c r="J55" s="298"/>
      <c r="K55" s="296"/>
    </row>
    <row r="56" spans="2:11" ht="15" customHeight="1">
      <c r="B56" s="294"/>
      <c r="C56" s="300"/>
      <c r="D56" s="298" t="s">
        <v>2821</v>
      </c>
      <c r="E56" s="298"/>
      <c r="F56" s="298"/>
      <c r="G56" s="298"/>
      <c r="H56" s="298"/>
      <c r="I56" s="298"/>
      <c r="J56" s="298"/>
      <c r="K56" s="296"/>
    </row>
    <row r="57" spans="2:11" ht="15" customHeight="1">
      <c r="B57" s="294"/>
      <c r="C57" s="300"/>
      <c r="D57" s="298" t="s">
        <v>2822</v>
      </c>
      <c r="E57" s="298"/>
      <c r="F57" s="298"/>
      <c r="G57" s="298"/>
      <c r="H57" s="298"/>
      <c r="I57" s="298"/>
      <c r="J57" s="298"/>
      <c r="K57" s="296"/>
    </row>
    <row r="58" spans="2:11" ht="15" customHeight="1">
      <c r="B58" s="294"/>
      <c r="C58" s="300"/>
      <c r="D58" s="298" t="s">
        <v>2823</v>
      </c>
      <c r="E58" s="298"/>
      <c r="F58" s="298"/>
      <c r="G58" s="298"/>
      <c r="H58" s="298"/>
      <c r="I58" s="298"/>
      <c r="J58" s="298"/>
      <c r="K58" s="296"/>
    </row>
    <row r="59" spans="2:11" ht="15" customHeight="1">
      <c r="B59" s="294"/>
      <c r="C59" s="300"/>
      <c r="D59" s="298" t="s">
        <v>2824</v>
      </c>
      <c r="E59" s="298"/>
      <c r="F59" s="298"/>
      <c r="G59" s="298"/>
      <c r="H59" s="298"/>
      <c r="I59" s="298"/>
      <c r="J59" s="298"/>
      <c r="K59" s="296"/>
    </row>
    <row r="60" spans="2:11" ht="15" customHeight="1">
      <c r="B60" s="294"/>
      <c r="C60" s="300"/>
      <c r="D60" s="303" t="s">
        <v>2825</v>
      </c>
      <c r="E60" s="303"/>
      <c r="F60" s="303"/>
      <c r="G60" s="303"/>
      <c r="H60" s="303"/>
      <c r="I60" s="303"/>
      <c r="J60" s="303"/>
      <c r="K60" s="296"/>
    </row>
    <row r="61" spans="2:11" ht="15" customHeight="1">
      <c r="B61" s="294"/>
      <c r="C61" s="300"/>
      <c r="D61" s="298" t="s">
        <v>2826</v>
      </c>
      <c r="E61" s="298"/>
      <c r="F61" s="298"/>
      <c r="G61" s="298"/>
      <c r="H61" s="298"/>
      <c r="I61" s="298"/>
      <c r="J61" s="298"/>
      <c r="K61" s="296"/>
    </row>
    <row r="62" spans="2:11" ht="12.75" customHeight="1">
      <c r="B62" s="294"/>
      <c r="C62" s="300"/>
      <c r="D62" s="300"/>
      <c r="E62" s="304"/>
      <c r="F62" s="300"/>
      <c r="G62" s="300"/>
      <c r="H62" s="300"/>
      <c r="I62" s="300"/>
      <c r="J62" s="300"/>
      <c r="K62" s="296"/>
    </row>
    <row r="63" spans="2:11" ht="15" customHeight="1">
      <c r="B63" s="294"/>
      <c r="C63" s="300"/>
      <c r="D63" s="298" t="s">
        <v>2827</v>
      </c>
      <c r="E63" s="298"/>
      <c r="F63" s="298"/>
      <c r="G63" s="298"/>
      <c r="H63" s="298"/>
      <c r="I63" s="298"/>
      <c r="J63" s="298"/>
      <c r="K63" s="296"/>
    </row>
    <row r="64" spans="2:11" ht="15" customHeight="1">
      <c r="B64" s="294"/>
      <c r="C64" s="300"/>
      <c r="D64" s="303" t="s">
        <v>2828</v>
      </c>
      <c r="E64" s="303"/>
      <c r="F64" s="303"/>
      <c r="G64" s="303"/>
      <c r="H64" s="303"/>
      <c r="I64" s="303"/>
      <c r="J64" s="303"/>
      <c r="K64" s="296"/>
    </row>
    <row r="65" spans="2:11" ht="15" customHeight="1">
      <c r="B65" s="294"/>
      <c r="C65" s="300"/>
      <c r="D65" s="298" t="s">
        <v>2829</v>
      </c>
      <c r="E65" s="298"/>
      <c r="F65" s="298"/>
      <c r="G65" s="298"/>
      <c r="H65" s="298"/>
      <c r="I65" s="298"/>
      <c r="J65" s="298"/>
      <c r="K65" s="296"/>
    </row>
    <row r="66" spans="2:11" ht="15" customHeight="1">
      <c r="B66" s="294"/>
      <c r="C66" s="300"/>
      <c r="D66" s="298" t="s">
        <v>2830</v>
      </c>
      <c r="E66" s="298"/>
      <c r="F66" s="298"/>
      <c r="G66" s="298"/>
      <c r="H66" s="298"/>
      <c r="I66" s="298"/>
      <c r="J66" s="298"/>
      <c r="K66" s="296"/>
    </row>
    <row r="67" spans="2:11" ht="15" customHeight="1">
      <c r="B67" s="294"/>
      <c r="C67" s="300"/>
      <c r="D67" s="298" t="s">
        <v>2831</v>
      </c>
      <c r="E67" s="298"/>
      <c r="F67" s="298"/>
      <c r="G67" s="298"/>
      <c r="H67" s="298"/>
      <c r="I67" s="298"/>
      <c r="J67" s="298"/>
      <c r="K67" s="296"/>
    </row>
    <row r="68" spans="2:11" ht="15" customHeight="1">
      <c r="B68" s="294"/>
      <c r="C68" s="300"/>
      <c r="D68" s="298" t="s">
        <v>2832</v>
      </c>
      <c r="E68" s="298"/>
      <c r="F68" s="298"/>
      <c r="G68" s="298"/>
      <c r="H68" s="298"/>
      <c r="I68" s="298"/>
      <c r="J68" s="298"/>
      <c r="K68" s="296"/>
    </row>
    <row r="69" spans="2:11" ht="12.75" customHeight="1">
      <c r="B69" s="305"/>
      <c r="C69" s="306"/>
      <c r="D69" s="306"/>
      <c r="E69" s="306"/>
      <c r="F69" s="306"/>
      <c r="G69" s="306"/>
      <c r="H69" s="306"/>
      <c r="I69" s="306"/>
      <c r="J69" s="306"/>
      <c r="K69" s="307"/>
    </row>
    <row r="70" spans="2:11" ht="18.75" customHeight="1">
      <c r="B70" s="308"/>
      <c r="C70" s="308"/>
      <c r="D70" s="308"/>
      <c r="E70" s="308"/>
      <c r="F70" s="308"/>
      <c r="G70" s="308"/>
      <c r="H70" s="308"/>
      <c r="I70" s="308"/>
      <c r="J70" s="308"/>
      <c r="K70" s="309"/>
    </row>
    <row r="71" spans="2:11" ht="18.75" customHeight="1">
      <c r="B71" s="309"/>
      <c r="C71" s="309"/>
      <c r="D71" s="309"/>
      <c r="E71" s="309"/>
      <c r="F71" s="309"/>
      <c r="G71" s="309"/>
      <c r="H71" s="309"/>
      <c r="I71" s="309"/>
      <c r="J71" s="309"/>
      <c r="K71" s="309"/>
    </row>
    <row r="72" spans="2:11" ht="7.5" customHeight="1">
      <c r="B72" s="310"/>
      <c r="C72" s="311"/>
      <c r="D72" s="311"/>
      <c r="E72" s="311"/>
      <c r="F72" s="311"/>
      <c r="G72" s="311"/>
      <c r="H72" s="311"/>
      <c r="I72" s="311"/>
      <c r="J72" s="311"/>
      <c r="K72" s="312"/>
    </row>
    <row r="73" spans="2:11" ht="45" customHeight="1">
      <c r="B73" s="313"/>
      <c r="C73" s="314" t="s">
        <v>119</v>
      </c>
      <c r="D73" s="314"/>
      <c r="E73" s="314"/>
      <c r="F73" s="314"/>
      <c r="G73" s="314"/>
      <c r="H73" s="314"/>
      <c r="I73" s="314"/>
      <c r="J73" s="314"/>
      <c r="K73" s="315"/>
    </row>
    <row r="74" spans="2:11" ht="17.25" customHeight="1">
      <c r="B74" s="313"/>
      <c r="C74" s="316" t="s">
        <v>2833</v>
      </c>
      <c r="D74" s="316"/>
      <c r="E74" s="316"/>
      <c r="F74" s="316" t="s">
        <v>2834</v>
      </c>
      <c r="G74" s="317"/>
      <c r="H74" s="316" t="s">
        <v>149</v>
      </c>
      <c r="I74" s="316" t="s">
        <v>60</v>
      </c>
      <c r="J74" s="316" t="s">
        <v>2835</v>
      </c>
      <c r="K74" s="315"/>
    </row>
    <row r="75" spans="2:11" ht="17.25" customHeight="1">
      <c r="B75" s="313"/>
      <c r="C75" s="318" t="s">
        <v>2836</v>
      </c>
      <c r="D75" s="318"/>
      <c r="E75" s="318"/>
      <c r="F75" s="319" t="s">
        <v>2837</v>
      </c>
      <c r="G75" s="320"/>
      <c r="H75" s="318"/>
      <c r="I75" s="318"/>
      <c r="J75" s="318" t="s">
        <v>2838</v>
      </c>
      <c r="K75" s="315"/>
    </row>
    <row r="76" spans="2:11" ht="5.25" customHeight="1">
      <c r="B76" s="313"/>
      <c r="C76" s="321"/>
      <c r="D76" s="321"/>
      <c r="E76" s="321"/>
      <c r="F76" s="321"/>
      <c r="G76" s="322"/>
      <c r="H76" s="321"/>
      <c r="I76" s="321"/>
      <c r="J76" s="321"/>
      <c r="K76" s="315"/>
    </row>
    <row r="77" spans="2:11" ht="15" customHeight="1">
      <c r="B77" s="313"/>
      <c r="C77" s="302" t="s">
        <v>56</v>
      </c>
      <c r="D77" s="321"/>
      <c r="E77" s="321"/>
      <c r="F77" s="323" t="s">
        <v>2839</v>
      </c>
      <c r="G77" s="322"/>
      <c r="H77" s="302" t="s">
        <v>2840</v>
      </c>
      <c r="I77" s="302" t="s">
        <v>2841</v>
      </c>
      <c r="J77" s="302">
        <v>20</v>
      </c>
      <c r="K77" s="315"/>
    </row>
    <row r="78" spans="2:11" ht="15" customHeight="1">
      <c r="B78" s="313"/>
      <c r="C78" s="302" t="s">
        <v>2842</v>
      </c>
      <c r="D78" s="302"/>
      <c r="E78" s="302"/>
      <c r="F78" s="323" t="s">
        <v>2839</v>
      </c>
      <c r="G78" s="322"/>
      <c r="H78" s="302" t="s">
        <v>2843</v>
      </c>
      <c r="I78" s="302" t="s">
        <v>2841</v>
      </c>
      <c r="J78" s="302">
        <v>120</v>
      </c>
      <c r="K78" s="315"/>
    </row>
    <row r="79" spans="2:11" ht="15" customHeight="1">
      <c r="B79" s="324"/>
      <c r="C79" s="302" t="s">
        <v>2844</v>
      </c>
      <c r="D79" s="302"/>
      <c r="E79" s="302"/>
      <c r="F79" s="323" t="s">
        <v>2845</v>
      </c>
      <c r="G79" s="322"/>
      <c r="H79" s="302" t="s">
        <v>2846</v>
      </c>
      <c r="I79" s="302" t="s">
        <v>2841</v>
      </c>
      <c r="J79" s="302">
        <v>50</v>
      </c>
      <c r="K79" s="315"/>
    </row>
    <row r="80" spans="2:11" ht="15" customHeight="1">
      <c r="B80" s="324"/>
      <c r="C80" s="302" t="s">
        <v>2847</v>
      </c>
      <c r="D80" s="302"/>
      <c r="E80" s="302"/>
      <c r="F80" s="323" t="s">
        <v>2839</v>
      </c>
      <c r="G80" s="322"/>
      <c r="H80" s="302" t="s">
        <v>2848</v>
      </c>
      <c r="I80" s="302" t="s">
        <v>2849</v>
      </c>
      <c r="J80" s="302"/>
      <c r="K80" s="315"/>
    </row>
    <row r="81" spans="2:11" ht="15" customHeight="1">
      <c r="B81" s="324"/>
      <c r="C81" s="325" t="s">
        <v>2850</v>
      </c>
      <c r="D81" s="325"/>
      <c r="E81" s="325"/>
      <c r="F81" s="326" t="s">
        <v>2845</v>
      </c>
      <c r="G81" s="325"/>
      <c r="H81" s="325" t="s">
        <v>2851</v>
      </c>
      <c r="I81" s="325" t="s">
        <v>2841</v>
      </c>
      <c r="J81" s="325">
        <v>15</v>
      </c>
      <c r="K81" s="315"/>
    </row>
    <row r="82" spans="2:11" ht="15" customHeight="1">
      <c r="B82" s="324"/>
      <c r="C82" s="325" t="s">
        <v>2852</v>
      </c>
      <c r="D82" s="325"/>
      <c r="E82" s="325"/>
      <c r="F82" s="326" t="s">
        <v>2845</v>
      </c>
      <c r="G82" s="325"/>
      <c r="H82" s="325" t="s">
        <v>2853</v>
      </c>
      <c r="I82" s="325" t="s">
        <v>2841</v>
      </c>
      <c r="J82" s="325">
        <v>15</v>
      </c>
      <c r="K82" s="315"/>
    </row>
    <row r="83" spans="2:11" ht="15" customHeight="1">
      <c r="B83" s="324"/>
      <c r="C83" s="325" t="s">
        <v>2854</v>
      </c>
      <c r="D83" s="325"/>
      <c r="E83" s="325"/>
      <c r="F83" s="326" t="s">
        <v>2845</v>
      </c>
      <c r="G83" s="325"/>
      <c r="H83" s="325" t="s">
        <v>2855</v>
      </c>
      <c r="I83" s="325" t="s">
        <v>2841</v>
      </c>
      <c r="J83" s="325">
        <v>20</v>
      </c>
      <c r="K83" s="315"/>
    </row>
    <row r="84" spans="2:11" ht="15" customHeight="1">
      <c r="B84" s="324"/>
      <c r="C84" s="325" t="s">
        <v>2856</v>
      </c>
      <c r="D84" s="325"/>
      <c r="E84" s="325"/>
      <c r="F84" s="326" t="s">
        <v>2845</v>
      </c>
      <c r="G84" s="325"/>
      <c r="H84" s="325" t="s">
        <v>2857</v>
      </c>
      <c r="I84" s="325" t="s">
        <v>2841</v>
      </c>
      <c r="J84" s="325">
        <v>20</v>
      </c>
      <c r="K84" s="315"/>
    </row>
    <row r="85" spans="2:11" ht="15" customHeight="1">
      <c r="B85" s="324"/>
      <c r="C85" s="302" t="s">
        <v>2858</v>
      </c>
      <c r="D85" s="302"/>
      <c r="E85" s="302"/>
      <c r="F85" s="323" t="s">
        <v>2845</v>
      </c>
      <c r="G85" s="322"/>
      <c r="H85" s="302" t="s">
        <v>2859</v>
      </c>
      <c r="I85" s="302" t="s">
        <v>2841</v>
      </c>
      <c r="J85" s="302">
        <v>50</v>
      </c>
      <c r="K85" s="315"/>
    </row>
    <row r="86" spans="2:11" ht="15" customHeight="1">
      <c r="B86" s="324"/>
      <c r="C86" s="302" t="s">
        <v>2860</v>
      </c>
      <c r="D86" s="302"/>
      <c r="E86" s="302"/>
      <c r="F86" s="323" t="s">
        <v>2845</v>
      </c>
      <c r="G86" s="322"/>
      <c r="H86" s="302" t="s">
        <v>2861</v>
      </c>
      <c r="I86" s="302" t="s">
        <v>2841</v>
      </c>
      <c r="J86" s="302">
        <v>20</v>
      </c>
      <c r="K86" s="315"/>
    </row>
    <row r="87" spans="2:11" ht="15" customHeight="1">
      <c r="B87" s="324"/>
      <c r="C87" s="302" t="s">
        <v>2862</v>
      </c>
      <c r="D87" s="302"/>
      <c r="E87" s="302"/>
      <c r="F87" s="323" t="s">
        <v>2845</v>
      </c>
      <c r="G87" s="322"/>
      <c r="H87" s="302" t="s">
        <v>2863</v>
      </c>
      <c r="I87" s="302" t="s">
        <v>2841</v>
      </c>
      <c r="J87" s="302">
        <v>20</v>
      </c>
      <c r="K87" s="315"/>
    </row>
    <row r="88" spans="2:11" ht="15" customHeight="1">
      <c r="B88" s="324"/>
      <c r="C88" s="302" t="s">
        <v>2864</v>
      </c>
      <c r="D88" s="302"/>
      <c r="E88" s="302"/>
      <c r="F88" s="323" t="s">
        <v>2845</v>
      </c>
      <c r="G88" s="322"/>
      <c r="H88" s="302" t="s">
        <v>2865</v>
      </c>
      <c r="I88" s="302" t="s">
        <v>2841</v>
      </c>
      <c r="J88" s="302">
        <v>50</v>
      </c>
      <c r="K88" s="315"/>
    </row>
    <row r="89" spans="2:11" ht="15" customHeight="1">
      <c r="B89" s="324"/>
      <c r="C89" s="302" t="s">
        <v>2866</v>
      </c>
      <c r="D89" s="302"/>
      <c r="E89" s="302"/>
      <c r="F89" s="323" t="s">
        <v>2845</v>
      </c>
      <c r="G89" s="322"/>
      <c r="H89" s="302" t="s">
        <v>2866</v>
      </c>
      <c r="I89" s="302" t="s">
        <v>2841</v>
      </c>
      <c r="J89" s="302">
        <v>50</v>
      </c>
      <c r="K89" s="315"/>
    </row>
    <row r="90" spans="2:11" ht="15" customHeight="1">
      <c r="B90" s="324"/>
      <c r="C90" s="302" t="s">
        <v>154</v>
      </c>
      <c r="D90" s="302"/>
      <c r="E90" s="302"/>
      <c r="F90" s="323" t="s">
        <v>2845</v>
      </c>
      <c r="G90" s="322"/>
      <c r="H90" s="302" t="s">
        <v>2867</v>
      </c>
      <c r="I90" s="302" t="s">
        <v>2841</v>
      </c>
      <c r="J90" s="302">
        <v>255</v>
      </c>
      <c r="K90" s="315"/>
    </row>
    <row r="91" spans="2:11" ht="15" customHeight="1">
      <c r="B91" s="324"/>
      <c r="C91" s="302" t="s">
        <v>2868</v>
      </c>
      <c r="D91" s="302"/>
      <c r="E91" s="302"/>
      <c r="F91" s="323" t="s">
        <v>2839</v>
      </c>
      <c r="G91" s="322"/>
      <c r="H91" s="302" t="s">
        <v>2869</v>
      </c>
      <c r="I91" s="302" t="s">
        <v>2870</v>
      </c>
      <c r="J91" s="302"/>
      <c r="K91" s="315"/>
    </row>
    <row r="92" spans="2:11" ht="15" customHeight="1">
      <c r="B92" s="324"/>
      <c r="C92" s="302" t="s">
        <v>2871</v>
      </c>
      <c r="D92" s="302"/>
      <c r="E92" s="302"/>
      <c r="F92" s="323" t="s">
        <v>2839</v>
      </c>
      <c r="G92" s="322"/>
      <c r="H92" s="302" t="s">
        <v>2872</v>
      </c>
      <c r="I92" s="302" t="s">
        <v>2873</v>
      </c>
      <c r="J92" s="302"/>
      <c r="K92" s="315"/>
    </row>
    <row r="93" spans="2:11" ht="15" customHeight="1">
      <c r="B93" s="324"/>
      <c r="C93" s="302" t="s">
        <v>2874</v>
      </c>
      <c r="D93" s="302"/>
      <c r="E93" s="302"/>
      <c r="F93" s="323" t="s">
        <v>2839</v>
      </c>
      <c r="G93" s="322"/>
      <c r="H93" s="302" t="s">
        <v>2874</v>
      </c>
      <c r="I93" s="302" t="s">
        <v>2873</v>
      </c>
      <c r="J93" s="302"/>
      <c r="K93" s="315"/>
    </row>
    <row r="94" spans="2:11" ht="15" customHeight="1">
      <c r="B94" s="324"/>
      <c r="C94" s="302" t="s">
        <v>41</v>
      </c>
      <c r="D94" s="302"/>
      <c r="E94" s="302"/>
      <c r="F94" s="323" t="s">
        <v>2839</v>
      </c>
      <c r="G94" s="322"/>
      <c r="H94" s="302" t="s">
        <v>2875</v>
      </c>
      <c r="I94" s="302" t="s">
        <v>2873</v>
      </c>
      <c r="J94" s="302"/>
      <c r="K94" s="315"/>
    </row>
    <row r="95" spans="2:11" ht="15" customHeight="1">
      <c r="B95" s="324"/>
      <c r="C95" s="302" t="s">
        <v>51</v>
      </c>
      <c r="D95" s="302"/>
      <c r="E95" s="302"/>
      <c r="F95" s="323" t="s">
        <v>2839</v>
      </c>
      <c r="G95" s="322"/>
      <c r="H95" s="302" t="s">
        <v>2876</v>
      </c>
      <c r="I95" s="302" t="s">
        <v>2873</v>
      </c>
      <c r="J95" s="302"/>
      <c r="K95" s="315"/>
    </row>
    <row r="96" spans="2:11" ht="15" customHeight="1">
      <c r="B96" s="327"/>
      <c r="C96" s="328"/>
      <c r="D96" s="328"/>
      <c r="E96" s="328"/>
      <c r="F96" s="328"/>
      <c r="G96" s="328"/>
      <c r="H96" s="328"/>
      <c r="I96" s="328"/>
      <c r="J96" s="328"/>
      <c r="K96" s="329"/>
    </row>
    <row r="97" spans="2:11" ht="18.75" customHeight="1">
      <c r="B97" s="330"/>
      <c r="C97" s="331"/>
      <c r="D97" s="331"/>
      <c r="E97" s="331"/>
      <c r="F97" s="331"/>
      <c r="G97" s="331"/>
      <c r="H97" s="331"/>
      <c r="I97" s="331"/>
      <c r="J97" s="331"/>
      <c r="K97" s="330"/>
    </row>
    <row r="98" spans="2:11" ht="18.75" customHeight="1">
      <c r="B98" s="309"/>
      <c r="C98" s="309"/>
      <c r="D98" s="309"/>
      <c r="E98" s="309"/>
      <c r="F98" s="309"/>
      <c r="G98" s="309"/>
      <c r="H98" s="309"/>
      <c r="I98" s="309"/>
      <c r="J98" s="309"/>
      <c r="K98" s="309"/>
    </row>
    <row r="99" spans="2:11" ht="7.5" customHeight="1">
      <c r="B99" s="310"/>
      <c r="C99" s="311"/>
      <c r="D99" s="311"/>
      <c r="E99" s="311"/>
      <c r="F99" s="311"/>
      <c r="G99" s="311"/>
      <c r="H99" s="311"/>
      <c r="I99" s="311"/>
      <c r="J99" s="311"/>
      <c r="K99" s="312"/>
    </row>
    <row r="100" spans="2:11" ht="45" customHeight="1">
      <c r="B100" s="313"/>
      <c r="C100" s="314" t="s">
        <v>2877</v>
      </c>
      <c r="D100" s="314"/>
      <c r="E100" s="314"/>
      <c r="F100" s="314"/>
      <c r="G100" s="314"/>
      <c r="H100" s="314"/>
      <c r="I100" s="314"/>
      <c r="J100" s="314"/>
      <c r="K100" s="315"/>
    </row>
    <row r="101" spans="2:11" ht="17.25" customHeight="1">
      <c r="B101" s="313"/>
      <c r="C101" s="316" t="s">
        <v>2833</v>
      </c>
      <c r="D101" s="316"/>
      <c r="E101" s="316"/>
      <c r="F101" s="316" t="s">
        <v>2834</v>
      </c>
      <c r="G101" s="317"/>
      <c r="H101" s="316" t="s">
        <v>149</v>
      </c>
      <c r="I101" s="316" t="s">
        <v>60</v>
      </c>
      <c r="J101" s="316" t="s">
        <v>2835</v>
      </c>
      <c r="K101" s="315"/>
    </row>
    <row r="102" spans="2:11" ht="17.25" customHeight="1">
      <c r="B102" s="313"/>
      <c r="C102" s="318" t="s">
        <v>2836</v>
      </c>
      <c r="D102" s="318"/>
      <c r="E102" s="318"/>
      <c r="F102" s="319" t="s">
        <v>2837</v>
      </c>
      <c r="G102" s="320"/>
      <c r="H102" s="318"/>
      <c r="I102" s="318"/>
      <c r="J102" s="318" t="s">
        <v>2838</v>
      </c>
      <c r="K102" s="315"/>
    </row>
    <row r="103" spans="2:11" ht="5.25" customHeight="1">
      <c r="B103" s="313"/>
      <c r="C103" s="316"/>
      <c r="D103" s="316"/>
      <c r="E103" s="316"/>
      <c r="F103" s="316"/>
      <c r="G103" s="332"/>
      <c r="H103" s="316"/>
      <c r="I103" s="316"/>
      <c r="J103" s="316"/>
      <c r="K103" s="315"/>
    </row>
    <row r="104" spans="2:11" ht="15" customHeight="1">
      <c r="B104" s="313"/>
      <c r="C104" s="302" t="s">
        <v>56</v>
      </c>
      <c r="D104" s="321"/>
      <c r="E104" s="321"/>
      <c r="F104" s="323" t="s">
        <v>2839</v>
      </c>
      <c r="G104" s="332"/>
      <c r="H104" s="302" t="s">
        <v>2878</v>
      </c>
      <c r="I104" s="302" t="s">
        <v>2841</v>
      </c>
      <c r="J104" s="302">
        <v>20</v>
      </c>
      <c r="K104" s="315"/>
    </row>
    <row r="105" spans="2:11" ht="15" customHeight="1">
      <c r="B105" s="313"/>
      <c r="C105" s="302" t="s">
        <v>2842</v>
      </c>
      <c r="D105" s="302"/>
      <c r="E105" s="302"/>
      <c r="F105" s="323" t="s">
        <v>2839</v>
      </c>
      <c r="G105" s="302"/>
      <c r="H105" s="302" t="s">
        <v>2878</v>
      </c>
      <c r="I105" s="302" t="s">
        <v>2841</v>
      </c>
      <c r="J105" s="302">
        <v>120</v>
      </c>
      <c r="K105" s="315"/>
    </row>
    <row r="106" spans="2:11" ht="15" customHeight="1">
      <c r="B106" s="324"/>
      <c r="C106" s="302" t="s">
        <v>2844</v>
      </c>
      <c r="D106" s="302"/>
      <c r="E106" s="302"/>
      <c r="F106" s="323" t="s">
        <v>2845</v>
      </c>
      <c r="G106" s="302"/>
      <c r="H106" s="302" t="s">
        <v>2878</v>
      </c>
      <c r="I106" s="302" t="s">
        <v>2841</v>
      </c>
      <c r="J106" s="302">
        <v>50</v>
      </c>
      <c r="K106" s="315"/>
    </row>
    <row r="107" spans="2:11" ht="15" customHeight="1">
      <c r="B107" s="324"/>
      <c r="C107" s="302" t="s">
        <v>2847</v>
      </c>
      <c r="D107" s="302"/>
      <c r="E107" s="302"/>
      <c r="F107" s="323" t="s">
        <v>2839</v>
      </c>
      <c r="G107" s="302"/>
      <c r="H107" s="302" t="s">
        <v>2878</v>
      </c>
      <c r="I107" s="302" t="s">
        <v>2849</v>
      </c>
      <c r="J107" s="302"/>
      <c r="K107" s="315"/>
    </row>
    <row r="108" spans="2:11" ht="15" customHeight="1">
      <c r="B108" s="324"/>
      <c r="C108" s="302" t="s">
        <v>2858</v>
      </c>
      <c r="D108" s="302"/>
      <c r="E108" s="302"/>
      <c r="F108" s="323" t="s">
        <v>2845</v>
      </c>
      <c r="G108" s="302"/>
      <c r="H108" s="302" t="s">
        <v>2878</v>
      </c>
      <c r="I108" s="302" t="s">
        <v>2841</v>
      </c>
      <c r="J108" s="302">
        <v>50</v>
      </c>
      <c r="K108" s="315"/>
    </row>
    <row r="109" spans="2:11" ht="15" customHeight="1">
      <c r="B109" s="324"/>
      <c r="C109" s="302" t="s">
        <v>2866</v>
      </c>
      <c r="D109" s="302"/>
      <c r="E109" s="302"/>
      <c r="F109" s="323" t="s">
        <v>2845</v>
      </c>
      <c r="G109" s="302"/>
      <c r="H109" s="302" t="s">
        <v>2878</v>
      </c>
      <c r="I109" s="302" t="s">
        <v>2841</v>
      </c>
      <c r="J109" s="302">
        <v>50</v>
      </c>
      <c r="K109" s="315"/>
    </row>
    <row r="110" spans="2:11" ht="15" customHeight="1">
      <c r="B110" s="324"/>
      <c r="C110" s="302" t="s">
        <v>2864</v>
      </c>
      <c r="D110" s="302"/>
      <c r="E110" s="302"/>
      <c r="F110" s="323" t="s">
        <v>2845</v>
      </c>
      <c r="G110" s="302"/>
      <c r="H110" s="302" t="s">
        <v>2878</v>
      </c>
      <c r="I110" s="302" t="s">
        <v>2841</v>
      </c>
      <c r="J110" s="302">
        <v>50</v>
      </c>
      <c r="K110" s="315"/>
    </row>
    <row r="111" spans="2:11" ht="15" customHeight="1">
      <c r="B111" s="324"/>
      <c r="C111" s="302" t="s">
        <v>56</v>
      </c>
      <c r="D111" s="302"/>
      <c r="E111" s="302"/>
      <c r="F111" s="323" t="s">
        <v>2839</v>
      </c>
      <c r="G111" s="302"/>
      <c r="H111" s="302" t="s">
        <v>2879</v>
      </c>
      <c r="I111" s="302" t="s">
        <v>2841</v>
      </c>
      <c r="J111" s="302">
        <v>20</v>
      </c>
      <c r="K111" s="315"/>
    </row>
    <row r="112" spans="2:11" ht="15" customHeight="1">
      <c r="B112" s="324"/>
      <c r="C112" s="302" t="s">
        <v>2880</v>
      </c>
      <c r="D112" s="302"/>
      <c r="E112" s="302"/>
      <c r="F112" s="323" t="s">
        <v>2839</v>
      </c>
      <c r="G112" s="302"/>
      <c r="H112" s="302" t="s">
        <v>2881</v>
      </c>
      <c r="I112" s="302" t="s">
        <v>2841</v>
      </c>
      <c r="J112" s="302">
        <v>120</v>
      </c>
      <c r="K112" s="315"/>
    </row>
    <row r="113" spans="2:11" ht="15" customHeight="1">
      <c r="B113" s="324"/>
      <c r="C113" s="302" t="s">
        <v>41</v>
      </c>
      <c r="D113" s="302"/>
      <c r="E113" s="302"/>
      <c r="F113" s="323" t="s">
        <v>2839</v>
      </c>
      <c r="G113" s="302"/>
      <c r="H113" s="302" t="s">
        <v>2882</v>
      </c>
      <c r="I113" s="302" t="s">
        <v>2873</v>
      </c>
      <c r="J113" s="302"/>
      <c r="K113" s="315"/>
    </row>
    <row r="114" spans="2:11" ht="15" customHeight="1">
      <c r="B114" s="324"/>
      <c r="C114" s="302" t="s">
        <v>51</v>
      </c>
      <c r="D114" s="302"/>
      <c r="E114" s="302"/>
      <c r="F114" s="323" t="s">
        <v>2839</v>
      </c>
      <c r="G114" s="302"/>
      <c r="H114" s="302" t="s">
        <v>2883</v>
      </c>
      <c r="I114" s="302" t="s">
        <v>2873</v>
      </c>
      <c r="J114" s="302"/>
      <c r="K114" s="315"/>
    </row>
    <row r="115" spans="2:11" ht="15" customHeight="1">
      <c r="B115" s="324"/>
      <c r="C115" s="302" t="s">
        <v>60</v>
      </c>
      <c r="D115" s="302"/>
      <c r="E115" s="302"/>
      <c r="F115" s="323" t="s">
        <v>2839</v>
      </c>
      <c r="G115" s="302"/>
      <c r="H115" s="302" t="s">
        <v>2884</v>
      </c>
      <c r="I115" s="302" t="s">
        <v>2885</v>
      </c>
      <c r="J115" s="302"/>
      <c r="K115" s="315"/>
    </row>
    <row r="116" spans="2:11" ht="15" customHeight="1">
      <c r="B116" s="327"/>
      <c r="C116" s="333"/>
      <c r="D116" s="333"/>
      <c r="E116" s="333"/>
      <c r="F116" s="333"/>
      <c r="G116" s="333"/>
      <c r="H116" s="333"/>
      <c r="I116" s="333"/>
      <c r="J116" s="333"/>
      <c r="K116" s="329"/>
    </row>
    <row r="117" spans="2:11" ht="18.75" customHeight="1">
      <c r="B117" s="334"/>
      <c r="C117" s="298"/>
      <c r="D117" s="298"/>
      <c r="E117" s="298"/>
      <c r="F117" s="335"/>
      <c r="G117" s="298"/>
      <c r="H117" s="298"/>
      <c r="I117" s="298"/>
      <c r="J117" s="298"/>
      <c r="K117" s="334"/>
    </row>
    <row r="118" spans="2:11" ht="18.75" customHeight="1">
      <c r="B118" s="309"/>
      <c r="C118" s="309"/>
      <c r="D118" s="309"/>
      <c r="E118" s="309"/>
      <c r="F118" s="309"/>
      <c r="G118" s="309"/>
      <c r="H118" s="309"/>
      <c r="I118" s="309"/>
      <c r="J118" s="309"/>
      <c r="K118" s="309"/>
    </row>
    <row r="119" spans="2:11" ht="7.5" customHeight="1">
      <c r="B119" s="336"/>
      <c r="C119" s="337"/>
      <c r="D119" s="337"/>
      <c r="E119" s="337"/>
      <c r="F119" s="337"/>
      <c r="G119" s="337"/>
      <c r="H119" s="337"/>
      <c r="I119" s="337"/>
      <c r="J119" s="337"/>
      <c r="K119" s="338"/>
    </row>
    <row r="120" spans="2:11" ht="45" customHeight="1">
      <c r="B120" s="339"/>
      <c r="C120" s="292" t="s">
        <v>2886</v>
      </c>
      <c r="D120" s="292"/>
      <c r="E120" s="292"/>
      <c r="F120" s="292"/>
      <c r="G120" s="292"/>
      <c r="H120" s="292"/>
      <c r="I120" s="292"/>
      <c r="J120" s="292"/>
      <c r="K120" s="340"/>
    </row>
    <row r="121" spans="2:11" ht="17.25" customHeight="1">
      <c r="B121" s="341"/>
      <c r="C121" s="316" t="s">
        <v>2833</v>
      </c>
      <c r="D121" s="316"/>
      <c r="E121" s="316"/>
      <c r="F121" s="316" t="s">
        <v>2834</v>
      </c>
      <c r="G121" s="317"/>
      <c r="H121" s="316" t="s">
        <v>149</v>
      </c>
      <c r="I121" s="316" t="s">
        <v>60</v>
      </c>
      <c r="J121" s="316" t="s">
        <v>2835</v>
      </c>
      <c r="K121" s="342"/>
    </row>
    <row r="122" spans="2:11" ht="17.25" customHeight="1">
      <c r="B122" s="341"/>
      <c r="C122" s="318" t="s">
        <v>2836</v>
      </c>
      <c r="D122" s="318"/>
      <c r="E122" s="318"/>
      <c r="F122" s="319" t="s">
        <v>2837</v>
      </c>
      <c r="G122" s="320"/>
      <c r="H122" s="318"/>
      <c r="I122" s="318"/>
      <c r="J122" s="318" t="s">
        <v>2838</v>
      </c>
      <c r="K122" s="342"/>
    </row>
    <row r="123" spans="2:11" ht="5.25" customHeight="1">
      <c r="B123" s="343"/>
      <c r="C123" s="321"/>
      <c r="D123" s="321"/>
      <c r="E123" s="321"/>
      <c r="F123" s="321"/>
      <c r="G123" s="302"/>
      <c r="H123" s="321"/>
      <c r="I123" s="321"/>
      <c r="J123" s="321"/>
      <c r="K123" s="344"/>
    </row>
    <row r="124" spans="2:11" ht="15" customHeight="1">
      <c r="B124" s="343"/>
      <c r="C124" s="302" t="s">
        <v>2842</v>
      </c>
      <c r="D124" s="321"/>
      <c r="E124" s="321"/>
      <c r="F124" s="323" t="s">
        <v>2839</v>
      </c>
      <c r="G124" s="302"/>
      <c r="H124" s="302" t="s">
        <v>2878</v>
      </c>
      <c r="I124" s="302" t="s">
        <v>2841</v>
      </c>
      <c r="J124" s="302">
        <v>120</v>
      </c>
      <c r="K124" s="345"/>
    </row>
    <row r="125" spans="2:11" ht="15" customHeight="1">
      <c r="B125" s="343"/>
      <c r="C125" s="302" t="s">
        <v>2887</v>
      </c>
      <c r="D125" s="302"/>
      <c r="E125" s="302"/>
      <c r="F125" s="323" t="s">
        <v>2839</v>
      </c>
      <c r="G125" s="302"/>
      <c r="H125" s="302" t="s">
        <v>2888</v>
      </c>
      <c r="I125" s="302" t="s">
        <v>2841</v>
      </c>
      <c r="J125" s="302" t="s">
        <v>2889</v>
      </c>
      <c r="K125" s="345"/>
    </row>
    <row r="126" spans="2:11" ht="15" customHeight="1">
      <c r="B126" s="343"/>
      <c r="C126" s="302" t="s">
        <v>2788</v>
      </c>
      <c r="D126" s="302"/>
      <c r="E126" s="302"/>
      <c r="F126" s="323" t="s">
        <v>2839</v>
      </c>
      <c r="G126" s="302"/>
      <c r="H126" s="302" t="s">
        <v>2890</v>
      </c>
      <c r="I126" s="302" t="s">
        <v>2841</v>
      </c>
      <c r="J126" s="302" t="s">
        <v>2889</v>
      </c>
      <c r="K126" s="345"/>
    </row>
    <row r="127" spans="2:11" ht="15" customHeight="1">
      <c r="B127" s="343"/>
      <c r="C127" s="302" t="s">
        <v>2850</v>
      </c>
      <c r="D127" s="302"/>
      <c r="E127" s="302"/>
      <c r="F127" s="323" t="s">
        <v>2845</v>
      </c>
      <c r="G127" s="302"/>
      <c r="H127" s="302" t="s">
        <v>2851</v>
      </c>
      <c r="I127" s="302" t="s">
        <v>2841</v>
      </c>
      <c r="J127" s="302">
        <v>15</v>
      </c>
      <c r="K127" s="345"/>
    </row>
    <row r="128" spans="2:11" ht="15" customHeight="1">
      <c r="B128" s="343"/>
      <c r="C128" s="325" t="s">
        <v>2852</v>
      </c>
      <c r="D128" s="325"/>
      <c r="E128" s="325"/>
      <c r="F128" s="326" t="s">
        <v>2845</v>
      </c>
      <c r="G128" s="325"/>
      <c r="H128" s="325" t="s">
        <v>2853</v>
      </c>
      <c r="I128" s="325" t="s">
        <v>2841</v>
      </c>
      <c r="J128" s="325">
        <v>15</v>
      </c>
      <c r="K128" s="345"/>
    </row>
    <row r="129" spans="2:11" ht="15" customHeight="1">
      <c r="B129" s="343"/>
      <c r="C129" s="325" t="s">
        <v>2854</v>
      </c>
      <c r="D129" s="325"/>
      <c r="E129" s="325"/>
      <c r="F129" s="326" t="s">
        <v>2845</v>
      </c>
      <c r="G129" s="325"/>
      <c r="H129" s="325" t="s">
        <v>2855</v>
      </c>
      <c r="I129" s="325" t="s">
        <v>2841</v>
      </c>
      <c r="J129" s="325">
        <v>20</v>
      </c>
      <c r="K129" s="345"/>
    </row>
    <row r="130" spans="2:11" ht="15" customHeight="1">
      <c r="B130" s="343"/>
      <c r="C130" s="325" t="s">
        <v>2856</v>
      </c>
      <c r="D130" s="325"/>
      <c r="E130" s="325"/>
      <c r="F130" s="326" t="s">
        <v>2845</v>
      </c>
      <c r="G130" s="325"/>
      <c r="H130" s="325" t="s">
        <v>2857</v>
      </c>
      <c r="I130" s="325" t="s">
        <v>2841</v>
      </c>
      <c r="J130" s="325">
        <v>20</v>
      </c>
      <c r="K130" s="345"/>
    </row>
    <row r="131" spans="2:11" ht="15" customHeight="1">
      <c r="B131" s="343"/>
      <c r="C131" s="302" t="s">
        <v>2844</v>
      </c>
      <c r="D131" s="302"/>
      <c r="E131" s="302"/>
      <c r="F131" s="323" t="s">
        <v>2845</v>
      </c>
      <c r="G131" s="302"/>
      <c r="H131" s="302" t="s">
        <v>2878</v>
      </c>
      <c r="I131" s="302" t="s">
        <v>2841</v>
      </c>
      <c r="J131" s="302">
        <v>50</v>
      </c>
      <c r="K131" s="345"/>
    </row>
    <row r="132" spans="2:11" ht="15" customHeight="1">
      <c r="B132" s="343"/>
      <c r="C132" s="302" t="s">
        <v>2858</v>
      </c>
      <c r="D132" s="302"/>
      <c r="E132" s="302"/>
      <c r="F132" s="323" t="s">
        <v>2845</v>
      </c>
      <c r="G132" s="302"/>
      <c r="H132" s="302" t="s">
        <v>2878</v>
      </c>
      <c r="I132" s="302" t="s">
        <v>2841</v>
      </c>
      <c r="J132" s="302">
        <v>50</v>
      </c>
      <c r="K132" s="345"/>
    </row>
    <row r="133" spans="2:11" ht="15" customHeight="1">
      <c r="B133" s="343"/>
      <c r="C133" s="302" t="s">
        <v>2864</v>
      </c>
      <c r="D133" s="302"/>
      <c r="E133" s="302"/>
      <c r="F133" s="323" t="s">
        <v>2845</v>
      </c>
      <c r="G133" s="302"/>
      <c r="H133" s="302" t="s">
        <v>2878</v>
      </c>
      <c r="I133" s="302" t="s">
        <v>2841</v>
      </c>
      <c r="J133" s="302">
        <v>50</v>
      </c>
      <c r="K133" s="345"/>
    </row>
    <row r="134" spans="2:11" ht="15" customHeight="1">
      <c r="B134" s="343"/>
      <c r="C134" s="302" t="s">
        <v>2866</v>
      </c>
      <c r="D134" s="302"/>
      <c r="E134" s="302"/>
      <c r="F134" s="323" t="s">
        <v>2845</v>
      </c>
      <c r="G134" s="302"/>
      <c r="H134" s="302" t="s">
        <v>2878</v>
      </c>
      <c r="I134" s="302" t="s">
        <v>2841</v>
      </c>
      <c r="J134" s="302">
        <v>50</v>
      </c>
      <c r="K134" s="345"/>
    </row>
    <row r="135" spans="2:11" ht="15" customHeight="1">
      <c r="B135" s="343"/>
      <c r="C135" s="302" t="s">
        <v>154</v>
      </c>
      <c r="D135" s="302"/>
      <c r="E135" s="302"/>
      <c r="F135" s="323" t="s">
        <v>2845</v>
      </c>
      <c r="G135" s="302"/>
      <c r="H135" s="302" t="s">
        <v>2891</v>
      </c>
      <c r="I135" s="302" t="s">
        <v>2841</v>
      </c>
      <c r="J135" s="302">
        <v>255</v>
      </c>
      <c r="K135" s="345"/>
    </row>
    <row r="136" spans="2:11" ht="15" customHeight="1">
      <c r="B136" s="343"/>
      <c r="C136" s="302" t="s">
        <v>2868</v>
      </c>
      <c r="D136" s="302"/>
      <c r="E136" s="302"/>
      <c r="F136" s="323" t="s">
        <v>2839</v>
      </c>
      <c r="G136" s="302"/>
      <c r="H136" s="302" t="s">
        <v>2892</v>
      </c>
      <c r="I136" s="302" t="s">
        <v>2870</v>
      </c>
      <c r="J136" s="302"/>
      <c r="K136" s="345"/>
    </row>
    <row r="137" spans="2:11" ht="15" customHeight="1">
      <c r="B137" s="343"/>
      <c r="C137" s="302" t="s">
        <v>2871</v>
      </c>
      <c r="D137" s="302"/>
      <c r="E137" s="302"/>
      <c r="F137" s="323" t="s">
        <v>2839</v>
      </c>
      <c r="G137" s="302"/>
      <c r="H137" s="302" t="s">
        <v>2893</v>
      </c>
      <c r="I137" s="302" t="s">
        <v>2873</v>
      </c>
      <c r="J137" s="302"/>
      <c r="K137" s="345"/>
    </row>
    <row r="138" spans="2:11" ht="15" customHeight="1">
      <c r="B138" s="343"/>
      <c r="C138" s="302" t="s">
        <v>2874</v>
      </c>
      <c r="D138" s="302"/>
      <c r="E138" s="302"/>
      <c r="F138" s="323" t="s">
        <v>2839</v>
      </c>
      <c r="G138" s="302"/>
      <c r="H138" s="302" t="s">
        <v>2874</v>
      </c>
      <c r="I138" s="302" t="s">
        <v>2873</v>
      </c>
      <c r="J138" s="302"/>
      <c r="K138" s="345"/>
    </row>
    <row r="139" spans="2:11" ht="15" customHeight="1">
      <c r="B139" s="343"/>
      <c r="C139" s="302" t="s">
        <v>41</v>
      </c>
      <c r="D139" s="302"/>
      <c r="E139" s="302"/>
      <c r="F139" s="323" t="s">
        <v>2839</v>
      </c>
      <c r="G139" s="302"/>
      <c r="H139" s="302" t="s">
        <v>2894</v>
      </c>
      <c r="I139" s="302" t="s">
        <v>2873</v>
      </c>
      <c r="J139" s="302"/>
      <c r="K139" s="345"/>
    </row>
    <row r="140" spans="2:11" ht="15" customHeight="1">
      <c r="B140" s="343"/>
      <c r="C140" s="302" t="s">
        <v>2895</v>
      </c>
      <c r="D140" s="302"/>
      <c r="E140" s="302"/>
      <c r="F140" s="323" t="s">
        <v>2839</v>
      </c>
      <c r="G140" s="302"/>
      <c r="H140" s="302" t="s">
        <v>2896</v>
      </c>
      <c r="I140" s="302" t="s">
        <v>2873</v>
      </c>
      <c r="J140" s="302"/>
      <c r="K140" s="345"/>
    </row>
    <row r="141" spans="2:11" ht="15" customHeight="1">
      <c r="B141" s="346"/>
      <c r="C141" s="347"/>
      <c r="D141" s="347"/>
      <c r="E141" s="347"/>
      <c r="F141" s="347"/>
      <c r="G141" s="347"/>
      <c r="H141" s="347"/>
      <c r="I141" s="347"/>
      <c r="J141" s="347"/>
      <c r="K141" s="348"/>
    </row>
    <row r="142" spans="2:11" ht="18.75" customHeight="1">
      <c r="B142" s="298"/>
      <c r="C142" s="298"/>
      <c r="D142" s="298"/>
      <c r="E142" s="298"/>
      <c r="F142" s="335"/>
      <c r="G142" s="298"/>
      <c r="H142" s="298"/>
      <c r="I142" s="298"/>
      <c r="J142" s="298"/>
      <c r="K142" s="298"/>
    </row>
    <row r="143" spans="2:11" ht="18.75" customHeight="1">
      <c r="B143" s="309"/>
      <c r="C143" s="309"/>
      <c r="D143" s="309"/>
      <c r="E143" s="309"/>
      <c r="F143" s="309"/>
      <c r="G143" s="309"/>
      <c r="H143" s="309"/>
      <c r="I143" s="309"/>
      <c r="J143" s="309"/>
      <c r="K143" s="309"/>
    </row>
    <row r="144" spans="2:11" ht="7.5" customHeight="1">
      <c r="B144" s="310"/>
      <c r="C144" s="311"/>
      <c r="D144" s="311"/>
      <c r="E144" s="311"/>
      <c r="F144" s="311"/>
      <c r="G144" s="311"/>
      <c r="H144" s="311"/>
      <c r="I144" s="311"/>
      <c r="J144" s="311"/>
      <c r="K144" s="312"/>
    </row>
    <row r="145" spans="2:11" ht="45" customHeight="1">
      <c r="B145" s="313"/>
      <c r="C145" s="314" t="s">
        <v>2897</v>
      </c>
      <c r="D145" s="314"/>
      <c r="E145" s="314"/>
      <c r="F145" s="314"/>
      <c r="G145" s="314"/>
      <c r="H145" s="314"/>
      <c r="I145" s="314"/>
      <c r="J145" s="314"/>
      <c r="K145" s="315"/>
    </row>
    <row r="146" spans="2:11" ht="17.25" customHeight="1">
      <c r="B146" s="313"/>
      <c r="C146" s="316" t="s">
        <v>2833</v>
      </c>
      <c r="D146" s="316"/>
      <c r="E146" s="316"/>
      <c r="F146" s="316" t="s">
        <v>2834</v>
      </c>
      <c r="G146" s="317"/>
      <c r="H146" s="316" t="s">
        <v>149</v>
      </c>
      <c r="I146" s="316" t="s">
        <v>60</v>
      </c>
      <c r="J146" s="316" t="s">
        <v>2835</v>
      </c>
      <c r="K146" s="315"/>
    </row>
    <row r="147" spans="2:11" ht="17.25" customHeight="1">
      <c r="B147" s="313"/>
      <c r="C147" s="318" t="s">
        <v>2836</v>
      </c>
      <c r="D147" s="318"/>
      <c r="E147" s="318"/>
      <c r="F147" s="319" t="s">
        <v>2837</v>
      </c>
      <c r="G147" s="320"/>
      <c r="H147" s="318"/>
      <c r="I147" s="318"/>
      <c r="J147" s="318" t="s">
        <v>2838</v>
      </c>
      <c r="K147" s="315"/>
    </row>
    <row r="148" spans="2:11" ht="5.25" customHeight="1">
      <c r="B148" s="324"/>
      <c r="C148" s="321"/>
      <c r="D148" s="321"/>
      <c r="E148" s="321"/>
      <c r="F148" s="321"/>
      <c r="G148" s="322"/>
      <c r="H148" s="321"/>
      <c r="I148" s="321"/>
      <c r="J148" s="321"/>
      <c r="K148" s="345"/>
    </row>
    <row r="149" spans="2:11" ht="15" customHeight="1">
      <c r="B149" s="324"/>
      <c r="C149" s="349" t="s">
        <v>2842</v>
      </c>
      <c r="D149" s="302"/>
      <c r="E149" s="302"/>
      <c r="F149" s="350" t="s">
        <v>2839</v>
      </c>
      <c r="G149" s="302"/>
      <c r="H149" s="349" t="s">
        <v>2878</v>
      </c>
      <c r="I149" s="349" t="s">
        <v>2841</v>
      </c>
      <c r="J149" s="349">
        <v>120</v>
      </c>
      <c r="K149" s="345"/>
    </row>
    <row r="150" spans="2:11" ht="15" customHeight="1">
      <c r="B150" s="324"/>
      <c r="C150" s="349" t="s">
        <v>2887</v>
      </c>
      <c r="D150" s="302"/>
      <c r="E150" s="302"/>
      <c r="F150" s="350" t="s">
        <v>2839</v>
      </c>
      <c r="G150" s="302"/>
      <c r="H150" s="349" t="s">
        <v>2898</v>
      </c>
      <c r="I150" s="349" t="s">
        <v>2841</v>
      </c>
      <c r="J150" s="349" t="s">
        <v>2889</v>
      </c>
      <c r="K150" s="345"/>
    </row>
    <row r="151" spans="2:11" ht="15" customHeight="1">
      <c r="B151" s="324"/>
      <c r="C151" s="349" t="s">
        <v>2788</v>
      </c>
      <c r="D151" s="302"/>
      <c r="E151" s="302"/>
      <c r="F151" s="350" t="s">
        <v>2839</v>
      </c>
      <c r="G151" s="302"/>
      <c r="H151" s="349" t="s">
        <v>2899</v>
      </c>
      <c r="I151" s="349" t="s">
        <v>2841</v>
      </c>
      <c r="J151" s="349" t="s">
        <v>2889</v>
      </c>
      <c r="K151" s="345"/>
    </row>
    <row r="152" spans="2:11" ht="15" customHeight="1">
      <c r="B152" s="324"/>
      <c r="C152" s="349" t="s">
        <v>2844</v>
      </c>
      <c r="D152" s="302"/>
      <c r="E152" s="302"/>
      <c r="F152" s="350" t="s">
        <v>2845</v>
      </c>
      <c r="G152" s="302"/>
      <c r="H152" s="349" t="s">
        <v>2878</v>
      </c>
      <c r="I152" s="349" t="s">
        <v>2841</v>
      </c>
      <c r="J152" s="349">
        <v>50</v>
      </c>
      <c r="K152" s="345"/>
    </row>
    <row r="153" spans="2:11" ht="15" customHeight="1">
      <c r="B153" s="324"/>
      <c r="C153" s="349" t="s">
        <v>2847</v>
      </c>
      <c r="D153" s="302"/>
      <c r="E153" s="302"/>
      <c r="F153" s="350" t="s">
        <v>2839</v>
      </c>
      <c r="G153" s="302"/>
      <c r="H153" s="349" t="s">
        <v>2878</v>
      </c>
      <c r="I153" s="349" t="s">
        <v>2849</v>
      </c>
      <c r="J153" s="349"/>
      <c r="K153" s="345"/>
    </row>
    <row r="154" spans="2:11" ht="15" customHeight="1">
      <c r="B154" s="324"/>
      <c r="C154" s="349" t="s">
        <v>2858</v>
      </c>
      <c r="D154" s="302"/>
      <c r="E154" s="302"/>
      <c r="F154" s="350" t="s">
        <v>2845</v>
      </c>
      <c r="G154" s="302"/>
      <c r="H154" s="349" t="s">
        <v>2878</v>
      </c>
      <c r="I154" s="349" t="s">
        <v>2841</v>
      </c>
      <c r="J154" s="349">
        <v>50</v>
      </c>
      <c r="K154" s="345"/>
    </row>
    <row r="155" spans="2:11" ht="15" customHeight="1">
      <c r="B155" s="324"/>
      <c r="C155" s="349" t="s">
        <v>2866</v>
      </c>
      <c r="D155" s="302"/>
      <c r="E155" s="302"/>
      <c r="F155" s="350" t="s">
        <v>2845</v>
      </c>
      <c r="G155" s="302"/>
      <c r="H155" s="349" t="s">
        <v>2878</v>
      </c>
      <c r="I155" s="349" t="s">
        <v>2841</v>
      </c>
      <c r="J155" s="349">
        <v>50</v>
      </c>
      <c r="K155" s="345"/>
    </row>
    <row r="156" spans="2:11" ht="15" customHeight="1">
      <c r="B156" s="324"/>
      <c r="C156" s="349" t="s">
        <v>2864</v>
      </c>
      <c r="D156" s="302"/>
      <c r="E156" s="302"/>
      <c r="F156" s="350" t="s">
        <v>2845</v>
      </c>
      <c r="G156" s="302"/>
      <c r="H156" s="349" t="s">
        <v>2878</v>
      </c>
      <c r="I156" s="349" t="s">
        <v>2841</v>
      </c>
      <c r="J156" s="349">
        <v>50</v>
      </c>
      <c r="K156" s="345"/>
    </row>
    <row r="157" spans="2:11" ht="15" customHeight="1">
      <c r="B157" s="324"/>
      <c r="C157" s="349" t="s">
        <v>124</v>
      </c>
      <c r="D157" s="302"/>
      <c r="E157" s="302"/>
      <c r="F157" s="350" t="s">
        <v>2839</v>
      </c>
      <c r="G157" s="302"/>
      <c r="H157" s="349" t="s">
        <v>2900</v>
      </c>
      <c r="I157" s="349" t="s">
        <v>2841</v>
      </c>
      <c r="J157" s="349" t="s">
        <v>2901</v>
      </c>
      <c r="K157" s="345"/>
    </row>
    <row r="158" spans="2:11" ht="15" customHeight="1">
      <c r="B158" s="324"/>
      <c r="C158" s="349" t="s">
        <v>2902</v>
      </c>
      <c r="D158" s="302"/>
      <c r="E158" s="302"/>
      <c r="F158" s="350" t="s">
        <v>2839</v>
      </c>
      <c r="G158" s="302"/>
      <c r="H158" s="349" t="s">
        <v>2903</v>
      </c>
      <c r="I158" s="349" t="s">
        <v>2873</v>
      </c>
      <c r="J158" s="349"/>
      <c r="K158" s="345"/>
    </row>
    <row r="159" spans="2:11" ht="15" customHeight="1">
      <c r="B159" s="351"/>
      <c r="C159" s="333"/>
      <c r="D159" s="333"/>
      <c r="E159" s="333"/>
      <c r="F159" s="333"/>
      <c r="G159" s="333"/>
      <c r="H159" s="333"/>
      <c r="I159" s="333"/>
      <c r="J159" s="333"/>
      <c r="K159" s="352"/>
    </row>
    <row r="160" spans="2:11" ht="18.75" customHeight="1">
      <c r="B160" s="298"/>
      <c r="C160" s="302"/>
      <c r="D160" s="302"/>
      <c r="E160" s="302"/>
      <c r="F160" s="323"/>
      <c r="G160" s="302"/>
      <c r="H160" s="302"/>
      <c r="I160" s="302"/>
      <c r="J160" s="302"/>
      <c r="K160" s="298"/>
    </row>
    <row r="161" spans="2:11" ht="18.75" customHeight="1">
      <c r="B161" s="309"/>
      <c r="C161" s="309"/>
      <c r="D161" s="309"/>
      <c r="E161" s="309"/>
      <c r="F161" s="309"/>
      <c r="G161" s="309"/>
      <c r="H161" s="309"/>
      <c r="I161" s="309"/>
      <c r="J161" s="309"/>
      <c r="K161" s="309"/>
    </row>
    <row r="162" spans="2:11" ht="7.5" customHeight="1">
      <c r="B162" s="288"/>
      <c r="C162" s="289"/>
      <c r="D162" s="289"/>
      <c r="E162" s="289"/>
      <c r="F162" s="289"/>
      <c r="G162" s="289"/>
      <c r="H162" s="289"/>
      <c r="I162" s="289"/>
      <c r="J162" s="289"/>
      <c r="K162" s="290"/>
    </row>
    <row r="163" spans="2:11" ht="45" customHeight="1">
      <c r="B163" s="291"/>
      <c r="C163" s="292" t="s">
        <v>2904</v>
      </c>
      <c r="D163" s="292"/>
      <c r="E163" s="292"/>
      <c r="F163" s="292"/>
      <c r="G163" s="292"/>
      <c r="H163" s="292"/>
      <c r="I163" s="292"/>
      <c r="J163" s="292"/>
      <c r="K163" s="293"/>
    </row>
    <row r="164" spans="2:11" ht="17.25" customHeight="1">
      <c r="B164" s="291"/>
      <c r="C164" s="316" t="s">
        <v>2833</v>
      </c>
      <c r="D164" s="316"/>
      <c r="E164" s="316"/>
      <c r="F164" s="316" t="s">
        <v>2834</v>
      </c>
      <c r="G164" s="353"/>
      <c r="H164" s="354" t="s">
        <v>149</v>
      </c>
      <c r="I164" s="354" t="s">
        <v>60</v>
      </c>
      <c r="J164" s="316" t="s">
        <v>2835</v>
      </c>
      <c r="K164" s="293"/>
    </row>
    <row r="165" spans="2:11" ht="17.25" customHeight="1">
      <c r="B165" s="294"/>
      <c r="C165" s="318" t="s">
        <v>2836</v>
      </c>
      <c r="D165" s="318"/>
      <c r="E165" s="318"/>
      <c r="F165" s="319" t="s">
        <v>2837</v>
      </c>
      <c r="G165" s="355"/>
      <c r="H165" s="356"/>
      <c r="I165" s="356"/>
      <c r="J165" s="318" t="s">
        <v>2838</v>
      </c>
      <c r="K165" s="296"/>
    </row>
    <row r="166" spans="2:11" ht="5.25" customHeight="1">
      <c r="B166" s="324"/>
      <c r="C166" s="321"/>
      <c r="D166" s="321"/>
      <c r="E166" s="321"/>
      <c r="F166" s="321"/>
      <c r="G166" s="322"/>
      <c r="H166" s="321"/>
      <c r="I166" s="321"/>
      <c r="J166" s="321"/>
      <c r="K166" s="345"/>
    </row>
    <row r="167" spans="2:11" ht="15" customHeight="1">
      <c r="B167" s="324"/>
      <c r="C167" s="302" t="s">
        <v>2842</v>
      </c>
      <c r="D167" s="302"/>
      <c r="E167" s="302"/>
      <c r="F167" s="323" t="s">
        <v>2839</v>
      </c>
      <c r="G167" s="302"/>
      <c r="H167" s="302" t="s">
        <v>2878</v>
      </c>
      <c r="I167" s="302" t="s">
        <v>2841</v>
      </c>
      <c r="J167" s="302">
        <v>120</v>
      </c>
      <c r="K167" s="345"/>
    </row>
    <row r="168" spans="2:11" ht="15" customHeight="1">
      <c r="B168" s="324"/>
      <c r="C168" s="302" t="s">
        <v>2887</v>
      </c>
      <c r="D168" s="302"/>
      <c r="E168" s="302"/>
      <c r="F168" s="323" t="s">
        <v>2839</v>
      </c>
      <c r="G168" s="302"/>
      <c r="H168" s="302" t="s">
        <v>2888</v>
      </c>
      <c r="I168" s="302" t="s">
        <v>2841</v>
      </c>
      <c r="J168" s="302" t="s">
        <v>2889</v>
      </c>
      <c r="K168" s="345"/>
    </row>
    <row r="169" spans="2:11" ht="15" customHeight="1">
      <c r="B169" s="324"/>
      <c r="C169" s="302" t="s">
        <v>2788</v>
      </c>
      <c r="D169" s="302"/>
      <c r="E169" s="302"/>
      <c r="F169" s="323" t="s">
        <v>2839</v>
      </c>
      <c r="G169" s="302"/>
      <c r="H169" s="302" t="s">
        <v>2905</v>
      </c>
      <c r="I169" s="302" t="s">
        <v>2841</v>
      </c>
      <c r="J169" s="302" t="s">
        <v>2889</v>
      </c>
      <c r="K169" s="345"/>
    </row>
    <row r="170" spans="2:11" ht="15" customHeight="1">
      <c r="B170" s="324"/>
      <c r="C170" s="302" t="s">
        <v>2844</v>
      </c>
      <c r="D170" s="302"/>
      <c r="E170" s="302"/>
      <c r="F170" s="323" t="s">
        <v>2845</v>
      </c>
      <c r="G170" s="302"/>
      <c r="H170" s="302" t="s">
        <v>2905</v>
      </c>
      <c r="I170" s="302" t="s">
        <v>2841</v>
      </c>
      <c r="J170" s="302">
        <v>50</v>
      </c>
      <c r="K170" s="345"/>
    </row>
    <row r="171" spans="2:11" ht="15" customHeight="1">
      <c r="B171" s="324"/>
      <c r="C171" s="302" t="s">
        <v>2847</v>
      </c>
      <c r="D171" s="302"/>
      <c r="E171" s="302"/>
      <c r="F171" s="323" t="s">
        <v>2839</v>
      </c>
      <c r="G171" s="302"/>
      <c r="H171" s="302" t="s">
        <v>2905</v>
      </c>
      <c r="I171" s="302" t="s">
        <v>2849</v>
      </c>
      <c r="J171" s="302"/>
      <c r="K171" s="345"/>
    </row>
    <row r="172" spans="2:11" ht="15" customHeight="1">
      <c r="B172" s="324"/>
      <c r="C172" s="302" t="s">
        <v>2858</v>
      </c>
      <c r="D172" s="302"/>
      <c r="E172" s="302"/>
      <c r="F172" s="323" t="s">
        <v>2845</v>
      </c>
      <c r="G172" s="302"/>
      <c r="H172" s="302" t="s">
        <v>2905</v>
      </c>
      <c r="I172" s="302" t="s">
        <v>2841</v>
      </c>
      <c r="J172" s="302">
        <v>50</v>
      </c>
      <c r="K172" s="345"/>
    </row>
    <row r="173" spans="2:11" ht="15" customHeight="1">
      <c r="B173" s="324"/>
      <c r="C173" s="302" t="s">
        <v>2866</v>
      </c>
      <c r="D173" s="302"/>
      <c r="E173" s="302"/>
      <c r="F173" s="323" t="s">
        <v>2845</v>
      </c>
      <c r="G173" s="302"/>
      <c r="H173" s="302" t="s">
        <v>2905</v>
      </c>
      <c r="I173" s="302" t="s">
        <v>2841</v>
      </c>
      <c r="J173" s="302">
        <v>50</v>
      </c>
      <c r="K173" s="345"/>
    </row>
    <row r="174" spans="2:11" ht="15" customHeight="1">
      <c r="B174" s="324"/>
      <c r="C174" s="302" t="s">
        <v>2864</v>
      </c>
      <c r="D174" s="302"/>
      <c r="E174" s="302"/>
      <c r="F174" s="323" t="s">
        <v>2845</v>
      </c>
      <c r="G174" s="302"/>
      <c r="H174" s="302" t="s">
        <v>2905</v>
      </c>
      <c r="I174" s="302" t="s">
        <v>2841</v>
      </c>
      <c r="J174" s="302">
        <v>50</v>
      </c>
      <c r="K174" s="345"/>
    </row>
    <row r="175" spans="2:11" ht="15" customHeight="1">
      <c r="B175" s="324"/>
      <c r="C175" s="302" t="s">
        <v>148</v>
      </c>
      <c r="D175" s="302"/>
      <c r="E175" s="302"/>
      <c r="F175" s="323" t="s">
        <v>2839</v>
      </c>
      <c r="G175" s="302"/>
      <c r="H175" s="302" t="s">
        <v>2906</v>
      </c>
      <c r="I175" s="302" t="s">
        <v>2907</v>
      </c>
      <c r="J175" s="302"/>
      <c r="K175" s="345"/>
    </row>
    <row r="176" spans="2:11" ht="15" customHeight="1">
      <c r="B176" s="324"/>
      <c r="C176" s="302" t="s">
        <v>60</v>
      </c>
      <c r="D176" s="302"/>
      <c r="E176" s="302"/>
      <c r="F176" s="323" t="s">
        <v>2839</v>
      </c>
      <c r="G176" s="302"/>
      <c r="H176" s="302" t="s">
        <v>2908</v>
      </c>
      <c r="I176" s="302" t="s">
        <v>2909</v>
      </c>
      <c r="J176" s="302">
        <v>1</v>
      </c>
      <c r="K176" s="345"/>
    </row>
    <row r="177" spans="2:11" ht="15" customHeight="1">
      <c r="B177" s="324"/>
      <c r="C177" s="302" t="s">
        <v>56</v>
      </c>
      <c r="D177" s="302"/>
      <c r="E177" s="302"/>
      <c r="F177" s="323" t="s">
        <v>2839</v>
      </c>
      <c r="G177" s="302"/>
      <c r="H177" s="302" t="s">
        <v>2910</v>
      </c>
      <c r="I177" s="302" t="s">
        <v>2841</v>
      </c>
      <c r="J177" s="302">
        <v>20</v>
      </c>
      <c r="K177" s="345"/>
    </row>
    <row r="178" spans="2:11" ht="15" customHeight="1">
      <c r="B178" s="324"/>
      <c r="C178" s="302" t="s">
        <v>149</v>
      </c>
      <c r="D178" s="302"/>
      <c r="E178" s="302"/>
      <c r="F178" s="323" t="s">
        <v>2839</v>
      </c>
      <c r="G178" s="302"/>
      <c r="H178" s="302" t="s">
        <v>2911</v>
      </c>
      <c r="I178" s="302" t="s">
        <v>2841</v>
      </c>
      <c r="J178" s="302">
        <v>255</v>
      </c>
      <c r="K178" s="345"/>
    </row>
    <row r="179" spans="2:11" ht="15" customHeight="1">
      <c r="B179" s="324"/>
      <c r="C179" s="302" t="s">
        <v>150</v>
      </c>
      <c r="D179" s="302"/>
      <c r="E179" s="302"/>
      <c r="F179" s="323" t="s">
        <v>2839</v>
      </c>
      <c r="G179" s="302"/>
      <c r="H179" s="302" t="s">
        <v>2804</v>
      </c>
      <c r="I179" s="302" t="s">
        <v>2841</v>
      </c>
      <c r="J179" s="302">
        <v>10</v>
      </c>
      <c r="K179" s="345"/>
    </row>
    <row r="180" spans="2:11" ht="15" customHeight="1">
      <c r="B180" s="324"/>
      <c r="C180" s="302" t="s">
        <v>151</v>
      </c>
      <c r="D180" s="302"/>
      <c r="E180" s="302"/>
      <c r="F180" s="323" t="s">
        <v>2839</v>
      </c>
      <c r="G180" s="302"/>
      <c r="H180" s="302" t="s">
        <v>2912</v>
      </c>
      <c r="I180" s="302" t="s">
        <v>2873</v>
      </c>
      <c r="J180" s="302"/>
      <c r="K180" s="345"/>
    </row>
    <row r="181" spans="2:11" ht="15" customHeight="1">
      <c r="B181" s="324"/>
      <c r="C181" s="302" t="s">
        <v>2913</v>
      </c>
      <c r="D181" s="302"/>
      <c r="E181" s="302"/>
      <c r="F181" s="323" t="s">
        <v>2839</v>
      </c>
      <c r="G181" s="302"/>
      <c r="H181" s="302" t="s">
        <v>2914</v>
      </c>
      <c r="I181" s="302" t="s">
        <v>2873</v>
      </c>
      <c r="J181" s="302"/>
      <c r="K181" s="345"/>
    </row>
    <row r="182" spans="2:11" ht="15" customHeight="1">
      <c r="B182" s="324"/>
      <c r="C182" s="302" t="s">
        <v>2902</v>
      </c>
      <c r="D182" s="302"/>
      <c r="E182" s="302"/>
      <c r="F182" s="323" t="s">
        <v>2839</v>
      </c>
      <c r="G182" s="302"/>
      <c r="H182" s="302" t="s">
        <v>2915</v>
      </c>
      <c r="I182" s="302" t="s">
        <v>2873</v>
      </c>
      <c r="J182" s="302"/>
      <c r="K182" s="345"/>
    </row>
    <row r="183" spans="2:11" ht="15" customHeight="1">
      <c r="B183" s="324"/>
      <c r="C183" s="302" t="s">
        <v>153</v>
      </c>
      <c r="D183" s="302"/>
      <c r="E183" s="302"/>
      <c r="F183" s="323" t="s">
        <v>2845</v>
      </c>
      <c r="G183" s="302"/>
      <c r="H183" s="302" t="s">
        <v>2916</v>
      </c>
      <c r="I183" s="302" t="s">
        <v>2841</v>
      </c>
      <c r="J183" s="302">
        <v>50</v>
      </c>
      <c r="K183" s="345"/>
    </row>
    <row r="184" spans="2:11" ht="15" customHeight="1">
      <c r="B184" s="324"/>
      <c r="C184" s="302" t="s">
        <v>2917</v>
      </c>
      <c r="D184" s="302"/>
      <c r="E184" s="302"/>
      <c r="F184" s="323" t="s">
        <v>2845</v>
      </c>
      <c r="G184" s="302"/>
      <c r="H184" s="302" t="s">
        <v>2918</v>
      </c>
      <c r="I184" s="302" t="s">
        <v>2919</v>
      </c>
      <c r="J184" s="302"/>
      <c r="K184" s="345"/>
    </row>
    <row r="185" spans="2:11" ht="15" customHeight="1">
      <c r="B185" s="324"/>
      <c r="C185" s="302" t="s">
        <v>2920</v>
      </c>
      <c r="D185" s="302"/>
      <c r="E185" s="302"/>
      <c r="F185" s="323" t="s">
        <v>2845</v>
      </c>
      <c r="G185" s="302"/>
      <c r="H185" s="302" t="s">
        <v>2921</v>
      </c>
      <c r="I185" s="302" t="s">
        <v>2919</v>
      </c>
      <c r="J185" s="302"/>
      <c r="K185" s="345"/>
    </row>
    <row r="186" spans="2:11" ht="15" customHeight="1">
      <c r="B186" s="324"/>
      <c r="C186" s="302" t="s">
        <v>2922</v>
      </c>
      <c r="D186" s="302"/>
      <c r="E186" s="302"/>
      <c r="F186" s="323" t="s">
        <v>2845</v>
      </c>
      <c r="G186" s="302"/>
      <c r="H186" s="302" t="s">
        <v>2923</v>
      </c>
      <c r="I186" s="302" t="s">
        <v>2919</v>
      </c>
      <c r="J186" s="302"/>
      <c r="K186" s="345"/>
    </row>
    <row r="187" spans="2:11" ht="15" customHeight="1">
      <c r="B187" s="324"/>
      <c r="C187" s="357" t="s">
        <v>2924</v>
      </c>
      <c r="D187" s="302"/>
      <c r="E187" s="302"/>
      <c r="F187" s="323" t="s">
        <v>2845</v>
      </c>
      <c r="G187" s="302"/>
      <c r="H187" s="302" t="s">
        <v>2925</v>
      </c>
      <c r="I187" s="302" t="s">
        <v>2926</v>
      </c>
      <c r="J187" s="358" t="s">
        <v>2927</v>
      </c>
      <c r="K187" s="345"/>
    </row>
    <row r="188" spans="2:11" ht="15" customHeight="1">
      <c r="B188" s="324"/>
      <c r="C188" s="308" t="s">
        <v>45</v>
      </c>
      <c r="D188" s="302"/>
      <c r="E188" s="302"/>
      <c r="F188" s="323" t="s">
        <v>2839</v>
      </c>
      <c r="G188" s="302"/>
      <c r="H188" s="298" t="s">
        <v>2928</v>
      </c>
      <c r="I188" s="302" t="s">
        <v>2929</v>
      </c>
      <c r="J188" s="302"/>
      <c r="K188" s="345"/>
    </row>
    <row r="189" spans="2:11" ht="15" customHeight="1">
      <c r="B189" s="324"/>
      <c r="C189" s="308" t="s">
        <v>2930</v>
      </c>
      <c r="D189" s="302"/>
      <c r="E189" s="302"/>
      <c r="F189" s="323" t="s">
        <v>2839</v>
      </c>
      <c r="G189" s="302"/>
      <c r="H189" s="302" t="s">
        <v>2931</v>
      </c>
      <c r="I189" s="302" t="s">
        <v>2873</v>
      </c>
      <c r="J189" s="302"/>
      <c r="K189" s="345"/>
    </row>
    <row r="190" spans="2:11" ht="15" customHeight="1">
      <c r="B190" s="324"/>
      <c r="C190" s="308" t="s">
        <v>2932</v>
      </c>
      <c r="D190" s="302"/>
      <c r="E190" s="302"/>
      <c r="F190" s="323" t="s">
        <v>2839</v>
      </c>
      <c r="G190" s="302"/>
      <c r="H190" s="302" t="s">
        <v>2933</v>
      </c>
      <c r="I190" s="302" t="s">
        <v>2873</v>
      </c>
      <c r="J190" s="302"/>
      <c r="K190" s="345"/>
    </row>
    <row r="191" spans="2:11" ht="15" customHeight="1">
      <c r="B191" s="324"/>
      <c r="C191" s="308" t="s">
        <v>2934</v>
      </c>
      <c r="D191" s="302"/>
      <c r="E191" s="302"/>
      <c r="F191" s="323" t="s">
        <v>2845</v>
      </c>
      <c r="G191" s="302"/>
      <c r="H191" s="302" t="s">
        <v>2935</v>
      </c>
      <c r="I191" s="302" t="s">
        <v>2873</v>
      </c>
      <c r="J191" s="302"/>
      <c r="K191" s="345"/>
    </row>
    <row r="192" spans="2:11" ht="15" customHeight="1">
      <c r="B192" s="351"/>
      <c r="C192" s="359"/>
      <c r="D192" s="333"/>
      <c r="E192" s="333"/>
      <c r="F192" s="333"/>
      <c r="G192" s="333"/>
      <c r="H192" s="333"/>
      <c r="I192" s="333"/>
      <c r="J192" s="333"/>
      <c r="K192" s="352"/>
    </row>
    <row r="193" spans="2:11" ht="18.75" customHeight="1">
      <c r="B193" s="298"/>
      <c r="C193" s="302"/>
      <c r="D193" s="302"/>
      <c r="E193" s="302"/>
      <c r="F193" s="323"/>
      <c r="G193" s="302"/>
      <c r="H193" s="302"/>
      <c r="I193" s="302"/>
      <c r="J193" s="302"/>
      <c r="K193" s="298"/>
    </row>
    <row r="194" spans="2:11" ht="18.75" customHeight="1">
      <c r="B194" s="298"/>
      <c r="C194" s="302"/>
      <c r="D194" s="302"/>
      <c r="E194" s="302"/>
      <c r="F194" s="323"/>
      <c r="G194" s="302"/>
      <c r="H194" s="302"/>
      <c r="I194" s="302"/>
      <c r="J194" s="302"/>
      <c r="K194" s="298"/>
    </row>
    <row r="195" spans="2:11" ht="18.75" customHeight="1">
      <c r="B195" s="309"/>
      <c r="C195" s="309"/>
      <c r="D195" s="309"/>
      <c r="E195" s="309"/>
      <c r="F195" s="309"/>
      <c r="G195" s="309"/>
      <c r="H195" s="309"/>
      <c r="I195" s="309"/>
      <c r="J195" s="309"/>
      <c r="K195" s="309"/>
    </row>
    <row r="196" spans="2:11" ht="13.5">
      <c r="B196" s="288"/>
      <c r="C196" s="289"/>
      <c r="D196" s="289"/>
      <c r="E196" s="289"/>
      <c r="F196" s="289"/>
      <c r="G196" s="289"/>
      <c r="H196" s="289"/>
      <c r="I196" s="289"/>
      <c r="J196" s="289"/>
      <c r="K196" s="290"/>
    </row>
    <row r="197" spans="2:11" ht="21">
      <c r="B197" s="291"/>
      <c r="C197" s="292" t="s">
        <v>2936</v>
      </c>
      <c r="D197" s="292"/>
      <c r="E197" s="292"/>
      <c r="F197" s="292"/>
      <c r="G197" s="292"/>
      <c r="H197" s="292"/>
      <c r="I197" s="292"/>
      <c r="J197" s="292"/>
      <c r="K197" s="293"/>
    </row>
    <row r="198" spans="2:11" ht="25.5" customHeight="1">
      <c r="B198" s="291"/>
      <c r="C198" s="360" t="s">
        <v>2937</v>
      </c>
      <c r="D198" s="360"/>
      <c r="E198" s="360"/>
      <c r="F198" s="360" t="s">
        <v>2938</v>
      </c>
      <c r="G198" s="361"/>
      <c r="H198" s="360" t="s">
        <v>2939</v>
      </c>
      <c r="I198" s="360"/>
      <c r="J198" s="360"/>
      <c r="K198" s="293"/>
    </row>
    <row r="199" spans="2:11" ht="5.25" customHeight="1">
      <c r="B199" s="324"/>
      <c r="C199" s="321"/>
      <c r="D199" s="321"/>
      <c r="E199" s="321"/>
      <c r="F199" s="321"/>
      <c r="G199" s="302"/>
      <c r="H199" s="321"/>
      <c r="I199" s="321"/>
      <c r="J199" s="321"/>
      <c r="K199" s="345"/>
    </row>
    <row r="200" spans="2:11" ht="15" customHeight="1">
      <c r="B200" s="324"/>
      <c r="C200" s="302" t="s">
        <v>2929</v>
      </c>
      <c r="D200" s="302"/>
      <c r="E200" s="302"/>
      <c r="F200" s="323" t="s">
        <v>46</v>
      </c>
      <c r="G200" s="302"/>
      <c r="H200" s="302" t="s">
        <v>2940</v>
      </c>
      <c r="I200" s="302"/>
      <c r="J200" s="302"/>
      <c r="K200" s="345"/>
    </row>
    <row r="201" spans="2:11" ht="15" customHeight="1">
      <c r="B201" s="324"/>
      <c r="C201" s="330"/>
      <c r="D201" s="302"/>
      <c r="E201" s="302"/>
      <c r="F201" s="323" t="s">
        <v>47</v>
      </c>
      <c r="G201" s="302"/>
      <c r="H201" s="302" t="s">
        <v>2941</v>
      </c>
      <c r="I201" s="302"/>
      <c r="J201" s="302"/>
      <c r="K201" s="345"/>
    </row>
    <row r="202" spans="2:11" ht="15" customHeight="1">
      <c r="B202" s="324"/>
      <c r="C202" s="330"/>
      <c r="D202" s="302"/>
      <c r="E202" s="302"/>
      <c r="F202" s="323" t="s">
        <v>50</v>
      </c>
      <c r="G202" s="302"/>
      <c r="H202" s="302" t="s">
        <v>2942</v>
      </c>
      <c r="I202" s="302"/>
      <c r="J202" s="302"/>
      <c r="K202" s="345"/>
    </row>
    <row r="203" spans="2:11" ht="15" customHeight="1">
      <c r="B203" s="324"/>
      <c r="C203" s="302"/>
      <c r="D203" s="302"/>
      <c r="E203" s="302"/>
      <c r="F203" s="323" t="s">
        <v>48</v>
      </c>
      <c r="G203" s="302"/>
      <c r="H203" s="302" t="s">
        <v>2943</v>
      </c>
      <c r="I203" s="302"/>
      <c r="J203" s="302"/>
      <c r="K203" s="345"/>
    </row>
    <row r="204" spans="2:11" ht="15" customHeight="1">
      <c r="B204" s="324"/>
      <c r="C204" s="302"/>
      <c r="D204" s="302"/>
      <c r="E204" s="302"/>
      <c r="F204" s="323" t="s">
        <v>49</v>
      </c>
      <c r="G204" s="302"/>
      <c r="H204" s="302" t="s">
        <v>2944</v>
      </c>
      <c r="I204" s="302"/>
      <c r="J204" s="302"/>
      <c r="K204" s="345"/>
    </row>
    <row r="205" spans="2:11" ht="15" customHeight="1">
      <c r="B205" s="324"/>
      <c r="C205" s="302"/>
      <c r="D205" s="302"/>
      <c r="E205" s="302"/>
      <c r="F205" s="323"/>
      <c r="G205" s="302"/>
      <c r="H205" s="302"/>
      <c r="I205" s="302"/>
      <c r="J205" s="302"/>
      <c r="K205" s="345"/>
    </row>
    <row r="206" spans="2:11" ht="15" customHeight="1">
      <c r="B206" s="324"/>
      <c r="C206" s="302" t="s">
        <v>2885</v>
      </c>
      <c r="D206" s="302"/>
      <c r="E206" s="302"/>
      <c r="F206" s="323" t="s">
        <v>82</v>
      </c>
      <c r="G206" s="302"/>
      <c r="H206" s="302" t="s">
        <v>2945</v>
      </c>
      <c r="I206" s="302"/>
      <c r="J206" s="302"/>
      <c r="K206" s="345"/>
    </row>
    <row r="207" spans="2:11" ht="15" customHeight="1">
      <c r="B207" s="324"/>
      <c r="C207" s="330"/>
      <c r="D207" s="302"/>
      <c r="E207" s="302"/>
      <c r="F207" s="323" t="s">
        <v>2785</v>
      </c>
      <c r="G207" s="302"/>
      <c r="H207" s="302" t="s">
        <v>2786</v>
      </c>
      <c r="I207" s="302"/>
      <c r="J207" s="302"/>
      <c r="K207" s="345"/>
    </row>
    <row r="208" spans="2:11" ht="15" customHeight="1">
      <c r="B208" s="324"/>
      <c r="C208" s="302"/>
      <c r="D208" s="302"/>
      <c r="E208" s="302"/>
      <c r="F208" s="323" t="s">
        <v>2783</v>
      </c>
      <c r="G208" s="302"/>
      <c r="H208" s="302" t="s">
        <v>2946</v>
      </c>
      <c r="I208" s="302"/>
      <c r="J208" s="302"/>
      <c r="K208" s="345"/>
    </row>
    <row r="209" spans="2:11" ht="15" customHeight="1">
      <c r="B209" s="362"/>
      <c r="C209" s="330"/>
      <c r="D209" s="330"/>
      <c r="E209" s="330"/>
      <c r="F209" s="323" t="s">
        <v>113</v>
      </c>
      <c r="G209" s="308"/>
      <c r="H209" s="349" t="s">
        <v>2787</v>
      </c>
      <c r="I209" s="349"/>
      <c r="J209" s="349"/>
      <c r="K209" s="363"/>
    </row>
    <row r="210" spans="2:11" ht="15" customHeight="1">
      <c r="B210" s="362"/>
      <c r="C210" s="330"/>
      <c r="D210" s="330"/>
      <c r="E210" s="330"/>
      <c r="F210" s="323" t="s">
        <v>2751</v>
      </c>
      <c r="G210" s="308"/>
      <c r="H210" s="349" t="s">
        <v>2947</v>
      </c>
      <c r="I210" s="349"/>
      <c r="J210" s="349"/>
      <c r="K210" s="363"/>
    </row>
    <row r="211" spans="2:11" ht="15" customHeight="1">
      <c r="B211" s="362"/>
      <c r="C211" s="330"/>
      <c r="D211" s="330"/>
      <c r="E211" s="330"/>
      <c r="F211" s="364"/>
      <c r="G211" s="308"/>
      <c r="H211" s="365"/>
      <c r="I211" s="365"/>
      <c r="J211" s="365"/>
      <c r="K211" s="363"/>
    </row>
    <row r="212" spans="2:11" ht="15" customHeight="1">
      <c r="B212" s="362"/>
      <c r="C212" s="302" t="s">
        <v>2909</v>
      </c>
      <c r="D212" s="330"/>
      <c r="E212" s="330"/>
      <c r="F212" s="323">
        <v>1</v>
      </c>
      <c r="G212" s="308"/>
      <c r="H212" s="349" t="s">
        <v>2948</v>
      </c>
      <c r="I212" s="349"/>
      <c r="J212" s="349"/>
      <c r="K212" s="363"/>
    </row>
    <row r="213" spans="2:11" ht="15" customHeight="1">
      <c r="B213" s="362"/>
      <c r="C213" s="330"/>
      <c r="D213" s="330"/>
      <c r="E213" s="330"/>
      <c r="F213" s="323">
        <v>2</v>
      </c>
      <c r="G213" s="308"/>
      <c r="H213" s="349" t="s">
        <v>2949</v>
      </c>
      <c r="I213" s="349"/>
      <c r="J213" s="349"/>
      <c r="K213" s="363"/>
    </row>
    <row r="214" spans="2:11" ht="15" customHeight="1">
      <c r="B214" s="362"/>
      <c r="C214" s="330"/>
      <c r="D214" s="330"/>
      <c r="E214" s="330"/>
      <c r="F214" s="323">
        <v>3</v>
      </c>
      <c r="G214" s="308"/>
      <c r="H214" s="349" t="s">
        <v>2950</v>
      </c>
      <c r="I214" s="349"/>
      <c r="J214" s="349"/>
      <c r="K214" s="363"/>
    </row>
    <row r="215" spans="2:11" ht="15" customHeight="1">
      <c r="B215" s="362"/>
      <c r="C215" s="330"/>
      <c r="D215" s="330"/>
      <c r="E215" s="330"/>
      <c r="F215" s="323">
        <v>4</v>
      </c>
      <c r="G215" s="308"/>
      <c r="H215" s="349" t="s">
        <v>2951</v>
      </c>
      <c r="I215" s="349"/>
      <c r="J215" s="349"/>
      <c r="K215" s="363"/>
    </row>
    <row r="216" spans="2:11" ht="12.75" customHeight="1">
      <c r="B216" s="366"/>
      <c r="C216" s="367"/>
      <c r="D216" s="367"/>
      <c r="E216" s="367"/>
      <c r="F216" s="367"/>
      <c r="G216" s="367"/>
      <c r="H216" s="367"/>
      <c r="I216" s="367"/>
      <c r="J216" s="367"/>
      <c r="K216" s="368"/>
    </row>
  </sheetData>
  <sheetProtection formatCells="0" formatColumns="0" formatRows="0" insertColumns="0" insertRows="0" insertHyperlinks="0" deleteColumns="0" deleteRows="0" sort="0" autoFilter="0" pivotTables="0"/>
  <mergeCells count="77">
    <mergeCell ref="H208:J208"/>
    <mergeCell ref="H203:J203"/>
    <mergeCell ref="H201:J201"/>
    <mergeCell ref="H212:J212"/>
    <mergeCell ref="H214:J214"/>
    <mergeCell ref="H215:J215"/>
    <mergeCell ref="H213:J213"/>
    <mergeCell ref="H210:J210"/>
    <mergeCell ref="H209:J209"/>
    <mergeCell ref="H207:J207"/>
    <mergeCell ref="H198:J198"/>
    <mergeCell ref="C163:J163"/>
    <mergeCell ref="C120:J120"/>
    <mergeCell ref="C145:J145"/>
    <mergeCell ref="C197:J197"/>
    <mergeCell ref="H206:J206"/>
    <mergeCell ref="H204:J204"/>
    <mergeCell ref="H202:J202"/>
    <mergeCell ref="H200:J200"/>
    <mergeCell ref="D60:J60"/>
    <mergeCell ref="D63:J63"/>
    <mergeCell ref="D64:J64"/>
    <mergeCell ref="D66:J66"/>
    <mergeCell ref="D65:J65"/>
    <mergeCell ref="C100:J100"/>
    <mergeCell ref="D61:J61"/>
    <mergeCell ref="D67:J67"/>
    <mergeCell ref="D68:J68"/>
    <mergeCell ref="C73:J73"/>
    <mergeCell ref="C52:J52"/>
    <mergeCell ref="C53:J53"/>
    <mergeCell ref="C55:J55"/>
    <mergeCell ref="D56:J56"/>
    <mergeCell ref="D57:J57"/>
    <mergeCell ref="D58:J58"/>
    <mergeCell ref="D59:J59"/>
    <mergeCell ref="C50:J50"/>
    <mergeCell ref="G38:J38"/>
    <mergeCell ref="G39:J39"/>
    <mergeCell ref="G40:J40"/>
    <mergeCell ref="G41:J41"/>
    <mergeCell ref="G42:J42"/>
    <mergeCell ref="G43:J43"/>
    <mergeCell ref="D45:J45"/>
    <mergeCell ref="E46:J46"/>
    <mergeCell ref="E47:J47"/>
    <mergeCell ref="D33:J33"/>
    <mergeCell ref="G34:J34"/>
    <mergeCell ref="G35:J35"/>
    <mergeCell ref="D49:J49"/>
    <mergeCell ref="E48:J48"/>
    <mergeCell ref="G36:J36"/>
    <mergeCell ref="G37:J37"/>
    <mergeCell ref="C23:J23"/>
    <mergeCell ref="D25:J25"/>
    <mergeCell ref="D26:J26"/>
    <mergeCell ref="D28:J28"/>
    <mergeCell ref="D29:J29"/>
    <mergeCell ref="D31:J31"/>
    <mergeCell ref="C24:J24"/>
    <mergeCell ref="D32:J32"/>
    <mergeCell ref="F18:J18"/>
    <mergeCell ref="F21:J21"/>
    <mergeCell ref="D11:J11"/>
    <mergeCell ref="F19:J19"/>
    <mergeCell ref="F20:J20"/>
    <mergeCell ref="D14:J14"/>
    <mergeCell ref="D15:J15"/>
    <mergeCell ref="F16:J16"/>
    <mergeCell ref="F17:J17"/>
    <mergeCell ref="C9:J9"/>
    <mergeCell ref="D10:J10"/>
    <mergeCell ref="D13:J13"/>
    <mergeCell ref="C3:J3"/>
    <mergeCell ref="C4:J4"/>
    <mergeCell ref="C6:J6"/>
    <mergeCell ref="C7:J7"/>
  </mergeCells>
  <printOptions/>
  <pageMargins left="0.5902778" right="0.5902778" top="0.5902778" bottom="0.5902778" header="0" footer="0"/>
  <pageSetup fitToHeight="1" fitToWidth="1" horizontalDpi="600" verticalDpi="600" orientation="portrait" paperSize="9" scale="77"/>
</worksheet>
</file>

<file path=xl/worksheets/sheet2.xml><?xml version="1.0" encoding="utf-8"?>
<worksheet xmlns="http://schemas.openxmlformats.org/spreadsheetml/2006/main" xmlns:r="http://schemas.openxmlformats.org/officeDocument/2006/relationships">
  <sheetPr>
    <pageSetUpPr fitToPage="1"/>
  </sheetPr>
  <dimension ref="A1:BR695"/>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35"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0"/>
      <c r="B1" s="136"/>
      <c r="C1" s="136"/>
      <c r="D1" s="137" t="s">
        <v>1</v>
      </c>
      <c r="E1" s="136"/>
      <c r="F1" s="138" t="s">
        <v>115</v>
      </c>
      <c r="G1" s="138" t="s">
        <v>116</v>
      </c>
      <c r="H1" s="138"/>
      <c r="I1" s="139"/>
      <c r="J1" s="138" t="s">
        <v>117</v>
      </c>
      <c r="K1" s="137" t="s">
        <v>118</v>
      </c>
      <c r="L1" s="138" t="s">
        <v>119</v>
      </c>
      <c r="M1" s="138"/>
      <c r="N1" s="138"/>
      <c r="O1" s="138"/>
      <c r="P1" s="138"/>
      <c r="Q1" s="138"/>
      <c r="R1" s="138"/>
      <c r="S1" s="138"/>
      <c r="T1" s="138"/>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AT2" s="23" t="s">
        <v>84</v>
      </c>
    </row>
    <row r="3" spans="2:46" ht="6.95" customHeight="1">
      <c r="B3" s="24"/>
      <c r="C3" s="25"/>
      <c r="D3" s="25"/>
      <c r="E3" s="25"/>
      <c r="F3" s="25"/>
      <c r="G3" s="25"/>
      <c r="H3" s="25"/>
      <c r="I3" s="140"/>
      <c r="J3" s="25"/>
      <c r="K3" s="26"/>
      <c r="AT3" s="23" t="s">
        <v>85</v>
      </c>
    </row>
    <row r="4" spans="2:46" ht="36.95" customHeight="1">
      <c r="B4" s="27"/>
      <c r="C4" s="28"/>
      <c r="D4" s="29" t="s">
        <v>120</v>
      </c>
      <c r="E4" s="28"/>
      <c r="F4" s="28"/>
      <c r="G4" s="28"/>
      <c r="H4" s="28"/>
      <c r="I4" s="141"/>
      <c r="J4" s="28"/>
      <c r="K4" s="30"/>
      <c r="M4" s="31" t="s">
        <v>12</v>
      </c>
      <c r="AT4" s="23" t="s">
        <v>38</v>
      </c>
    </row>
    <row r="5" spans="2:11" ht="6.95" customHeight="1">
      <c r="B5" s="27"/>
      <c r="C5" s="28"/>
      <c r="D5" s="28"/>
      <c r="E5" s="28"/>
      <c r="F5" s="28"/>
      <c r="G5" s="28"/>
      <c r="H5" s="28"/>
      <c r="I5" s="141"/>
      <c r="J5" s="28"/>
      <c r="K5" s="30"/>
    </row>
    <row r="6" spans="2:11" ht="13.5">
      <c r="B6" s="27"/>
      <c r="C6" s="28"/>
      <c r="D6" s="39" t="s">
        <v>18</v>
      </c>
      <c r="E6" s="28"/>
      <c r="F6" s="28"/>
      <c r="G6" s="28"/>
      <c r="H6" s="28"/>
      <c r="I6" s="141"/>
      <c r="J6" s="28"/>
      <c r="K6" s="30"/>
    </row>
    <row r="7" spans="2:11" ht="16.5" customHeight="1">
      <c r="B7" s="27"/>
      <c r="C7" s="28"/>
      <c r="D7" s="28"/>
      <c r="E7" s="142" t="str">
        <f>'Rekapitulace stavby'!K6</f>
        <v>Rekonstrukce objektu na ul. Velflíkova 385/14, Ostrava - Hrabůvka</v>
      </c>
      <c r="F7" s="39"/>
      <c r="G7" s="39"/>
      <c r="H7" s="39"/>
      <c r="I7" s="141"/>
      <c r="J7" s="28"/>
      <c r="K7" s="30"/>
    </row>
    <row r="8" spans="2:11" s="1" customFormat="1" ht="13.5">
      <c r="B8" s="45"/>
      <c r="C8" s="46"/>
      <c r="D8" s="39" t="s">
        <v>121</v>
      </c>
      <c r="E8" s="46"/>
      <c r="F8" s="46"/>
      <c r="G8" s="46"/>
      <c r="H8" s="46"/>
      <c r="I8" s="143"/>
      <c r="J8" s="46"/>
      <c r="K8" s="50"/>
    </row>
    <row r="9" spans="2:11" s="1" customFormat="1" ht="36.95" customHeight="1">
      <c r="B9" s="45"/>
      <c r="C9" s="46"/>
      <c r="D9" s="46"/>
      <c r="E9" s="144" t="s">
        <v>122</v>
      </c>
      <c r="F9" s="46"/>
      <c r="G9" s="46"/>
      <c r="H9" s="46"/>
      <c r="I9" s="143"/>
      <c r="J9" s="46"/>
      <c r="K9" s="50"/>
    </row>
    <row r="10" spans="2:11" s="1" customFormat="1" ht="13.5">
      <c r="B10" s="45"/>
      <c r="C10" s="46"/>
      <c r="D10" s="46"/>
      <c r="E10" s="46"/>
      <c r="F10" s="46"/>
      <c r="G10" s="46"/>
      <c r="H10" s="46"/>
      <c r="I10" s="143"/>
      <c r="J10" s="46"/>
      <c r="K10" s="50"/>
    </row>
    <row r="11" spans="2:11" s="1" customFormat="1" ht="14.4" customHeight="1">
      <c r="B11" s="45"/>
      <c r="C11" s="46"/>
      <c r="D11" s="39" t="s">
        <v>20</v>
      </c>
      <c r="E11" s="46"/>
      <c r="F11" s="34" t="s">
        <v>21</v>
      </c>
      <c r="G11" s="46"/>
      <c r="H11" s="46"/>
      <c r="I11" s="145" t="s">
        <v>22</v>
      </c>
      <c r="J11" s="34" t="s">
        <v>21</v>
      </c>
      <c r="K11" s="50"/>
    </row>
    <row r="12" spans="2:11" s="1" customFormat="1" ht="14.4" customHeight="1">
      <c r="B12" s="45"/>
      <c r="C12" s="46"/>
      <c r="D12" s="39" t="s">
        <v>23</v>
      </c>
      <c r="E12" s="46"/>
      <c r="F12" s="34" t="s">
        <v>24</v>
      </c>
      <c r="G12" s="46"/>
      <c r="H12" s="46"/>
      <c r="I12" s="145" t="s">
        <v>25</v>
      </c>
      <c r="J12" s="146" t="str">
        <f>'Rekapitulace stavby'!AN8</f>
        <v>1. 4. 2019</v>
      </c>
      <c r="K12" s="50"/>
    </row>
    <row r="13" spans="2:11" s="1" customFormat="1" ht="10.8" customHeight="1">
      <c r="B13" s="45"/>
      <c r="C13" s="46"/>
      <c r="D13" s="46"/>
      <c r="E13" s="46"/>
      <c r="F13" s="46"/>
      <c r="G13" s="46"/>
      <c r="H13" s="46"/>
      <c r="I13" s="143"/>
      <c r="J13" s="46"/>
      <c r="K13" s="50"/>
    </row>
    <row r="14" spans="2:11" s="1" customFormat="1" ht="14.4" customHeight="1">
      <c r="B14" s="45"/>
      <c r="C14" s="46"/>
      <c r="D14" s="39" t="s">
        <v>27</v>
      </c>
      <c r="E14" s="46"/>
      <c r="F14" s="46"/>
      <c r="G14" s="46"/>
      <c r="H14" s="46"/>
      <c r="I14" s="145" t="s">
        <v>28</v>
      </c>
      <c r="J14" s="34" t="s">
        <v>29</v>
      </c>
      <c r="K14" s="50"/>
    </row>
    <row r="15" spans="2:11" s="1" customFormat="1" ht="18" customHeight="1">
      <c r="B15" s="45"/>
      <c r="C15" s="46"/>
      <c r="D15" s="46"/>
      <c r="E15" s="34" t="s">
        <v>30</v>
      </c>
      <c r="F15" s="46"/>
      <c r="G15" s="46"/>
      <c r="H15" s="46"/>
      <c r="I15" s="145" t="s">
        <v>31</v>
      </c>
      <c r="J15" s="34" t="s">
        <v>21</v>
      </c>
      <c r="K15" s="50"/>
    </row>
    <row r="16" spans="2:11" s="1" customFormat="1" ht="6.95" customHeight="1">
      <c r="B16" s="45"/>
      <c r="C16" s="46"/>
      <c r="D16" s="46"/>
      <c r="E16" s="46"/>
      <c r="F16" s="46"/>
      <c r="G16" s="46"/>
      <c r="H16" s="46"/>
      <c r="I16" s="143"/>
      <c r="J16" s="46"/>
      <c r="K16" s="50"/>
    </row>
    <row r="17" spans="2:11" s="1" customFormat="1" ht="14.4" customHeight="1">
      <c r="B17" s="45"/>
      <c r="C17" s="46"/>
      <c r="D17" s="39" t="s">
        <v>32</v>
      </c>
      <c r="E17" s="46"/>
      <c r="F17" s="46"/>
      <c r="G17" s="46"/>
      <c r="H17" s="46"/>
      <c r="I17" s="145" t="s">
        <v>28</v>
      </c>
      <c r="J17" s="34" t="str">
        <f>IF('Rekapitulace stavby'!AN13="Vyplň údaj","",IF('Rekapitulace stavby'!AN13="","",'Rekapitulace stavby'!AN13))</f>
        <v/>
      </c>
      <c r="K17" s="50"/>
    </row>
    <row r="18" spans="2:11" s="1" customFormat="1" ht="18" customHeight="1">
      <c r="B18" s="45"/>
      <c r="C18" s="46"/>
      <c r="D18" s="46"/>
      <c r="E18" s="34" t="str">
        <f>IF('Rekapitulace stavby'!E14="Vyplň údaj","",IF('Rekapitulace stavby'!E14="","",'Rekapitulace stavby'!E14))</f>
        <v/>
      </c>
      <c r="F18" s="46"/>
      <c r="G18" s="46"/>
      <c r="H18" s="46"/>
      <c r="I18" s="145" t="s">
        <v>31</v>
      </c>
      <c r="J18" s="34" t="str">
        <f>IF('Rekapitulace stavby'!AN14="Vyplň údaj","",IF('Rekapitulace stavby'!AN14="","",'Rekapitulace stavby'!AN14))</f>
        <v/>
      </c>
      <c r="K18" s="50"/>
    </row>
    <row r="19" spans="2:11" s="1" customFormat="1" ht="6.95" customHeight="1">
      <c r="B19" s="45"/>
      <c r="C19" s="46"/>
      <c r="D19" s="46"/>
      <c r="E19" s="46"/>
      <c r="F19" s="46"/>
      <c r="G19" s="46"/>
      <c r="H19" s="46"/>
      <c r="I19" s="143"/>
      <c r="J19" s="46"/>
      <c r="K19" s="50"/>
    </row>
    <row r="20" spans="2:11" s="1" customFormat="1" ht="14.4" customHeight="1">
      <c r="B20" s="45"/>
      <c r="C20" s="46"/>
      <c r="D20" s="39" t="s">
        <v>34</v>
      </c>
      <c r="E20" s="46"/>
      <c r="F20" s="46"/>
      <c r="G20" s="46"/>
      <c r="H20" s="46"/>
      <c r="I20" s="145" t="s">
        <v>28</v>
      </c>
      <c r="J20" s="34" t="s">
        <v>35</v>
      </c>
      <c r="K20" s="50"/>
    </row>
    <row r="21" spans="2:11" s="1" customFormat="1" ht="18" customHeight="1">
      <c r="B21" s="45"/>
      <c r="C21" s="46"/>
      <c r="D21" s="46"/>
      <c r="E21" s="34" t="s">
        <v>36</v>
      </c>
      <c r="F21" s="46"/>
      <c r="G21" s="46"/>
      <c r="H21" s="46"/>
      <c r="I21" s="145" t="s">
        <v>31</v>
      </c>
      <c r="J21" s="34" t="s">
        <v>37</v>
      </c>
      <c r="K21" s="50"/>
    </row>
    <row r="22" spans="2:11" s="1" customFormat="1" ht="6.95" customHeight="1">
      <c r="B22" s="45"/>
      <c r="C22" s="46"/>
      <c r="D22" s="46"/>
      <c r="E22" s="46"/>
      <c r="F22" s="46"/>
      <c r="G22" s="46"/>
      <c r="H22" s="46"/>
      <c r="I22" s="143"/>
      <c r="J22" s="46"/>
      <c r="K22" s="50"/>
    </row>
    <row r="23" spans="2:11" s="1" customFormat="1" ht="14.4" customHeight="1">
      <c r="B23" s="45"/>
      <c r="C23" s="46"/>
      <c r="D23" s="39" t="s">
        <v>39</v>
      </c>
      <c r="E23" s="46"/>
      <c r="F23" s="46"/>
      <c r="G23" s="46"/>
      <c r="H23" s="46"/>
      <c r="I23" s="143"/>
      <c r="J23" s="46"/>
      <c r="K23" s="50"/>
    </row>
    <row r="24" spans="2:11" s="6" customFormat="1" ht="16.5" customHeight="1">
      <c r="B24" s="147"/>
      <c r="C24" s="148"/>
      <c r="D24" s="148"/>
      <c r="E24" s="43" t="s">
        <v>21</v>
      </c>
      <c r="F24" s="43"/>
      <c r="G24" s="43"/>
      <c r="H24" s="43"/>
      <c r="I24" s="149"/>
      <c r="J24" s="148"/>
      <c r="K24" s="150"/>
    </row>
    <row r="25" spans="2:11" s="1" customFormat="1" ht="6.95" customHeight="1">
      <c r="B25" s="45"/>
      <c r="C25" s="46"/>
      <c r="D25" s="46"/>
      <c r="E25" s="46"/>
      <c r="F25" s="46"/>
      <c r="G25" s="46"/>
      <c r="H25" s="46"/>
      <c r="I25" s="143"/>
      <c r="J25" s="46"/>
      <c r="K25" s="50"/>
    </row>
    <row r="26" spans="2:11" s="1" customFormat="1" ht="6.95" customHeight="1">
      <c r="B26" s="45"/>
      <c r="C26" s="46"/>
      <c r="D26" s="105"/>
      <c r="E26" s="105"/>
      <c r="F26" s="105"/>
      <c r="G26" s="105"/>
      <c r="H26" s="105"/>
      <c r="I26" s="151"/>
      <c r="J26" s="105"/>
      <c r="K26" s="152"/>
    </row>
    <row r="27" spans="2:11" s="1" customFormat="1" ht="25.4" customHeight="1">
      <c r="B27" s="45"/>
      <c r="C27" s="46"/>
      <c r="D27" s="153" t="s">
        <v>41</v>
      </c>
      <c r="E27" s="46"/>
      <c r="F27" s="46"/>
      <c r="G27" s="46"/>
      <c r="H27" s="46"/>
      <c r="I27" s="143"/>
      <c r="J27" s="154">
        <f>ROUND(J95,2)</f>
        <v>0</v>
      </c>
      <c r="K27" s="50"/>
    </row>
    <row r="28" spans="2:11" s="1" customFormat="1" ht="6.95" customHeight="1">
      <c r="B28" s="45"/>
      <c r="C28" s="46"/>
      <c r="D28" s="105"/>
      <c r="E28" s="105"/>
      <c r="F28" s="105"/>
      <c r="G28" s="105"/>
      <c r="H28" s="105"/>
      <c r="I28" s="151"/>
      <c r="J28" s="105"/>
      <c r="K28" s="152"/>
    </row>
    <row r="29" spans="2:11" s="1" customFormat="1" ht="14.4" customHeight="1">
      <c r="B29" s="45"/>
      <c r="C29" s="46"/>
      <c r="D29" s="46"/>
      <c r="E29" s="46"/>
      <c r="F29" s="51" t="s">
        <v>43</v>
      </c>
      <c r="G29" s="46"/>
      <c r="H29" s="46"/>
      <c r="I29" s="155" t="s">
        <v>42</v>
      </c>
      <c r="J29" s="51" t="s">
        <v>44</v>
      </c>
      <c r="K29" s="50"/>
    </row>
    <row r="30" spans="2:11" s="1" customFormat="1" ht="14.4" customHeight="1" hidden="1">
      <c r="B30" s="45"/>
      <c r="C30" s="46"/>
      <c r="D30" s="54" t="s">
        <v>45</v>
      </c>
      <c r="E30" s="54" t="s">
        <v>46</v>
      </c>
      <c r="F30" s="156">
        <f>ROUND(SUM(BE95:BE694),2)</f>
        <v>0</v>
      </c>
      <c r="G30" s="46"/>
      <c r="H30" s="46"/>
      <c r="I30" s="157">
        <v>0.21</v>
      </c>
      <c r="J30" s="156">
        <f>ROUND(ROUND((SUM(BE95:BE694)),2)*I30,2)</f>
        <v>0</v>
      </c>
      <c r="K30" s="50"/>
    </row>
    <row r="31" spans="2:11" s="1" customFormat="1" ht="14.4" customHeight="1" hidden="1">
      <c r="B31" s="45"/>
      <c r="C31" s="46"/>
      <c r="D31" s="46"/>
      <c r="E31" s="54" t="s">
        <v>47</v>
      </c>
      <c r="F31" s="156">
        <f>ROUND(SUM(BF95:BF694),2)</f>
        <v>0</v>
      </c>
      <c r="G31" s="46"/>
      <c r="H31" s="46"/>
      <c r="I31" s="157">
        <v>0.15</v>
      </c>
      <c r="J31" s="156">
        <f>ROUND(ROUND((SUM(BF95:BF694)),2)*I31,2)</f>
        <v>0</v>
      </c>
      <c r="K31" s="50"/>
    </row>
    <row r="32" spans="2:11" s="1" customFormat="1" ht="14.4" customHeight="1">
      <c r="B32" s="45"/>
      <c r="C32" s="46"/>
      <c r="D32" s="54" t="s">
        <v>45</v>
      </c>
      <c r="E32" s="54" t="s">
        <v>48</v>
      </c>
      <c r="F32" s="156">
        <f>ROUND(SUM(BG95:BG694),2)</f>
        <v>0</v>
      </c>
      <c r="G32" s="46"/>
      <c r="H32" s="46"/>
      <c r="I32" s="157">
        <v>0.21</v>
      </c>
      <c r="J32" s="156">
        <v>0</v>
      </c>
      <c r="K32" s="50"/>
    </row>
    <row r="33" spans="2:11" s="1" customFormat="1" ht="14.4" customHeight="1">
      <c r="B33" s="45"/>
      <c r="C33" s="46"/>
      <c r="D33" s="46"/>
      <c r="E33" s="54" t="s">
        <v>49</v>
      </c>
      <c r="F33" s="156">
        <f>ROUND(SUM(BH95:BH694),2)</f>
        <v>0</v>
      </c>
      <c r="G33" s="46"/>
      <c r="H33" s="46"/>
      <c r="I33" s="157">
        <v>0.15</v>
      </c>
      <c r="J33" s="156">
        <v>0</v>
      </c>
      <c r="K33" s="50"/>
    </row>
    <row r="34" spans="2:11" s="1" customFormat="1" ht="14.4" customHeight="1" hidden="1">
      <c r="B34" s="45"/>
      <c r="C34" s="46"/>
      <c r="D34" s="46"/>
      <c r="E34" s="54" t="s">
        <v>50</v>
      </c>
      <c r="F34" s="156">
        <f>ROUND(SUM(BI95:BI694),2)</f>
        <v>0</v>
      </c>
      <c r="G34" s="46"/>
      <c r="H34" s="46"/>
      <c r="I34" s="157">
        <v>0</v>
      </c>
      <c r="J34" s="156">
        <v>0</v>
      </c>
      <c r="K34" s="50"/>
    </row>
    <row r="35" spans="2:11" s="1" customFormat="1" ht="6.95" customHeight="1">
      <c r="B35" s="45"/>
      <c r="C35" s="46"/>
      <c r="D35" s="46"/>
      <c r="E35" s="46"/>
      <c r="F35" s="46"/>
      <c r="G35" s="46"/>
      <c r="H35" s="46"/>
      <c r="I35" s="143"/>
      <c r="J35" s="46"/>
      <c r="K35" s="50"/>
    </row>
    <row r="36" spans="2:11" s="1" customFormat="1" ht="25.4" customHeight="1">
      <c r="B36" s="45"/>
      <c r="C36" s="158"/>
      <c r="D36" s="159" t="s">
        <v>51</v>
      </c>
      <c r="E36" s="97"/>
      <c r="F36" s="97"/>
      <c r="G36" s="160" t="s">
        <v>52</v>
      </c>
      <c r="H36" s="161" t="s">
        <v>53</v>
      </c>
      <c r="I36" s="162"/>
      <c r="J36" s="163">
        <f>SUM(J27:J34)</f>
        <v>0</v>
      </c>
      <c r="K36" s="164"/>
    </row>
    <row r="37" spans="2:11" s="1" customFormat="1" ht="14.4" customHeight="1">
      <c r="B37" s="66"/>
      <c r="C37" s="67"/>
      <c r="D37" s="67"/>
      <c r="E37" s="67"/>
      <c r="F37" s="67"/>
      <c r="G37" s="67"/>
      <c r="H37" s="67"/>
      <c r="I37" s="165"/>
      <c r="J37" s="67"/>
      <c r="K37" s="68"/>
    </row>
    <row r="41" spans="2:11" s="1" customFormat="1" ht="6.95" customHeight="1">
      <c r="B41" s="166"/>
      <c r="C41" s="167"/>
      <c r="D41" s="167"/>
      <c r="E41" s="167"/>
      <c r="F41" s="167"/>
      <c r="G41" s="167"/>
      <c r="H41" s="167"/>
      <c r="I41" s="168"/>
      <c r="J41" s="167"/>
      <c r="K41" s="169"/>
    </row>
    <row r="42" spans="2:11" s="1" customFormat="1" ht="36.95" customHeight="1">
      <c r="B42" s="45"/>
      <c r="C42" s="29" t="s">
        <v>123</v>
      </c>
      <c r="D42" s="46"/>
      <c r="E42" s="46"/>
      <c r="F42" s="46"/>
      <c r="G42" s="46"/>
      <c r="H42" s="46"/>
      <c r="I42" s="143"/>
      <c r="J42" s="46"/>
      <c r="K42" s="50"/>
    </row>
    <row r="43" spans="2:11" s="1" customFormat="1" ht="6.95" customHeight="1">
      <c r="B43" s="45"/>
      <c r="C43" s="46"/>
      <c r="D43" s="46"/>
      <c r="E43" s="46"/>
      <c r="F43" s="46"/>
      <c r="G43" s="46"/>
      <c r="H43" s="46"/>
      <c r="I43" s="143"/>
      <c r="J43" s="46"/>
      <c r="K43" s="50"/>
    </row>
    <row r="44" spans="2:11" s="1" customFormat="1" ht="14.4" customHeight="1">
      <c r="B44" s="45"/>
      <c r="C44" s="39" t="s">
        <v>18</v>
      </c>
      <c r="D44" s="46"/>
      <c r="E44" s="46"/>
      <c r="F44" s="46"/>
      <c r="G44" s="46"/>
      <c r="H44" s="46"/>
      <c r="I44" s="143"/>
      <c r="J44" s="46"/>
      <c r="K44" s="50"/>
    </row>
    <row r="45" spans="2:11" s="1" customFormat="1" ht="16.5" customHeight="1">
      <c r="B45" s="45"/>
      <c r="C45" s="46"/>
      <c r="D45" s="46"/>
      <c r="E45" s="142" t="str">
        <f>E7</f>
        <v>Rekonstrukce objektu na ul. Velflíkova 385/14, Ostrava - Hrabůvka</v>
      </c>
      <c r="F45" s="39"/>
      <c r="G45" s="39"/>
      <c r="H45" s="39"/>
      <c r="I45" s="143"/>
      <c r="J45" s="46"/>
      <c r="K45" s="50"/>
    </row>
    <row r="46" spans="2:11" s="1" customFormat="1" ht="14.4" customHeight="1">
      <c r="B46" s="45"/>
      <c r="C46" s="39" t="s">
        <v>121</v>
      </c>
      <c r="D46" s="46"/>
      <c r="E46" s="46"/>
      <c r="F46" s="46"/>
      <c r="G46" s="46"/>
      <c r="H46" s="46"/>
      <c r="I46" s="143"/>
      <c r="J46" s="46"/>
      <c r="K46" s="50"/>
    </row>
    <row r="47" spans="2:11" s="1" customFormat="1" ht="17.25" customHeight="1">
      <c r="B47" s="45"/>
      <c r="C47" s="46"/>
      <c r="D47" s="46"/>
      <c r="E47" s="144" t="str">
        <f>E9</f>
        <v>01 - Exteriér</v>
      </c>
      <c r="F47" s="46"/>
      <c r="G47" s="46"/>
      <c r="H47" s="46"/>
      <c r="I47" s="143"/>
      <c r="J47" s="46"/>
      <c r="K47" s="50"/>
    </row>
    <row r="48" spans="2:11" s="1" customFormat="1" ht="6.95" customHeight="1">
      <c r="B48" s="45"/>
      <c r="C48" s="46"/>
      <c r="D48" s="46"/>
      <c r="E48" s="46"/>
      <c r="F48" s="46"/>
      <c r="G48" s="46"/>
      <c r="H48" s="46"/>
      <c r="I48" s="143"/>
      <c r="J48" s="46"/>
      <c r="K48" s="50"/>
    </row>
    <row r="49" spans="2:11" s="1" customFormat="1" ht="18" customHeight="1">
      <c r="B49" s="45"/>
      <c r="C49" s="39" t="s">
        <v>23</v>
      </c>
      <c r="D49" s="46"/>
      <c r="E49" s="46"/>
      <c r="F49" s="34" t="str">
        <f>F12</f>
        <v>Velflíkova 385/14</v>
      </c>
      <c r="G49" s="46"/>
      <c r="H49" s="46"/>
      <c r="I49" s="145" t="s">
        <v>25</v>
      </c>
      <c r="J49" s="146" t="str">
        <f>IF(J12="","",J12)</f>
        <v>1. 4. 2019</v>
      </c>
      <c r="K49" s="50"/>
    </row>
    <row r="50" spans="2:11" s="1" customFormat="1" ht="6.95" customHeight="1">
      <c r="B50" s="45"/>
      <c r="C50" s="46"/>
      <c r="D50" s="46"/>
      <c r="E50" s="46"/>
      <c r="F50" s="46"/>
      <c r="G50" s="46"/>
      <c r="H50" s="46"/>
      <c r="I50" s="143"/>
      <c r="J50" s="46"/>
      <c r="K50" s="50"/>
    </row>
    <row r="51" spans="2:11" s="1" customFormat="1" ht="13.5">
      <c r="B51" s="45"/>
      <c r="C51" s="39" t="s">
        <v>27</v>
      </c>
      <c r="D51" s="46"/>
      <c r="E51" s="46"/>
      <c r="F51" s="34" t="str">
        <f>E15</f>
        <v>STATUTÁRNÍ MĚSTO OSTRAVA, m.o. OSTRAVA- JIH</v>
      </c>
      <c r="G51" s="46"/>
      <c r="H51" s="46"/>
      <c r="I51" s="145" t="s">
        <v>34</v>
      </c>
      <c r="J51" s="43" t="str">
        <f>E21</f>
        <v>BYVAST pro s.r.o.</v>
      </c>
      <c r="K51" s="50"/>
    </row>
    <row r="52" spans="2:11" s="1" customFormat="1" ht="14.4" customHeight="1">
      <c r="B52" s="45"/>
      <c r="C52" s="39" t="s">
        <v>32</v>
      </c>
      <c r="D52" s="46"/>
      <c r="E52" s="46"/>
      <c r="F52" s="34" t="str">
        <f>IF(E18="","",E18)</f>
        <v/>
      </c>
      <c r="G52" s="46"/>
      <c r="H52" s="46"/>
      <c r="I52" s="143"/>
      <c r="J52" s="170"/>
      <c r="K52" s="50"/>
    </row>
    <row r="53" spans="2:11" s="1" customFormat="1" ht="10.3" customHeight="1">
      <c r="B53" s="45"/>
      <c r="C53" s="46"/>
      <c r="D53" s="46"/>
      <c r="E53" s="46"/>
      <c r="F53" s="46"/>
      <c r="G53" s="46"/>
      <c r="H53" s="46"/>
      <c r="I53" s="143"/>
      <c r="J53" s="46"/>
      <c r="K53" s="50"/>
    </row>
    <row r="54" spans="2:11" s="1" customFormat="1" ht="29.25" customHeight="1">
      <c r="B54" s="45"/>
      <c r="C54" s="171" t="s">
        <v>124</v>
      </c>
      <c r="D54" s="158"/>
      <c r="E54" s="158"/>
      <c r="F54" s="158"/>
      <c r="G54" s="158"/>
      <c r="H54" s="158"/>
      <c r="I54" s="172"/>
      <c r="J54" s="173" t="s">
        <v>125</v>
      </c>
      <c r="K54" s="174"/>
    </row>
    <row r="55" spans="2:11" s="1" customFormat="1" ht="10.3" customHeight="1">
      <c r="B55" s="45"/>
      <c r="C55" s="46"/>
      <c r="D55" s="46"/>
      <c r="E55" s="46"/>
      <c r="F55" s="46"/>
      <c r="G55" s="46"/>
      <c r="H55" s="46"/>
      <c r="I55" s="143"/>
      <c r="J55" s="46"/>
      <c r="K55" s="50"/>
    </row>
    <row r="56" spans="2:47" s="1" customFormat="1" ht="29.25" customHeight="1">
      <c r="B56" s="45"/>
      <c r="C56" s="175" t="s">
        <v>126</v>
      </c>
      <c r="D56" s="46"/>
      <c r="E56" s="46"/>
      <c r="F56" s="46"/>
      <c r="G56" s="46"/>
      <c r="H56" s="46"/>
      <c r="I56" s="143"/>
      <c r="J56" s="154">
        <f>J95</f>
        <v>0</v>
      </c>
      <c r="K56" s="50"/>
      <c r="AU56" s="23" t="s">
        <v>127</v>
      </c>
    </row>
    <row r="57" spans="2:11" s="7" customFormat="1" ht="24.95" customHeight="1">
      <c r="B57" s="176"/>
      <c r="C57" s="177"/>
      <c r="D57" s="178" t="s">
        <v>128</v>
      </c>
      <c r="E57" s="179"/>
      <c r="F57" s="179"/>
      <c r="G57" s="179"/>
      <c r="H57" s="179"/>
      <c r="I57" s="180"/>
      <c r="J57" s="181">
        <f>J96</f>
        <v>0</v>
      </c>
      <c r="K57" s="182"/>
    </row>
    <row r="58" spans="2:11" s="8" customFormat="1" ht="19.9" customHeight="1">
      <c r="B58" s="183"/>
      <c r="C58" s="184"/>
      <c r="D58" s="185" t="s">
        <v>129</v>
      </c>
      <c r="E58" s="186"/>
      <c r="F58" s="186"/>
      <c r="G58" s="186"/>
      <c r="H58" s="186"/>
      <c r="I58" s="187"/>
      <c r="J58" s="188">
        <f>J97</f>
        <v>0</v>
      </c>
      <c r="K58" s="189"/>
    </row>
    <row r="59" spans="2:11" s="8" customFormat="1" ht="19.9" customHeight="1">
      <c r="B59" s="183"/>
      <c r="C59" s="184"/>
      <c r="D59" s="185" t="s">
        <v>130</v>
      </c>
      <c r="E59" s="186"/>
      <c r="F59" s="186"/>
      <c r="G59" s="186"/>
      <c r="H59" s="186"/>
      <c r="I59" s="187"/>
      <c r="J59" s="188">
        <f>J128</f>
        <v>0</v>
      </c>
      <c r="K59" s="189"/>
    </row>
    <row r="60" spans="2:11" s="8" customFormat="1" ht="19.9" customHeight="1">
      <c r="B60" s="183"/>
      <c r="C60" s="184"/>
      <c r="D60" s="185" t="s">
        <v>131</v>
      </c>
      <c r="E60" s="186"/>
      <c r="F60" s="186"/>
      <c r="G60" s="186"/>
      <c r="H60" s="186"/>
      <c r="I60" s="187"/>
      <c r="J60" s="188">
        <f>J153</f>
        <v>0</v>
      </c>
      <c r="K60" s="189"/>
    </row>
    <row r="61" spans="2:11" s="8" customFormat="1" ht="19.9" customHeight="1">
      <c r="B61" s="183"/>
      <c r="C61" s="184"/>
      <c r="D61" s="185" t="s">
        <v>132</v>
      </c>
      <c r="E61" s="186"/>
      <c r="F61" s="186"/>
      <c r="G61" s="186"/>
      <c r="H61" s="186"/>
      <c r="I61" s="187"/>
      <c r="J61" s="188">
        <f>J185</f>
        <v>0</v>
      </c>
      <c r="K61" s="189"/>
    </row>
    <row r="62" spans="2:11" s="8" customFormat="1" ht="19.9" customHeight="1">
      <c r="B62" s="183"/>
      <c r="C62" s="184"/>
      <c r="D62" s="185" t="s">
        <v>133</v>
      </c>
      <c r="E62" s="186"/>
      <c r="F62" s="186"/>
      <c r="G62" s="186"/>
      <c r="H62" s="186"/>
      <c r="I62" s="187"/>
      <c r="J62" s="188">
        <f>J199</f>
        <v>0</v>
      </c>
      <c r="K62" s="189"/>
    </row>
    <row r="63" spans="2:11" s="8" customFormat="1" ht="19.9" customHeight="1">
      <c r="B63" s="183"/>
      <c r="C63" s="184"/>
      <c r="D63" s="185" t="s">
        <v>134</v>
      </c>
      <c r="E63" s="186"/>
      <c r="F63" s="186"/>
      <c r="G63" s="186"/>
      <c r="H63" s="186"/>
      <c r="I63" s="187"/>
      <c r="J63" s="188">
        <f>J211</f>
        <v>0</v>
      </c>
      <c r="K63" s="189"/>
    </row>
    <row r="64" spans="2:11" s="8" customFormat="1" ht="19.9" customHeight="1">
      <c r="B64" s="183"/>
      <c r="C64" s="184"/>
      <c r="D64" s="185" t="s">
        <v>135</v>
      </c>
      <c r="E64" s="186"/>
      <c r="F64" s="186"/>
      <c r="G64" s="186"/>
      <c r="H64" s="186"/>
      <c r="I64" s="187"/>
      <c r="J64" s="188">
        <f>J271</f>
        <v>0</v>
      </c>
      <c r="K64" s="189"/>
    </row>
    <row r="65" spans="2:11" s="8" customFormat="1" ht="19.9" customHeight="1">
      <c r="B65" s="183"/>
      <c r="C65" s="184"/>
      <c r="D65" s="185" t="s">
        <v>136</v>
      </c>
      <c r="E65" s="186"/>
      <c r="F65" s="186"/>
      <c r="G65" s="186"/>
      <c r="H65" s="186"/>
      <c r="I65" s="187"/>
      <c r="J65" s="188">
        <f>J359</f>
        <v>0</v>
      </c>
      <c r="K65" s="189"/>
    </row>
    <row r="66" spans="2:11" s="8" customFormat="1" ht="19.9" customHeight="1">
      <c r="B66" s="183"/>
      <c r="C66" s="184"/>
      <c r="D66" s="185" t="s">
        <v>137</v>
      </c>
      <c r="E66" s="186"/>
      <c r="F66" s="186"/>
      <c r="G66" s="186"/>
      <c r="H66" s="186"/>
      <c r="I66" s="187"/>
      <c r="J66" s="188">
        <f>J369</f>
        <v>0</v>
      </c>
      <c r="K66" s="189"/>
    </row>
    <row r="67" spans="2:11" s="7" customFormat="1" ht="24.95" customHeight="1">
      <c r="B67" s="176"/>
      <c r="C67" s="177"/>
      <c r="D67" s="178" t="s">
        <v>138</v>
      </c>
      <c r="E67" s="179"/>
      <c r="F67" s="179"/>
      <c r="G67" s="179"/>
      <c r="H67" s="179"/>
      <c r="I67" s="180"/>
      <c r="J67" s="181">
        <f>J372</f>
        <v>0</v>
      </c>
      <c r="K67" s="182"/>
    </row>
    <row r="68" spans="2:11" s="8" customFormat="1" ht="19.9" customHeight="1">
      <c r="B68" s="183"/>
      <c r="C68" s="184"/>
      <c r="D68" s="185" t="s">
        <v>139</v>
      </c>
      <c r="E68" s="186"/>
      <c r="F68" s="186"/>
      <c r="G68" s="186"/>
      <c r="H68" s="186"/>
      <c r="I68" s="187"/>
      <c r="J68" s="188">
        <f>J373</f>
        <v>0</v>
      </c>
      <c r="K68" s="189"/>
    </row>
    <row r="69" spans="2:11" s="8" customFormat="1" ht="19.9" customHeight="1">
      <c r="B69" s="183"/>
      <c r="C69" s="184"/>
      <c r="D69" s="185" t="s">
        <v>140</v>
      </c>
      <c r="E69" s="186"/>
      <c r="F69" s="186"/>
      <c r="G69" s="186"/>
      <c r="H69" s="186"/>
      <c r="I69" s="187"/>
      <c r="J69" s="188">
        <f>J413</f>
        <v>0</v>
      </c>
      <c r="K69" s="189"/>
    </row>
    <row r="70" spans="2:11" s="8" customFormat="1" ht="19.9" customHeight="1">
      <c r="B70" s="183"/>
      <c r="C70" s="184"/>
      <c r="D70" s="185" t="s">
        <v>141</v>
      </c>
      <c r="E70" s="186"/>
      <c r="F70" s="186"/>
      <c r="G70" s="186"/>
      <c r="H70" s="186"/>
      <c r="I70" s="187"/>
      <c r="J70" s="188">
        <f>J453</f>
        <v>0</v>
      </c>
      <c r="K70" s="189"/>
    </row>
    <row r="71" spans="2:11" s="8" customFormat="1" ht="19.9" customHeight="1">
      <c r="B71" s="183"/>
      <c r="C71" s="184"/>
      <c r="D71" s="185" t="s">
        <v>142</v>
      </c>
      <c r="E71" s="186"/>
      <c r="F71" s="186"/>
      <c r="G71" s="186"/>
      <c r="H71" s="186"/>
      <c r="I71" s="187"/>
      <c r="J71" s="188">
        <f>J527</f>
        <v>0</v>
      </c>
      <c r="K71" s="189"/>
    </row>
    <row r="72" spans="2:11" s="8" customFormat="1" ht="19.9" customHeight="1">
      <c r="B72" s="183"/>
      <c r="C72" s="184"/>
      <c r="D72" s="185" t="s">
        <v>143</v>
      </c>
      <c r="E72" s="186"/>
      <c r="F72" s="186"/>
      <c r="G72" s="186"/>
      <c r="H72" s="186"/>
      <c r="I72" s="187"/>
      <c r="J72" s="188">
        <f>J570</f>
        <v>0</v>
      </c>
      <c r="K72" s="189"/>
    </row>
    <row r="73" spans="2:11" s="8" customFormat="1" ht="19.9" customHeight="1">
      <c r="B73" s="183"/>
      <c r="C73" s="184"/>
      <c r="D73" s="185" t="s">
        <v>144</v>
      </c>
      <c r="E73" s="186"/>
      <c r="F73" s="186"/>
      <c r="G73" s="186"/>
      <c r="H73" s="186"/>
      <c r="I73" s="187"/>
      <c r="J73" s="188">
        <f>J625</f>
        <v>0</v>
      </c>
      <c r="K73" s="189"/>
    </row>
    <row r="74" spans="2:11" s="8" customFormat="1" ht="19.9" customHeight="1">
      <c r="B74" s="183"/>
      <c r="C74" s="184"/>
      <c r="D74" s="185" t="s">
        <v>145</v>
      </c>
      <c r="E74" s="186"/>
      <c r="F74" s="186"/>
      <c r="G74" s="186"/>
      <c r="H74" s="186"/>
      <c r="I74" s="187"/>
      <c r="J74" s="188">
        <f>J665</f>
        <v>0</v>
      </c>
      <c r="K74" s="189"/>
    </row>
    <row r="75" spans="2:11" s="8" customFormat="1" ht="19.9" customHeight="1">
      <c r="B75" s="183"/>
      <c r="C75" s="184"/>
      <c r="D75" s="185" t="s">
        <v>146</v>
      </c>
      <c r="E75" s="186"/>
      <c r="F75" s="186"/>
      <c r="G75" s="186"/>
      <c r="H75" s="186"/>
      <c r="I75" s="187"/>
      <c r="J75" s="188">
        <f>J676</f>
        <v>0</v>
      </c>
      <c r="K75" s="189"/>
    </row>
    <row r="76" spans="2:11" s="1" customFormat="1" ht="21.8" customHeight="1">
      <c r="B76" s="45"/>
      <c r="C76" s="46"/>
      <c r="D76" s="46"/>
      <c r="E76" s="46"/>
      <c r="F76" s="46"/>
      <c r="G76" s="46"/>
      <c r="H76" s="46"/>
      <c r="I76" s="143"/>
      <c r="J76" s="46"/>
      <c r="K76" s="50"/>
    </row>
    <row r="77" spans="2:11" s="1" customFormat="1" ht="6.95" customHeight="1">
      <c r="B77" s="66"/>
      <c r="C77" s="67"/>
      <c r="D77" s="67"/>
      <c r="E77" s="67"/>
      <c r="F77" s="67"/>
      <c r="G77" s="67"/>
      <c r="H77" s="67"/>
      <c r="I77" s="165"/>
      <c r="J77" s="67"/>
      <c r="K77" s="68"/>
    </row>
    <row r="81" spans="2:12" s="1" customFormat="1" ht="6.95" customHeight="1">
      <c r="B81" s="69"/>
      <c r="C81" s="70"/>
      <c r="D81" s="70"/>
      <c r="E81" s="70"/>
      <c r="F81" s="70"/>
      <c r="G81" s="70"/>
      <c r="H81" s="70"/>
      <c r="I81" s="168"/>
      <c r="J81" s="70"/>
      <c r="K81" s="70"/>
      <c r="L81" s="71"/>
    </row>
    <row r="82" spans="2:12" s="1" customFormat="1" ht="36.95" customHeight="1">
      <c r="B82" s="45"/>
      <c r="C82" s="72" t="s">
        <v>147</v>
      </c>
      <c r="D82" s="73"/>
      <c r="E82" s="73"/>
      <c r="F82" s="73"/>
      <c r="G82" s="73"/>
      <c r="H82" s="73"/>
      <c r="I82" s="190"/>
      <c r="J82" s="73"/>
      <c r="K82" s="73"/>
      <c r="L82" s="71"/>
    </row>
    <row r="83" spans="2:12" s="1" customFormat="1" ht="6.95" customHeight="1">
      <c r="B83" s="45"/>
      <c r="C83" s="73"/>
      <c r="D83" s="73"/>
      <c r="E83" s="73"/>
      <c r="F83" s="73"/>
      <c r="G83" s="73"/>
      <c r="H83" s="73"/>
      <c r="I83" s="190"/>
      <c r="J83" s="73"/>
      <c r="K83" s="73"/>
      <c r="L83" s="71"/>
    </row>
    <row r="84" spans="2:12" s="1" customFormat="1" ht="14.4" customHeight="1">
      <c r="B84" s="45"/>
      <c r="C84" s="75" t="s">
        <v>18</v>
      </c>
      <c r="D84" s="73"/>
      <c r="E84" s="73"/>
      <c r="F84" s="73"/>
      <c r="G84" s="73"/>
      <c r="H84" s="73"/>
      <c r="I84" s="190"/>
      <c r="J84" s="73"/>
      <c r="K84" s="73"/>
      <c r="L84" s="71"/>
    </row>
    <row r="85" spans="2:12" s="1" customFormat="1" ht="16.5" customHeight="1">
      <c r="B85" s="45"/>
      <c r="C85" s="73"/>
      <c r="D85" s="73"/>
      <c r="E85" s="191" t="str">
        <f>E7</f>
        <v>Rekonstrukce objektu na ul. Velflíkova 385/14, Ostrava - Hrabůvka</v>
      </c>
      <c r="F85" s="75"/>
      <c r="G85" s="75"/>
      <c r="H85" s="75"/>
      <c r="I85" s="190"/>
      <c r="J85" s="73"/>
      <c r="K85" s="73"/>
      <c r="L85" s="71"/>
    </row>
    <row r="86" spans="2:12" s="1" customFormat="1" ht="14.4" customHeight="1">
      <c r="B86" s="45"/>
      <c r="C86" s="75" t="s">
        <v>121</v>
      </c>
      <c r="D86" s="73"/>
      <c r="E86" s="73"/>
      <c r="F86" s="73"/>
      <c r="G86" s="73"/>
      <c r="H86" s="73"/>
      <c r="I86" s="190"/>
      <c r="J86" s="73"/>
      <c r="K86" s="73"/>
      <c r="L86" s="71"/>
    </row>
    <row r="87" spans="2:12" s="1" customFormat="1" ht="17.25" customHeight="1">
      <c r="B87" s="45"/>
      <c r="C87" s="73"/>
      <c r="D87" s="73"/>
      <c r="E87" s="81" t="str">
        <f>E9</f>
        <v>01 - Exteriér</v>
      </c>
      <c r="F87" s="73"/>
      <c r="G87" s="73"/>
      <c r="H87" s="73"/>
      <c r="I87" s="190"/>
      <c r="J87" s="73"/>
      <c r="K87" s="73"/>
      <c r="L87" s="71"/>
    </row>
    <row r="88" spans="2:12" s="1" customFormat="1" ht="6.95" customHeight="1">
      <c r="B88" s="45"/>
      <c r="C88" s="73"/>
      <c r="D88" s="73"/>
      <c r="E88" s="73"/>
      <c r="F88" s="73"/>
      <c r="G88" s="73"/>
      <c r="H88" s="73"/>
      <c r="I88" s="190"/>
      <c r="J88" s="73"/>
      <c r="K88" s="73"/>
      <c r="L88" s="71"/>
    </row>
    <row r="89" spans="2:12" s="1" customFormat="1" ht="18" customHeight="1">
      <c r="B89" s="45"/>
      <c r="C89" s="75" t="s">
        <v>23</v>
      </c>
      <c r="D89" s="73"/>
      <c r="E89" s="73"/>
      <c r="F89" s="192" t="str">
        <f>F12</f>
        <v>Velflíkova 385/14</v>
      </c>
      <c r="G89" s="73"/>
      <c r="H89" s="73"/>
      <c r="I89" s="193" t="s">
        <v>25</v>
      </c>
      <c r="J89" s="84" t="str">
        <f>IF(J12="","",J12)</f>
        <v>1. 4. 2019</v>
      </c>
      <c r="K89" s="73"/>
      <c r="L89" s="71"/>
    </row>
    <row r="90" spans="2:12" s="1" customFormat="1" ht="6.95" customHeight="1">
      <c r="B90" s="45"/>
      <c r="C90" s="73"/>
      <c r="D90" s="73"/>
      <c r="E90" s="73"/>
      <c r="F90" s="73"/>
      <c r="G90" s="73"/>
      <c r="H90" s="73"/>
      <c r="I90" s="190"/>
      <c r="J90" s="73"/>
      <c r="K90" s="73"/>
      <c r="L90" s="71"/>
    </row>
    <row r="91" spans="2:12" s="1" customFormat="1" ht="13.5">
      <c r="B91" s="45"/>
      <c r="C91" s="75" t="s">
        <v>27</v>
      </c>
      <c r="D91" s="73"/>
      <c r="E91" s="73"/>
      <c r="F91" s="192" t="str">
        <f>E15</f>
        <v>STATUTÁRNÍ MĚSTO OSTRAVA, m.o. OSTRAVA- JIH</v>
      </c>
      <c r="G91" s="73"/>
      <c r="H91" s="73"/>
      <c r="I91" s="193" t="s">
        <v>34</v>
      </c>
      <c r="J91" s="192" t="str">
        <f>E21</f>
        <v>BYVAST pro s.r.o.</v>
      </c>
      <c r="K91" s="73"/>
      <c r="L91" s="71"/>
    </row>
    <row r="92" spans="2:12" s="1" customFormat="1" ht="14.4" customHeight="1">
      <c r="B92" s="45"/>
      <c r="C92" s="75" t="s">
        <v>32</v>
      </c>
      <c r="D92" s="73"/>
      <c r="E92" s="73"/>
      <c r="F92" s="192" t="str">
        <f>IF(E18="","",E18)</f>
        <v/>
      </c>
      <c r="G92" s="73"/>
      <c r="H92" s="73"/>
      <c r="I92" s="190"/>
      <c r="J92" s="73"/>
      <c r="K92" s="73"/>
      <c r="L92" s="71"/>
    </row>
    <row r="93" spans="2:12" s="1" customFormat="1" ht="10.3" customHeight="1">
      <c r="B93" s="45"/>
      <c r="C93" s="73"/>
      <c r="D93" s="73"/>
      <c r="E93" s="73"/>
      <c r="F93" s="73"/>
      <c r="G93" s="73"/>
      <c r="H93" s="73"/>
      <c r="I93" s="190"/>
      <c r="J93" s="73"/>
      <c r="K93" s="73"/>
      <c r="L93" s="71"/>
    </row>
    <row r="94" spans="2:20" s="9" customFormat="1" ht="29.25" customHeight="1">
      <c r="B94" s="194"/>
      <c r="C94" s="195" t="s">
        <v>148</v>
      </c>
      <c r="D94" s="196" t="s">
        <v>60</v>
      </c>
      <c r="E94" s="196" t="s">
        <v>56</v>
      </c>
      <c r="F94" s="196" t="s">
        <v>149</v>
      </c>
      <c r="G94" s="196" t="s">
        <v>150</v>
      </c>
      <c r="H94" s="196" t="s">
        <v>151</v>
      </c>
      <c r="I94" s="197" t="s">
        <v>152</v>
      </c>
      <c r="J94" s="196" t="s">
        <v>125</v>
      </c>
      <c r="K94" s="198" t="s">
        <v>153</v>
      </c>
      <c r="L94" s="199"/>
      <c r="M94" s="101" t="s">
        <v>154</v>
      </c>
      <c r="N94" s="102" t="s">
        <v>45</v>
      </c>
      <c r="O94" s="102" t="s">
        <v>155</v>
      </c>
      <c r="P94" s="102" t="s">
        <v>156</v>
      </c>
      <c r="Q94" s="102" t="s">
        <v>157</v>
      </c>
      <c r="R94" s="102" t="s">
        <v>158</v>
      </c>
      <c r="S94" s="102" t="s">
        <v>159</v>
      </c>
      <c r="T94" s="103" t="s">
        <v>160</v>
      </c>
    </row>
    <row r="95" spans="2:63" s="1" customFormat="1" ht="29.25" customHeight="1">
      <c r="B95" s="45"/>
      <c r="C95" s="107" t="s">
        <v>126</v>
      </c>
      <c r="D95" s="73"/>
      <c r="E95" s="73"/>
      <c r="F95" s="73"/>
      <c r="G95" s="73"/>
      <c r="H95" s="73"/>
      <c r="I95" s="190"/>
      <c r="J95" s="200">
        <f>BK95</f>
        <v>0</v>
      </c>
      <c r="K95" s="73"/>
      <c r="L95" s="71"/>
      <c r="M95" s="104"/>
      <c r="N95" s="105"/>
      <c r="O95" s="105"/>
      <c r="P95" s="201">
        <f>P96+P372</f>
        <v>0</v>
      </c>
      <c r="Q95" s="105"/>
      <c r="R95" s="201">
        <f>R96+R372</f>
        <v>49.828237689999995</v>
      </c>
      <c r="S95" s="105"/>
      <c r="T95" s="202">
        <f>T96+T372</f>
        <v>71.01341618000001</v>
      </c>
      <c r="AT95" s="23" t="s">
        <v>74</v>
      </c>
      <c r="AU95" s="23" t="s">
        <v>127</v>
      </c>
      <c r="BK95" s="203">
        <f>BK96+BK372</f>
        <v>0</v>
      </c>
    </row>
    <row r="96" spans="2:63" s="10" customFormat="1" ht="37.4" customHeight="1">
      <c r="B96" s="204"/>
      <c r="C96" s="205"/>
      <c r="D96" s="206" t="s">
        <v>74</v>
      </c>
      <c r="E96" s="207" t="s">
        <v>161</v>
      </c>
      <c r="F96" s="207" t="s">
        <v>162</v>
      </c>
      <c r="G96" s="205"/>
      <c r="H96" s="205"/>
      <c r="I96" s="208"/>
      <c r="J96" s="209">
        <f>BK96</f>
        <v>0</v>
      </c>
      <c r="K96" s="205"/>
      <c r="L96" s="210"/>
      <c r="M96" s="211"/>
      <c r="N96" s="212"/>
      <c r="O96" s="212"/>
      <c r="P96" s="213">
        <f>P97+P128+P153+P185+P199+P211+P271+P359+P369</f>
        <v>0</v>
      </c>
      <c r="Q96" s="212"/>
      <c r="R96" s="213">
        <f>R97+R128+R153+R185+R199+R211+R271+R359+R369</f>
        <v>31.92279457</v>
      </c>
      <c r="S96" s="212"/>
      <c r="T96" s="214">
        <f>T97+T128+T153+T185+T199+T211+T271+T359+T369</f>
        <v>65.150789</v>
      </c>
      <c r="AR96" s="215" t="s">
        <v>83</v>
      </c>
      <c r="AT96" s="216" t="s">
        <v>74</v>
      </c>
      <c r="AU96" s="216" t="s">
        <v>75</v>
      </c>
      <c r="AY96" s="215" t="s">
        <v>163</v>
      </c>
      <c r="BK96" s="217">
        <f>BK97+BK128+BK153+BK185+BK199+BK211+BK271+BK359+BK369</f>
        <v>0</v>
      </c>
    </row>
    <row r="97" spans="2:63" s="10" customFormat="1" ht="19.9" customHeight="1">
      <c r="B97" s="204"/>
      <c r="C97" s="205"/>
      <c r="D97" s="206" t="s">
        <v>74</v>
      </c>
      <c r="E97" s="218" t="s">
        <v>83</v>
      </c>
      <c r="F97" s="218" t="s">
        <v>164</v>
      </c>
      <c r="G97" s="205"/>
      <c r="H97" s="205"/>
      <c r="I97" s="208"/>
      <c r="J97" s="219">
        <f>BK97</f>
        <v>0</v>
      </c>
      <c r="K97" s="205"/>
      <c r="L97" s="210"/>
      <c r="M97" s="211"/>
      <c r="N97" s="212"/>
      <c r="O97" s="212"/>
      <c r="P97" s="213">
        <f>SUM(P98:P127)</f>
        <v>0</v>
      </c>
      <c r="Q97" s="212"/>
      <c r="R97" s="213">
        <f>SUM(R98:R127)</f>
        <v>0.00189</v>
      </c>
      <c r="S97" s="212"/>
      <c r="T97" s="214">
        <f>SUM(T98:T127)</f>
        <v>17.909625</v>
      </c>
      <c r="AR97" s="215" t="s">
        <v>83</v>
      </c>
      <c r="AT97" s="216" t="s">
        <v>74</v>
      </c>
      <c r="AU97" s="216" t="s">
        <v>83</v>
      </c>
      <c r="AY97" s="215" t="s">
        <v>163</v>
      </c>
      <c r="BK97" s="217">
        <f>SUM(BK98:BK127)</f>
        <v>0</v>
      </c>
    </row>
    <row r="98" spans="2:65" s="1" customFormat="1" ht="51" customHeight="1">
      <c r="B98" s="45"/>
      <c r="C98" s="220" t="s">
        <v>83</v>
      </c>
      <c r="D98" s="220" t="s">
        <v>165</v>
      </c>
      <c r="E98" s="221" t="s">
        <v>166</v>
      </c>
      <c r="F98" s="222" t="s">
        <v>167</v>
      </c>
      <c r="G98" s="223" t="s">
        <v>168</v>
      </c>
      <c r="H98" s="224">
        <v>21.255</v>
      </c>
      <c r="I98" s="225"/>
      <c r="J98" s="226">
        <f>ROUND(I98*H98,2)</f>
        <v>0</v>
      </c>
      <c r="K98" s="222" t="s">
        <v>169</v>
      </c>
      <c r="L98" s="71"/>
      <c r="M98" s="227" t="s">
        <v>21</v>
      </c>
      <c r="N98" s="228" t="s">
        <v>48</v>
      </c>
      <c r="O98" s="46"/>
      <c r="P98" s="229">
        <f>O98*H98</f>
        <v>0</v>
      </c>
      <c r="Q98" s="229">
        <v>0</v>
      </c>
      <c r="R98" s="229">
        <f>Q98*H98</f>
        <v>0</v>
      </c>
      <c r="S98" s="229">
        <v>0.255</v>
      </c>
      <c r="T98" s="230">
        <f>S98*H98</f>
        <v>5.420025</v>
      </c>
      <c r="AR98" s="23" t="s">
        <v>170</v>
      </c>
      <c r="AT98" s="23" t="s">
        <v>165</v>
      </c>
      <c r="AU98" s="23" t="s">
        <v>85</v>
      </c>
      <c r="AY98" s="23" t="s">
        <v>163</v>
      </c>
      <c r="BE98" s="231">
        <f>IF(N98="základní",J98,0)</f>
        <v>0</v>
      </c>
      <c r="BF98" s="231">
        <f>IF(N98="snížená",J98,0)</f>
        <v>0</v>
      </c>
      <c r="BG98" s="231">
        <f>IF(N98="zákl. přenesená",J98,0)</f>
        <v>0</v>
      </c>
      <c r="BH98" s="231">
        <f>IF(N98="sníž. přenesená",J98,0)</f>
        <v>0</v>
      </c>
      <c r="BI98" s="231">
        <f>IF(N98="nulová",J98,0)</f>
        <v>0</v>
      </c>
      <c r="BJ98" s="23" t="s">
        <v>170</v>
      </c>
      <c r="BK98" s="231">
        <f>ROUND(I98*H98,2)</f>
        <v>0</v>
      </c>
      <c r="BL98" s="23" t="s">
        <v>170</v>
      </c>
      <c r="BM98" s="23" t="s">
        <v>171</v>
      </c>
    </row>
    <row r="99" spans="2:47" s="1" customFormat="1" ht="13.5">
      <c r="B99" s="45"/>
      <c r="C99" s="73"/>
      <c r="D99" s="232" t="s">
        <v>172</v>
      </c>
      <c r="E99" s="73"/>
      <c r="F99" s="233" t="s">
        <v>173</v>
      </c>
      <c r="G99" s="73"/>
      <c r="H99" s="73"/>
      <c r="I99" s="190"/>
      <c r="J99" s="73"/>
      <c r="K99" s="73"/>
      <c r="L99" s="71"/>
      <c r="M99" s="234"/>
      <c r="N99" s="46"/>
      <c r="O99" s="46"/>
      <c r="P99" s="46"/>
      <c r="Q99" s="46"/>
      <c r="R99" s="46"/>
      <c r="S99" s="46"/>
      <c r="T99" s="94"/>
      <c r="AT99" s="23" t="s">
        <v>172</v>
      </c>
      <c r="AU99" s="23" t="s">
        <v>85</v>
      </c>
    </row>
    <row r="100" spans="2:51" s="11" customFormat="1" ht="13.5">
      <c r="B100" s="235"/>
      <c r="C100" s="236"/>
      <c r="D100" s="232" t="s">
        <v>174</v>
      </c>
      <c r="E100" s="237" t="s">
        <v>21</v>
      </c>
      <c r="F100" s="238" t="s">
        <v>175</v>
      </c>
      <c r="G100" s="236"/>
      <c r="H100" s="239">
        <v>21.255</v>
      </c>
      <c r="I100" s="240"/>
      <c r="J100" s="236"/>
      <c r="K100" s="236"/>
      <c r="L100" s="241"/>
      <c r="M100" s="242"/>
      <c r="N100" s="243"/>
      <c r="O100" s="243"/>
      <c r="P100" s="243"/>
      <c r="Q100" s="243"/>
      <c r="R100" s="243"/>
      <c r="S100" s="243"/>
      <c r="T100" s="244"/>
      <c r="AT100" s="245" t="s">
        <v>174</v>
      </c>
      <c r="AU100" s="245" t="s">
        <v>85</v>
      </c>
      <c r="AV100" s="11" t="s">
        <v>85</v>
      </c>
      <c r="AW100" s="11" t="s">
        <v>38</v>
      </c>
      <c r="AX100" s="11" t="s">
        <v>83</v>
      </c>
      <c r="AY100" s="245" t="s">
        <v>163</v>
      </c>
    </row>
    <row r="101" spans="2:65" s="1" customFormat="1" ht="38.25" customHeight="1">
      <c r="B101" s="45"/>
      <c r="C101" s="220" t="s">
        <v>85</v>
      </c>
      <c r="D101" s="220" t="s">
        <v>165</v>
      </c>
      <c r="E101" s="221" t="s">
        <v>176</v>
      </c>
      <c r="F101" s="222" t="s">
        <v>177</v>
      </c>
      <c r="G101" s="223" t="s">
        <v>168</v>
      </c>
      <c r="H101" s="224">
        <v>29</v>
      </c>
      <c r="I101" s="225"/>
      <c r="J101" s="226">
        <f>ROUND(I101*H101,2)</f>
        <v>0</v>
      </c>
      <c r="K101" s="222" t="s">
        <v>169</v>
      </c>
      <c r="L101" s="71"/>
      <c r="M101" s="227" t="s">
        <v>21</v>
      </c>
      <c r="N101" s="228" t="s">
        <v>48</v>
      </c>
      <c r="O101" s="46"/>
      <c r="P101" s="229">
        <f>O101*H101</f>
        <v>0</v>
      </c>
      <c r="Q101" s="229">
        <v>0</v>
      </c>
      <c r="R101" s="229">
        <f>Q101*H101</f>
        <v>0</v>
      </c>
      <c r="S101" s="229">
        <v>0.26</v>
      </c>
      <c r="T101" s="230">
        <f>S101*H101</f>
        <v>7.54</v>
      </c>
      <c r="AR101" s="23" t="s">
        <v>170</v>
      </c>
      <c r="AT101" s="23" t="s">
        <v>165</v>
      </c>
      <c r="AU101" s="23" t="s">
        <v>85</v>
      </c>
      <c r="AY101" s="23" t="s">
        <v>163</v>
      </c>
      <c r="BE101" s="231">
        <f>IF(N101="základní",J101,0)</f>
        <v>0</v>
      </c>
      <c r="BF101" s="231">
        <f>IF(N101="snížená",J101,0)</f>
        <v>0</v>
      </c>
      <c r="BG101" s="231">
        <f>IF(N101="zákl. přenesená",J101,0)</f>
        <v>0</v>
      </c>
      <c r="BH101" s="231">
        <f>IF(N101="sníž. přenesená",J101,0)</f>
        <v>0</v>
      </c>
      <c r="BI101" s="231">
        <f>IF(N101="nulová",J101,0)</f>
        <v>0</v>
      </c>
      <c r="BJ101" s="23" t="s">
        <v>170</v>
      </c>
      <c r="BK101" s="231">
        <f>ROUND(I101*H101,2)</f>
        <v>0</v>
      </c>
      <c r="BL101" s="23" t="s">
        <v>170</v>
      </c>
      <c r="BM101" s="23" t="s">
        <v>178</v>
      </c>
    </row>
    <row r="102" spans="2:47" s="1" customFormat="1" ht="13.5">
      <c r="B102" s="45"/>
      <c r="C102" s="73"/>
      <c r="D102" s="232" t="s">
        <v>172</v>
      </c>
      <c r="E102" s="73"/>
      <c r="F102" s="233" t="s">
        <v>173</v>
      </c>
      <c r="G102" s="73"/>
      <c r="H102" s="73"/>
      <c r="I102" s="190"/>
      <c r="J102" s="73"/>
      <c r="K102" s="73"/>
      <c r="L102" s="71"/>
      <c r="M102" s="234"/>
      <c r="N102" s="46"/>
      <c r="O102" s="46"/>
      <c r="P102" s="46"/>
      <c r="Q102" s="46"/>
      <c r="R102" s="46"/>
      <c r="S102" s="46"/>
      <c r="T102" s="94"/>
      <c r="AT102" s="23" t="s">
        <v>172</v>
      </c>
      <c r="AU102" s="23" t="s">
        <v>85</v>
      </c>
    </row>
    <row r="103" spans="2:51" s="11" customFormat="1" ht="13.5">
      <c r="B103" s="235"/>
      <c r="C103" s="236"/>
      <c r="D103" s="232" t="s">
        <v>174</v>
      </c>
      <c r="E103" s="237" t="s">
        <v>21</v>
      </c>
      <c r="F103" s="238" t="s">
        <v>179</v>
      </c>
      <c r="G103" s="236"/>
      <c r="H103" s="239">
        <v>29</v>
      </c>
      <c r="I103" s="240"/>
      <c r="J103" s="236"/>
      <c r="K103" s="236"/>
      <c r="L103" s="241"/>
      <c r="M103" s="242"/>
      <c r="N103" s="243"/>
      <c r="O103" s="243"/>
      <c r="P103" s="243"/>
      <c r="Q103" s="243"/>
      <c r="R103" s="243"/>
      <c r="S103" s="243"/>
      <c r="T103" s="244"/>
      <c r="AT103" s="245" t="s">
        <v>174</v>
      </c>
      <c r="AU103" s="245" t="s">
        <v>85</v>
      </c>
      <c r="AV103" s="11" t="s">
        <v>85</v>
      </c>
      <c r="AW103" s="11" t="s">
        <v>38</v>
      </c>
      <c r="AX103" s="11" t="s">
        <v>83</v>
      </c>
      <c r="AY103" s="245" t="s">
        <v>163</v>
      </c>
    </row>
    <row r="104" spans="2:65" s="1" customFormat="1" ht="38.25" customHeight="1">
      <c r="B104" s="45"/>
      <c r="C104" s="220" t="s">
        <v>180</v>
      </c>
      <c r="D104" s="220" t="s">
        <v>165</v>
      </c>
      <c r="E104" s="221" t="s">
        <v>181</v>
      </c>
      <c r="F104" s="222" t="s">
        <v>182</v>
      </c>
      <c r="G104" s="223" t="s">
        <v>183</v>
      </c>
      <c r="H104" s="224">
        <v>21.52</v>
      </c>
      <c r="I104" s="225"/>
      <c r="J104" s="226">
        <f>ROUND(I104*H104,2)</f>
        <v>0</v>
      </c>
      <c r="K104" s="222" t="s">
        <v>169</v>
      </c>
      <c r="L104" s="71"/>
      <c r="M104" s="227" t="s">
        <v>21</v>
      </c>
      <c r="N104" s="228" t="s">
        <v>48</v>
      </c>
      <c r="O104" s="46"/>
      <c r="P104" s="229">
        <f>O104*H104</f>
        <v>0</v>
      </c>
      <c r="Q104" s="229">
        <v>0</v>
      </c>
      <c r="R104" s="229">
        <f>Q104*H104</f>
        <v>0</v>
      </c>
      <c r="S104" s="229">
        <v>0.23</v>
      </c>
      <c r="T104" s="230">
        <f>S104*H104</f>
        <v>4.9496</v>
      </c>
      <c r="AR104" s="23" t="s">
        <v>170</v>
      </c>
      <c r="AT104" s="23" t="s">
        <v>165</v>
      </c>
      <c r="AU104" s="23" t="s">
        <v>85</v>
      </c>
      <c r="AY104" s="23" t="s">
        <v>163</v>
      </c>
      <c r="BE104" s="231">
        <f>IF(N104="základní",J104,0)</f>
        <v>0</v>
      </c>
      <c r="BF104" s="231">
        <f>IF(N104="snížená",J104,0)</f>
        <v>0</v>
      </c>
      <c r="BG104" s="231">
        <f>IF(N104="zákl. přenesená",J104,0)</f>
        <v>0</v>
      </c>
      <c r="BH104" s="231">
        <f>IF(N104="sníž. přenesená",J104,0)</f>
        <v>0</v>
      </c>
      <c r="BI104" s="231">
        <f>IF(N104="nulová",J104,0)</f>
        <v>0</v>
      </c>
      <c r="BJ104" s="23" t="s">
        <v>170</v>
      </c>
      <c r="BK104" s="231">
        <f>ROUND(I104*H104,2)</f>
        <v>0</v>
      </c>
      <c r="BL104" s="23" t="s">
        <v>170</v>
      </c>
      <c r="BM104" s="23" t="s">
        <v>184</v>
      </c>
    </row>
    <row r="105" spans="2:47" s="1" customFormat="1" ht="13.5">
      <c r="B105" s="45"/>
      <c r="C105" s="73"/>
      <c r="D105" s="232" t="s">
        <v>172</v>
      </c>
      <c r="E105" s="73"/>
      <c r="F105" s="233" t="s">
        <v>185</v>
      </c>
      <c r="G105" s="73"/>
      <c r="H105" s="73"/>
      <c r="I105" s="190"/>
      <c r="J105" s="73"/>
      <c r="K105" s="73"/>
      <c r="L105" s="71"/>
      <c r="M105" s="234"/>
      <c r="N105" s="46"/>
      <c r="O105" s="46"/>
      <c r="P105" s="46"/>
      <c r="Q105" s="46"/>
      <c r="R105" s="46"/>
      <c r="S105" s="46"/>
      <c r="T105" s="94"/>
      <c r="AT105" s="23" t="s">
        <v>172</v>
      </c>
      <c r="AU105" s="23" t="s">
        <v>85</v>
      </c>
    </row>
    <row r="106" spans="2:51" s="11" customFormat="1" ht="13.5">
      <c r="B106" s="235"/>
      <c r="C106" s="236"/>
      <c r="D106" s="232" t="s">
        <v>174</v>
      </c>
      <c r="E106" s="237" t="s">
        <v>21</v>
      </c>
      <c r="F106" s="238" t="s">
        <v>186</v>
      </c>
      <c r="G106" s="236"/>
      <c r="H106" s="239">
        <v>21.52</v>
      </c>
      <c r="I106" s="240"/>
      <c r="J106" s="236"/>
      <c r="K106" s="236"/>
      <c r="L106" s="241"/>
      <c r="M106" s="242"/>
      <c r="N106" s="243"/>
      <c r="O106" s="243"/>
      <c r="P106" s="243"/>
      <c r="Q106" s="243"/>
      <c r="R106" s="243"/>
      <c r="S106" s="243"/>
      <c r="T106" s="244"/>
      <c r="AT106" s="245" t="s">
        <v>174</v>
      </c>
      <c r="AU106" s="245" t="s">
        <v>85</v>
      </c>
      <c r="AV106" s="11" t="s">
        <v>85</v>
      </c>
      <c r="AW106" s="11" t="s">
        <v>38</v>
      </c>
      <c r="AX106" s="11" t="s">
        <v>83</v>
      </c>
      <c r="AY106" s="245" t="s">
        <v>163</v>
      </c>
    </row>
    <row r="107" spans="2:65" s="1" customFormat="1" ht="25.5" customHeight="1">
      <c r="B107" s="45"/>
      <c r="C107" s="220" t="s">
        <v>170</v>
      </c>
      <c r="D107" s="220" t="s">
        <v>165</v>
      </c>
      <c r="E107" s="221" t="s">
        <v>187</v>
      </c>
      <c r="F107" s="222" t="s">
        <v>188</v>
      </c>
      <c r="G107" s="223" t="s">
        <v>189</v>
      </c>
      <c r="H107" s="224">
        <v>48.355</v>
      </c>
      <c r="I107" s="225"/>
      <c r="J107" s="226">
        <f>ROUND(I107*H107,2)</f>
        <v>0</v>
      </c>
      <c r="K107" s="222" t="s">
        <v>169</v>
      </c>
      <c r="L107" s="71"/>
      <c r="M107" s="227" t="s">
        <v>21</v>
      </c>
      <c r="N107" s="228" t="s">
        <v>48</v>
      </c>
      <c r="O107" s="46"/>
      <c r="P107" s="229">
        <f>O107*H107</f>
        <v>0</v>
      </c>
      <c r="Q107" s="229">
        <v>0</v>
      </c>
      <c r="R107" s="229">
        <f>Q107*H107</f>
        <v>0</v>
      </c>
      <c r="S107" s="229">
        <v>0</v>
      </c>
      <c r="T107" s="230">
        <f>S107*H107</f>
        <v>0</v>
      </c>
      <c r="AR107" s="23" t="s">
        <v>170</v>
      </c>
      <c r="AT107" s="23" t="s">
        <v>165</v>
      </c>
      <c r="AU107" s="23" t="s">
        <v>85</v>
      </c>
      <c r="AY107" s="23" t="s">
        <v>163</v>
      </c>
      <c r="BE107" s="231">
        <f>IF(N107="základní",J107,0)</f>
        <v>0</v>
      </c>
      <c r="BF107" s="231">
        <f>IF(N107="snížená",J107,0)</f>
        <v>0</v>
      </c>
      <c r="BG107" s="231">
        <f>IF(N107="zákl. přenesená",J107,0)</f>
        <v>0</v>
      </c>
      <c r="BH107" s="231">
        <f>IF(N107="sníž. přenesená",J107,0)</f>
        <v>0</v>
      </c>
      <c r="BI107" s="231">
        <f>IF(N107="nulová",J107,0)</f>
        <v>0</v>
      </c>
      <c r="BJ107" s="23" t="s">
        <v>170</v>
      </c>
      <c r="BK107" s="231">
        <f>ROUND(I107*H107,2)</f>
        <v>0</v>
      </c>
      <c r="BL107" s="23" t="s">
        <v>170</v>
      </c>
      <c r="BM107" s="23" t="s">
        <v>190</v>
      </c>
    </row>
    <row r="108" spans="2:47" s="1" customFormat="1" ht="13.5">
      <c r="B108" s="45"/>
      <c r="C108" s="73"/>
      <c r="D108" s="232" t="s">
        <v>172</v>
      </c>
      <c r="E108" s="73"/>
      <c r="F108" s="233" t="s">
        <v>191</v>
      </c>
      <c r="G108" s="73"/>
      <c r="H108" s="73"/>
      <c r="I108" s="190"/>
      <c r="J108" s="73"/>
      <c r="K108" s="73"/>
      <c r="L108" s="71"/>
      <c r="M108" s="234"/>
      <c r="N108" s="46"/>
      <c r="O108" s="46"/>
      <c r="P108" s="46"/>
      <c r="Q108" s="46"/>
      <c r="R108" s="46"/>
      <c r="S108" s="46"/>
      <c r="T108" s="94"/>
      <c r="AT108" s="23" t="s">
        <v>172</v>
      </c>
      <c r="AU108" s="23" t="s">
        <v>85</v>
      </c>
    </row>
    <row r="109" spans="2:51" s="11" customFormat="1" ht="13.5">
      <c r="B109" s="235"/>
      <c r="C109" s="236"/>
      <c r="D109" s="232" t="s">
        <v>174</v>
      </c>
      <c r="E109" s="237" t="s">
        <v>21</v>
      </c>
      <c r="F109" s="238" t="s">
        <v>192</v>
      </c>
      <c r="G109" s="236"/>
      <c r="H109" s="239">
        <v>16.174</v>
      </c>
      <c r="I109" s="240"/>
      <c r="J109" s="236"/>
      <c r="K109" s="236"/>
      <c r="L109" s="241"/>
      <c r="M109" s="242"/>
      <c r="N109" s="243"/>
      <c r="O109" s="243"/>
      <c r="P109" s="243"/>
      <c r="Q109" s="243"/>
      <c r="R109" s="243"/>
      <c r="S109" s="243"/>
      <c r="T109" s="244"/>
      <c r="AT109" s="245" t="s">
        <v>174</v>
      </c>
      <c r="AU109" s="245" t="s">
        <v>85</v>
      </c>
      <c r="AV109" s="11" t="s">
        <v>85</v>
      </c>
      <c r="AW109" s="11" t="s">
        <v>38</v>
      </c>
      <c r="AX109" s="11" t="s">
        <v>75</v>
      </c>
      <c r="AY109" s="245" t="s">
        <v>163</v>
      </c>
    </row>
    <row r="110" spans="2:51" s="11" customFormat="1" ht="13.5">
      <c r="B110" s="235"/>
      <c r="C110" s="236"/>
      <c r="D110" s="232" t="s">
        <v>174</v>
      </c>
      <c r="E110" s="237" t="s">
        <v>21</v>
      </c>
      <c r="F110" s="238" t="s">
        <v>193</v>
      </c>
      <c r="G110" s="236"/>
      <c r="H110" s="239">
        <v>32.181</v>
      </c>
      <c r="I110" s="240"/>
      <c r="J110" s="236"/>
      <c r="K110" s="236"/>
      <c r="L110" s="241"/>
      <c r="M110" s="242"/>
      <c r="N110" s="243"/>
      <c r="O110" s="243"/>
      <c r="P110" s="243"/>
      <c r="Q110" s="243"/>
      <c r="R110" s="243"/>
      <c r="S110" s="243"/>
      <c r="T110" s="244"/>
      <c r="AT110" s="245" t="s">
        <v>174</v>
      </c>
      <c r="AU110" s="245" t="s">
        <v>85</v>
      </c>
      <c r="AV110" s="11" t="s">
        <v>85</v>
      </c>
      <c r="AW110" s="11" t="s">
        <v>38</v>
      </c>
      <c r="AX110" s="11" t="s">
        <v>75</v>
      </c>
      <c r="AY110" s="245" t="s">
        <v>163</v>
      </c>
    </row>
    <row r="111" spans="2:51" s="12" customFormat="1" ht="13.5">
      <c r="B111" s="246"/>
      <c r="C111" s="247"/>
      <c r="D111" s="232" t="s">
        <v>174</v>
      </c>
      <c r="E111" s="248" t="s">
        <v>21</v>
      </c>
      <c r="F111" s="249" t="s">
        <v>194</v>
      </c>
      <c r="G111" s="247"/>
      <c r="H111" s="250">
        <v>48.355</v>
      </c>
      <c r="I111" s="251"/>
      <c r="J111" s="247"/>
      <c r="K111" s="247"/>
      <c r="L111" s="252"/>
      <c r="M111" s="253"/>
      <c r="N111" s="254"/>
      <c r="O111" s="254"/>
      <c r="P111" s="254"/>
      <c r="Q111" s="254"/>
      <c r="R111" s="254"/>
      <c r="S111" s="254"/>
      <c r="T111" s="255"/>
      <c r="AT111" s="256" t="s">
        <v>174</v>
      </c>
      <c r="AU111" s="256" t="s">
        <v>85</v>
      </c>
      <c r="AV111" s="12" t="s">
        <v>170</v>
      </c>
      <c r="AW111" s="12" t="s">
        <v>38</v>
      </c>
      <c r="AX111" s="12" t="s">
        <v>83</v>
      </c>
      <c r="AY111" s="256" t="s">
        <v>163</v>
      </c>
    </row>
    <row r="112" spans="2:65" s="1" customFormat="1" ht="25.5" customHeight="1">
      <c r="B112" s="45"/>
      <c r="C112" s="220" t="s">
        <v>195</v>
      </c>
      <c r="D112" s="220" t="s">
        <v>165</v>
      </c>
      <c r="E112" s="221" t="s">
        <v>196</v>
      </c>
      <c r="F112" s="222" t="s">
        <v>197</v>
      </c>
      <c r="G112" s="223" t="s">
        <v>189</v>
      </c>
      <c r="H112" s="224">
        <v>262.039</v>
      </c>
      <c r="I112" s="225"/>
      <c r="J112" s="226">
        <f>ROUND(I112*H112,2)</f>
        <v>0</v>
      </c>
      <c r="K112" s="222" t="s">
        <v>169</v>
      </c>
      <c r="L112" s="71"/>
      <c r="M112" s="227" t="s">
        <v>21</v>
      </c>
      <c r="N112" s="228" t="s">
        <v>48</v>
      </c>
      <c r="O112" s="46"/>
      <c r="P112" s="229">
        <f>O112*H112</f>
        <v>0</v>
      </c>
      <c r="Q112" s="229">
        <v>0</v>
      </c>
      <c r="R112" s="229">
        <f>Q112*H112</f>
        <v>0</v>
      </c>
      <c r="S112" s="229">
        <v>0</v>
      </c>
      <c r="T112" s="230">
        <f>S112*H112</f>
        <v>0</v>
      </c>
      <c r="AR112" s="23" t="s">
        <v>170</v>
      </c>
      <c r="AT112" s="23" t="s">
        <v>165</v>
      </c>
      <c r="AU112" s="23" t="s">
        <v>85</v>
      </c>
      <c r="AY112" s="23" t="s">
        <v>163</v>
      </c>
      <c r="BE112" s="231">
        <f>IF(N112="základní",J112,0)</f>
        <v>0</v>
      </c>
      <c r="BF112" s="231">
        <f>IF(N112="snížená",J112,0)</f>
        <v>0</v>
      </c>
      <c r="BG112" s="231">
        <f>IF(N112="zákl. přenesená",J112,0)</f>
        <v>0</v>
      </c>
      <c r="BH112" s="231">
        <f>IF(N112="sníž. přenesená",J112,0)</f>
        <v>0</v>
      </c>
      <c r="BI112" s="231">
        <f>IF(N112="nulová",J112,0)</f>
        <v>0</v>
      </c>
      <c r="BJ112" s="23" t="s">
        <v>170</v>
      </c>
      <c r="BK112" s="231">
        <f>ROUND(I112*H112,2)</f>
        <v>0</v>
      </c>
      <c r="BL112" s="23" t="s">
        <v>170</v>
      </c>
      <c r="BM112" s="23" t="s">
        <v>198</v>
      </c>
    </row>
    <row r="113" spans="2:47" s="1" customFormat="1" ht="13.5">
      <c r="B113" s="45"/>
      <c r="C113" s="73"/>
      <c r="D113" s="232" t="s">
        <v>172</v>
      </c>
      <c r="E113" s="73"/>
      <c r="F113" s="233" t="s">
        <v>199</v>
      </c>
      <c r="G113" s="73"/>
      <c r="H113" s="73"/>
      <c r="I113" s="190"/>
      <c r="J113" s="73"/>
      <c r="K113" s="73"/>
      <c r="L113" s="71"/>
      <c r="M113" s="234"/>
      <c r="N113" s="46"/>
      <c r="O113" s="46"/>
      <c r="P113" s="46"/>
      <c r="Q113" s="46"/>
      <c r="R113" s="46"/>
      <c r="S113" s="46"/>
      <c r="T113" s="94"/>
      <c r="AT113" s="23" t="s">
        <v>172</v>
      </c>
      <c r="AU113" s="23" t="s">
        <v>85</v>
      </c>
    </row>
    <row r="114" spans="2:51" s="11" customFormat="1" ht="13.5">
      <c r="B114" s="235"/>
      <c r="C114" s="236"/>
      <c r="D114" s="232" t="s">
        <v>174</v>
      </c>
      <c r="E114" s="237" t="s">
        <v>21</v>
      </c>
      <c r="F114" s="238" t="s">
        <v>200</v>
      </c>
      <c r="G114" s="236"/>
      <c r="H114" s="239">
        <v>152.573</v>
      </c>
      <c r="I114" s="240"/>
      <c r="J114" s="236"/>
      <c r="K114" s="236"/>
      <c r="L114" s="241"/>
      <c r="M114" s="242"/>
      <c r="N114" s="243"/>
      <c r="O114" s="243"/>
      <c r="P114" s="243"/>
      <c r="Q114" s="243"/>
      <c r="R114" s="243"/>
      <c r="S114" s="243"/>
      <c r="T114" s="244"/>
      <c r="AT114" s="245" t="s">
        <v>174</v>
      </c>
      <c r="AU114" s="245" t="s">
        <v>85</v>
      </c>
      <c r="AV114" s="11" t="s">
        <v>85</v>
      </c>
      <c r="AW114" s="11" t="s">
        <v>38</v>
      </c>
      <c r="AX114" s="11" t="s">
        <v>75</v>
      </c>
      <c r="AY114" s="245" t="s">
        <v>163</v>
      </c>
    </row>
    <row r="115" spans="2:51" s="11" customFormat="1" ht="13.5">
      <c r="B115" s="235"/>
      <c r="C115" s="236"/>
      <c r="D115" s="232" t="s">
        <v>174</v>
      </c>
      <c r="E115" s="237" t="s">
        <v>21</v>
      </c>
      <c r="F115" s="238" t="s">
        <v>201</v>
      </c>
      <c r="G115" s="236"/>
      <c r="H115" s="239">
        <v>54.018</v>
      </c>
      <c r="I115" s="240"/>
      <c r="J115" s="236"/>
      <c r="K115" s="236"/>
      <c r="L115" s="241"/>
      <c r="M115" s="242"/>
      <c r="N115" s="243"/>
      <c r="O115" s="243"/>
      <c r="P115" s="243"/>
      <c r="Q115" s="243"/>
      <c r="R115" s="243"/>
      <c r="S115" s="243"/>
      <c r="T115" s="244"/>
      <c r="AT115" s="245" t="s">
        <v>174</v>
      </c>
      <c r="AU115" s="245" t="s">
        <v>85</v>
      </c>
      <c r="AV115" s="11" t="s">
        <v>85</v>
      </c>
      <c r="AW115" s="11" t="s">
        <v>38</v>
      </c>
      <c r="AX115" s="11" t="s">
        <v>75</v>
      </c>
      <c r="AY115" s="245" t="s">
        <v>163</v>
      </c>
    </row>
    <row r="116" spans="2:51" s="11" customFormat="1" ht="13.5">
      <c r="B116" s="235"/>
      <c r="C116" s="236"/>
      <c r="D116" s="232" t="s">
        <v>174</v>
      </c>
      <c r="E116" s="237" t="s">
        <v>21</v>
      </c>
      <c r="F116" s="238" t="s">
        <v>202</v>
      </c>
      <c r="G116" s="236"/>
      <c r="H116" s="239">
        <v>55.448</v>
      </c>
      <c r="I116" s="240"/>
      <c r="J116" s="236"/>
      <c r="K116" s="236"/>
      <c r="L116" s="241"/>
      <c r="M116" s="242"/>
      <c r="N116" s="243"/>
      <c r="O116" s="243"/>
      <c r="P116" s="243"/>
      <c r="Q116" s="243"/>
      <c r="R116" s="243"/>
      <c r="S116" s="243"/>
      <c r="T116" s="244"/>
      <c r="AT116" s="245" t="s">
        <v>174</v>
      </c>
      <c r="AU116" s="245" t="s">
        <v>85</v>
      </c>
      <c r="AV116" s="11" t="s">
        <v>85</v>
      </c>
      <c r="AW116" s="11" t="s">
        <v>38</v>
      </c>
      <c r="AX116" s="11" t="s">
        <v>75</v>
      </c>
      <c r="AY116" s="245" t="s">
        <v>163</v>
      </c>
    </row>
    <row r="117" spans="2:51" s="12" customFormat="1" ht="13.5">
      <c r="B117" s="246"/>
      <c r="C117" s="247"/>
      <c r="D117" s="232" t="s">
        <v>174</v>
      </c>
      <c r="E117" s="248" t="s">
        <v>21</v>
      </c>
      <c r="F117" s="249" t="s">
        <v>194</v>
      </c>
      <c r="G117" s="247"/>
      <c r="H117" s="250">
        <v>262.039</v>
      </c>
      <c r="I117" s="251"/>
      <c r="J117" s="247"/>
      <c r="K117" s="247"/>
      <c r="L117" s="252"/>
      <c r="M117" s="253"/>
      <c r="N117" s="254"/>
      <c r="O117" s="254"/>
      <c r="P117" s="254"/>
      <c r="Q117" s="254"/>
      <c r="R117" s="254"/>
      <c r="S117" s="254"/>
      <c r="T117" s="255"/>
      <c r="AT117" s="256" t="s">
        <v>174</v>
      </c>
      <c r="AU117" s="256" t="s">
        <v>85</v>
      </c>
      <c r="AV117" s="12" t="s">
        <v>170</v>
      </c>
      <c r="AW117" s="12" t="s">
        <v>38</v>
      </c>
      <c r="AX117" s="12" t="s">
        <v>83</v>
      </c>
      <c r="AY117" s="256" t="s">
        <v>163</v>
      </c>
    </row>
    <row r="118" spans="2:65" s="1" customFormat="1" ht="25.5" customHeight="1">
      <c r="B118" s="45"/>
      <c r="C118" s="220" t="s">
        <v>203</v>
      </c>
      <c r="D118" s="220" t="s">
        <v>165</v>
      </c>
      <c r="E118" s="221" t="s">
        <v>204</v>
      </c>
      <c r="F118" s="222" t="s">
        <v>205</v>
      </c>
      <c r="G118" s="223" t="s">
        <v>189</v>
      </c>
      <c r="H118" s="224">
        <v>262.039</v>
      </c>
      <c r="I118" s="225"/>
      <c r="J118" s="226">
        <f>ROUND(I118*H118,2)</f>
        <v>0</v>
      </c>
      <c r="K118" s="222" t="s">
        <v>169</v>
      </c>
      <c r="L118" s="71"/>
      <c r="M118" s="227" t="s">
        <v>21</v>
      </c>
      <c r="N118" s="228" t="s">
        <v>48</v>
      </c>
      <c r="O118" s="46"/>
      <c r="P118" s="229">
        <f>O118*H118</f>
        <v>0</v>
      </c>
      <c r="Q118" s="229">
        <v>0</v>
      </c>
      <c r="R118" s="229">
        <f>Q118*H118</f>
        <v>0</v>
      </c>
      <c r="S118" s="229">
        <v>0</v>
      </c>
      <c r="T118" s="230">
        <f>S118*H118</f>
        <v>0</v>
      </c>
      <c r="AR118" s="23" t="s">
        <v>170</v>
      </c>
      <c r="AT118" s="23" t="s">
        <v>165</v>
      </c>
      <c r="AU118" s="23" t="s">
        <v>85</v>
      </c>
      <c r="AY118" s="23" t="s">
        <v>163</v>
      </c>
      <c r="BE118" s="231">
        <f>IF(N118="základní",J118,0)</f>
        <v>0</v>
      </c>
      <c r="BF118" s="231">
        <f>IF(N118="snížená",J118,0)</f>
        <v>0</v>
      </c>
      <c r="BG118" s="231">
        <f>IF(N118="zákl. přenesená",J118,0)</f>
        <v>0</v>
      </c>
      <c r="BH118" s="231">
        <f>IF(N118="sníž. přenesená",J118,0)</f>
        <v>0</v>
      </c>
      <c r="BI118" s="231">
        <f>IF(N118="nulová",J118,0)</f>
        <v>0</v>
      </c>
      <c r="BJ118" s="23" t="s">
        <v>170</v>
      </c>
      <c r="BK118" s="231">
        <f>ROUND(I118*H118,2)</f>
        <v>0</v>
      </c>
      <c r="BL118" s="23" t="s">
        <v>170</v>
      </c>
      <c r="BM118" s="23" t="s">
        <v>206</v>
      </c>
    </row>
    <row r="119" spans="2:47" s="1" customFormat="1" ht="13.5">
      <c r="B119" s="45"/>
      <c r="C119" s="73"/>
      <c r="D119" s="232" t="s">
        <v>172</v>
      </c>
      <c r="E119" s="73"/>
      <c r="F119" s="233" t="s">
        <v>207</v>
      </c>
      <c r="G119" s="73"/>
      <c r="H119" s="73"/>
      <c r="I119" s="190"/>
      <c r="J119" s="73"/>
      <c r="K119" s="73"/>
      <c r="L119" s="71"/>
      <c r="M119" s="234"/>
      <c r="N119" s="46"/>
      <c r="O119" s="46"/>
      <c r="P119" s="46"/>
      <c r="Q119" s="46"/>
      <c r="R119" s="46"/>
      <c r="S119" s="46"/>
      <c r="T119" s="94"/>
      <c r="AT119" s="23" t="s">
        <v>172</v>
      </c>
      <c r="AU119" s="23" t="s">
        <v>85</v>
      </c>
    </row>
    <row r="120" spans="2:65" s="1" customFormat="1" ht="25.5" customHeight="1">
      <c r="B120" s="45"/>
      <c r="C120" s="220" t="s">
        <v>208</v>
      </c>
      <c r="D120" s="220" t="s">
        <v>165</v>
      </c>
      <c r="E120" s="221" t="s">
        <v>209</v>
      </c>
      <c r="F120" s="222" t="s">
        <v>210</v>
      </c>
      <c r="G120" s="223" t="s">
        <v>168</v>
      </c>
      <c r="H120" s="224">
        <v>148.95</v>
      </c>
      <c r="I120" s="225"/>
      <c r="J120" s="226">
        <f>ROUND(I120*H120,2)</f>
        <v>0</v>
      </c>
      <c r="K120" s="222" t="s">
        <v>169</v>
      </c>
      <c r="L120" s="71"/>
      <c r="M120" s="227" t="s">
        <v>21</v>
      </c>
      <c r="N120" s="228" t="s">
        <v>48</v>
      </c>
      <c r="O120" s="46"/>
      <c r="P120" s="229">
        <f>O120*H120</f>
        <v>0</v>
      </c>
      <c r="Q120" s="229">
        <v>0</v>
      </c>
      <c r="R120" s="229">
        <f>Q120*H120</f>
        <v>0</v>
      </c>
      <c r="S120" s="229">
        <v>0</v>
      </c>
      <c r="T120" s="230">
        <f>S120*H120</f>
        <v>0</v>
      </c>
      <c r="AR120" s="23" t="s">
        <v>170</v>
      </c>
      <c r="AT120" s="23" t="s">
        <v>165</v>
      </c>
      <c r="AU120" s="23" t="s">
        <v>85</v>
      </c>
      <c r="AY120" s="23" t="s">
        <v>163</v>
      </c>
      <c r="BE120" s="231">
        <f>IF(N120="základní",J120,0)</f>
        <v>0</v>
      </c>
      <c r="BF120" s="231">
        <f>IF(N120="snížená",J120,0)</f>
        <v>0</v>
      </c>
      <c r="BG120" s="231">
        <f>IF(N120="zákl. přenesená",J120,0)</f>
        <v>0</v>
      </c>
      <c r="BH120" s="231">
        <f>IF(N120="sníž. přenesená",J120,0)</f>
        <v>0</v>
      </c>
      <c r="BI120" s="231">
        <f>IF(N120="nulová",J120,0)</f>
        <v>0</v>
      </c>
      <c r="BJ120" s="23" t="s">
        <v>170</v>
      </c>
      <c r="BK120" s="231">
        <f>ROUND(I120*H120,2)</f>
        <v>0</v>
      </c>
      <c r="BL120" s="23" t="s">
        <v>170</v>
      </c>
      <c r="BM120" s="23" t="s">
        <v>211</v>
      </c>
    </row>
    <row r="121" spans="2:47" s="1" customFormat="1" ht="13.5">
      <c r="B121" s="45"/>
      <c r="C121" s="73"/>
      <c r="D121" s="232" t="s">
        <v>172</v>
      </c>
      <c r="E121" s="73"/>
      <c r="F121" s="233" t="s">
        <v>212</v>
      </c>
      <c r="G121" s="73"/>
      <c r="H121" s="73"/>
      <c r="I121" s="190"/>
      <c r="J121" s="73"/>
      <c r="K121" s="73"/>
      <c r="L121" s="71"/>
      <c r="M121" s="234"/>
      <c r="N121" s="46"/>
      <c r="O121" s="46"/>
      <c r="P121" s="46"/>
      <c r="Q121" s="46"/>
      <c r="R121" s="46"/>
      <c r="S121" s="46"/>
      <c r="T121" s="94"/>
      <c r="AT121" s="23" t="s">
        <v>172</v>
      </c>
      <c r="AU121" s="23" t="s">
        <v>85</v>
      </c>
    </row>
    <row r="122" spans="2:51" s="11" customFormat="1" ht="13.5">
      <c r="B122" s="235"/>
      <c r="C122" s="236"/>
      <c r="D122" s="232" t="s">
        <v>174</v>
      </c>
      <c r="E122" s="237" t="s">
        <v>21</v>
      </c>
      <c r="F122" s="238" t="s">
        <v>213</v>
      </c>
      <c r="G122" s="236"/>
      <c r="H122" s="239">
        <v>148.95</v>
      </c>
      <c r="I122" s="240"/>
      <c r="J122" s="236"/>
      <c r="K122" s="236"/>
      <c r="L122" s="241"/>
      <c r="M122" s="242"/>
      <c r="N122" s="243"/>
      <c r="O122" s="243"/>
      <c r="P122" s="243"/>
      <c r="Q122" s="243"/>
      <c r="R122" s="243"/>
      <c r="S122" s="243"/>
      <c r="T122" s="244"/>
      <c r="AT122" s="245" t="s">
        <v>174</v>
      </c>
      <c r="AU122" s="245" t="s">
        <v>85</v>
      </c>
      <c r="AV122" s="11" t="s">
        <v>85</v>
      </c>
      <c r="AW122" s="11" t="s">
        <v>38</v>
      </c>
      <c r="AX122" s="11" t="s">
        <v>83</v>
      </c>
      <c r="AY122" s="245" t="s">
        <v>163</v>
      </c>
    </row>
    <row r="123" spans="2:65" s="1" customFormat="1" ht="25.5" customHeight="1">
      <c r="B123" s="45"/>
      <c r="C123" s="220" t="s">
        <v>214</v>
      </c>
      <c r="D123" s="220" t="s">
        <v>165</v>
      </c>
      <c r="E123" s="221" t="s">
        <v>215</v>
      </c>
      <c r="F123" s="222" t="s">
        <v>216</v>
      </c>
      <c r="G123" s="223" t="s">
        <v>168</v>
      </c>
      <c r="H123" s="224">
        <v>126</v>
      </c>
      <c r="I123" s="225"/>
      <c r="J123" s="226">
        <f>ROUND(I123*H123,2)</f>
        <v>0</v>
      </c>
      <c r="K123" s="222" t="s">
        <v>169</v>
      </c>
      <c r="L123" s="71"/>
      <c r="M123" s="227" t="s">
        <v>21</v>
      </c>
      <c r="N123" s="228" t="s">
        <v>48</v>
      </c>
      <c r="O123" s="46"/>
      <c r="P123" s="229">
        <f>O123*H123</f>
        <v>0</v>
      </c>
      <c r="Q123" s="229">
        <v>0</v>
      </c>
      <c r="R123" s="229">
        <f>Q123*H123</f>
        <v>0</v>
      </c>
      <c r="S123" s="229">
        <v>0</v>
      </c>
      <c r="T123" s="230">
        <f>S123*H123</f>
        <v>0</v>
      </c>
      <c r="AR123" s="23" t="s">
        <v>170</v>
      </c>
      <c r="AT123" s="23" t="s">
        <v>165</v>
      </c>
      <c r="AU123" s="23" t="s">
        <v>85</v>
      </c>
      <c r="AY123" s="23" t="s">
        <v>163</v>
      </c>
      <c r="BE123" s="231">
        <f>IF(N123="základní",J123,0)</f>
        <v>0</v>
      </c>
      <c r="BF123" s="231">
        <f>IF(N123="snížená",J123,0)</f>
        <v>0</v>
      </c>
      <c r="BG123" s="231">
        <f>IF(N123="zákl. přenesená",J123,0)</f>
        <v>0</v>
      </c>
      <c r="BH123" s="231">
        <f>IF(N123="sníž. přenesená",J123,0)</f>
        <v>0</v>
      </c>
      <c r="BI123" s="231">
        <f>IF(N123="nulová",J123,0)</f>
        <v>0</v>
      </c>
      <c r="BJ123" s="23" t="s">
        <v>170</v>
      </c>
      <c r="BK123" s="231">
        <f>ROUND(I123*H123,2)</f>
        <v>0</v>
      </c>
      <c r="BL123" s="23" t="s">
        <v>170</v>
      </c>
      <c r="BM123" s="23" t="s">
        <v>217</v>
      </c>
    </row>
    <row r="124" spans="2:47" s="1" customFormat="1" ht="13.5">
      <c r="B124" s="45"/>
      <c r="C124" s="73"/>
      <c r="D124" s="232" t="s">
        <v>172</v>
      </c>
      <c r="E124" s="73"/>
      <c r="F124" s="233" t="s">
        <v>218</v>
      </c>
      <c r="G124" s="73"/>
      <c r="H124" s="73"/>
      <c r="I124" s="190"/>
      <c r="J124" s="73"/>
      <c r="K124" s="73"/>
      <c r="L124" s="71"/>
      <c r="M124" s="234"/>
      <c r="N124" s="46"/>
      <c r="O124" s="46"/>
      <c r="P124" s="46"/>
      <c r="Q124" s="46"/>
      <c r="R124" s="46"/>
      <c r="S124" s="46"/>
      <c r="T124" s="94"/>
      <c r="AT124" s="23" t="s">
        <v>172</v>
      </c>
      <c r="AU124" s="23" t="s">
        <v>85</v>
      </c>
    </row>
    <row r="125" spans="2:51" s="11" customFormat="1" ht="13.5">
      <c r="B125" s="235"/>
      <c r="C125" s="236"/>
      <c r="D125" s="232" t="s">
        <v>174</v>
      </c>
      <c r="E125" s="237" t="s">
        <v>21</v>
      </c>
      <c r="F125" s="238" t="s">
        <v>219</v>
      </c>
      <c r="G125" s="236"/>
      <c r="H125" s="239">
        <v>126</v>
      </c>
      <c r="I125" s="240"/>
      <c r="J125" s="236"/>
      <c r="K125" s="236"/>
      <c r="L125" s="241"/>
      <c r="M125" s="242"/>
      <c r="N125" s="243"/>
      <c r="O125" s="243"/>
      <c r="P125" s="243"/>
      <c r="Q125" s="243"/>
      <c r="R125" s="243"/>
      <c r="S125" s="243"/>
      <c r="T125" s="244"/>
      <c r="AT125" s="245" t="s">
        <v>174</v>
      </c>
      <c r="AU125" s="245" t="s">
        <v>85</v>
      </c>
      <c r="AV125" s="11" t="s">
        <v>85</v>
      </c>
      <c r="AW125" s="11" t="s">
        <v>38</v>
      </c>
      <c r="AX125" s="11" t="s">
        <v>83</v>
      </c>
      <c r="AY125" s="245" t="s">
        <v>163</v>
      </c>
    </row>
    <row r="126" spans="2:65" s="1" customFormat="1" ht="16.5" customHeight="1">
      <c r="B126" s="45"/>
      <c r="C126" s="257" t="s">
        <v>220</v>
      </c>
      <c r="D126" s="257" t="s">
        <v>221</v>
      </c>
      <c r="E126" s="258" t="s">
        <v>222</v>
      </c>
      <c r="F126" s="259" t="s">
        <v>223</v>
      </c>
      <c r="G126" s="260" t="s">
        <v>224</v>
      </c>
      <c r="H126" s="261">
        <v>1.89</v>
      </c>
      <c r="I126" s="262"/>
      <c r="J126" s="263">
        <f>ROUND(I126*H126,2)</f>
        <v>0</v>
      </c>
      <c r="K126" s="259" t="s">
        <v>169</v>
      </c>
      <c r="L126" s="264"/>
      <c r="M126" s="265" t="s">
        <v>21</v>
      </c>
      <c r="N126" s="266" t="s">
        <v>48</v>
      </c>
      <c r="O126" s="46"/>
      <c r="P126" s="229">
        <f>O126*H126</f>
        <v>0</v>
      </c>
      <c r="Q126" s="229">
        <v>0.001</v>
      </c>
      <c r="R126" s="229">
        <f>Q126*H126</f>
        <v>0.00189</v>
      </c>
      <c r="S126" s="229">
        <v>0</v>
      </c>
      <c r="T126" s="230">
        <f>S126*H126</f>
        <v>0</v>
      </c>
      <c r="AR126" s="23" t="s">
        <v>214</v>
      </c>
      <c r="AT126" s="23" t="s">
        <v>221</v>
      </c>
      <c r="AU126" s="23" t="s">
        <v>85</v>
      </c>
      <c r="AY126" s="23" t="s">
        <v>163</v>
      </c>
      <c r="BE126" s="231">
        <f>IF(N126="základní",J126,0)</f>
        <v>0</v>
      </c>
      <c r="BF126" s="231">
        <f>IF(N126="snížená",J126,0)</f>
        <v>0</v>
      </c>
      <c r="BG126" s="231">
        <f>IF(N126="zákl. přenesená",J126,0)</f>
        <v>0</v>
      </c>
      <c r="BH126" s="231">
        <f>IF(N126="sníž. přenesená",J126,0)</f>
        <v>0</v>
      </c>
      <c r="BI126" s="231">
        <f>IF(N126="nulová",J126,0)</f>
        <v>0</v>
      </c>
      <c r="BJ126" s="23" t="s">
        <v>170</v>
      </c>
      <c r="BK126" s="231">
        <f>ROUND(I126*H126,2)</f>
        <v>0</v>
      </c>
      <c r="BL126" s="23" t="s">
        <v>170</v>
      </c>
      <c r="BM126" s="23" t="s">
        <v>225</v>
      </c>
    </row>
    <row r="127" spans="2:51" s="11" customFormat="1" ht="13.5">
      <c r="B127" s="235"/>
      <c r="C127" s="236"/>
      <c r="D127" s="232" t="s">
        <v>174</v>
      </c>
      <c r="E127" s="236"/>
      <c r="F127" s="238" t="s">
        <v>226</v>
      </c>
      <c r="G127" s="236"/>
      <c r="H127" s="239">
        <v>1.89</v>
      </c>
      <c r="I127" s="240"/>
      <c r="J127" s="236"/>
      <c r="K127" s="236"/>
      <c r="L127" s="241"/>
      <c r="M127" s="242"/>
      <c r="N127" s="243"/>
      <c r="O127" s="243"/>
      <c r="P127" s="243"/>
      <c r="Q127" s="243"/>
      <c r="R127" s="243"/>
      <c r="S127" s="243"/>
      <c r="T127" s="244"/>
      <c r="AT127" s="245" t="s">
        <v>174</v>
      </c>
      <c r="AU127" s="245" t="s">
        <v>85</v>
      </c>
      <c r="AV127" s="11" t="s">
        <v>85</v>
      </c>
      <c r="AW127" s="11" t="s">
        <v>6</v>
      </c>
      <c r="AX127" s="11" t="s">
        <v>83</v>
      </c>
      <c r="AY127" s="245" t="s">
        <v>163</v>
      </c>
    </row>
    <row r="128" spans="2:63" s="10" customFormat="1" ht="29.85" customHeight="1">
      <c r="B128" s="204"/>
      <c r="C128" s="205"/>
      <c r="D128" s="206" t="s">
        <v>74</v>
      </c>
      <c r="E128" s="218" t="s">
        <v>85</v>
      </c>
      <c r="F128" s="218" t="s">
        <v>227</v>
      </c>
      <c r="G128" s="205"/>
      <c r="H128" s="205"/>
      <c r="I128" s="208"/>
      <c r="J128" s="219">
        <f>BK128</f>
        <v>0</v>
      </c>
      <c r="K128" s="205"/>
      <c r="L128" s="210"/>
      <c r="M128" s="211"/>
      <c r="N128" s="212"/>
      <c r="O128" s="212"/>
      <c r="P128" s="213">
        <f>SUM(P129:P152)</f>
        <v>0</v>
      </c>
      <c r="Q128" s="212"/>
      <c r="R128" s="213">
        <f>SUM(R129:R152)</f>
        <v>8.79392701</v>
      </c>
      <c r="S128" s="212"/>
      <c r="T128" s="214">
        <f>SUM(T129:T152)</f>
        <v>0</v>
      </c>
      <c r="AR128" s="215" t="s">
        <v>83</v>
      </c>
      <c r="AT128" s="216" t="s">
        <v>74</v>
      </c>
      <c r="AU128" s="216" t="s">
        <v>83</v>
      </c>
      <c r="AY128" s="215" t="s">
        <v>163</v>
      </c>
      <c r="BK128" s="217">
        <f>SUM(BK129:BK152)</f>
        <v>0</v>
      </c>
    </row>
    <row r="129" spans="2:65" s="1" customFormat="1" ht="25.5" customHeight="1">
      <c r="B129" s="45"/>
      <c r="C129" s="220" t="s">
        <v>228</v>
      </c>
      <c r="D129" s="220" t="s">
        <v>165</v>
      </c>
      <c r="E129" s="221" t="s">
        <v>229</v>
      </c>
      <c r="F129" s="222" t="s">
        <v>230</v>
      </c>
      <c r="G129" s="223" t="s">
        <v>189</v>
      </c>
      <c r="H129" s="224">
        <v>0.216</v>
      </c>
      <c r="I129" s="225"/>
      <c r="J129" s="226">
        <f>ROUND(I129*H129,2)</f>
        <v>0</v>
      </c>
      <c r="K129" s="222" t="s">
        <v>169</v>
      </c>
      <c r="L129" s="71"/>
      <c r="M129" s="227" t="s">
        <v>21</v>
      </c>
      <c r="N129" s="228" t="s">
        <v>48</v>
      </c>
      <c r="O129" s="46"/>
      <c r="P129" s="229">
        <f>O129*H129</f>
        <v>0</v>
      </c>
      <c r="Q129" s="229">
        <v>2.16</v>
      </c>
      <c r="R129" s="229">
        <f>Q129*H129</f>
        <v>0.46656000000000003</v>
      </c>
      <c r="S129" s="229">
        <v>0</v>
      </c>
      <c r="T129" s="230">
        <f>S129*H129</f>
        <v>0</v>
      </c>
      <c r="AR129" s="23" t="s">
        <v>170</v>
      </c>
      <c r="AT129" s="23" t="s">
        <v>165</v>
      </c>
      <c r="AU129" s="23" t="s">
        <v>85</v>
      </c>
      <c r="AY129" s="23" t="s">
        <v>163</v>
      </c>
      <c r="BE129" s="231">
        <f>IF(N129="základní",J129,0)</f>
        <v>0</v>
      </c>
      <c r="BF129" s="231">
        <f>IF(N129="snížená",J129,0)</f>
        <v>0</v>
      </c>
      <c r="BG129" s="231">
        <f>IF(N129="zákl. přenesená",J129,0)</f>
        <v>0</v>
      </c>
      <c r="BH129" s="231">
        <f>IF(N129="sníž. přenesená",J129,0)</f>
        <v>0</v>
      </c>
      <c r="BI129" s="231">
        <f>IF(N129="nulová",J129,0)</f>
        <v>0</v>
      </c>
      <c r="BJ129" s="23" t="s">
        <v>170</v>
      </c>
      <c r="BK129" s="231">
        <f>ROUND(I129*H129,2)</f>
        <v>0</v>
      </c>
      <c r="BL129" s="23" t="s">
        <v>170</v>
      </c>
      <c r="BM129" s="23" t="s">
        <v>231</v>
      </c>
    </row>
    <row r="130" spans="2:47" s="1" customFormat="1" ht="13.5">
      <c r="B130" s="45"/>
      <c r="C130" s="73"/>
      <c r="D130" s="232" t="s">
        <v>172</v>
      </c>
      <c r="E130" s="73"/>
      <c r="F130" s="233" t="s">
        <v>232</v>
      </c>
      <c r="G130" s="73"/>
      <c r="H130" s="73"/>
      <c r="I130" s="190"/>
      <c r="J130" s="73"/>
      <c r="K130" s="73"/>
      <c r="L130" s="71"/>
      <c r="M130" s="234"/>
      <c r="N130" s="46"/>
      <c r="O130" s="46"/>
      <c r="P130" s="46"/>
      <c r="Q130" s="46"/>
      <c r="R130" s="46"/>
      <c r="S130" s="46"/>
      <c r="T130" s="94"/>
      <c r="AT130" s="23" t="s">
        <v>172</v>
      </c>
      <c r="AU130" s="23" t="s">
        <v>85</v>
      </c>
    </row>
    <row r="131" spans="2:51" s="11" customFormat="1" ht="13.5">
      <c r="B131" s="235"/>
      <c r="C131" s="236"/>
      <c r="D131" s="232" t="s">
        <v>174</v>
      </c>
      <c r="E131" s="237" t="s">
        <v>21</v>
      </c>
      <c r="F131" s="238" t="s">
        <v>233</v>
      </c>
      <c r="G131" s="236"/>
      <c r="H131" s="239">
        <v>0.216</v>
      </c>
      <c r="I131" s="240"/>
      <c r="J131" s="236"/>
      <c r="K131" s="236"/>
      <c r="L131" s="241"/>
      <c r="M131" s="242"/>
      <c r="N131" s="243"/>
      <c r="O131" s="243"/>
      <c r="P131" s="243"/>
      <c r="Q131" s="243"/>
      <c r="R131" s="243"/>
      <c r="S131" s="243"/>
      <c r="T131" s="244"/>
      <c r="AT131" s="245" t="s">
        <v>174</v>
      </c>
      <c r="AU131" s="245" t="s">
        <v>85</v>
      </c>
      <c r="AV131" s="11" t="s">
        <v>85</v>
      </c>
      <c r="AW131" s="11" t="s">
        <v>38</v>
      </c>
      <c r="AX131" s="11" t="s">
        <v>83</v>
      </c>
      <c r="AY131" s="245" t="s">
        <v>163</v>
      </c>
    </row>
    <row r="132" spans="2:65" s="1" customFormat="1" ht="25.5" customHeight="1">
      <c r="B132" s="45"/>
      <c r="C132" s="220" t="s">
        <v>234</v>
      </c>
      <c r="D132" s="220" t="s">
        <v>165</v>
      </c>
      <c r="E132" s="221" t="s">
        <v>235</v>
      </c>
      <c r="F132" s="222" t="s">
        <v>236</v>
      </c>
      <c r="G132" s="223" t="s">
        <v>189</v>
      </c>
      <c r="H132" s="224">
        <v>0.511</v>
      </c>
      <c r="I132" s="225"/>
      <c r="J132" s="226">
        <f>ROUND(I132*H132,2)</f>
        <v>0</v>
      </c>
      <c r="K132" s="222" t="s">
        <v>169</v>
      </c>
      <c r="L132" s="71"/>
      <c r="M132" s="227" t="s">
        <v>21</v>
      </c>
      <c r="N132" s="228" t="s">
        <v>48</v>
      </c>
      <c r="O132" s="46"/>
      <c r="P132" s="229">
        <f>O132*H132</f>
        <v>0</v>
      </c>
      <c r="Q132" s="229">
        <v>2.25634</v>
      </c>
      <c r="R132" s="229">
        <f>Q132*H132</f>
        <v>1.15298974</v>
      </c>
      <c r="S132" s="229">
        <v>0</v>
      </c>
      <c r="T132" s="230">
        <f>S132*H132</f>
        <v>0</v>
      </c>
      <c r="AR132" s="23" t="s">
        <v>170</v>
      </c>
      <c r="AT132" s="23" t="s">
        <v>165</v>
      </c>
      <c r="AU132" s="23" t="s">
        <v>85</v>
      </c>
      <c r="AY132" s="23" t="s">
        <v>163</v>
      </c>
      <c r="BE132" s="231">
        <f>IF(N132="základní",J132,0)</f>
        <v>0</v>
      </c>
      <c r="BF132" s="231">
        <f>IF(N132="snížená",J132,0)</f>
        <v>0</v>
      </c>
      <c r="BG132" s="231">
        <f>IF(N132="zákl. přenesená",J132,0)</f>
        <v>0</v>
      </c>
      <c r="BH132" s="231">
        <f>IF(N132="sníž. přenesená",J132,0)</f>
        <v>0</v>
      </c>
      <c r="BI132" s="231">
        <f>IF(N132="nulová",J132,0)</f>
        <v>0</v>
      </c>
      <c r="BJ132" s="23" t="s">
        <v>170</v>
      </c>
      <c r="BK132" s="231">
        <f>ROUND(I132*H132,2)</f>
        <v>0</v>
      </c>
      <c r="BL132" s="23" t="s">
        <v>170</v>
      </c>
      <c r="BM132" s="23" t="s">
        <v>237</v>
      </c>
    </row>
    <row r="133" spans="2:47" s="1" customFormat="1" ht="13.5">
      <c r="B133" s="45"/>
      <c r="C133" s="73"/>
      <c r="D133" s="232" t="s">
        <v>172</v>
      </c>
      <c r="E133" s="73"/>
      <c r="F133" s="233" t="s">
        <v>238</v>
      </c>
      <c r="G133" s="73"/>
      <c r="H133" s="73"/>
      <c r="I133" s="190"/>
      <c r="J133" s="73"/>
      <c r="K133" s="73"/>
      <c r="L133" s="71"/>
      <c r="M133" s="234"/>
      <c r="N133" s="46"/>
      <c r="O133" s="46"/>
      <c r="P133" s="46"/>
      <c r="Q133" s="46"/>
      <c r="R133" s="46"/>
      <c r="S133" s="46"/>
      <c r="T133" s="94"/>
      <c r="AT133" s="23" t="s">
        <v>172</v>
      </c>
      <c r="AU133" s="23" t="s">
        <v>85</v>
      </c>
    </row>
    <row r="134" spans="2:51" s="11" customFormat="1" ht="13.5">
      <c r="B134" s="235"/>
      <c r="C134" s="236"/>
      <c r="D134" s="232" t="s">
        <v>174</v>
      </c>
      <c r="E134" s="237" t="s">
        <v>21</v>
      </c>
      <c r="F134" s="238" t="s">
        <v>239</v>
      </c>
      <c r="G134" s="236"/>
      <c r="H134" s="239">
        <v>0.511</v>
      </c>
      <c r="I134" s="240"/>
      <c r="J134" s="236"/>
      <c r="K134" s="236"/>
      <c r="L134" s="241"/>
      <c r="M134" s="242"/>
      <c r="N134" s="243"/>
      <c r="O134" s="243"/>
      <c r="P134" s="243"/>
      <c r="Q134" s="243"/>
      <c r="R134" s="243"/>
      <c r="S134" s="243"/>
      <c r="T134" s="244"/>
      <c r="AT134" s="245" t="s">
        <v>174</v>
      </c>
      <c r="AU134" s="245" t="s">
        <v>85</v>
      </c>
      <c r="AV134" s="11" t="s">
        <v>85</v>
      </c>
      <c r="AW134" s="11" t="s">
        <v>38</v>
      </c>
      <c r="AX134" s="11" t="s">
        <v>83</v>
      </c>
      <c r="AY134" s="245" t="s">
        <v>163</v>
      </c>
    </row>
    <row r="135" spans="2:65" s="1" customFormat="1" ht="16.5" customHeight="1">
      <c r="B135" s="45"/>
      <c r="C135" s="220" t="s">
        <v>240</v>
      </c>
      <c r="D135" s="220" t="s">
        <v>165</v>
      </c>
      <c r="E135" s="221" t="s">
        <v>241</v>
      </c>
      <c r="F135" s="222" t="s">
        <v>242</v>
      </c>
      <c r="G135" s="223" t="s">
        <v>168</v>
      </c>
      <c r="H135" s="224">
        <v>4.67</v>
      </c>
      <c r="I135" s="225"/>
      <c r="J135" s="226">
        <f>ROUND(I135*H135,2)</f>
        <v>0</v>
      </c>
      <c r="K135" s="222" t="s">
        <v>169</v>
      </c>
      <c r="L135" s="71"/>
      <c r="M135" s="227" t="s">
        <v>21</v>
      </c>
      <c r="N135" s="228" t="s">
        <v>48</v>
      </c>
      <c r="O135" s="46"/>
      <c r="P135" s="229">
        <f>O135*H135</f>
        <v>0</v>
      </c>
      <c r="Q135" s="229">
        <v>0.00247</v>
      </c>
      <c r="R135" s="229">
        <f>Q135*H135</f>
        <v>0.011534899999999999</v>
      </c>
      <c r="S135" s="229">
        <v>0</v>
      </c>
      <c r="T135" s="230">
        <f>S135*H135</f>
        <v>0</v>
      </c>
      <c r="AR135" s="23" t="s">
        <v>170</v>
      </c>
      <c r="AT135" s="23" t="s">
        <v>165</v>
      </c>
      <c r="AU135" s="23" t="s">
        <v>85</v>
      </c>
      <c r="AY135" s="23" t="s">
        <v>163</v>
      </c>
      <c r="BE135" s="231">
        <f>IF(N135="základní",J135,0)</f>
        <v>0</v>
      </c>
      <c r="BF135" s="231">
        <f>IF(N135="snížená",J135,0)</f>
        <v>0</v>
      </c>
      <c r="BG135" s="231">
        <f>IF(N135="zákl. přenesená",J135,0)</f>
        <v>0</v>
      </c>
      <c r="BH135" s="231">
        <f>IF(N135="sníž. přenesená",J135,0)</f>
        <v>0</v>
      </c>
      <c r="BI135" s="231">
        <f>IF(N135="nulová",J135,0)</f>
        <v>0</v>
      </c>
      <c r="BJ135" s="23" t="s">
        <v>170</v>
      </c>
      <c r="BK135" s="231">
        <f>ROUND(I135*H135,2)</f>
        <v>0</v>
      </c>
      <c r="BL135" s="23" t="s">
        <v>170</v>
      </c>
      <c r="BM135" s="23" t="s">
        <v>243</v>
      </c>
    </row>
    <row r="136" spans="2:47" s="1" customFormat="1" ht="13.5">
      <c r="B136" s="45"/>
      <c r="C136" s="73"/>
      <c r="D136" s="232" t="s">
        <v>172</v>
      </c>
      <c r="E136" s="73"/>
      <c r="F136" s="233" t="s">
        <v>244</v>
      </c>
      <c r="G136" s="73"/>
      <c r="H136" s="73"/>
      <c r="I136" s="190"/>
      <c r="J136" s="73"/>
      <c r="K136" s="73"/>
      <c r="L136" s="71"/>
      <c r="M136" s="234"/>
      <c r="N136" s="46"/>
      <c r="O136" s="46"/>
      <c r="P136" s="46"/>
      <c r="Q136" s="46"/>
      <c r="R136" s="46"/>
      <c r="S136" s="46"/>
      <c r="T136" s="94"/>
      <c r="AT136" s="23" t="s">
        <v>172</v>
      </c>
      <c r="AU136" s="23" t="s">
        <v>85</v>
      </c>
    </row>
    <row r="137" spans="2:51" s="11" customFormat="1" ht="13.5">
      <c r="B137" s="235"/>
      <c r="C137" s="236"/>
      <c r="D137" s="232" t="s">
        <v>174</v>
      </c>
      <c r="E137" s="237" t="s">
        <v>21</v>
      </c>
      <c r="F137" s="238" t="s">
        <v>245</v>
      </c>
      <c r="G137" s="236"/>
      <c r="H137" s="239">
        <v>4.67</v>
      </c>
      <c r="I137" s="240"/>
      <c r="J137" s="236"/>
      <c r="K137" s="236"/>
      <c r="L137" s="241"/>
      <c r="M137" s="242"/>
      <c r="N137" s="243"/>
      <c r="O137" s="243"/>
      <c r="P137" s="243"/>
      <c r="Q137" s="243"/>
      <c r="R137" s="243"/>
      <c r="S137" s="243"/>
      <c r="T137" s="244"/>
      <c r="AT137" s="245" t="s">
        <v>174</v>
      </c>
      <c r="AU137" s="245" t="s">
        <v>85</v>
      </c>
      <c r="AV137" s="11" t="s">
        <v>85</v>
      </c>
      <c r="AW137" s="11" t="s">
        <v>38</v>
      </c>
      <c r="AX137" s="11" t="s">
        <v>83</v>
      </c>
      <c r="AY137" s="245" t="s">
        <v>163</v>
      </c>
    </row>
    <row r="138" spans="2:65" s="1" customFormat="1" ht="16.5" customHeight="1">
      <c r="B138" s="45"/>
      <c r="C138" s="220" t="s">
        <v>246</v>
      </c>
      <c r="D138" s="220" t="s">
        <v>165</v>
      </c>
      <c r="E138" s="221" t="s">
        <v>247</v>
      </c>
      <c r="F138" s="222" t="s">
        <v>248</v>
      </c>
      <c r="G138" s="223" t="s">
        <v>168</v>
      </c>
      <c r="H138" s="224">
        <v>4.67</v>
      </c>
      <c r="I138" s="225"/>
      <c r="J138" s="226">
        <f>ROUND(I138*H138,2)</f>
        <v>0</v>
      </c>
      <c r="K138" s="222" t="s">
        <v>169</v>
      </c>
      <c r="L138" s="71"/>
      <c r="M138" s="227" t="s">
        <v>21</v>
      </c>
      <c r="N138" s="228" t="s">
        <v>48</v>
      </c>
      <c r="O138" s="46"/>
      <c r="P138" s="229">
        <f>O138*H138</f>
        <v>0</v>
      </c>
      <c r="Q138" s="229">
        <v>0</v>
      </c>
      <c r="R138" s="229">
        <f>Q138*H138</f>
        <v>0</v>
      </c>
      <c r="S138" s="229">
        <v>0</v>
      </c>
      <c r="T138" s="230">
        <f>S138*H138</f>
        <v>0</v>
      </c>
      <c r="AR138" s="23" t="s">
        <v>170</v>
      </c>
      <c r="AT138" s="23" t="s">
        <v>165</v>
      </c>
      <c r="AU138" s="23" t="s">
        <v>85</v>
      </c>
      <c r="AY138" s="23" t="s">
        <v>163</v>
      </c>
      <c r="BE138" s="231">
        <f>IF(N138="základní",J138,0)</f>
        <v>0</v>
      </c>
      <c r="BF138" s="231">
        <f>IF(N138="snížená",J138,0)</f>
        <v>0</v>
      </c>
      <c r="BG138" s="231">
        <f>IF(N138="zákl. přenesená",J138,0)</f>
        <v>0</v>
      </c>
      <c r="BH138" s="231">
        <f>IF(N138="sníž. přenesená",J138,0)</f>
        <v>0</v>
      </c>
      <c r="BI138" s="231">
        <f>IF(N138="nulová",J138,0)</f>
        <v>0</v>
      </c>
      <c r="BJ138" s="23" t="s">
        <v>170</v>
      </c>
      <c r="BK138" s="231">
        <f>ROUND(I138*H138,2)</f>
        <v>0</v>
      </c>
      <c r="BL138" s="23" t="s">
        <v>170</v>
      </c>
      <c r="BM138" s="23" t="s">
        <v>249</v>
      </c>
    </row>
    <row r="139" spans="2:47" s="1" customFormat="1" ht="13.5">
      <c r="B139" s="45"/>
      <c r="C139" s="73"/>
      <c r="D139" s="232" t="s">
        <v>172</v>
      </c>
      <c r="E139" s="73"/>
      <c r="F139" s="233" t="s">
        <v>244</v>
      </c>
      <c r="G139" s="73"/>
      <c r="H139" s="73"/>
      <c r="I139" s="190"/>
      <c r="J139" s="73"/>
      <c r="K139" s="73"/>
      <c r="L139" s="71"/>
      <c r="M139" s="234"/>
      <c r="N139" s="46"/>
      <c r="O139" s="46"/>
      <c r="P139" s="46"/>
      <c r="Q139" s="46"/>
      <c r="R139" s="46"/>
      <c r="S139" s="46"/>
      <c r="T139" s="94"/>
      <c r="AT139" s="23" t="s">
        <v>172</v>
      </c>
      <c r="AU139" s="23" t="s">
        <v>85</v>
      </c>
    </row>
    <row r="140" spans="2:65" s="1" customFormat="1" ht="16.5" customHeight="1">
      <c r="B140" s="45"/>
      <c r="C140" s="220" t="s">
        <v>250</v>
      </c>
      <c r="D140" s="220" t="s">
        <v>165</v>
      </c>
      <c r="E140" s="221" t="s">
        <v>251</v>
      </c>
      <c r="F140" s="222" t="s">
        <v>252</v>
      </c>
      <c r="G140" s="223" t="s">
        <v>253</v>
      </c>
      <c r="H140" s="224">
        <v>0.041</v>
      </c>
      <c r="I140" s="225"/>
      <c r="J140" s="226">
        <f>ROUND(I140*H140,2)</f>
        <v>0</v>
      </c>
      <c r="K140" s="222" t="s">
        <v>169</v>
      </c>
      <c r="L140" s="71"/>
      <c r="M140" s="227" t="s">
        <v>21</v>
      </c>
      <c r="N140" s="228" t="s">
        <v>48</v>
      </c>
      <c r="O140" s="46"/>
      <c r="P140" s="229">
        <f>O140*H140</f>
        <v>0</v>
      </c>
      <c r="Q140" s="229">
        <v>1.06277</v>
      </c>
      <c r="R140" s="229">
        <f>Q140*H140</f>
        <v>0.04357357</v>
      </c>
      <c r="S140" s="229">
        <v>0</v>
      </c>
      <c r="T140" s="230">
        <f>S140*H140</f>
        <v>0</v>
      </c>
      <c r="AR140" s="23" t="s">
        <v>170</v>
      </c>
      <c r="AT140" s="23" t="s">
        <v>165</v>
      </c>
      <c r="AU140" s="23" t="s">
        <v>85</v>
      </c>
      <c r="AY140" s="23" t="s">
        <v>163</v>
      </c>
      <c r="BE140" s="231">
        <f>IF(N140="základní",J140,0)</f>
        <v>0</v>
      </c>
      <c r="BF140" s="231">
        <f>IF(N140="snížená",J140,0)</f>
        <v>0</v>
      </c>
      <c r="BG140" s="231">
        <f>IF(N140="zákl. přenesená",J140,0)</f>
        <v>0</v>
      </c>
      <c r="BH140" s="231">
        <f>IF(N140="sníž. přenesená",J140,0)</f>
        <v>0</v>
      </c>
      <c r="BI140" s="231">
        <f>IF(N140="nulová",J140,0)</f>
        <v>0</v>
      </c>
      <c r="BJ140" s="23" t="s">
        <v>170</v>
      </c>
      <c r="BK140" s="231">
        <f>ROUND(I140*H140,2)</f>
        <v>0</v>
      </c>
      <c r="BL140" s="23" t="s">
        <v>170</v>
      </c>
      <c r="BM140" s="23" t="s">
        <v>254</v>
      </c>
    </row>
    <row r="141" spans="2:47" s="1" customFormat="1" ht="13.5">
      <c r="B141" s="45"/>
      <c r="C141" s="73"/>
      <c r="D141" s="232" t="s">
        <v>172</v>
      </c>
      <c r="E141" s="73"/>
      <c r="F141" s="233" t="s">
        <v>255</v>
      </c>
      <c r="G141" s="73"/>
      <c r="H141" s="73"/>
      <c r="I141" s="190"/>
      <c r="J141" s="73"/>
      <c r="K141" s="73"/>
      <c r="L141" s="71"/>
      <c r="M141" s="234"/>
      <c r="N141" s="46"/>
      <c r="O141" s="46"/>
      <c r="P141" s="46"/>
      <c r="Q141" s="46"/>
      <c r="R141" s="46"/>
      <c r="S141" s="46"/>
      <c r="T141" s="94"/>
      <c r="AT141" s="23" t="s">
        <v>172</v>
      </c>
      <c r="AU141" s="23" t="s">
        <v>85</v>
      </c>
    </row>
    <row r="142" spans="2:51" s="11" customFormat="1" ht="13.5">
      <c r="B142" s="235"/>
      <c r="C142" s="236"/>
      <c r="D142" s="232" t="s">
        <v>174</v>
      </c>
      <c r="E142" s="237" t="s">
        <v>21</v>
      </c>
      <c r="F142" s="238" t="s">
        <v>256</v>
      </c>
      <c r="G142" s="236"/>
      <c r="H142" s="239">
        <v>0.041</v>
      </c>
      <c r="I142" s="240"/>
      <c r="J142" s="236"/>
      <c r="K142" s="236"/>
      <c r="L142" s="241"/>
      <c r="M142" s="242"/>
      <c r="N142" s="243"/>
      <c r="O142" s="243"/>
      <c r="P142" s="243"/>
      <c r="Q142" s="243"/>
      <c r="R142" s="243"/>
      <c r="S142" s="243"/>
      <c r="T142" s="244"/>
      <c r="AT142" s="245" t="s">
        <v>174</v>
      </c>
      <c r="AU142" s="245" t="s">
        <v>85</v>
      </c>
      <c r="AV142" s="11" t="s">
        <v>85</v>
      </c>
      <c r="AW142" s="11" t="s">
        <v>38</v>
      </c>
      <c r="AX142" s="11" t="s">
        <v>83</v>
      </c>
      <c r="AY142" s="245" t="s">
        <v>163</v>
      </c>
    </row>
    <row r="143" spans="2:65" s="1" customFormat="1" ht="25.5" customHeight="1">
      <c r="B143" s="45"/>
      <c r="C143" s="220" t="s">
        <v>10</v>
      </c>
      <c r="D143" s="220" t="s">
        <v>165</v>
      </c>
      <c r="E143" s="221" t="s">
        <v>257</v>
      </c>
      <c r="F143" s="222" t="s">
        <v>258</v>
      </c>
      <c r="G143" s="223" t="s">
        <v>189</v>
      </c>
      <c r="H143" s="224">
        <v>0.367</v>
      </c>
      <c r="I143" s="225"/>
      <c r="J143" s="226">
        <f>ROUND(I143*H143,2)</f>
        <v>0</v>
      </c>
      <c r="K143" s="222" t="s">
        <v>169</v>
      </c>
      <c r="L143" s="71"/>
      <c r="M143" s="227" t="s">
        <v>21</v>
      </c>
      <c r="N143" s="228" t="s">
        <v>48</v>
      </c>
      <c r="O143" s="46"/>
      <c r="P143" s="229">
        <f>O143*H143</f>
        <v>0</v>
      </c>
      <c r="Q143" s="229">
        <v>2.25634</v>
      </c>
      <c r="R143" s="229">
        <f>Q143*H143</f>
        <v>0.82807678</v>
      </c>
      <c r="S143" s="229">
        <v>0</v>
      </c>
      <c r="T143" s="230">
        <f>S143*H143</f>
        <v>0</v>
      </c>
      <c r="AR143" s="23" t="s">
        <v>170</v>
      </c>
      <c r="AT143" s="23" t="s">
        <v>165</v>
      </c>
      <c r="AU143" s="23" t="s">
        <v>85</v>
      </c>
      <c r="AY143" s="23" t="s">
        <v>163</v>
      </c>
      <c r="BE143" s="231">
        <f>IF(N143="základní",J143,0)</f>
        <v>0</v>
      </c>
      <c r="BF143" s="231">
        <f>IF(N143="snížená",J143,0)</f>
        <v>0</v>
      </c>
      <c r="BG143" s="231">
        <f>IF(N143="zákl. přenesená",J143,0)</f>
        <v>0</v>
      </c>
      <c r="BH143" s="231">
        <f>IF(N143="sníž. přenesená",J143,0)</f>
        <v>0</v>
      </c>
      <c r="BI143" s="231">
        <f>IF(N143="nulová",J143,0)</f>
        <v>0</v>
      </c>
      <c r="BJ143" s="23" t="s">
        <v>170</v>
      </c>
      <c r="BK143" s="231">
        <f>ROUND(I143*H143,2)</f>
        <v>0</v>
      </c>
      <c r="BL143" s="23" t="s">
        <v>170</v>
      </c>
      <c r="BM143" s="23" t="s">
        <v>259</v>
      </c>
    </row>
    <row r="144" spans="2:47" s="1" customFormat="1" ht="13.5">
      <c r="B144" s="45"/>
      <c r="C144" s="73"/>
      <c r="D144" s="232" t="s">
        <v>172</v>
      </c>
      <c r="E144" s="73"/>
      <c r="F144" s="233" t="s">
        <v>260</v>
      </c>
      <c r="G144" s="73"/>
      <c r="H144" s="73"/>
      <c r="I144" s="190"/>
      <c r="J144" s="73"/>
      <c r="K144" s="73"/>
      <c r="L144" s="71"/>
      <c r="M144" s="234"/>
      <c r="N144" s="46"/>
      <c r="O144" s="46"/>
      <c r="P144" s="46"/>
      <c r="Q144" s="46"/>
      <c r="R144" s="46"/>
      <c r="S144" s="46"/>
      <c r="T144" s="94"/>
      <c r="AT144" s="23" t="s">
        <v>172</v>
      </c>
      <c r="AU144" s="23" t="s">
        <v>85</v>
      </c>
    </row>
    <row r="145" spans="2:51" s="11" customFormat="1" ht="13.5">
      <c r="B145" s="235"/>
      <c r="C145" s="236"/>
      <c r="D145" s="232" t="s">
        <v>174</v>
      </c>
      <c r="E145" s="237" t="s">
        <v>21</v>
      </c>
      <c r="F145" s="238" t="s">
        <v>261</v>
      </c>
      <c r="G145" s="236"/>
      <c r="H145" s="239">
        <v>0.367</v>
      </c>
      <c r="I145" s="240"/>
      <c r="J145" s="236"/>
      <c r="K145" s="236"/>
      <c r="L145" s="241"/>
      <c r="M145" s="242"/>
      <c r="N145" s="243"/>
      <c r="O145" s="243"/>
      <c r="P145" s="243"/>
      <c r="Q145" s="243"/>
      <c r="R145" s="243"/>
      <c r="S145" s="243"/>
      <c r="T145" s="244"/>
      <c r="AT145" s="245" t="s">
        <v>174</v>
      </c>
      <c r="AU145" s="245" t="s">
        <v>85</v>
      </c>
      <c r="AV145" s="11" t="s">
        <v>85</v>
      </c>
      <c r="AW145" s="11" t="s">
        <v>38</v>
      </c>
      <c r="AX145" s="11" t="s">
        <v>83</v>
      </c>
      <c r="AY145" s="245" t="s">
        <v>163</v>
      </c>
    </row>
    <row r="146" spans="2:65" s="1" customFormat="1" ht="38.25" customHeight="1">
      <c r="B146" s="45"/>
      <c r="C146" s="220" t="s">
        <v>262</v>
      </c>
      <c r="D146" s="220" t="s">
        <v>165</v>
      </c>
      <c r="E146" s="221" t="s">
        <v>263</v>
      </c>
      <c r="F146" s="222" t="s">
        <v>264</v>
      </c>
      <c r="G146" s="223" t="s">
        <v>168</v>
      </c>
      <c r="H146" s="224">
        <v>5.505</v>
      </c>
      <c r="I146" s="225"/>
      <c r="J146" s="226">
        <f>ROUND(I146*H146,2)</f>
        <v>0</v>
      </c>
      <c r="K146" s="222" t="s">
        <v>169</v>
      </c>
      <c r="L146" s="71"/>
      <c r="M146" s="227" t="s">
        <v>21</v>
      </c>
      <c r="N146" s="228" t="s">
        <v>48</v>
      </c>
      <c r="O146" s="46"/>
      <c r="P146" s="229">
        <f>O146*H146</f>
        <v>0</v>
      </c>
      <c r="Q146" s="229">
        <v>1.13666</v>
      </c>
      <c r="R146" s="229">
        <f>Q146*H146</f>
        <v>6.2573133</v>
      </c>
      <c r="S146" s="229">
        <v>0</v>
      </c>
      <c r="T146" s="230">
        <f>S146*H146</f>
        <v>0</v>
      </c>
      <c r="AR146" s="23" t="s">
        <v>170</v>
      </c>
      <c r="AT146" s="23" t="s">
        <v>165</v>
      </c>
      <c r="AU146" s="23" t="s">
        <v>85</v>
      </c>
      <c r="AY146" s="23" t="s">
        <v>163</v>
      </c>
      <c r="BE146" s="231">
        <f>IF(N146="základní",J146,0)</f>
        <v>0</v>
      </c>
      <c r="BF146" s="231">
        <f>IF(N146="snížená",J146,0)</f>
        <v>0</v>
      </c>
      <c r="BG146" s="231">
        <f>IF(N146="zákl. přenesená",J146,0)</f>
        <v>0</v>
      </c>
      <c r="BH146" s="231">
        <f>IF(N146="sníž. přenesená",J146,0)</f>
        <v>0</v>
      </c>
      <c r="BI146" s="231">
        <f>IF(N146="nulová",J146,0)</f>
        <v>0</v>
      </c>
      <c r="BJ146" s="23" t="s">
        <v>170</v>
      </c>
      <c r="BK146" s="231">
        <f>ROUND(I146*H146,2)</f>
        <v>0</v>
      </c>
      <c r="BL146" s="23" t="s">
        <v>170</v>
      </c>
      <c r="BM146" s="23" t="s">
        <v>265</v>
      </c>
    </row>
    <row r="147" spans="2:47" s="1" customFormat="1" ht="13.5">
      <c r="B147" s="45"/>
      <c r="C147" s="73"/>
      <c r="D147" s="232" t="s">
        <v>172</v>
      </c>
      <c r="E147" s="73"/>
      <c r="F147" s="233" t="s">
        <v>266</v>
      </c>
      <c r="G147" s="73"/>
      <c r="H147" s="73"/>
      <c r="I147" s="190"/>
      <c r="J147" s="73"/>
      <c r="K147" s="73"/>
      <c r="L147" s="71"/>
      <c r="M147" s="234"/>
      <c r="N147" s="46"/>
      <c r="O147" s="46"/>
      <c r="P147" s="46"/>
      <c r="Q147" s="46"/>
      <c r="R147" s="46"/>
      <c r="S147" s="46"/>
      <c r="T147" s="94"/>
      <c r="AT147" s="23" t="s">
        <v>172</v>
      </c>
      <c r="AU147" s="23" t="s">
        <v>85</v>
      </c>
    </row>
    <row r="148" spans="2:51" s="11" customFormat="1" ht="13.5">
      <c r="B148" s="235"/>
      <c r="C148" s="236"/>
      <c r="D148" s="232" t="s">
        <v>174</v>
      </c>
      <c r="E148" s="237" t="s">
        <v>21</v>
      </c>
      <c r="F148" s="238" t="s">
        <v>267</v>
      </c>
      <c r="G148" s="236"/>
      <c r="H148" s="239">
        <v>5.505</v>
      </c>
      <c r="I148" s="240"/>
      <c r="J148" s="236"/>
      <c r="K148" s="236"/>
      <c r="L148" s="241"/>
      <c r="M148" s="242"/>
      <c r="N148" s="243"/>
      <c r="O148" s="243"/>
      <c r="P148" s="243"/>
      <c r="Q148" s="243"/>
      <c r="R148" s="243"/>
      <c r="S148" s="243"/>
      <c r="T148" s="244"/>
      <c r="AT148" s="245" t="s">
        <v>174</v>
      </c>
      <c r="AU148" s="245" t="s">
        <v>85</v>
      </c>
      <c r="AV148" s="11" t="s">
        <v>85</v>
      </c>
      <c r="AW148" s="11" t="s">
        <v>38</v>
      </c>
      <c r="AX148" s="11" t="s">
        <v>83</v>
      </c>
      <c r="AY148" s="245" t="s">
        <v>163</v>
      </c>
    </row>
    <row r="149" spans="2:65" s="1" customFormat="1" ht="38.25" customHeight="1">
      <c r="B149" s="45"/>
      <c r="C149" s="220" t="s">
        <v>268</v>
      </c>
      <c r="D149" s="220" t="s">
        <v>165</v>
      </c>
      <c r="E149" s="221" t="s">
        <v>269</v>
      </c>
      <c r="F149" s="222" t="s">
        <v>270</v>
      </c>
      <c r="G149" s="223" t="s">
        <v>253</v>
      </c>
      <c r="H149" s="224">
        <v>0.032</v>
      </c>
      <c r="I149" s="225"/>
      <c r="J149" s="226">
        <f>ROUND(I149*H149,2)</f>
        <v>0</v>
      </c>
      <c r="K149" s="222" t="s">
        <v>169</v>
      </c>
      <c r="L149" s="71"/>
      <c r="M149" s="227" t="s">
        <v>21</v>
      </c>
      <c r="N149" s="228" t="s">
        <v>48</v>
      </c>
      <c r="O149" s="46"/>
      <c r="P149" s="229">
        <f>O149*H149</f>
        <v>0</v>
      </c>
      <c r="Q149" s="229">
        <v>1.05871</v>
      </c>
      <c r="R149" s="229">
        <f>Q149*H149</f>
        <v>0.03387872</v>
      </c>
      <c r="S149" s="229">
        <v>0</v>
      </c>
      <c r="T149" s="230">
        <f>S149*H149</f>
        <v>0</v>
      </c>
      <c r="AR149" s="23" t="s">
        <v>170</v>
      </c>
      <c r="AT149" s="23" t="s">
        <v>165</v>
      </c>
      <c r="AU149" s="23" t="s">
        <v>85</v>
      </c>
      <c r="AY149" s="23" t="s">
        <v>163</v>
      </c>
      <c r="BE149" s="231">
        <f>IF(N149="základní",J149,0)</f>
        <v>0</v>
      </c>
      <c r="BF149" s="231">
        <f>IF(N149="snížená",J149,0)</f>
        <v>0</v>
      </c>
      <c r="BG149" s="231">
        <f>IF(N149="zákl. přenesená",J149,0)</f>
        <v>0</v>
      </c>
      <c r="BH149" s="231">
        <f>IF(N149="sníž. přenesená",J149,0)</f>
        <v>0</v>
      </c>
      <c r="BI149" s="231">
        <f>IF(N149="nulová",J149,0)</f>
        <v>0</v>
      </c>
      <c r="BJ149" s="23" t="s">
        <v>170</v>
      </c>
      <c r="BK149" s="231">
        <f>ROUND(I149*H149,2)</f>
        <v>0</v>
      </c>
      <c r="BL149" s="23" t="s">
        <v>170</v>
      </c>
      <c r="BM149" s="23" t="s">
        <v>271</v>
      </c>
    </row>
    <row r="150" spans="2:51" s="11" customFormat="1" ht="13.5">
      <c r="B150" s="235"/>
      <c r="C150" s="236"/>
      <c r="D150" s="232" t="s">
        <v>174</v>
      </c>
      <c r="E150" s="237" t="s">
        <v>21</v>
      </c>
      <c r="F150" s="238" t="s">
        <v>272</v>
      </c>
      <c r="G150" s="236"/>
      <c r="H150" s="239">
        <v>0.019</v>
      </c>
      <c r="I150" s="240"/>
      <c r="J150" s="236"/>
      <c r="K150" s="236"/>
      <c r="L150" s="241"/>
      <c r="M150" s="242"/>
      <c r="N150" s="243"/>
      <c r="O150" s="243"/>
      <c r="P150" s="243"/>
      <c r="Q150" s="243"/>
      <c r="R150" s="243"/>
      <c r="S150" s="243"/>
      <c r="T150" s="244"/>
      <c r="AT150" s="245" t="s">
        <v>174</v>
      </c>
      <c r="AU150" s="245" t="s">
        <v>85</v>
      </c>
      <c r="AV150" s="11" t="s">
        <v>85</v>
      </c>
      <c r="AW150" s="11" t="s">
        <v>38</v>
      </c>
      <c r="AX150" s="11" t="s">
        <v>75</v>
      </c>
      <c r="AY150" s="245" t="s">
        <v>163</v>
      </c>
    </row>
    <row r="151" spans="2:51" s="11" customFormat="1" ht="13.5">
      <c r="B151" s="235"/>
      <c r="C151" s="236"/>
      <c r="D151" s="232" t="s">
        <v>174</v>
      </c>
      <c r="E151" s="237" t="s">
        <v>21</v>
      </c>
      <c r="F151" s="238" t="s">
        <v>273</v>
      </c>
      <c r="G151" s="236"/>
      <c r="H151" s="239">
        <v>0.013</v>
      </c>
      <c r="I151" s="240"/>
      <c r="J151" s="236"/>
      <c r="K151" s="236"/>
      <c r="L151" s="241"/>
      <c r="M151" s="242"/>
      <c r="N151" s="243"/>
      <c r="O151" s="243"/>
      <c r="P151" s="243"/>
      <c r="Q151" s="243"/>
      <c r="R151" s="243"/>
      <c r="S151" s="243"/>
      <c r="T151" s="244"/>
      <c r="AT151" s="245" t="s">
        <v>174</v>
      </c>
      <c r="AU151" s="245" t="s">
        <v>85</v>
      </c>
      <c r="AV151" s="11" t="s">
        <v>85</v>
      </c>
      <c r="AW151" s="11" t="s">
        <v>38</v>
      </c>
      <c r="AX151" s="11" t="s">
        <v>75</v>
      </c>
      <c r="AY151" s="245" t="s">
        <v>163</v>
      </c>
    </row>
    <row r="152" spans="2:51" s="12" customFormat="1" ht="13.5">
      <c r="B152" s="246"/>
      <c r="C152" s="247"/>
      <c r="D152" s="232" t="s">
        <v>174</v>
      </c>
      <c r="E152" s="248" t="s">
        <v>21</v>
      </c>
      <c r="F152" s="249" t="s">
        <v>194</v>
      </c>
      <c r="G152" s="247"/>
      <c r="H152" s="250">
        <v>0.032</v>
      </c>
      <c r="I152" s="251"/>
      <c r="J152" s="247"/>
      <c r="K152" s="247"/>
      <c r="L152" s="252"/>
      <c r="M152" s="253"/>
      <c r="N152" s="254"/>
      <c r="O152" s="254"/>
      <c r="P152" s="254"/>
      <c r="Q152" s="254"/>
      <c r="R152" s="254"/>
      <c r="S152" s="254"/>
      <c r="T152" s="255"/>
      <c r="AT152" s="256" t="s">
        <v>174</v>
      </c>
      <c r="AU152" s="256" t="s">
        <v>85</v>
      </c>
      <c r="AV152" s="12" t="s">
        <v>170</v>
      </c>
      <c r="AW152" s="12" t="s">
        <v>38</v>
      </c>
      <c r="AX152" s="12" t="s">
        <v>83</v>
      </c>
      <c r="AY152" s="256" t="s">
        <v>163</v>
      </c>
    </row>
    <row r="153" spans="2:63" s="10" customFormat="1" ht="29.85" customHeight="1">
      <c r="B153" s="204"/>
      <c r="C153" s="205"/>
      <c r="D153" s="206" t="s">
        <v>74</v>
      </c>
      <c r="E153" s="218" t="s">
        <v>180</v>
      </c>
      <c r="F153" s="218" t="s">
        <v>274</v>
      </c>
      <c r="G153" s="205"/>
      <c r="H153" s="205"/>
      <c r="I153" s="208"/>
      <c r="J153" s="219">
        <f>BK153</f>
        <v>0</v>
      </c>
      <c r="K153" s="205"/>
      <c r="L153" s="210"/>
      <c r="M153" s="211"/>
      <c r="N153" s="212"/>
      <c r="O153" s="212"/>
      <c r="P153" s="213">
        <f>SUM(P154:P184)</f>
        <v>0</v>
      </c>
      <c r="Q153" s="212"/>
      <c r="R153" s="213">
        <f>SUM(R154:R184)</f>
        <v>2.8150372</v>
      </c>
      <c r="S153" s="212"/>
      <c r="T153" s="214">
        <f>SUM(T154:T184)</f>
        <v>0</v>
      </c>
      <c r="AR153" s="215" t="s">
        <v>83</v>
      </c>
      <c r="AT153" s="216" t="s">
        <v>74</v>
      </c>
      <c r="AU153" s="216" t="s">
        <v>83</v>
      </c>
      <c r="AY153" s="215" t="s">
        <v>163</v>
      </c>
      <c r="BK153" s="217">
        <f>SUM(BK154:BK184)</f>
        <v>0</v>
      </c>
    </row>
    <row r="154" spans="2:65" s="1" customFormat="1" ht="38.25" customHeight="1">
      <c r="B154" s="45"/>
      <c r="C154" s="220" t="s">
        <v>275</v>
      </c>
      <c r="D154" s="220" t="s">
        <v>165</v>
      </c>
      <c r="E154" s="221" t="s">
        <v>276</v>
      </c>
      <c r="F154" s="222" t="s">
        <v>277</v>
      </c>
      <c r="G154" s="223" t="s">
        <v>168</v>
      </c>
      <c r="H154" s="224">
        <v>8.638</v>
      </c>
      <c r="I154" s="225"/>
      <c r="J154" s="226">
        <f>ROUND(I154*H154,2)</f>
        <v>0</v>
      </c>
      <c r="K154" s="222" t="s">
        <v>169</v>
      </c>
      <c r="L154" s="71"/>
      <c r="M154" s="227" t="s">
        <v>21</v>
      </c>
      <c r="N154" s="228" t="s">
        <v>48</v>
      </c>
      <c r="O154" s="46"/>
      <c r="P154" s="229">
        <f>O154*H154</f>
        <v>0</v>
      </c>
      <c r="Q154" s="229">
        <v>0.17664</v>
      </c>
      <c r="R154" s="229">
        <f>Q154*H154</f>
        <v>1.52581632</v>
      </c>
      <c r="S154" s="229">
        <v>0</v>
      </c>
      <c r="T154" s="230">
        <f>S154*H154</f>
        <v>0</v>
      </c>
      <c r="AR154" s="23" t="s">
        <v>170</v>
      </c>
      <c r="AT154" s="23" t="s">
        <v>165</v>
      </c>
      <c r="AU154" s="23" t="s">
        <v>85</v>
      </c>
      <c r="AY154" s="23" t="s">
        <v>163</v>
      </c>
      <c r="BE154" s="231">
        <f>IF(N154="základní",J154,0)</f>
        <v>0</v>
      </c>
      <c r="BF154" s="231">
        <f>IF(N154="snížená",J154,0)</f>
        <v>0</v>
      </c>
      <c r="BG154" s="231">
        <f>IF(N154="zákl. přenesená",J154,0)</f>
        <v>0</v>
      </c>
      <c r="BH154" s="231">
        <f>IF(N154="sníž. přenesená",J154,0)</f>
        <v>0</v>
      </c>
      <c r="BI154" s="231">
        <f>IF(N154="nulová",J154,0)</f>
        <v>0</v>
      </c>
      <c r="BJ154" s="23" t="s">
        <v>170</v>
      </c>
      <c r="BK154" s="231">
        <f>ROUND(I154*H154,2)</f>
        <v>0</v>
      </c>
      <c r="BL154" s="23" t="s">
        <v>170</v>
      </c>
      <c r="BM154" s="23" t="s">
        <v>278</v>
      </c>
    </row>
    <row r="155" spans="2:51" s="13" customFormat="1" ht="13.5">
      <c r="B155" s="267"/>
      <c r="C155" s="268"/>
      <c r="D155" s="232" t="s">
        <v>174</v>
      </c>
      <c r="E155" s="269" t="s">
        <v>21</v>
      </c>
      <c r="F155" s="270" t="s">
        <v>279</v>
      </c>
      <c r="G155" s="268"/>
      <c r="H155" s="269" t="s">
        <v>21</v>
      </c>
      <c r="I155" s="271"/>
      <c r="J155" s="268"/>
      <c r="K155" s="268"/>
      <c r="L155" s="272"/>
      <c r="M155" s="273"/>
      <c r="N155" s="274"/>
      <c r="O155" s="274"/>
      <c r="P155" s="274"/>
      <c r="Q155" s="274"/>
      <c r="R155" s="274"/>
      <c r="S155" s="274"/>
      <c r="T155" s="275"/>
      <c r="AT155" s="276" t="s">
        <v>174</v>
      </c>
      <c r="AU155" s="276" t="s">
        <v>85</v>
      </c>
      <c r="AV155" s="13" t="s">
        <v>83</v>
      </c>
      <c r="AW155" s="13" t="s">
        <v>38</v>
      </c>
      <c r="AX155" s="13" t="s">
        <v>75</v>
      </c>
      <c r="AY155" s="276" t="s">
        <v>163</v>
      </c>
    </row>
    <row r="156" spans="2:51" s="11" customFormat="1" ht="13.5">
      <c r="B156" s="235"/>
      <c r="C156" s="236"/>
      <c r="D156" s="232" t="s">
        <v>174</v>
      </c>
      <c r="E156" s="237" t="s">
        <v>21</v>
      </c>
      <c r="F156" s="238" t="s">
        <v>280</v>
      </c>
      <c r="G156" s="236"/>
      <c r="H156" s="239">
        <v>6.565</v>
      </c>
      <c r="I156" s="240"/>
      <c r="J156" s="236"/>
      <c r="K156" s="236"/>
      <c r="L156" s="241"/>
      <c r="M156" s="242"/>
      <c r="N156" s="243"/>
      <c r="O156" s="243"/>
      <c r="P156" s="243"/>
      <c r="Q156" s="243"/>
      <c r="R156" s="243"/>
      <c r="S156" s="243"/>
      <c r="T156" s="244"/>
      <c r="AT156" s="245" t="s">
        <v>174</v>
      </c>
      <c r="AU156" s="245" t="s">
        <v>85</v>
      </c>
      <c r="AV156" s="11" t="s">
        <v>85</v>
      </c>
      <c r="AW156" s="11" t="s">
        <v>38</v>
      </c>
      <c r="AX156" s="11" t="s">
        <v>75</v>
      </c>
      <c r="AY156" s="245" t="s">
        <v>163</v>
      </c>
    </row>
    <row r="157" spans="2:51" s="11" customFormat="1" ht="13.5">
      <c r="B157" s="235"/>
      <c r="C157" s="236"/>
      <c r="D157" s="232" t="s">
        <v>174</v>
      </c>
      <c r="E157" s="237" t="s">
        <v>21</v>
      </c>
      <c r="F157" s="238" t="s">
        <v>281</v>
      </c>
      <c r="G157" s="236"/>
      <c r="H157" s="239">
        <v>2.073</v>
      </c>
      <c r="I157" s="240"/>
      <c r="J157" s="236"/>
      <c r="K157" s="236"/>
      <c r="L157" s="241"/>
      <c r="M157" s="242"/>
      <c r="N157" s="243"/>
      <c r="O157" s="243"/>
      <c r="P157" s="243"/>
      <c r="Q157" s="243"/>
      <c r="R157" s="243"/>
      <c r="S157" s="243"/>
      <c r="T157" s="244"/>
      <c r="AT157" s="245" t="s">
        <v>174</v>
      </c>
      <c r="AU157" s="245" t="s">
        <v>85</v>
      </c>
      <c r="AV157" s="11" t="s">
        <v>85</v>
      </c>
      <c r="AW157" s="11" t="s">
        <v>38</v>
      </c>
      <c r="AX157" s="11" t="s">
        <v>75</v>
      </c>
      <c r="AY157" s="245" t="s">
        <v>163</v>
      </c>
    </row>
    <row r="158" spans="2:51" s="12" customFormat="1" ht="13.5">
      <c r="B158" s="246"/>
      <c r="C158" s="247"/>
      <c r="D158" s="232" t="s">
        <v>174</v>
      </c>
      <c r="E158" s="248" t="s">
        <v>21</v>
      </c>
      <c r="F158" s="249" t="s">
        <v>194</v>
      </c>
      <c r="G158" s="247"/>
      <c r="H158" s="250">
        <v>8.638</v>
      </c>
      <c r="I158" s="251"/>
      <c r="J158" s="247"/>
      <c r="K158" s="247"/>
      <c r="L158" s="252"/>
      <c r="M158" s="253"/>
      <c r="N158" s="254"/>
      <c r="O158" s="254"/>
      <c r="P158" s="254"/>
      <c r="Q158" s="254"/>
      <c r="R158" s="254"/>
      <c r="S158" s="254"/>
      <c r="T158" s="255"/>
      <c r="AT158" s="256" t="s">
        <v>174</v>
      </c>
      <c r="AU158" s="256" t="s">
        <v>85</v>
      </c>
      <c r="AV158" s="12" t="s">
        <v>170</v>
      </c>
      <c r="AW158" s="12" t="s">
        <v>38</v>
      </c>
      <c r="AX158" s="12" t="s">
        <v>83</v>
      </c>
      <c r="AY158" s="256" t="s">
        <v>163</v>
      </c>
    </row>
    <row r="159" spans="2:65" s="1" customFormat="1" ht="16.5" customHeight="1">
      <c r="B159" s="45"/>
      <c r="C159" s="220" t="s">
        <v>282</v>
      </c>
      <c r="D159" s="220" t="s">
        <v>165</v>
      </c>
      <c r="E159" s="221" t="s">
        <v>283</v>
      </c>
      <c r="F159" s="222" t="s">
        <v>284</v>
      </c>
      <c r="G159" s="223" t="s">
        <v>189</v>
      </c>
      <c r="H159" s="224">
        <v>9.787</v>
      </c>
      <c r="I159" s="225"/>
      <c r="J159" s="226">
        <f>ROUND(I159*H159,2)</f>
        <v>0</v>
      </c>
      <c r="K159" s="222" t="s">
        <v>21</v>
      </c>
      <c r="L159" s="71"/>
      <c r="M159" s="227" t="s">
        <v>21</v>
      </c>
      <c r="N159" s="228" t="s">
        <v>48</v>
      </c>
      <c r="O159" s="46"/>
      <c r="P159" s="229">
        <f>O159*H159</f>
        <v>0</v>
      </c>
      <c r="Q159" s="229">
        <v>0</v>
      </c>
      <c r="R159" s="229">
        <f>Q159*H159</f>
        <v>0</v>
      </c>
      <c r="S159" s="229">
        <v>0</v>
      </c>
      <c r="T159" s="230">
        <f>S159*H159</f>
        <v>0</v>
      </c>
      <c r="AR159" s="23" t="s">
        <v>170</v>
      </c>
      <c r="AT159" s="23" t="s">
        <v>165</v>
      </c>
      <c r="AU159" s="23" t="s">
        <v>85</v>
      </c>
      <c r="AY159" s="23" t="s">
        <v>163</v>
      </c>
      <c r="BE159" s="231">
        <f>IF(N159="základní",J159,0)</f>
        <v>0</v>
      </c>
      <c r="BF159" s="231">
        <f>IF(N159="snížená",J159,0)</f>
        <v>0</v>
      </c>
      <c r="BG159" s="231">
        <f>IF(N159="zákl. přenesená",J159,0)</f>
        <v>0</v>
      </c>
      <c r="BH159" s="231">
        <f>IF(N159="sníž. přenesená",J159,0)</f>
        <v>0</v>
      </c>
      <c r="BI159" s="231">
        <f>IF(N159="nulová",J159,0)</f>
        <v>0</v>
      </c>
      <c r="BJ159" s="23" t="s">
        <v>170</v>
      </c>
      <c r="BK159" s="231">
        <f>ROUND(I159*H159,2)</f>
        <v>0</v>
      </c>
      <c r="BL159" s="23" t="s">
        <v>170</v>
      </c>
      <c r="BM159" s="23" t="s">
        <v>285</v>
      </c>
    </row>
    <row r="160" spans="2:51" s="13" customFormat="1" ht="13.5">
      <c r="B160" s="267"/>
      <c r="C160" s="268"/>
      <c r="D160" s="232" t="s">
        <v>174</v>
      </c>
      <c r="E160" s="269" t="s">
        <v>21</v>
      </c>
      <c r="F160" s="270" t="s">
        <v>286</v>
      </c>
      <c r="G160" s="268"/>
      <c r="H160" s="269" t="s">
        <v>21</v>
      </c>
      <c r="I160" s="271"/>
      <c r="J160" s="268"/>
      <c r="K160" s="268"/>
      <c r="L160" s="272"/>
      <c r="M160" s="273"/>
      <c r="N160" s="274"/>
      <c r="O160" s="274"/>
      <c r="P160" s="274"/>
      <c r="Q160" s="274"/>
      <c r="R160" s="274"/>
      <c r="S160" s="274"/>
      <c r="T160" s="275"/>
      <c r="AT160" s="276" t="s">
        <v>174</v>
      </c>
      <c r="AU160" s="276" t="s">
        <v>85</v>
      </c>
      <c r="AV160" s="13" t="s">
        <v>83</v>
      </c>
      <c r="AW160" s="13" t="s">
        <v>38</v>
      </c>
      <c r="AX160" s="13" t="s">
        <v>75</v>
      </c>
      <c r="AY160" s="276" t="s">
        <v>163</v>
      </c>
    </row>
    <row r="161" spans="2:51" s="11" customFormat="1" ht="13.5">
      <c r="B161" s="235"/>
      <c r="C161" s="236"/>
      <c r="D161" s="232" t="s">
        <v>174</v>
      </c>
      <c r="E161" s="237" t="s">
        <v>21</v>
      </c>
      <c r="F161" s="238" t="s">
        <v>287</v>
      </c>
      <c r="G161" s="236"/>
      <c r="H161" s="239">
        <v>0.456</v>
      </c>
      <c r="I161" s="240"/>
      <c r="J161" s="236"/>
      <c r="K161" s="236"/>
      <c r="L161" s="241"/>
      <c r="M161" s="242"/>
      <c r="N161" s="243"/>
      <c r="O161" s="243"/>
      <c r="P161" s="243"/>
      <c r="Q161" s="243"/>
      <c r="R161" s="243"/>
      <c r="S161" s="243"/>
      <c r="T161" s="244"/>
      <c r="AT161" s="245" t="s">
        <v>174</v>
      </c>
      <c r="AU161" s="245" t="s">
        <v>85</v>
      </c>
      <c r="AV161" s="11" t="s">
        <v>85</v>
      </c>
      <c r="AW161" s="11" t="s">
        <v>38</v>
      </c>
      <c r="AX161" s="11" t="s">
        <v>75</v>
      </c>
      <c r="AY161" s="245" t="s">
        <v>163</v>
      </c>
    </row>
    <row r="162" spans="2:51" s="13" customFormat="1" ht="13.5">
      <c r="B162" s="267"/>
      <c r="C162" s="268"/>
      <c r="D162" s="232" t="s">
        <v>174</v>
      </c>
      <c r="E162" s="269" t="s">
        <v>21</v>
      </c>
      <c r="F162" s="270" t="s">
        <v>288</v>
      </c>
      <c r="G162" s="268"/>
      <c r="H162" s="269" t="s">
        <v>21</v>
      </c>
      <c r="I162" s="271"/>
      <c r="J162" s="268"/>
      <c r="K162" s="268"/>
      <c r="L162" s="272"/>
      <c r="M162" s="273"/>
      <c r="N162" s="274"/>
      <c r="O162" s="274"/>
      <c r="P162" s="274"/>
      <c r="Q162" s="274"/>
      <c r="R162" s="274"/>
      <c r="S162" s="274"/>
      <c r="T162" s="275"/>
      <c r="AT162" s="276" t="s">
        <v>174</v>
      </c>
      <c r="AU162" s="276" t="s">
        <v>85</v>
      </c>
      <c r="AV162" s="13" t="s">
        <v>83</v>
      </c>
      <c r="AW162" s="13" t="s">
        <v>38</v>
      </c>
      <c r="AX162" s="13" t="s">
        <v>75</v>
      </c>
      <c r="AY162" s="276" t="s">
        <v>163</v>
      </c>
    </row>
    <row r="163" spans="2:51" s="11" customFormat="1" ht="13.5">
      <c r="B163" s="235"/>
      <c r="C163" s="236"/>
      <c r="D163" s="232" t="s">
        <v>174</v>
      </c>
      <c r="E163" s="237" t="s">
        <v>21</v>
      </c>
      <c r="F163" s="238" t="s">
        <v>289</v>
      </c>
      <c r="G163" s="236"/>
      <c r="H163" s="239">
        <v>1.783</v>
      </c>
      <c r="I163" s="240"/>
      <c r="J163" s="236"/>
      <c r="K163" s="236"/>
      <c r="L163" s="241"/>
      <c r="M163" s="242"/>
      <c r="N163" s="243"/>
      <c r="O163" s="243"/>
      <c r="P163" s="243"/>
      <c r="Q163" s="243"/>
      <c r="R163" s="243"/>
      <c r="S163" s="243"/>
      <c r="T163" s="244"/>
      <c r="AT163" s="245" t="s">
        <v>174</v>
      </c>
      <c r="AU163" s="245" t="s">
        <v>85</v>
      </c>
      <c r="AV163" s="11" t="s">
        <v>85</v>
      </c>
      <c r="AW163" s="11" t="s">
        <v>38</v>
      </c>
      <c r="AX163" s="11" t="s">
        <v>75</v>
      </c>
      <c r="AY163" s="245" t="s">
        <v>163</v>
      </c>
    </row>
    <row r="164" spans="2:51" s="11" customFormat="1" ht="13.5">
      <c r="B164" s="235"/>
      <c r="C164" s="236"/>
      <c r="D164" s="232" t="s">
        <v>174</v>
      </c>
      <c r="E164" s="237" t="s">
        <v>21</v>
      </c>
      <c r="F164" s="238" t="s">
        <v>290</v>
      </c>
      <c r="G164" s="236"/>
      <c r="H164" s="239">
        <v>0.681</v>
      </c>
      <c r="I164" s="240"/>
      <c r="J164" s="236"/>
      <c r="K164" s="236"/>
      <c r="L164" s="241"/>
      <c r="M164" s="242"/>
      <c r="N164" s="243"/>
      <c r="O164" s="243"/>
      <c r="P164" s="243"/>
      <c r="Q164" s="243"/>
      <c r="R164" s="243"/>
      <c r="S164" s="243"/>
      <c r="T164" s="244"/>
      <c r="AT164" s="245" t="s">
        <v>174</v>
      </c>
      <c r="AU164" s="245" t="s">
        <v>85</v>
      </c>
      <c r="AV164" s="11" t="s">
        <v>85</v>
      </c>
      <c r="AW164" s="11" t="s">
        <v>38</v>
      </c>
      <c r="AX164" s="11" t="s">
        <v>75</v>
      </c>
      <c r="AY164" s="245" t="s">
        <v>163</v>
      </c>
    </row>
    <row r="165" spans="2:51" s="11" customFormat="1" ht="13.5">
      <c r="B165" s="235"/>
      <c r="C165" s="236"/>
      <c r="D165" s="232" t="s">
        <v>174</v>
      </c>
      <c r="E165" s="237" t="s">
        <v>21</v>
      </c>
      <c r="F165" s="238" t="s">
        <v>291</v>
      </c>
      <c r="G165" s="236"/>
      <c r="H165" s="239">
        <v>2.614</v>
      </c>
      <c r="I165" s="240"/>
      <c r="J165" s="236"/>
      <c r="K165" s="236"/>
      <c r="L165" s="241"/>
      <c r="M165" s="242"/>
      <c r="N165" s="243"/>
      <c r="O165" s="243"/>
      <c r="P165" s="243"/>
      <c r="Q165" s="243"/>
      <c r="R165" s="243"/>
      <c r="S165" s="243"/>
      <c r="T165" s="244"/>
      <c r="AT165" s="245" t="s">
        <v>174</v>
      </c>
      <c r="AU165" s="245" t="s">
        <v>85</v>
      </c>
      <c r="AV165" s="11" t="s">
        <v>85</v>
      </c>
      <c r="AW165" s="11" t="s">
        <v>38</v>
      </c>
      <c r="AX165" s="11" t="s">
        <v>75</v>
      </c>
      <c r="AY165" s="245" t="s">
        <v>163</v>
      </c>
    </row>
    <row r="166" spans="2:51" s="13" customFormat="1" ht="13.5">
      <c r="B166" s="267"/>
      <c r="C166" s="268"/>
      <c r="D166" s="232" t="s">
        <v>174</v>
      </c>
      <c r="E166" s="269" t="s">
        <v>21</v>
      </c>
      <c r="F166" s="270" t="s">
        <v>292</v>
      </c>
      <c r="G166" s="268"/>
      <c r="H166" s="269" t="s">
        <v>21</v>
      </c>
      <c r="I166" s="271"/>
      <c r="J166" s="268"/>
      <c r="K166" s="268"/>
      <c r="L166" s="272"/>
      <c r="M166" s="273"/>
      <c r="N166" s="274"/>
      <c r="O166" s="274"/>
      <c r="P166" s="274"/>
      <c r="Q166" s="274"/>
      <c r="R166" s="274"/>
      <c r="S166" s="274"/>
      <c r="T166" s="275"/>
      <c r="AT166" s="276" t="s">
        <v>174</v>
      </c>
      <c r="AU166" s="276" t="s">
        <v>85</v>
      </c>
      <c r="AV166" s="13" t="s">
        <v>83</v>
      </c>
      <c r="AW166" s="13" t="s">
        <v>38</v>
      </c>
      <c r="AX166" s="13" t="s">
        <v>75</v>
      </c>
      <c r="AY166" s="276" t="s">
        <v>163</v>
      </c>
    </row>
    <row r="167" spans="2:51" s="11" customFormat="1" ht="13.5">
      <c r="B167" s="235"/>
      <c r="C167" s="236"/>
      <c r="D167" s="232" t="s">
        <v>174</v>
      </c>
      <c r="E167" s="237" t="s">
        <v>21</v>
      </c>
      <c r="F167" s="238" t="s">
        <v>293</v>
      </c>
      <c r="G167" s="236"/>
      <c r="H167" s="239">
        <v>1.773</v>
      </c>
      <c r="I167" s="240"/>
      <c r="J167" s="236"/>
      <c r="K167" s="236"/>
      <c r="L167" s="241"/>
      <c r="M167" s="242"/>
      <c r="N167" s="243"/>
      <c r="O167" s="243"/>
      <c r="P167" s="243"/>
      <c r="Q167" s="243"/>
      <c r="R167" s="243"/>
      <c r="S167" s="243"/>
      <c r="T167" s="244"/>
      <c r="AT167" s="245" t="s">
        <v>174</v>
      </c>
      <c r="AU167" s="245" t="s">
        <v>85</v>
      </c>
      <c r="AV167" s="11" t="s">
        <v>85</v>
      </c>
      <c r="AW167" s="11" t="s">
        <v>38</v>
      </c>
      <c r="AX167" s="11" t="s">
        <v>75</v>
      </c>
      <c r="AY167" s="245" t="s">
        <v>163</v>
      </c>
    </row>
    <row r="168" spans="2:51" s="11" customFormat="1" ht="13.5">
      <c r="B168" s="235"/>
      <c r="C168" s="236"/>
      <c r="D168" s="232" t="s">
        <v>174</v>
      </c>
      <c r="E168" s="237" t="s">
        <v>21</v>
      </c>
      <c r="F168" s="238" t="s">
        <v>294</v>
      </c>
      <c r="G168" s="236"/>
      <c r="H168" s="239">
        <v>0.015</v>
      </c>
      <c r="I168" s="240"/>
      <c r="J168" s="236"/>
      <c r="K168" s="236"/>
      <c r="L168" s="241"/>
      <c r="M168" s="242"/>
      <c r="N168" s="243"/>
      <c r="O168" s="243"/>
      <c r="P168" s="243"/>
      <c r="Q168" s="243"/>
      <c r="R168" s="243"/>
      <c r="S168" s="243"/>
      <c r="T168" s="244"/>
      <c r="AT168" s="245" t="s">
        <v>174</v>
      </c>
      <c r="AU168" s="245" t="s">
        <v>85</v>
      </c>
      <c r="AV168" s="11" t="s">
        <v>85</v>
      </c>
      <c r="AW168" s="11" t="s">
        <v>38</v>
      </c>
      <c r="AX168" s="11" t="s">
        <v>75</v>
      </c>
      <c r="AY168" s="245" t="s">
        <v>163</v>
      </c>
    </row>
    <row r="169" spans="2:51" s="11" customFormat="1" ht="13.5">
      <c r="B169" s="235"/>
      <c r="C169" s="236"/>
      <c r="D169" s="232" t="s">
        <v>174</v>
      </c>
      <c r="E169" s="237" t="s">
        <v>21</v>
      </c>
      <c r="F169" s="238" t="s">
        <v>295</v>
      </c>
      <c r="G169" s="236"/>
      <c r="H169" s="239">
        <v>2.405</v>
      </c>
      <c r="I169" s="240"/>
      <c r="J169" s="236"/>
      <c r="K169" s="236"/>
      <c r="L169" s="241"/>
      <c r="M169" s="242"/>
      <c r="N169" s="243"/>
      <c r="O169" s="243"/>
      <c r="P169" s="243"/>
      <c r="Q169" s="243"/>
      <c r="R169" s="243"/>
      <c r="S169" s="243"/>
      <c r="T169" s="244"/>
      <c r="AT169" s="245" t="s">
        <v>174</v>
      </c>
      <c r="AU169" s="245" t="s">
        <v>85</v>
      </c>
      <c r="AV169" s="11" t="s">
        <v>85</v>
      </c>
      <c r="AW169" s="11" t="s">
        <v>38</v>
      </c>
      <c r="AX169" s="11" t="s">
        <v>75</v>
      </c>
      <c r="AY169" s="245" t="s">
        <v>163</v>
      </c>
    </row>
    <row r="170" spans="2:51" s="11" customFormat="1" ht="13.5">
      <c r="B170" s="235"/>
      <c r="C170" s="236"/>
      <c r="D170" s="232" t="s">
        <v>174</v>
      </c>
      <c r="E170" s="237" t="s">
        <v>21</v>
      </c>
      <c r="F170" s="238" t="s">
        <v>296</v>
      </c>
      <c r="G170" s="236"/>
      <c r="H170" s="239">
        <v>0.06</v>
      </c>
      <c r="I170" s="240"/>
      <c r="J170" s="236"/>
      <c r="K170" s="236"/>
      <c r="L170" s="241"/>
      <c r="M170" s="242"/>
      <c r="N170" s="243"/>
      <c r="O170" s="243"/>
      <c r="P170" s="243"/>
      <c r="Q170" s="243"/>
      <c r="R170" s="243"/>
      <c r="S170" s="243"/>
      <c r="T170" s="244"/>
      <c r="AT170" s="245" t="s">
        <v>174</v>
      </c>
      <c r="AU170" s="245" t="s">
        <v>85</v>
      </c>
      <c r="AV170" s="11" t="s">
        <v>85</v>
      </c>
      <c r="AW170" s="11" t="s">
        <v>38</v>
      </c>
      <c r="AX170" s="11" t="s">
        <v>75</v>
      </c>
      <c r="AY170" s="245" t="s">
        <v>163</v>
      </c>
    </row>
    <row r="171" spans="2:51" s="12" customFormat="1" ht="13.5">
      <c r="B171" s="246"/>
      <c r="C171" s="247"/>
      <c r="D171" s="232" t="s">
        <v>174</v>
      </c>
      <c r="E171" s="248" t="s">
        <v>21</v>
      </c>
      <c r="F171" s="249" t="s">
        <v>194</v>
      </c>
      <c r="G171" s="247"/>
      <c r="H171" s="250">
        <v>9.787</v>
      </c>
      <c r="I171" s="251"/>
      <c r="J171" s="247"/>
      <c r="K171" s="247"/>
      <c r="L171" s="252"/>
      <c r="M171" s="253"/>
      <c r="N171" s="254"/>
      <c r="O171" s="254"/>
      <c r="P171" s="254"/>
      <c r="Q171" s="254"/>
      <c r="R171" s="254"/>
      <c r="S171" s="254"/>
      <c r="T171" s="255"/>
      <c r="AT171" s="256" t="s">
        <v>174</v>
      </c>
      <c r="AU171" s="256" t="s">
        <v>85</v>
      </c>
      <c r="AV171" s="12" t="s">
        <v>170</v>
      </c>
      <c r="AW171" s="12" t="s">
        <v>38</v>
      </c>
      <c r="AX171" s="12" t="s">
        <v>83</v>
      </c>
      <c r="AY171" s="256" t="s">
        <v>163</v>
      </c>
    </row>
    <row r="172" spans="2:65" s="1" customFormat="1" ht="51" customHeight="1">
      <c r="B172" s="45"/>
      <c r="C172" s="220" t="s">
        <v>297</v>
      </c>
      <c r="D172" s="220" t="s">
        <v>165</v>
      </c>
      <c r="E172" s="221" t="s">
        <v>298</v>
      </c>
      <c r="F172" s="222" t="s">
        <v>299</v>
      </c>
      <c r="G172" s="223" t="s">
        <v>168</v>
      </c>
      <c r="H172" s="224">
        <v>1.04</v>
      </c>
      <c r="I172" s="225"/>
      <c r="J172" s="226">
        <f>ROUND(I172*H172,2)</f>
        <v>0</v>
      </c>
      <c r="K172" s="222" t="s">
        <v>169</v>
      </c>
      <c r="L172" s="71"/>
      <c r="M172" s="227" t="s">
        <v>21</v>
      </c>
      <c r="N172" s="228" t="s">
        <v>48</v>
      </c>
      <c r="O172" s="46"/>
      <c r="P172" s="229">
        <f>O172*H172</f>
        <v>0</v>
      </c>
      <c r="Q172" s="229">
        <v>0.21172</v>
      </c>
      <c r="R172" s="229">
        <f>Q172*H172</f>
        <v>0.2201888</v>
      </c>
      <c r="S172" s="229">
        <v>0</v>
      </c>
      <c r="T172" s="230">
        <f>S172*H172</f>
        <v>0</v>
      </c>
      <c r="AR172" s="23" t="s">
        <v>170</v>
      </c>
      <c r="AT172" s="23" t="s">
        <v>165</v>
      </c>
      <c r="AU172" s="23" t="s">
        <v>85</v>
      </c>
      <c r="AY172" s="23" t="s">
        <v>163</v>
      </c>
      <c r="BE172" s="231">
        <f>IF(N172="základní",J172,0)</f>
        <v>0</v>
      </c>
      <c r="BF172" s="231">
        <f>IF(N172="snížená",J172,0)</f>
        <v>0</v>
      </c>
      <c r="BG172" s="231">
        <f>IF(N172="zákl. přenesená",J172,0)</f>
        <v>0</v>
      </c>
      <c r="BH172" s="231">
        <f>IF(N172="sníž. přenesená",J172,0)</f>
        <v>0</v>
      </c>
      <c r="BI172" s="231">
        <f>IF(N172="nulová",J172,0)</f>
        <v>0</v>
      </c>
      <c r="BJ172" s="23" t="s">
        <v>170</v>
      </c>
      <c r="BK172" s="231">
        <f>ROUND(I172*H172,2)</f>
        <v>0</v>
      </c>
      <c r="BL172" s="23" t="s">
        <v>170</v>
      </c>
      <c r="BM172" s="23" t="s">
        <v>300</v>
      </c>
    </row>
    <row r="173" spans="2:51" s="11" customFormat="1" ht="13.5">
      <c r="B173" s="235"/>
      <c r="C173" s="236"/>
      <c r="D173" s="232" t="s">
        <v>174</v>
      </c>
      <c r="E173" s="237" t="s">
        <v>21</v>
      </c>
      <c r="F173" s="238" t="s">
        <v>301</v>
      </c>
      <c r="G173" s="236"/>
      <c r="H173" s="239">
        <v>1.04</v>
      </c>
      <c r="I173" s="240"/>
      <c r="J173" s="236"/>
      <c r="K173" s="236"/>
      <c r="L173" s="241"/>
      <c r="M173" s="242"/>
      <c r="N173" s="243"/>
      <c r="O173" s="243"/>
      <c r="P173" s="243"/>
      <c r="Q173" s="243"/>
      <c r="R173" s="243"/>
      <c r="S173" s="243"/>
      <c r="T173" s="244"/>
      <c r="AT173" s="245" t="s">
        <v>174</v>
      </c>
      <c r="AU173" s="245" t="s">
        <v>85</v>
      </c>
      <c r="AV173" s="11" t="s">
        <v>85</v>
      </c>
      <c r="AW173" s="11" t="s">
        <v>38</v>
      </c>
      <c r="AX173" s="11" t="s">
        <v>75</v>
      </c>
      <c r="AY173" s="245" t="s">
        <v>163</v>
      </c>
    </row>
    <row r="174" spans="2:51" s="12" customFormat="1" ht="13.5">
      <c r="B174" s="246"/>
      <c r="C174" s="247"/>
      <c r="D174" s="232" t="s">
        <v>174</v>
      </c>
      <c r="E174" s="248" t="s">
        <v>21</v>
      </c>
      <c r="F174" s="249" t="s">
        <v>194</v>
      </c>
      <c r="G174" s="247"/>
      <c r="H174" s="250">
        <v>1.04</v>
      </c>
      <c r="I174" s="251"/>
      <c r="J174" s="247"/>
      <c r="K174" s="247"/>
      <c r="L174" s="252"/>
      <c r="M174" s="253"/>
      <c r="N174" s="254"/>
      <c r="O174" s="254"/>
      <c r="P174" s="254"/>
      <c r="Q174" s="254"/>
      <c r="R174" s="254"/>
      <c r="S174" s="254"/>
      <c r="T174" s="255"/>
      <c r="AT174" s="256" t="s">
        <v>174</v>
      </c>
      <c r="AU174" s="256" t="s">
        <v>85</v>
      </c>
      <c r="AV174" s="12" t="s">
        <v>170</v>
      </c>
      <c r="AW174" s="12" t="s">
        <v>38</v>
      </c>
      <c r="AX174" s="12" t="s">
        <v>83</v>
      </c>
      <c r="AY174" s="256" t="s">
        <v>163</v>
      </c>
    </row>
    <row r="175" spans="2:65" s="1" customFormat="1" ht="25.5" customHeight="1">
      <c r="B175" s="45"/>
      <c r="C175" s="220" t="s">
        <v>9</v>
      </c>
      <c r="D175" s="220" t="s">
        <v>165</v>
      </c>
      <c r="E175" s="221" t="s">
        <v>302</v>
      </c>
      <c r="F175" s="222" t="s">
        <v>303</v>
      </c>
      <c r="G175" s="223" t="s">
        <v>183</v>
      </c>
      <c r="H175" s="224">
        <v>12</v>
      </c>
      <c r="I175" s="225"/>
      <c r="J175" s="226">
        <f>ROUND(I175*H175,2)</f>
        <v>0</v>
      </c>
      <c r="K175" s="222" t="s">
        <v>169</v>
      </c>
      <c r="L175" s="71"/>
      <c r="M175" s="227" t="s">
        <v>21</v>
      </c>
      <c r="N175" s="228" t="s">
        <v>48</v>
      </c>
      <c r="O175" s="46"/>
      <c r="P175" s="229">
        <f>O175*H175</f>
        <v>0</v>
      </c>
      <c r="Q175" s="229">
        <v>0.06326</v>
      </c>
      <c r="R175" s="229">
        <f>Q175*H175</f>
        <v>0.75912</v>
      </c>
      <c r="S175" s="229">
        <v>0</v>
      </c>
      <c r="T175" s="230">
        <f>S175*H175</f>
        <v>0</v>
      </c>
      <c r="AR175" s="23" t="s">
        <v>170</v>
      </c>
      <c r="AT175" s="23" t="s">
        <v>165</v>
      </c>
      <c r="AU175" s="23" t="s">
        <v>85</v>
      </c>
      <c r="AY175" s="23" t="s">
        <v>163</v>
      </c>
      <c r="BE175" s="231">
        <f>IF(N175="základní",J175,0)</f>
        <v>0</v>
      </c>
      <c r="BF175" s="231">
        <f>IF(N175="snížená",J175,0)</f>
        <v>0</v>
      </c>
      <c r="BG175" s="231">
        <f>IF(N175="zákl. přenesená",J175,0)</f>
        <v>0</v>
      </c>
      <c r="BH175" s="231">
        <f>IF(N175="sníž. přenesená",J175,0)</f>
        <v>0</v>
      </c>
      <c r="BI175" s="231">
        <f>IF(N175="nulová",J175,0)</f>
        <v>0</v>
      </c>
      <c r="BJ175" s="23" t="s">
        <v>170</v>
      </c>
      <c r="BK175" s="231">
        <f>ROUND(I175*H175,2)</f>
        <v>0</v>
      </c>
      <c r="BL175" s="23" t="s">
        <v>170</v>
      </c>
      <c r="BM175" s="23" t="s">
        <v>304</v>
      </c>
    </row>
    <row r="176" spans="2:47" s="1" customFormat="1" ht="13.5">
      <c r="B176" s="45"/>
      <c r="C176" s="73"/>
      <c r="D176" s="232" t="s">
        <v>172</v>
      </c>
      <c r="E176" s="73"/>
      <c r="F176" s="233" t="s">
        <v>305</v>
      </c>
      <c r="G176" s="73"/>
      <c r="H176" s="73"/>
      <c r="I176" s="190"/>
      <c r="J176" s="73"/>
      <c r="K176" s="73"/>
      <c r="L176" s="71"/>
      <c r="M176" s="234"/>
      <c r="N176" s="46"/>
      <c r="O176" s="46"/>
      <c r="P176" s="46"/>
      <c r="Q176" s="46"/>
      <c r="R176" s="46"/>
      <c r="S176" s="46"/>
      <c r="T176" s="94"/>
      <c r="AT176" s="23" t="s">
        <v>172</v>
      </c>
      <c r="AU176" s="23" t="s">
        <v>85</v>
      </c>
    </row>
    <row r="177" spans="2:65" s="1" customFormat="1" ht="25.5" customHeight="1">
      <c r="B177" s="45"/>
      <c r="C177" s="220" t="s">
        <v>306</v>
      </c>
      <c r="D177" s="220" t="s">
        <v>165</v>
      </c>
      <c r="E177" s="221" t="s">
        <v>307</v>
      </c>
      <c r="F177" s="222" t="s">
        <v>308</v>
      </c>
      <c r="G177" s="223" t="s">
        <v>253</v>
      </c>
      <c r="H177" s="224">
        <v>0.112</v>
      </c>
      <c r="I177" s="225"/>
      <c r="J177" s="226">
        <f>ROUND(I177*H177,2)</f>
        <v>0</v>
      </c>
      <c r="K177" s="222" t="s">
        <v>169</v>
      </c>
      <c r="L177" s="71"/>
      <c r="M177" s="227" t="s">
        <v>21</v>
      </c>
      <c r="N177" s="228" t="s">
        <v>48</v>
      </c>
      <c r="O177" s="46"/>
      <c r="P177" s="229">
        <f>O177*H177</f>
        <v>0</v>
      </c>
      <c r="Q177" s="229">
        <v>0.01709</v>
      </c>
      <c r="R177" s="229">
        <f>Q177*H177</f>
        <v>0.00191408</v>
      </c>
      <c r="S177" s="229">
        <v>0</v>
      </c>
      <c r="T177" s="230">
        <f>S177*H177</f>
        <v>0</v>
      </c>
      <c r="AR177" s="23" t="s">
        <v>170</v>
      </c>
      <c r="AT177" s="23" t="s">
        <v>165</v>
      </c>
      <c r="AU177" s="23" t="s">
        <v>85</v>
      </c>
      <c r="AY177" s="23" t="s">
        <v>163</v>
      </c>
      <c r="BE177" s="231">
        <f>IF(N177="základní",J177,0)</f>
        <v>0</v>
      </c>
      <c r="BF177" s="231">
        <f>IF(N177="snížená",J177,0)</f>
        <v>0</v>
      </c>
      <c r="BG177" s="231">
        <f>IF(N177="zákl. přenesená",J177,0)</f>
        <v>0</v>
      </c>
      <c r="BH177" s="231">
        <f>IF(N177="sníž. přenesená",J177,0)</f>
        <v>0</v>
      </c>
      <c r="BI177" s="231">
        <f>IF(N177="nulová",J177,0)</f>
        <v>0</v>
      </c>
      <c r="BJ177" s="23" t="s">
        <v>170</v>
      </c>
      <c r="BK177" s="231">
        <f>ROUND(I177*H177,2)</f>
        <v>0</v>
      </c>
      <c r="BL177" s="23" t="s">
        <v>170</v>
      </c>
      <c r="BM177" s="23" t="s">
        <v>309</v>
      </c>
    </row>
    <row r="178" spans="2:47" s="1" customFormat="1" ht="13.5">
      <c r="B178" s="45"/>
      <c r="C178" s="73"/>
      <c r="D178" s="232" t="s">
        <v>172</v>
      </c>
      <c r="E178" s="73"/>
      <c r="F178" s="233" t="s">
        <v>310</v>
      </c>
      <c r="G178" s="73"/>
      <c r="H178" s="73"/>
      <c r="I178" s="190"/>
      <c r="J178" s="73"/>
      <c r="K178" s="73"/>
      <c r="L178" s="71"/>
      <c r="M178" s="234"/>
      <c r="N178" s="46"/>
      <c r="O178" s="46"/>
      <c r="P178" s="46"/>
      <c r="Q178" s="46"/>
      <c r="R178" s="46"/>
      <c r="S178" s="46"/>
      <c r="T178" s="94"/>
      <c r="AT178" s="23" t="s">
        <v>172</v>
      </c>
      <c r="AU178" s="23" t="s">
        <v>85</v>
      </c>
    </row>
    <row r="179" spans="2:51" s="11" customFormat="1" ht="13.5">
      <c r="B179" s="235"/>
      <c r="C179" s="236"/>
      <c r="D179" s="232" t="s">
        <v>174</v>
      </c>
      <c r="E179" s="237" t="s">
        <v>21</v>
      </c>
      <c r="F179" s="238" t="s">
        <v>311</v>
      </c>
      <c r="G179" s="236"/>
      <c r="H179" s="239">
        <v>0.086</v>
      </c>
      <c r="I179" s="240"/>
      <c r="J179" s="236"/>
      <c r="K179" s="236"/>
      <c r="L179" s="241"/>
      <c r="M179" s="242"/>
      <c r="N179" s="243"/>
      <c r="O179" s="243"/>
      <c r="P179" s="243"/>
      <c r="Q179" s="243"/>
      <c r="R179" s="243"/>
      <c r="S179" s="243"/>
      <c r="T179" s="244"/>
      <c r="AT179" s="245" t="s">
        <v>174</v>
      </c>
      <c r="AU179" s="245" t="s">
        <v>85</v>
      </c>
      <c r="AV179" s="11" t="s">
        <v>85</v>
      </c>
      <c r="AW179" s="11" t="s">
        <v>38</v>
      </c>
      <c r="AX179" s="11" t="s">
        <v>75</v>
      </c>
      <c r="AY179" s="245" t="s">
        <v>163</v>
      </c>
    </row>
    <row r="180" spans="2:51" s="11" customFormat="1" ht="13.5">
      <c r="B180" s="235"/>
      <c r="C180" s="236"/>
      <c r="D180" s="232" t="s">
        <v>174</v>
      </c>
      <c r="E180" s="237" t="s">
        <v>21</v>
      </c>
      <c r="F180" s="238" t="s">
        <v>312</v>
      </c>
      <c r="G180" s="236"/>
      <c r="H180" s="239">
        <v>0.026</v>
      </c>
      <c r="I180" s="240"/>
      <c r="J180" s="236"/>
      <c r="K180" s="236"/>
      <c r="L180" s="241"/>
      <c r="M180" s="242"/>
      <c r="N180" s="243"/>
      <c r="O180" s="243"/>
      <c r="P180" s="243"/>
      <c r="Q180" s="243"/>
      <c r="R180" s="243"/>
      <c r="S180" s="243"/>
      <c r="T180" s="244"/>
      <c r="AT180" s="245" t="s">
        <v>174</v>
      </c>
      <c r="AU180" s="245" t="s">
        <v>85</v>
      </c>
      <c r="AV180" s="11" t="s">
        <v>85</v>
      </c>
      <c r="AW180" s="11" t="s">
        <v>38</v>
      </c>
      <c r="AX180" s="11" t="s">
        <v>75</v>
      </c>
      <c r="AY180" s="245" t="s">
        <v>163</v>
      </c>
    </row>
    <row r="181" spans="2:51" s="12" customFormat="1" ht="13.5">
      <c r="B181" s="246"/>
      <c r="C181" s="247"/>
      <c r="D181" s="232" t="s">
        <v>174</v>
      </c>
      <c r="E181" s="248" t="s">
        <v>21</v>
      </c>
      <c r="F181" s="249" t="s">
        <v>194</v>
      </c>
      <c r="G181" s="247"/>
      <c r="H181" s="250">
        <v>0.112</v>
      </c>
      <c r="I181" s="251"/>
      <c r="J181" s="247"/>
      <c r="K181" s="247"/>
      <c r="L181" s="252"/>
      <c r="M181" s="253"/>
      <c r="N181" s="254"/>
      <c r="O181" s="254"/>
      <c r="P181" s="254"/>
      <c r="Q181" s="254"/>
      <c r="R181" s="254"/>
      <c r="S181" s="254"/>
      <c r="T181" s="255"/>
      <c r="AT181" s="256" t="s">
        <v>174</v>
      </c>
      <c r="AU181" s="256" t="s">
        <v>85</v>
      </c>
      <c r="AV181" s="12" t="s">
        <v>170</v>
      </c>
      <c r="AW181" s="12" t="s">
        <v>38</v>
      </c>
      <c r="AX181" s="12" t="s">
        <v>83</v>
      </c>
      <c r="AY181" s="256" t="s">
        <v>163</v>
      </c>
    </row>
    <row r="182" spans="2:65" s="1" customFormat="1" ht="16.5" customHeight="1">
      <c r="B182" s="45"/>
      <c r="C182" s="257" t="s">
        <v>313</v>
      </c>
      <c r="D182" s="257" t="s">
        <v>221</v>
      </c>
      <c r="E182" s="258" t="s">
        <v>314</v>
      </c>
      <c r="F182" s="259" t="s">
        <v>315</v>
      </c>
      <c r="G182" s="260" t="s">
        <v>253</v>
      </c>
      <c r="H182" s="261">
        <v>0.112</v>
      </c>
      <c r="I182" s="262"/>
      <c r="J182" s="263">
        <f>ROUND(I182*H182,2)</f>
        <v>0</v>
      </c>
      <c r="K182" s="259" t="s">
        <v>169</v>
      </c>
      <c r="L182" s="264"/>
      <c r="M182" s="265" t="s">
        <v>21</v>
      </c>
      <c r="N182" s="266" t="s">
        <v>48</v>
      </c>
      <c r="O182" s="46"/>
      <c r="P182" s="229">
        <f>O182*H182</f>
        <v>0</v>
      </c>
      <c r="Q182" s="229">
        <v>1</v>
      </c>
      <c r="R182" s="229">
        <f>Q182*H182</f>
        <v>0.112</v>
      </c>
      <c r="S182" s="229">
        <v>0</v>
      </c>
      <c r="T182" s="230">
        <f>S182*H182</f>
        <v>0</v>
      </c>
      <c r="AR182" s="23" t="s">
        <v>214</v>
      </c>
      <c r="AT182" s="23" t="s">
        <v>221</v>
      </c>
      <c r="AU182" s="23" t="s">
        <v>85</v>
      </c>
      <c r="AY182" s="23" t="s">
        <v>163</v>
      </c>
      <c r="BE182" s="231">
        <f>IF(N182="základní",J182,0)</f>
        <v>0</v>
      </c>
      <c r="BF182" s="231">
        <f>IF(N182="snížená",J182,0)</f>
        <v>0</v>
      </c>
      <c r="BG182" s="231">
        <f>IF(N182="zákl. přenesená",J182,0)</f>
        <v>0</v>
      </c>
      <c r="BH182" s="231">
        <f>IF(N182="sníž. přenesená",J182,0)</f>
        <v>0</v>
      </c>
      <c r="BI182" s="231">
        <f>IF(N182="nulová",J182,0)</f>
        <v>0</v>
      </c>
      <c r="BJ182" s="23" t="s">
        <v>170</v>
      </c>
      <c r="BK182" s="231">
        <f>ROUND(I182*H182,2)</f>
        <v>0</v>
      </c>
      <c r="BL182" s="23" t="s">
        <v>170</v>
      </c>
      <c r="BM182" s="23" t="s">
        <v>316</v>
      </c>
    </row>
    <row r="183" spans="2:65" s="1" customFormat="1" ht="25.5" customHeight="1">
      <c r="B183" s="45"/>
      <c r="C183" s="220" t="s">
        <v>317</v>
      </c>
      <c r="D183" s="220" t="s">
        <v>165</v>
      </c>
      <c r="E183" s="221" t="s">
        <v>318</v>
      </c>
      <c r="F183" s="222" t="s">
        <v>319</v>
      </c>
      <c r="G183" s="223" t="s">
        <v>168</v>
      </c>
      <c r="H183" s="224">
        <v>1.1</v>
      </c>
      <c r="I183" s="225"/>
      <c r="J183" s="226">
        <f>ROUND(I183*H183,2)</f>
        <v>0</v>
      </c>
      <c r="K183" s="222" t="s">
        <v>169</v>
      </c>
      <c r="L183" s="71"/>
      <c r="M183" s="227" t="s">
        <v>21</v>
      </c>
      <c r="N183" s="228" t="s">
        <v>48</v>
      </c>
      <c r="O183" s="46"/>
      <c r="P183" s="229">
        <f>O183*H183</f>
        <v>0</v>
      </c>
      <c r="Q183" s="229">
        <v>0.17818</v>
      </c>
      <c r="R183" s="229">
        <f>Q183*H183</f>
        <v>0.19599800000000003</v>
      </c>
      <c r="S183" s="229">
        <v>0</v>
      </c>
      <c r="T183" s="230">
        <f>S183*H183</f>
        <v>0</v>
      </c>
      <c r="AR183" s="23" t="s">
        <v>170</v>
      </c>
      <c r="AT183" s="23" t="s">
        <v>165</v>
      </c>
      <c r="AU183" s="23" t="s">
        <v>85</v>
      </c>
      <c r="AY183" s="23" t="s">
        <v>163</v>
      </c>
      <c r="BE183" s="231">
        <f>IF(N183="základní",J183,0)</f>
        <v>0</v>
      </c>
      <c r="BF183" s="231">
        <f>IF(N183="snížená",J183,0)</f>
        <v>0</v>
      </c>
      <c r="BG183" s="231">
        <f>IF(N183="zákl. přenesená",J183,0)</f>
        <v>0</v>
      </c>
      <c r="BH183" s="231">
        <f>IF(N183="sníž. přenesená",J183,0)</f>
        <v>0</v>
      </c>
      <c r="BI183" s="231">
        <f>IF(N183="nulová",J183,0)</f>
        <v>0</v>
      </c>
      <c r="BJ183" s="23" t="s">
        <v>170</v>
      </c>
      <c r="BK183" s="231">
        <f>ROUND(I183*H183,2)</f>
        <v>0</v>
      </c>
      <c r="BL183" s="23" t="s">
        <v>170</v>
      </c>
      <c r="BM183" s="23" t="s">
        <v>320</v>
      </c>
    </row>
    <row r="184" spans="2:51" s="11" customFormat="1" ht="13.5">
      <c r="B184" s="235"/>
      <c r="C184" s="236"/>
      <c r="D184" s="232" t="s">
        <v>174</v>
      </c>
      <c r="E184" s="237" t="s">
        <v>21</v>
      </c>
      <c r="F184" s="238" t="s">
        <v>321</v>
      </c>
      <c r="G184" s="236"/>
      <c r="H184" s="239">
        <v>1.1</v>
      </c>
      <c r="I184" s="240"/>
      <c r="J184" s="236"/>
      <c r="K184" s="236"/>
      <c r="L184" s="241"/>
      <c r="M184" s="242"/>
      <c r="N184" s="243"/>
      <c r="O184" s="243"/>
      <c r="P184" s="243"/>
      <c r="Q184" s="243"/>
      <c r="R184" s="243"/>
      <c r="S184" s="243"/>
      <c r="T184" s="244"/>
      <c r="AT184" s="245" t="s">
        <v>174</v>
      </c>
      <c r="AU184" s="245" t="s">
        <v>85</v>
      </c>
      <c r="AV184" s="11" t="s">
        <v>85</v>
      </c>
      <c r="AW184" s="11" t="s">
        <v>38</v>
      </c>
      <c r="AX184" s="11" t="s">
        <v>83</v>
      </c>
      <c r="AY184" s="245" t="s">
        <v>163</v>
      </c>
    </row>
    <row r="185" spans="2:63" s="10" customFormat="1" ht="29.85" customHeight="1">
      <c r="B185" s="204"/>
      <c r="C185" s="205"/>
      <c r="D185" s="206" t="s">
        <v>74</v>
      </c>
      <c r="E185" s="218" t="s">
        <v>170</v>
      </c>
      <c r="F185" s="218" t="s">
        <v>322</v>
      </c>
      <c r="G185" s="205"/>
      <c r="H185" s="205"/>
      <c r="I185" s="208"/>
      <c r="J185" s="219">
        <f>BK185</f>
        <v>0</v>
      </c>
      <c r="K185" s="205"/>
      <c r="L185" s="210"/>
      <c r="M185" s="211"/>
      <c r="N185" s="212"/>
      <c r="O185" s="212"/>
      <c r="P185" s="213">
        <f>SUM(P186:P198)</f>
        <v>0</v>
      </c>
      <c r="Q185" s="212"/>
      <c r="R185" s="213">
        <f>SUM(R186:R198)</f>
        <v>1.8817125899999998</v>
      </c>
      <c r="S185" s="212"/>
      <c r="T185" s="214">
        <f>SUM(T186:T198)</f>
        <v>0</v>
      </c>
      <c r="AR185" s="215" t="s">
        <v>83</v>
      </c>
      <c r="AT185" s="216" t="s">
        <v>74</v>
      </c>
      <c r="AU185" s="216" t="s">
        <v>83</v>
      </c>
      <c r="AY185" s="215" t="s">
        <v>163</v>
      </c>
      <c r="BK185" s="217">
        <f>SUM(BK186:BK198)</f>
        <v>0</v>
      </c>
    </row>
    <row r="186" spans="2:65" s="1" customFormat="1" ht="25.5" customHeight="1">
      <c r="B186" s="45"/>
      <c r="C186" s="220" t="s">
        <v>323</v>
      </c>
      <c r="D186" s="220" t="s">
        <v>165</v>
      </c>
      <c r="E186" s="221" t="s">
        <v>324</v>
      </c>
      <c r="F186" s="222" t="s">
        <v>325</v>
      </c>
      <c r="G186" s="223" t="s">
        <v>189</v>
      </c>
      <c r="H186" s="224">
        <v>0.765</v>
      </c>
      <c r="I186" s="225"/>
      <c r="J186" s="226">
        <f>ROUND(I186*H186,2)</f>
        <v>0</v>
      </c>
      <c r="K186" s="222" t="s">
        <v>169</v>
      </c>
      <c r="L186" s="71"/>
      <c r="M186" s="227" t="s">
        <v>21</v>
      </c>
      <c r="N186" s="228" t="s">
        <v>48</v>
      </c>
      <c r="O186" s="46"/>
      <c r="P186" s="229">
        <f>O186*H186</f>
        <v>0</v>
      </c>
      <c r="Q186" s="229">
        <v>2.25642</v>
      </c>
      <c r="R186" s="229">
        <f>Q186*H186</f>
        <v>1.7261613</v>
      </c>
      <c r="S186" s="229">
        <v>0</v>
      </c>
      <c r="T186" s="230">
        <f>S186*H186</f>
        <v>0</v>
      </c>
      <c r="AR186" s="23" t="s">
        <v>170</v>
      </c>
      <c r="AT186" s="23" t="s">
        <v>165</v>
      </c>
      <c r="AU186" s="23" t="s">
        <v>85</v>
      </c>
      <c r="AY186" s="23" t="s">
        <v>163</v>
      </c>
      <c r="BE186" s="231">
        <f>IF(N186="základní",J186,0)</f>
        <v>0</v>
      </c>
      <c r="BF186" s="231">
        <f>IF(N186="snížená",J186,0)</f>
        <v>0</v>
      </c>
      <c r="BG186" s="231">
        <f>IF(N186="zákl. přenesená",J186,0)</f>
        <v>0</v>
      </c>
      <c r="BH186" s="231">
        <f>IF(N186="sníž. přenesená",J186,0)</f>
        <v>0</v>
      </c>
      <c r="BI186" s="231">
        <f>IF(N186="nulová",J186,0)</f>
        <v>0</v>
      </c>
      <c r="BJ186" s="23" t="s">
        <v>170</v>
      </c>
      <c r="BK186" s="231">
        <f>ROUND(I186*H186,2)</f>
        <v>0</v>
      </c>
      <c r="BL186" s="23" t="s">
        <v>170</v>
      </c>
      <c r="BM186" s="23" t="s">
        <v>326</v>
      </c>
    </row>
    <row r="187" spans="2:51" s="11" customFormat="1" ht="13.5">
      <c r="B187" s="235"/>
      <c r="C187" s="236"/>
      <c r="D187" s="232" t="s">
        <v>174</v>
      </c>
      <c r="E187" s="237" t="s">
        <v>21</v>
      </c>
      <c r="F187" s="238" t="s">
        <v>327</v>
      </c>
      <c r="G187" s="236"/>
      <c r="H187" s="239">
        <v>0.765</v>
      </c>
      <c r="I187" s="240"/>
      <c r="J187" s="236"/>
      <c r="K187" s="236"/>
      <c r="L187" s="241"/>
      <c r="M187" s="242"/>
      <c r="N187" s="243"/>
      <c r="O187" s="243"/>
      <c r="P187" s="243"/>
      <c r="Q187" s="243"/>
      <c r="R187" s="243"/>
      <c r="S187" s="243"/>
      <c r="T187" s="244"/>
      <c r="AT187" s="245" t="s">
        <v>174</v>
      </c>
      <c r="AU187" s="245" t="s">
        <v>85</v>
      </c>
      <c r="AV187" s="11" t="s">
        <v>85</v>
      </c>
      <c r="AW187" s="11" t="s">
        <v>38</v>
      </c>
      <c r="AX187" s="11" t="s">
        <v>83</v>
      </c>
      <c r="AY187" s="245" t="s">
        <v>163</v>
      </c>
    </row>
    <row r="188" spans="2:65" s="1" customFormat="1" ht="25.5" customHeight="1">
      <c r="B188" s="45"/>
      <c r="C188" s="220" t="s">
        <v>328</v>
      </c>
      <c r="D188" s="220" t="s">
        <v>165</v>
      </c>
      <c r="E188" s="221" t="s">
        <v>329</v>
      </c>
      <c r="F188" s="222" t="s">
        <v>330</v>
      </c>
      <c r="G188" s="223" t="s">
        <v>253</v>
      </c>
      <c r="H188" s="224">
        <v>0.002</v>
      </c>
      <c r="I188" s="225"/>
      <c r="J188" s="226">
        <f>ROUND(I188*H188,2)</f>
        <v>0</v>
      </c>
      <c r="K188" s="222" t="s">
        <v>169</v>
      </c>
      <c r="L188" s="71"/>
      <c r="M188" s="227" t="s">
        <v>21</v>
      </c>
      <c r="N188" s="228" t="s">
        <v>48</v>
      </c>
      <c r="O188" s="46"/>
      <c r="P188" s="229">
        <f>O188*H188</f>
        <v>0</v>
      </c>
      <c r="Q188" s="229">
        <v>1.04887</v>
      </c>
      <c r="R188" s="229">
        <f>Q188*H188</f>
        <v>0.00209774</v>
      </c>
      <c r="S188" s="229">
        <v>0</v>
      </c>
      <c r="T188" s="230">
        <f>S188*H188</f>
        <v>0</v>
      </c>
      <c r="AR188" s="23" t="s">
        <v>170</v>
      </c>
      <c r="AT188" s="23" t="s">
        <v>165</v>
      </c>
      <c r="AU188" s="23" t="s">
        <v>85</v>
      </c>
      <c r="AY188" s="23" t="s">
        <v>163</v>
      </c>
      <c r="BE188" s="231">
        <f>IF(N188="základní",J188,0)</f>
        <v>0</v>
      </c>
      <c r="BF188" s="231">
        <f>IF(N188="snížená",J188,0)</f>
        <v>0</v>
      </c>
      <c r="BG188" s="231">
        <f>IF(N188="zákl. přenesená",J188,0)</f>
        <v>0</v>
      </c>
      <c r="BH188" s="231">
        <f>IF(N188="sníž. přenesená",J188,0)</f>
        <v>0</v>
      </c>
      <c r="BI188" s="231">
        <f>IF(N188="nulová",J188,0)</f>
        <v>0</v>
      </c>
      <c r="BJ188" s="23" t="s">
        <v>170</v>
      </c>
      <c r="BK188" s="231">
        <f>ROUND(I188*H188,2)</f>
        <v>0</v>
      </c>
      <c r="BL188" s="23" t="s">
        <v>170</v>
      </c>
      <c r="BM188" s="23" t="s">
        <v>331</v>
      </c>
    </row>
    <row r="189" spans="2:51" s="11" customFormat="1" ht="13.5">
      <c r="B189" s="235"/>
      <c r="C189" s="236"/>
      <c r="D189" s="232" t="s">
        <v>174</v>
      </c>
      <c r="E189" s="237" t="s">
        <v>21</v>
      </c>
      <c r="F189" s="238" t="s">
        <v>332</v>
      </c>
      <c r="G189" s="236"/>
      <c r="H189" s="239">
        <v>0.002</v>
      </c>
      <c r="I189" s="240"/>
      <c r="J189" s="236"/>
      <c r="K189" s="236"/>
      <c r="L189" s="241"/>
      <c r="M189" s="242"/>
      <c r="N189" s="243"/>
      <c r="O189" s="243"/>
      <c r="P189" s="243"/>
      <c r="Q189" s="243"/>
      <c r="R189" s="243"/>
      <c r="S189" s="243"/>
      <c r="T189" s="244"/>
      <c r="AT189" s="245" t="s">
        <v>174</v>
      </c>
      <c r="AU189" s="245" t="s">
        <v>85</v>
      </c>
      <c r="AV189" s="11" t="s">
        <v>85</v>
      </c>
      <c r="AW189" s="11" t="s">
        <v>38</v>
      </c>
      <c r="AX189" s="11" t="s">
        <v>83</v>
      </c>
      <c r="AY189" s="245" t="s">
        <v>163</v>
      </c>
    </row>
    <row r="190" spans="2:65" s="1" customFormat="1" ht="25.5" customHeight="1">
      <c r="B190" s="45"/>
      <c r="C190" s="220" t="s">
        <v>333</v>
      </c>
      <c r="D190" s="220" t="s">
        <v>165</v>
      </c>
      <c r="E190" s="221" t="s">
        <v>334</v>
      </c>
      <c r="F190" s="222" t="s">
        <v>335</v>
      </c>
      <c r="G190" s="223" t="s">
        <v>253</v>
      </c>
      <c r="H190" s="224">
        <v>0.065</v>
      </c>
      <c r="I190" s="225"/>
      <c r="J190" s="226">
        <f>ROUND(I190*H190,2)</f>
        <v>0</v>
      </c>
      <c r="K190" s="222" t="s">
        <v>169</v>
      </c>
      <c r="L190" s="71"/>
      <c r="M190" s="227" t="s">
        <v>21</v>
      </c>
      <c r="N190" s="228" t="s">
        <v>48</v>
      </c>
      <c r="O190" s="46"/>
      <c r="P190" s="229">
        <f>O190*H190</f>
        <v>0</v>
      </c>
      <c r="Q190" s="229">
        <v>1.06277</v>
      </c>
      <c r="R190" s="229">
        <f>Q190*H190</f>
        <v>0.06908005</v>
      </c>
      <c r="S190" s="229">
        <v>0</v>
      </c>
      <c r="T190" s="230">
        <f>S190*H190</f>
        <v>0</v>
      </c>
      <c r="AR190" s="23" t="s">
        <v>170</v>
      </c>
      <c r="AT190" s="23" t="s">
        <v>165</v>
      </c>
      <c r="AU190" s="23" t="s">
        <v>85</v>
      </c>
      <c r="AY190" s="23" t="s">
        <v>163</v>
      </c>
      <c r="BE190" s="231">
        <f>IF(N190="základní",J190,0)</f>
        <v>0</v>
      </c>
      <c r="BF190" s="231">
        <f>IF(N190="snížená",J190,0)</f>
        <v>0</v>
      </c>
      <c r="BG190" s="231">
        <f>IF(N190="zákl. přenesená",J190,0)</f>
        <v>0</v>
      </c>
      <c r="BH190" s="231">
        <f>IF(N190="sníž. přenesená",J190,0)</f>
        <v>0</v>
      </c>
      <c r="BI190" s="231">
        <f>IF(N190="nulová",J190,0)</f>
        <v>0</v>
      </c>
      <c r="BJ190" s="23" t="s">
        <v>170</v>
      </c>
      <c r="BK190" s="231">
        <f>ROUND(I190*H190,2)</f>
        <v>0</v>
      </c>
      <c r="BL190" s="23" t="s">
        <v>170</v>
      </c>
      <c r="BM190" s="23" t="s">
        <v>336</v>
      </c>
    </row>
    <row r="191" spans="2:51" s="11" customFormat="1" ht="13.5">
      <c r="B191" s="235"/>
      <c r="C191" s="236"/>
      <c r="D191" s="232" t="s">
        <v>174</v>
      </c>
      <c r="E191" s="237" t="s">
        <v>21</v>
      </c>
      <c r="F191" s="238" t="s">
        <v>337</v>
      </c>
      <c r="G191" s="236"/>
      <c r="H191" s="239">
        <v>0.065</v>
      </c>
      <c r="I191" s="240"/>
      <c r="J191" s="236"/>
      <c r="K191" s="236"/>
      <c r="L191" s="241"/>
      <c r="M191" s="242"/>
      <c r="N191" s="243"/>
      <c r="O191" s="243"/>
      <c r="P191" s="243"/>
      <c r="Q191" s="243"/>
      <c r="R191" s="243"/>
      <c r="S191" s="243"/>
      <c r="T191" s="244"/>
      <c r="AT191" s="245" t="s">
        <v>174</v>
      </c>
      <c r="AU191" s="245" t="s">
        <v>85</v>
      </c>
      <c r="AV191" s="11" t="s">
        <v>85</v>
      </c>
      <c r="AW191" s="11" t="s">
        <v>38</v>
      </c>
      <c r="AX191" s="11" t="s">
        <v>83</v>
      </c>
      <c r="AY191" s="245" t="s">
        <v>163</v>
      </c>
    </row>
    <row r="192" spans="2:65" s="1" customFormat="1" ht="25.5" customHeight="1">
      <c r="B192" s="45"/>
      <c r="C192" s="220" t="s">
        <v>338</v>
      </c>
      <c r="D192" s="220" t="s">
        <v>165</v>
      </c>
      <c r="E192" s="221" t="s">
        <v>339</v>
      </c>
      <c r="F192" s="222" t="s">
        <v>340</v>
      </c>
      <c r="G192" s="223" t="s">
        <v>168</v>
      </c>
      <c r="H192" s="224">
        <v>5.85</v>
      </c>
      <c r="I192" s="225"/>
      <c r="J192" s="226">
        <f>ROUND(I192*H192,2)</f>
        <v>0</v>
      </c>
      <c r="K192" s="222" t="s">
        <v>169</v>
      </c>
      <c r="L192" s="71"/>
      <c r="M192" s="227" t="s">
        <v>21</v>
      </c>
      <c r="N192" s="228" t="s">
        <v>48</v>
      </c>
      <c r="O192" s="46"/>
      <c r="P192" s="229">
        <f>O192*H192</f>
        <v>0</v>
      </c>
      <c r="Q192" s="229">
        <v>0.01282</v>
      </c>
      <c r="R192" s="229">
        <f>Q192*H192</f>
        <v>0.074997</v>
      </c>
      <c r="S192" s="229">
        <v>0</v>
      </c>
      <c r="T192" s="230">
        <f>S192*H192</f>
        <v>0</v>
      </c>
      <c r="AR192" s="23" t="s">
        <v>170</v>
      </c>
      <c r="AT192" s="23" t="s">
        <v>165</v>
      </c>
      <c r="AU192" s="23" t="s">
        <v>85</v>
      </c>
      <c r="AY192" s="23" t="s">
        <v>163</v>
      </c>
      <c r="BE192" s="231">
        <f>IF(N192="základní",J192,0)</f>
        <v>0</v>
      </c>
      <c r="BF192" s="231">
        <f>IF(N192="snížená",J192,0)</f>
        <v>0</v>
      </c>
      <c r="BG192" s="231">
        <f>IF(N192="zákl. přenesená",J192,0)</f>
        <v>0</v>
      </c>
      <c r="BH192" s="231">
        <f>IF(N192="sníž. přenesená",J192,0)</f>
        <v>0</v>
      </c>
      <c r="BI192" s="231">
        <f>IF(N192="nulová",J192,0)</f>
        <v>0</v>
      </c>
      <c r="BJ192" s="23" t="s">
        <v>170</v>
      </c>
      <c r="BK192" s="231">
        <f>ROUND(I192*H192,2)</f>
        <v>0</v>
      </c>
      <c r="BL192" s="23" t="s">
        <v>170</v>
      </c>
      <c r="BM192" s="23" t="s">
        <v>341</v>
      </c>
    </row>
    <row r="193" spans="2:51" s="11" customFormat="1" ht="13.5">
      <c r="B193" s="235"/>
      <c r="C193" s="236"/>
      <c r="D193" s="232" t="s">
        <v>174</v>
      </c>
      <c r="E193" s="237" t="s">
        <v>21</v>
      </c>
      <c r="F193" s="238" t="s">
        <v>342</v>
      </c>
      <c r="G193" s="236"/>
      <c r="H193" s="239">
        <v>5.85</v>
      </c>
      <c r="I193" s="240"/>
      <c r="J193" s="236"/>
      <c r="K193" s="236"/>
      <c r="L193" s="241"/>
      <c r="M193" s="242"/>
      <c r="N193" s="243"/>
      <c r="O193" s="243"/>
      <c r="P193" s="243"/>
      <c r="Q193" s="243"/>
      <c r="R193" s="243"/>
      <c r="S193" s="243"/>
      <c r="T193" s="244"/>
      <c r="AT193" s="245" t="s">
        <v>174</v>
      </c>
      <c r="AU193" s="245" t="s">
        <v>85</v>
      </c>
      <c r="AV193" s="11" t="s">
        <v>85</v>
      </c>
      <c r="AW193" s="11" t="s">
        <v>38</v>
      </c>
      <c r="AX193" s="11" t="s">
        <v>83</v>
      </c>
      <c r="AY193" s="245" t="s">
        <v>163</v>
      </c>
    </row>
    <row r="194" spans="2:65" s="1" customFormat="1" ht="25.5" customHeight="1">
      <c r="B194" s="45"/>
      <c r="C194" s="220" t="s">
        <v>343</v>
      </c>
      <c r="D194" s="220" t="s">
        <v>165</v>
      </c>
      <c r="E194" s="221" t="s">
        <v>344</v>
      </c>
      <c r="F194" s="222" t="s">
        <v>345</v>
      </c>
      <c r="G194" s="223" t="s">
        <v>168</v>
      </c>
      <c r="H194" s="224">
        <v>1.425</v>
      </c>
      <c r="I194" s="225"/>
      <c r="J194" s="226">
        <f>ROUND(I194*H194,2)</f>
        <v>0</v>
      </c>
      <c r="K194" s="222" t="s">
        <v>169</v>
      </c>
      <c r="L194" s="71"/>
      <c r="M194" s="227" t="s">
        <v>21</v>
      </c>
      <c r="N194" s="228" t="s">
        <v>48</v>
      </c>
      <c r="O194" s="46"/>
      <c r="P194" s="229">
        <f>O194*H194</f>
        <v>0</v>
      </c>
      <c r="Q194" s="229">
        <v>0.00658</v>
      </c>
      <c r="R194" s="229">
        <f>Q194*H194</f>
        <v>0.0093765</v>
      </c>
      <c r="S194" s="229">
        <v>0</v>
      </c>
      <c r="T194" s="230">
        <f>S194*H194</f>
        <v>0</v>
      </c>
      <c r="AR194" s="23" t="s">
        <v>170</v>
      </c>
      <c r="AT194" s="23" t="s">
        <v>165</v>
      </c>
      <c r="AU194" s="23" t="s">
        <v>85</v>
      </c>
      <c r="AY194" s="23" t="s">
        <v>163</v>
      </c>
      <c r="BE194" s="231">
        <f>IF(N194="základní",J194,0)</f>
        <v>0</v>
      </c>
      <c r="BF194" s="231">
        <f>IF(N194="snížená",J194,0)</f>
        <v>0</v>
      </c>
      <c r="BG194" s="231">
        <f>IF(N194="zákl. přenesená",J194,0)</f>
        <v>0</v>
      </c>
      <c r="BH194" s="231">
        <f>IF(N194="sníž. přenesená",J194,0)</f>
        <v>0</v>
      </c>
      <c r="BI194" s="231">
        <f>IF(N194="nulová",J194,0)</f>
        <v>0</v>
      </c>
      <c r="BJ194" s="23" t="s">
        <v>170</v>
      </c>
      <c r="BK194" s="231">
        <f>ROUND(I194*H194,2)</f>
        <v>0</v>
      </c>
      <c r="BL194" s="23" t="s">
        <v>170</v>
      </c>
      <c r="BM194" s="23" t="s">
        <v>346</v>
      </c>
    </row>
    <row r="195" spans="2:47" s="1" customFormat="1" ht="13.5">
      <c r="B195" s="45"/>
      <c r="C195" s="73"/>
      <c r="D195" s="232" t="s">
        <v>172</v>
      </c>
      <c r="E195" s="73"/>
      <c r="F195" s="233" t="s">
        <v>347</v>
      </c>
      <c r="G195" s="73"/>
      <c r="H195" s="73"/>
      <c r="I195" s="190"/>
      <c r="J195" s="73"/>
      <c r="K195" s="73"/>
      <c r="L195" s="71"/>
      <c r="M195" s="234"/>
      <c r="N195" s="46"/>
      <c r="O195" s="46"/>
      <c r="P195" s="46"/>
      <c r="Q195" s="46"/>
      <c r="R195" s="46"/>
      <c r="S195" s="46"/>
      <c r="T195" s="94"/>
      <c r="AT195" s="23" t="s">
        <v>172</v>
      </c>
      <c r="AU195" s="23" t="s">
        <v>85</v>
      </c>
    </row>
    <row r="196" spans="2:51" s="11" customFormat="1" ht="13.5">
      <c r="B196" s="235"/>
      <c r="C196" s="236"/>
      <c r="D196" s="232" t="s">
        <v>174</v>
      </c>
      <c r="E196" s="237" t="s">
        <v>21</v>
      </c>
      <c r="F196" s="238" t="s">
        <v>348</v>
      </c>
      <c r="G196" s="236"/>
      <c r="H196" s="239">
        <v>1.425</v>
      </c>
      <c r="I196" s="240"/>
      <c r="J196" s="236"/>
      <c r="K196" s="236"/>
      <c r="L196" s="241"/>
      <c r="M196" s="242"/>
      <c r="N196" s="243"/>
      <c r="O196" s="243"/>
      <c r="P196" s="243"/>
      <c r="Q196" s="243"/>
      <c r="R196" s="243"/>
      <c r="S196" s="243"/>
      <c r="T196" s="244"/>
      <c r="AT196" s="245" t="s">
        <v>174</v>
      </c>
      <c r="AU196" s="245" t="s">
        <v>85</v>
      </c>
      <c r="AV196" s="11" t="s">
        <v>85</v>
      </c>
      <c r="AW196" s="11" t="s">
        <v>38</v>
      </c>
      <c r="AX196" s="11" t="s">
        <v>83</v>
      </c>
      <c r="AY196" s="245" t="s">
        <v>163</v>
      </c>
    </row>
    <row r="197" spans="2:65" s="1" customFormat="1" ht="25.5" customHeight="1">
      <c r="B197" s="45"/>
      <c r="C197" s="220" t="s">
        <v>349</v>
      </c>
      <c r="D197" s="220" t="s">
        <v>165</v>
      </c>
      <c r="E197" s="221" t="s">
        <v>350</v>
      </c>
      <c r="F197" s="222" t="s">
        <v>351</v>
      </c>
      <c r="G197" s="223" t="s">
        <v>168</v>
      </c>
      <c r="H197" s="224">
        <v>1.425</v>
      </c>
      <c r="I197" s="225"/>
      <c r="J197" s="226">
        <f>ROUND(I197*H197,2)</f>
        <v>0</v>
      </c>
      <c r="K197" s="222" t="s">
        <v>169</v>
      </c>
      <c r="L197" s="71"/>
      <c r="M197" s="227" t="s">
        <v>21</v>
      </c>
      <c r="N197" s="228" t="s">
        <v>48</v>
      </c>
      <c r="O197" s="46"/>
      <c r="P197" s="229">
        <f>O197*H197</f>
        <v>0</v>
      </c>
      <c r="Q197" s="229">
        <v>0</v>
      </c>
      <c r="R197" s="229">
        <f>Q197*H197</f>
        <v>0</v>
      </c>
      <c r="S197" s="229">
        <v>0</v>
      </c>
      <c r="T197" s="230">
        <f>S197*H197</f>
        <v>0</v>
      </c>
      <c r="AR197" s="23" t="s">
        <v>170</v>
      </c>
      <c r="AT197" s="23" t="s">
        <v>165</v>
      </c>
      <c r="AU197" s="23" t="s">
        <v>85</v>
      </c>
      <c r="AY197" s="23" t="s">
        <v>163</v>
      </c>
      <c r="BE197" s="231">
        <f>IF(N197="základní",J197,0)</f>
        <v>0</v>
      </c>
      <c r="BF197" s="231">
        <f>IF(N197="snížená",J197,0)</f>
        <v>0</v>
      </c>
      <c r="BG197" s="231">
        <f>IF(N197="zákl. přenesená",J197,0)</f>
        <v>0</v>
      </c>
      <c r="BH197" s="231">
        <f>IF(N197="sníž. přenesená",J197,0)</f>
        <v>0</v>
      </c>
      <c r="BI197" s="231">
        <f>IF(N197="nulová",J197,0)</f>
        <v>0</v>
      </c>
      <c r="BJ197" s="23" t="s">
        <v>170</v>
      </c>
      <c r="BK197" s="231">
        <f>ROUND(I197*H197,2)</f>
        <v>0</v>
      </c>
      <c r="BL197" s="23" t="s">
        <v>170</v>
      </c>
      <c r="BM197" s="23" t="s">
        <v>352</v>
      </c>
    </row>
    <row r="198" spans="2:47" s="1" customFormat="1" ht="13.5">
      <c r="B198" s="45"/>
      <c r="C198" s="73"/>
      <c r="D198" s="232" t="s">
        <v>172</v>
      </c>
      <c r="E198" s="73"/>
      <c r="F198" s="233" t="s">
        <v>347</v>
      </c>
      <c r="G198" s="73"/>
      <c r="H198" s="73"/>
      <c r="I198" s="190"/>
      <c r="J198" s="73"/>
      <c r="K198" s="73"/>
      <c r="L198" s="71"/>
      <c r="M198" s="234"/>
      <c r="N198" s="46"/>
      <c r="O198" s="46"/>
      <c r="P198" s="46"/>
      <c r="Q198" s="46"/>
      <c r="R198" s="46"/>
      <c r="S198" s="46"/>
      <c r="T198" s="94"/>
      <c r="AT198" s="23" t="s">
        <v>172</v>
      </c>
      <c r="AU198" s="23" t="s">
        <v>85</v>
      </c>
    </row>
    <row r="199" spans="2:63" s="10" customFormat="1" ht="29.85" customHeight="1">
      <c r="B199" s="204"/>
      <c r="C199" s="205"/>
      <c r="D199" s="206" t="s">
        <v>74</v>
      </c>
      <c r="E199" s="218" t="s">
        <v>195</v>
      </c>
      <c r="F199" s="218" t="s">
        <v>353</v>
      </c>
      <c r="G199" s="205"/>
      <c r="H199" s="205"/>
      <c r="I199" s="208"/>
      <c r="J199" s="219">
        <f>BK199</f>
        <v>0</v>
      </c>
      <c r="K199" s="205"/>
      <c r="L199" s="210"/>
      <c r="M199" s="211"/>
      <c r="N199" s="212"/>
      <c r="O199" s="212"/>
      <c r="P199" s="213">
        <f>SUM(P200:P210)</f>
        <v>0</v>
      </c>
      <c r="Q199" s="212"/>
      <c r="R199" s="213">
        <f>SUM(R200:R210)</f>
        <v>6.15373</v>
      </c>
      <c r="S199" s="212"/>
      <c r="T199" s="214">
        <f>SUM(T200:T210)</f>
        <v>0</v>
      </c>
      <c r="AR199" s="215" t="s">
        <v>83</v>
      </c>
      <c r="AT199" s="216" t="s">
        <v>74</v>
      </c>
      <c r="AU199" s="216" t="s">
        <v>83</v>
      </c>
      <c r="AY199" s="215" t="s">
        <v>163</v>
      </c>
      <c r="BK199" s="217">
        <f>SUM(BK200:BK210)</f>
        <v>0</v>
      </c>
    </row>
    <row r="200" spans="2:65" s="1" customFormat="1" ht="25.5" customHeight="1">
      <c r="B200" s="45"/>
      <c r="C200" s="220" t="s">
        <v>354</v>
      </c>
      <c r="D200" s="220" t="s">
        <v>165</v>
      </c>
      <c r="E200" s="221" t="s">
        <v>355</v>
      </c>
      <c r="F200" s="222" t="s">
        <v>356</v>
      </c>
      <c r="G200" s="223" t="s">
        <v>168</v>
      </c>
      <c r="H200" s="224">
        <v>26.75</v>
      </c>
      <c r="I200" s="225"/>
      <c r="J200" s="226">
        <f>ROUND(I200*H200,2)</f>
        <v>0</v>
      </c>
      <c r="K200" s="222" t="s">
        <v>169</v>
      </c>
      <c r="L200" s="71"/>
      <c r="M200" s="227" t="s">
        <v>21</v>
      </c>
      <c r="N200" s="228" t="s">
        <v>48</v>
      </c>
      <c r="O200" s="46"/>
      <c r="P200" s="229">
        <f>O200*H200</f>
        <v>0</v>
      </c>
      <c r="Q200" s="229">
        <v>0</v>
      </c>
      <c r="R200" s="229">
        <f>Q200*H200</f>
        <v>0</v>
      </c>
      <c r="S200" s="229">
        <v>0</v>
      </c>
      <c r="T200" s="230">
        <f>S200*H200</f>
        <v>0</v>
      </c>
      <c r="AR200" s="23" t="s">
        <v>170</v>
      </c>
      <c r="AT200" s="23" t="s">
        <v>165</v>
      </c>
      <c r="AU200" s="23" t="s">
        <v>85</v>
      </c>
      <c r="AY200" s="23" t="s">
        <v>163</v>
      </c>
      <c r="BE200" s="231">
        <f>IF(N200="základní",J200,0)</f>
        <v>0</v>
      </c>
      <c r="BF200" s="231">
        <f>IF(N200="snížená",J200,0)</f>
        <v>0</v>
      </c>
      <c r="BG200" s="231">
        <f>IF(N200="zákl. přenesená",J200,0)</f>
        <v>0</v>
      </c>
      <c r="BH200" s="231">
        <f>IF(N200="sníž. přenesená",J200,0)</f>
        <v>0</v>
      </c>
      <c r="BI200" s="231">
        <f>IF(N200="nulová",J200,0)</f>
        <v>0</v>
      </c>
      <c r="BJ200" s="23" t="s">
        <v>170</v>
      </c>
      <c r="BK200" s="231">
        <f>ROUND(I200*H200,2)</f>
        <v>0</v>
      </c>
      <c r="BL200" s="23" t="s">
        <v>170</v>
      </c>
      <c r="BM200" s="23" t="s">
        <v>357</v>
      </c>
    </row>
    <row r="201" spans="2:51" s="11" customFormat="1" ht="13.5">
      <c r="B201" s="235"/>
      <c r="C201" s="236"/>
      <c r="D201" s="232" t="s">
        <v>174</v>
      </c>
      <c r="E201" s="237" t="s">
        <v>21</v>
      </c>
      <c r="F201" s="238" t="s">
        <v>358</v>
      </c>
      <c r="G201" s="236"/>
      <c r="H201" s="239">
        <v>26.75</v>
      </c>
      <c r="I201" s="240"/>
      <c r="J201" s="236"/>
      <c r="K201" s="236"/>
      <c r="L201" s="241"/>
      <c r="M201" s="242"/>
      <c r="N201" s="243"/>
      <c r="O201" s="243"/>
      <c r="P201" s="243"/>
      <c r="Q201" s="243"/>
      <c r="R201" s="243"/>
      <c r="S201" s="243"/>
      <c r="T201" s="244"/>
      <c r="AT201" s="245" t="s">
        <v>174</v>
      </c>
      <c r="AU201" s="245" t="s">
        <v>85</v>
      </c>
      <c r="AV201" s="11" t="s">
        <v>85</v>
      </c>
      <c r="AW201" s="11" t="s">
        <v>38</v>
      </c>
      <c r="AX201" s="11" t="s">
        <v>83</v>
      </c>
      <c r="AY201" s="245" t="s">
        <v>163</v>
      </c>
    </row>
    <row r="202" spans="2:65" s="1" customFormat="1" ht="51" customHeight="1">
      <c r="B202" s="45"/>
      <c r="C202" s="220" t="s">
        <v>359</v>
      </c>
      <c r="D202" s="220" t="s">
        <v>165</v>
      </c>
      <c r="E202" s="221" t="s">
        <v>360</v>
      </c>
      <c r="F202" s="222" t="s">
        <v>361</v>
      </c>
      <c r="G202" s="223" t="s">
        <v>168</v>
      </c>
      <c r="H202" s="224">
        <v>3.2</v>
      </c>
      <c r="I202" s="225"/>
      <c r="J202" s="226">
        <f>ROUND(I202*H202,2)</f>
        <v>0</v>
      </c>
      <c r="K202" s="222" t="s">
        <v>169</v>
      </c>
      <c r="L202" s="71"/>
      <c r="M202" s="227" t="s">
        <v>21</v>
      </c>
      <c r="N202" s="228" t="s">
        <v>48</v>
      </c>
      <c r="O202" s="46"/>
      <c r="P202" s="229">
        <f>O202*H202</f>
        <v>0</v>
      </c>
      <c r="Q202" s="229">
        <v>0.08565</v>
      </c>
      <c r="R202" s="229">
        <f>Q202*H202</f>
        <v>0.27408000000000005</v>
      </c>
      <c r="S202" s="229">
        <v>0</v>
      </c>
      <c r="T202" s="230">
        <f>S202*H202</f>
        <v>0</v>
      </c>
      <c r="AR202" s="23" t="s">
        <v>170</v>
      </c>
      <c r="AT202" s="23" t="s">
        <v>165</v>
      </c>
      <c r="AU202" s="23" t="s">
        <v>85</v>
      </c>
      <c r="AY202" s="23" t="s">
        <v>163</v>
      </c>
      <c r="BE202" s="231">
        <f>IF(N202="základní",J202,0)</f>
        <v>0</v>
      </c>
      <c r="BF202" s="231">
        <f>IF(N202="snížená",J202,0)</f>
        <v>0</v>
      </c>
      <c r="BG202" s="231">
        <f>IF(N202="zákl. přenesená",J202,0)</f>
        <v>0</v>
      </c>
      <c r="BH202" s="231">
        <f>IF(N202="sníž. přenesená",J202,0)</f>
        <v>0</v>
      </c>
      <c r="BI202" s="231">
        <f>IF(N202="nulová",J202,0)</f>
        <v>0</v>
      </c>
      <c r="BJ202" s="23" t="s">
        <v>170</v>
      </c>
      <c r="BK202" s="231">
        <f>ROUND(I202*H202,2)</f>
        <v>0</v>
      </c>
      <c r="BL202" s="23" t="s">
        <v>170</v>
      </c>
      <c r="BM202" s="23" t="s">
        <v>362</v>
      </c>
    </row>
    <row r="203" spans="2:47" s="1" customFormat="1" ht="13.5">
      <c r="B203" s="45"/>
      <c r="C203" s="73"/>
      <c r="D203" s="232" t="s">
        <v>172</v>
      </c>
      <c r="E203" s="73"/>
      <c r="F203" s="233" t="s">
        <v>363</v>
      </c>
      <c r="G203" s="73"/>
      <c r="H203" s="73"/>
      <c r="I203" s="190"/>
      <c r="J203" s="73"/>
      <c r="K203" s="73"/>
      <c r="L203" s="71"/>
      <c r="M203" s="234"/>
      <c r="N203" s="46"/>
      <c r="O203" s="46"/>
      <c r="P203" s="46"/>
      <c r="Q203" s="46"/>
      <c r="R203" s="46"/>
      <c r="S203" s="46"/>
      <c r="T203" s="94"/>
      <c r="AT203" s="23" t="s">
        <v>172</v>
      </c>
      <c r="AU203" s="23" t="s">
        <v>85</v>
      </c>
    </row>
    <row r="204" spans="2:51" s="11" customFormat="1" ht="13.5">
      <c r="B204" s="235"/>
      <c r="C204" s="236"/>
      <c r="D204" s="232" t="s">
        <v>174</v>
      </c>
      <c r="E204" s="237" t="s">
        <v>21</v>
      </c>
      <c r="F204" s="238" t="s">
        <v>364</v>
      </c>
      <c r="G204" s="236"/>
      <c r="H204" s="239">
        <v>22.8</v>
      </c>
      <c r="I204" s="240"/>
      <c r="J204" s="236"/>
      <c r="K204" s="236"/>
      <c r="L204" s="241"/>
      <c r="M204" s="242"/>
      <c r="N204" s="243"/>
      <c r="O204" s="243"/>
      <c r="P204" s="243"/>
      <c r="Q204" s="243"/>
      <c r="R204" s="243"/>
      <c r="S204" s="243"/>
      <c r="T204" s="244"/>
      <c r="AT204" s="245" t="s">
        <v>174</v>
      </c>
      <c r="AU204" s="245" t="s">
        <v>85</v>
      </c>
      <c r="AV204" s="11" t="s">
        <v>85</v>
      </c>
      <c r="AW204" s="11" t="s">
        <v>38</v>
      </c>
      <c r="AX204" s="11" t="s">
        <v>75</v>
      </c>
      <c r="AY204" s="245" t="s">
        <v>163</v>
      </c>
    </row>
    <row r="205" spans="2:51" s="11" customFormat="1" ht="13.5">
      <c r="B205" s="235"/>
      <c r="C205" s="236"/>
      <c r="D205" s="232" t="s">
        <v>174</v>
      </c>
      <c r="E205" s="237" t="s">
        <v>21</v>
      </c>
      <c r="F205" s="238" t="s">
        <v>365</v>
      </c>
      <c r="G205" s="236"/>
      <c r="H205" s="239">
        <v>3.2</v>
      </c>
      <c r="I205" s="240"/>
      <c r="J205" s="236"/>
      <c r="K205" s="236"/>
      <c r="L205" s="241"/>
      <c r="M205" s="242"/>
      <c r="N205" s="243"/>
      <c r="O205" s="243"/>
      <c r="P205" s="243"/>
      <c r="Q205" s="243"/>
      <c r="R205" s="243"/>
      <c r="S205" s="243"/>
      <c r="T205" s="244"/>
      <c r="AT205" s="245" t="s">
        <v>174</v>
      </c>
      <c r="AU205" s="245" t="s">
        <v>85</v>
      </c>
      <c r="AV205" s="11" t="s">
        <v>85</v>
      </c>
      <c r="AW205" s="11" t="s">
        <v>38</v>
      </c>
      <c r="AX205" s="11" t="s">
        <v>83</v>
      </c>
      <c r="AY205" s="245" t="s">
        <v>163</v>
      </c>
    </row>
    <row r="206" spans="2:65" s="1" customFormat="1" ht="51" customHeight="1">
      <c r="B206" s="45"/>
      <c r="C206" s="220" t="s">
        <v>366</v>
      </c>
      <c r="D206" s="220" t="s">
        <v>165</v>
      </c>
      <c r="E206" s="221" t="s">
        <v>367</v>
      </c>
      <c r="F206" s="222" t="s">
        <v>368</v>
      </c>
      <c r="G206" s="223" t="s">
        <v>168</v>
      </c>
      <c r="H206" s="224">
        <v>26.75</v>
      </c>
      <c r="I206" s="225"/>
      <c r="J206" s="226">
        <f>ROUND(I206*H206,2)</f>
        <v>0</v>
      </c>
      <c r="K206" s="222" t="s">
        <v>169</v>
      </c>
      <c r="L206" s="71"/>
      <c r="M206" s="227" t="s">
        <v>21</v>
      </c>
      <c r="N206" s="228" t="s">
        <v>48</v>
      </c>
      <c r="O206" s="46"/>
      <c r="P206" s="229">
        <f>O206*H206</f>
        <v>0</v>
      </c>
      <c r="Q206" s="229">
        <v>0.101</v>
      </c>
      <c r="R206" s="229">
        <f>Q206*H206</f>
        <v>2.70175</v>
      </c>
      <c r="S206" s="229">
        <v>0</v>
      </c>
      <c r="T206" s="230">
        <f>S206*H206</f>
        <v>0</v>
      </c>
      <c r="AR206" s="23" t="s">
        <v>170</v>
      </c>
      <c r="AT206" s="23" t="s">
        <v>165</v>
      </c>
      <c r="AU206" s="23" t="s">
        <v>85</v>
      </c>
      <c r="AY206" s="23" t="s">
        <v>163</v>
      </c>
      <c r="BE206" s="231">
        <f>IF(N206="základní",J206,0)</f>
        <v>0</v>
      </c>
      <c r="BF206" s="231">
        <f>IF(N206="snížená",J206,0)</f>
        <v>0</v>
      </c>
      <c r="BG206" s="231">
        <f>IF(N206="zákl. přenesená",J206,0)</f>
        <v>0</v>
      </c>
      <c r="BH206" s="231">
        <f>IF(N206="sníž. přenesená",J206,0)</f>
        <v>0</v>
      </c>
      <c r="BI206" s="231">
        <f>IF(N206="nulová",J206,0)</f>
        <v>0</v>
      </c>
      <c r="BJ206" s="23" t="s">
        <v>170</v>
      </c>
      <c r="BK206" s="231">
        <f>ROUND(I206*H206,2)</f>
        <v>0</v>
      </c>
      <c r="BL206" s="23" t="s">
        <v>170</v>
      </c>
      <c r="BM206" s="23" t="s">
        <v>369</v>
      </c>
    </row>
    <row r="207" spans="2:47" s="1" customFormat="1" ht="13.5">
      <c r="B207" s="45"/>
      <c r="C207" s="73"/>
      <c r="D207" s="232" t="s">
        <v>172</v>
      </c>
      <c r="E207" s="73"/>
      <c r="F207" s="233" t="s">
        <v>370</v>
      </c>
      <c r="G207" s="73"/>
      <c r="H207" s="73"/>
      <c r="I207" s="190"/>
      <c r="J207" s="73"/>
      <c r="K207" s="73"/>
      <c r="L207" s="71"/>
      <c r="M207" s="234"/>
      <c r="N207" s="46"/>
      <c r="O207" s="46"/>
      <c r="P207" s="46"/>
      <c r="Q207" s="46"/>
      <c r="R207" s="46"/>
      <c r="S207" s="46"/>
      <c r="T207" s="94"/>
      <c r="AT207" s="23" t="s">
        <v>172</v>
      </c>
      <c r="AU207" s="23" t="s">
        <v>85</v>
      </c>
    </row>
    <row r="208" spans="2:51" s="11" customFormat="1" ht="13.5">
      <c r="B208" s="235"/>
      <c r="C208" s="236"/>
      <c r="D208" s="232" t="s">
        <v>174</v>
      </c>
      <c r="E208" s="237" t="s">
        <v>21</v>
      </c>
      <c r="F208" s="238" t="s">
        <v>358</v>
      </c>
      <c r="G208" s="236"/>
      <c r="H208" s="239">
        <v>26.75</v>
      </c>
      <c r="I208" s="240"/>
      <c r="J208" s="236"/>
      <c r="K208" s="236"/>
      <c r="L208" s="241"/>
      <c r="M208" s="242"/>
      <c r="N208" s="243"/>
      <c r="O208" s="243"/>
      <c r="P208" s="243"/>
      <c r="Q208" s="243"/>
      <c r="R208" s="243"/>
      <c r="S208" s="243"/>
      <c r="T208" s="244"/>
      <c r="AT208" s="245" t="s">
        <v>174</v>
      </c>
      <c r="AU208" s="245" t="s">
        <v>85</v>
      </c>
      <c r="AV208" s="11" t="s">
        <v>85</v>
      </c>
      <c r="AW208" s="11" t="s">
        <v>38</v>
      </c>
      <c r="AX208" s="11" t="s">
        <v>83</v>
      </c>
      <c r="AY208" s="245" t="s">
        <v>163</v>
      </c>
    </row>
    <row r="209" spans="2:65" s="1" customFormat="1" ht="16.5" customHeight="1">
      <c r="B209" s="45"/>
      <c r="C209" s="257" t="s">
        <v>371</v>
      </c>
      <c r="D209" s="257" t="s">
        <v>221</v>
      </c>
      <c r="E209" s="258" t="s">
        <v>372</v>
      </c>
      <c r="F209" s="259" t="s">
        <v>373</v>
      </c>
      <c r="G209" s="260" t="s">
        <v>168</v>
      </c>
      <c r="H209" s="261">
        <v>29.425</v>
      </c>
      <c r="I209" s="262"/>
      <c r="J209" s="263">
        <f>ROUND(I209*H209,2)</f>
        <v>0</v>
      </c>
      <c r="K209" s="259" t="s">
        <v>169</v>
      </c>
      <c r="L209" s="264"/>
      <c r="M209" s="265" t="s">
        <v>21</v>
      </c>
      <c r="N209" s="266" t="s">
        <v>48</v>
      </c>
      <c r="O209" s="46"/>
      <c r="P209" s="229">
        <f>O209*H209</f>
        <v>0</v>
      </c>
      <c r="Q209" s="229">
        <v>0.108</v>
      </c>
      <c r="R209" s="229">
        <f>Q209*H209</f>
        <v>3.1779</v>
      </c>
      <c r="S209" s="229">
        <v>0</v>
      </c>
      <c r="T209" s="230">
        <f>S209*H209</f>
        <v>0</v>
      </c>
      <c r="AR209" s="23" t="s">
        <v>214</v>
      </c>
      <c r="AT209" s="23" t="s">
        <v>221</v>
      </c>
      <c r="AU209" s="23" t="s">
        <v>85</v>
      </c>
      <c r="AY209" s="23" t="s">
        <v>163</v>
      </c>
      <c r="BE209" s="231">
        <f>IF(N209="základní",J209,0)</f>
        <v>0</v>
      </c>
      <c r="BF209" s="231">
        <f>IF(N209="snížená",J209,0)</f>
        <v>0</v>
      </c>
      <c r="BG209" s="231">
        <f>IF(N209="zákl. přenesená",J209,0)</f>
        <v>0</v>
      </c>
      <c r="BH209" s="231">
        <f>IF(N209="sníž. přenesená",J209,0)</f>
        <v>0</v>
      </c>
      <c r="BI209" s="231">
        <f>IF(N209="nulová",J209,0)</f>
        <v>0</v>
      </c>
      <c r="BJ209" s="23" t="s">
        <v>170</v>
      </c>
      <c r="BK209" s="231">
        <f>ROUND(I209*H209,2)</f>
        <v>0</v>
      </c>
      <c r="BL209" s="23" t="s">
        <v>170</v>
      </c>
      <c r="BM209" s="23" t="s">
        <v>374</v>
      </c>
    </row>
    <row r="210" spans="2:51" s="11" customFormat="1" ht="13.5">
      <c r="B210" s="235"/>
      <c r="C210" s="236"/>
      <c r="D210" s="232" t="s">
        <v>174</v>
      </c>
      <c r="E210" s="236"/>
      <c r="F210" s="238" t="s">
        <v>375</v>
      </c>
      <c r="G210" s="236"/>
      <c r="H210" s="239">
        <v>29.425</v>
      </c>
      <c r="I210" s="240"/>
      <c r="J210" s="236"/>
      <c r="K210" s="236"/>
      <c r="L210" s="241"/>
      <c r="M210" s="242"/>
      <c r="N210" s="243"/>
      <c r="O210" s="243"/>
      <c r="P210" s="243"/>
      <c r="Q210" s="243"/>
      <c r="R210" s="243"/>
      <c r="S210" s="243"/>
      <c r="T210" s="244"/>
      <c r="AT210" s="245" t="s">
        <v>174</v>
      </c>
      <c r="AU210" s="245" t="s">
        <v>85</v>
      </c>
      <c r="AV210" s="11" t="s">
        <v>85</v>
      </c>
      <c r="AW210" s="11" t="s">
        <v>6</v>
      </c>
      <c r="AX210" s="11" t="s">
        <v>83</v>
      </c>
      <c r="AY210" s="245" t="s">
        <v>163</v>
      </c>
    </row>
    <row r="211" spans="2:63" s="10" customFormat="1" ht="29.85" customHeight="1">
      <c r="B211" s="204"/>
      <c r="C211" s="205"/>
      <c r="D211" s="206" t="s">
        <v>74</v>
      </c>
      <c r="E211" s="218" t="s">
        <v>203</v>
      </c>
      <c r="F211" s="218" t="s">
        <v>376</v>
      </c>
      <c r="G211" s="205"/>
      <c r="H211" s="205"/>
      <c r="I211" s="208"/>
      <c r="J211" s="219">
        <f>BK211</f>
        <v>0</v>
      </c>
      <c r="K211" s="205"/>
      <c r="L211" s="210"/>
      <c r="M211" s="211"/>
      <c r="N211" s="212"/>
      <c r="O211" s="212"/>
      <c r="P211" s="213">
        <f>SUM(P212:P270)</f>
        <v>0</v>
      </c>
      <c r="Q211" s="212"/>
      <c r="R211" s="213">
        <f>SUM(R212:R270)</f>
        <v>8.80787177</v>
      </c>
      <c r="S211" s="212"/>
      <c r="T211" s="214">
        <f>SUM(T212:T270)</f>
        <v>0</v>
      </c>
      <c r="AR211" s="215" t="s">
        <v>83</v>
      </c>
      <c r="AT211" s="216" t="s">
        <v>74</v>
      </c>
      <c r="AU211" s="216" t="s">
        <v>83</v>
      </c>
      <c r="AY211" s="215" t="s">
        <v>163</v>
      </c>
      <c r="BK211" s="217">
        <f>SUM(BK212:BK270)</f>
        <v>0</v>
      </c>
    </row>
    <row r="212" spans="2:65" s="1" customFormat="1" ht="16.5" customHeight="1">
      <c r="B212" s="45"/>
      <c r="C212" s="220" t="s">
        <v>377</v>
      </c>
      <c r="D212" s="220" t="s">
        <v>165</v>
      </c>
      <c r="E212" s="221" t="s">
        <v>378</v>
      </c>
      <c r="F212" s="222" t="s">
        <v>379</v>
      </c>
      <c r="G212" s="223" t="s">
        <v>168</v>
      </c>
      <c r="H212" s="224">
        <v>25.495</v>
      </c>
      <c r="I212" s="225"/>
      <c r="J212" s="226">
        <f>ROUND(I212*H212,2)</f>
        <v>0</v>
      </c>
      <c r="K212" s="222" t="s">
        <v>169</v>
      </c>
      <c r="L212" s="71"/>
      <c r="M212" s="227" t="s">
        <v>21</v>
      </c>
      <c r="N212" s="228" t="s">
        <v>48</v>
      </c>
      <c r="O212" s="46"/>
      <c r="P212" s="229">
        <f>O212*H212</f>
        <v>0</v>
      </c>
      <c r="Q212" s="229">
        <v>0.0426</v>
      </c>
      <c r="R212" s="229">
        <f>Q212*H212</f>
        <v>1.086087</v>
      </c>
      <c r="S212" s="229">
        <v>0</v>
      </c>
      <c r="T212" s="230">
        <f>S212*H212</f>
        <v>0</v>
      </c>
      <c r="AR212" s="23" t="s">
        <v>170</v>
      </c>
      <c r="AT212" s="23" t="s">
        <v>165</v>
      </c>
      <c r="AU212" s="23" t="s">
        <v>85</v>
      </c>
      <c r="AY212" s="23" t="s">
        <v>163</v>
      </c>
      <c r="BE212" s="231">
        <f>IF(N212="základní",J212,0)</f>
        <v>0</v>
      </c>
      <c r="BF212" s="231">
        <f>IF(N212="snížená",J212,0)</f>
        <v>0</v>
      </c>
      <c r="BG212" s="231">
        <f>IF(N212="zákl. přenesená",J212,0)</f>
        <v>0</v>
      </c>
      <c r="BH212" s="231">
        <f>IF(N212="sníž. přenesená",J212,0)</f>
        <v>0</v>
      </c>
      <c r="BI212" s="231">
        <f>IF(N212="nulová",J212,0)</f>
        <v>0</v>
      </c>
      <c r="BJ212" s="23" t="s">
        <v>170</v>
      </c>
      <c r="BK212" s="231">
        <f>ROUND(I212*H212,2)</f>
        <v>0</v>
      </c>
      <c r="BL212" s="23" t="s">
        <v>170</v>
      </c>
      <c r="BM212" s="23" t="s">
        <v>380</v>
      </c>
    </row>
    <row r="213" spans="2:47" s="1" customFormat="1" ht="13.5">
      <c r="B213" s="45"/>
      <c r="C213" s="73"/>
      <c r="D213" s="232" t="s">
        <v>172</v>
      </c>
      <c r="E213" s="73"/>
      <c r="F213" s="233" t="s">
        <v>381</v>
      </c>
      <c r="G213" s="73"/>
      <c r="H213" s="73"/>
      <c r="I213" s="190"/>
      <c r="J213" s="73"/>
      <c r="K213" s="73"/>
      <c r="L213" s="71"/>
      <c r="M213" s="234"/>
      <c r="N213" s="46"/>
      <c r="O213" s="46"/>
      <c r="P213" s="46"/>
      <c r="Q213" s="46"/>
      <c r="R213" s="46"/>
      <c r="S213" s="46"/>
      <c r="T213" s="94"/>
      <c r="AT213" s="23" t="s">
        <v>172</v>
      </c>
      <c r="AU213" s="23" t="s">
        <v>85</v>
      </c>
    </row>
    <row r="214" spans="2:51" s="11" customFormat="1" ht="13.5">
      <c r="B214" s="235"/>
      <c r="C214" s="236"/>
      <c r="D214" s="232" t="s">
        <v>174</v>
      </c>
      <c r="E214" s="237" t="s">
        <v>21</v>
      </c>
      <c r="F214" s="238" t="s">
        <v>382</v>
      </c>
      <c r="G214" s="236"/>
      <c r="H214" s="239">
        <v>16.344</v>
      </c>
      <c r="I214" s="240"/>
      <c r="J214" s="236"/>
      <c r="K214" s="236"/>
      <c r="L214" s="241"/>
      <c r="M214" s="242"/>
      <c r="N214" s="243"/>
      <c r="O214" s="243"/>
      <c r="P214" s="243"/>
      <c r="Q214" s="243"/>
      <c r="R214" s="243"/>
      <c r="S214" s="243"/>
      <c r="T214" s="244"/>
      <c r="AT214" s="245" t="s">
        <v>174</v>
      </c>
      <c r="AU214" s="245" t="s">
        <v>85</v>
      </c>
      <c r="AV214" s="11" t="s">
        <v>85</v>
      </c>
      <c r="AW214" s="11" t="s">
        <v>38</v>
      </c>
      <c r="AX214" s="11" t="s">
        <v>75</v>
      </c>
      <c r="AY214" s="245" t="s">
        <v>163</v>
      </c>
    </row>
    <row r="215" spans="2:51" s="11" customFormat="1" ht="13.5">
      <c r="B215" s="235"/>
      <c r="C215" s="236"/>
      <c r="D215" s="232" t="s">
        <v>174</v>
      </c>
      <c r="E215" s="237" t="s">
        <v>21</v>
      </c>
      <c r="F215" s="238" t="s">
        <v>383</v>
      </c>
      <c r="G215" s="236"/>
      <c r="H215" s="239">
        <v>1.328</v>
      </c>
      <c r="I215" s="240"/>
      <c r="J215" s="236"/>
      <c r="K215" s="236"/>
      <c r="L215" s="241"/>
      <c r="M215" s="242"/>
      <c r="N215" s="243"/>
      <c r="O215" s="243"/>
      <c r="P215" s="243"/>
      <c r="Q215" s="243"/>
      <c r="R215" s="243"/>
      <c r="S215" s="243"/>
      <c r="T215" s="244"/>
      <c r="AT215" s="245" t="s">
        <v>174</v>
      </c>
      <c r="AU215" s="245" t="s">
        <v>85</v>
      </c>
      <c r="AV215" s="11" t="s">
        <v>85</v>
      </c>
      <c r="AW215" s="11" t="s">
        <v>38</v>
      </c>
      <c r="AX215" s="11" t="s">
        <v>75</v>
      </c>
      <c r="AY215" s="245" t="s">
        <v>163</v>
      </c>
    </row>
    <row r="216" spans="2:51" s="11" customFormat="1" ht="13.5">
      <c r="B216" s="235"/>
      <c r="C216" s="236"/>
      <c r="D216" s="232" t="s">
        <v>174</v>
      </c>
      <c r="E216" s="237" t="s">
        <v>21</v>
      </c>
      <c r="F216" s="238" t="s">
        <v>384</v>
      </c>
      <c r="G216" s="236"/>
      <c r="H216" s="239">
        <v>0.803</v>
      </c>
      <c r="I216" s="240"/>
      <c r="J216" s="236"/>
      <c r="K216" s="236"/>
      <c r="L216" s="241"/>
      <c r="M216" s="242"/>
      <c r="N216" s="243"/>
      <c r="O216" s="243"/>
      <c r="P216" s="243"/>
      <c r="Q216" s="243"/>
      <c r="R216" s="243"/>
      <c r="S216" s="243"/>
      <c r="T216" s="244"/>
      <c r="AT216" s="245" t="s">
        <v>174</v>
      </c>
      <c r="AU216" s="245" t="s">
        <v>85</v>
      </c>
      <c r="AV216" s="11" t="s">
        <v>85</v>
      </c>
      <c r="AW216" s="11" t="s">
        <v>38</v>
      </c>
      <c r="AX216" s="11" t="s">
        <v>75</v>
      </c>
      <c r="AY216" s="245" t="s">
        <v>163</v>
      </c>
    </row>
    <row r="217" spans="2:51" s="11" customFormat="1" ht="13.5">
      <c r="B217" s="235"/>
      <c r="C217" s="236"/>
      <c r="D217" s="232" t="s">
        <v>174</v>
      </c>
      <c r="E217" s="237" t="s">
        <v>21</v>
      </c>
      <c r="F217" s="238" t="s">
        <v>385</v>
      </c>
      <c r="G217" s="236"/>
      <c r="H217" s="239">
        <v>4.02</v>
      </c>
      <c r="I217" s="240"/>
      <c r="J217" s="236"/>
      <c r="K217" s="236"/>
      <c r="L217" s="241"/>
      <c r="M217" s="242"/>
      <c r="N217" s="243"/>
      <c r="O217" s="243"/>
      <c r="P217" s="243"/>
      <c r="Q217" s="243"/>
      <c r="R217" s="243"/>
      <c r="S217" s="243"/>
      <c r="T217" s="244"/>
      <c r="AT217" s="245" t="s">
        <v>174</v>
      </c>
      <c r="AU217" s="245" t="s">
        <v>85</v>
      </c>
      <c r="AV217" s="11" t="s">
        <v>85</v>
      </c>
      <c r="AW217" s="11" t="s">
        <v>38</v>
      </c>
      <c r="AX217" s="11" t="s">
        <v>75</v>
      </c>
      <c r="AY217" s="245" t="s">
        <v>163</v>
      </c>
    </row>
    <row r="218" spans="2:51" s="11" customFormat="1" ht="13.5">
      <c r="B218" s="235"/>
      <c r="C218" s="236"/>
      <c r="D218" s="232" t="s">
        <v>174</v>
      </c>
      <c r="E218" s="237" t="s">
        <v>21</v>
      </c>
      <c r="F218" s="238" t="s">
        <v>386</v>
      </c>
      <c r="G218" s="236"/>
      <c r="H218" s="239">
        <v>3</v>
      </c>
      <c r="I218" s="240"/>
      <c r="J218" s="236"/>
      <c r="K218" s="236"/>
      <c r="L218" s="241"/>
      <c r="M218" s="242"/>
      <c r="N218" s="243"/>
      <c r="O218" s="243"/>
      <c r="P218" s="243"/>
      <c r="Q218" s="243"/>
      <c r="R218" s="243"/>
      <c r="S218" s="243"/>
      <c r="T218" s="244"/>
      <c r="AT218" s="245" t="s">
        <v>174</v>
      </c>
      <c r="AU218" s="245" t="s">
        <v>85</v>
      </c>
      <c r="AV218" s="11" t="s">
        <v>85</v>
      </c>
      <c r="AW218" s="11" t="s">
        <v>38</v>
      </c>
      <c r="AX218" s="11" t="s">
        <v>75</v>
      </c>
      <c r="AY218" s="245" t="s">
        <v>163</v>
      </c>
    </row>
    <row r="219" spans="2:51" s="12" customFormat="1" ht="13.5">
      <c r="B219" s="246"/>
      <c r="C219" s="247"/>
      <c r="D219" s="232" t="s">
        <v>174</v>
      </c>
      <c r="E219" s="248" t="s">
        <v>21</v>
      </c>
      <c r="F219" s="249" t="s">
        <v>194</v>
      </c>
      <c r="G219" s="247"/>
      <c r="H219" s="250">
        <v>25.495</v>
      </c>
      <c r="I219" s="251"/>
      <c r="J219" s="247"/>
      <c r="K219" s="247"/>
      <c r="L219" s="252"/>
      <c r="M219" s="253"/>
      <c r="N219" s="254"/>
      <c r="O219" s="254"/>
      <c r="P219" s="254"/>
      <c r="Q219" s="254"/>
      <c r="R219" s="254"/>
      <c r="S219" s="254"/>
      <c r="T219" s="255"/>
      <c r="AT219" s="256" t="s">
        <v>174</v>
      </c>
      <c r="AU219" s="256" t="s">
        <v>85</v>
      </c>
      <c r="AV219" s="12" t="s">
        <v>170</v>
      </c>
      <c r="AW219" s="12" t="s">
        <v>38</v>
      </c>
      <c r="AX219" s="12" t="s">
        <v>83</v>
      </c>
      <c r="AY219" s="256" t="s">
        <v>163</v>
      </c>
    </row>
    <row r="220" spans="2:65" s="1" customFormat="1" ht="25.5" customHeight="1">
      <c r="B220" s="45"/>
      <c r="C220" s="220" t="s">
        <v>387</v>
      </c>
      <c r="D220" s="220" t="s">
        <v>165</v>
      </c>
      <c r="E220" s="221" t="s">
        <v>388</v>
      </c>
      <c r="F220" s="222" t="s">
        <v>389</v>
      </c>
      <c r="G220" s="223" t="s">
        <v>168</v>
      </c>
      <c r="H220" s="224">
        <v>0.955</v>
      </c>
      <c r="I220" s="225"/>
      <c r="J220" s="226">
        <f>ROUND(I220*H220,2)</f>
        <v>0</v>
      </c>
      <c r="K220" s="222" t="s">
        <v>169</v>
      </c>
      <c r="L220" s="71"/>
      <c r="M220" s="227" t="s">
        <v>21</v>
      </c>
      <c r="N220" s="228" t="s">
        <v>48</v>
      </c>
      <c r="O220" s="46"/>
      <c r="P220" s="229">
        <f>O220*H220</f>
        <v>0</v>
      </c>
      <c r="Q220" s="229">
        <v>0.00865</v>
      </c>
      <c r="R220" s="229">
        <f>Q220*H220</f>
        <v>0.008260749999999999</v>
      </c>
      <c r="S220" s="229">
        <v>0</v>
      </c>
      <c r="T220" s="230">
        <f>S220*H220</f>
        <v>0</v>
      </c>
      <c r="AR220" s="23" t="s">
        <v>170</v>
      </c>
      <c r="AT220" s="23" t="s">
        <v>165</v>
      </c>
      <c r="AU220" s="23" t="s">
        <v>85</v>
      </c>
      <c r="AY220" s="23" t="s">
        <v>163</v>
      </c>
      <c r="BE220" s="231">
        <f>IF(N220="základní",J220,0)</f>
        <v>0</v>
      </c>
      <c r="BF220" s="231">
        <f>IF(N220="snížená",J220,0)</f>
        <v>0</v>
      </c>
      <c r="BG220" s="231">
        <f>IF(N220="zákl. přenesená",J220,0)</f>
        <v>0</v>
      </c>
      <c r="BH220" s="231">
        <f>IF(N220="sníž. přenesená",J220,0)</f>
        <v>0</v>
      </c>
      <c r="BI220" s="231">
        <f>IF(N220="nulová",J220,0)</f>
        <v>0</v>
      </c>
      <c r="BJ220" s="23" t="s">
        <v>170</v>
      </c>
      <c r="BK220" s="231">
        <f>ROUND(I220*H220,2)</f>
        <v>0</v>
      </c>
      <c r="BL220" s="23" t="s">
        <v>170</v>
      </c>
      <c r="BM220" s="23" t="s">
        <v>390</v>
      </c>
    </row>
    <row r="221" spans="2:47" s="1" customFormat="1" ht="13.5">
      <c r="B221" s="45"/>
      <c r="C221" s="73"/>
      <c r="D221" s="232" t="s">
        <v>172</v>
      </c>
      <c r="E221" s="73"/>
      <c r="F221" s="233" t="s">
        <v>391</v>
      </c>
      <c r="G221" s="73"/>
      <c r="H221" s="73"/>
      <c r="I221" s="190"/>
      <c r="J221" s="73"/>
      <c r="K221" s="73"/>
      <c r="L221" s="71"/>
      <c r="M221" s="234"/>
      <c r="N221" s="46"/>
      <c r="O221" s="46"/>
      <c r="P221" s="46"/>
      <c r="Q221" s="46"/>
      <c r="R221" s="46"/>
      <c r="S221" s="46"/>
      <c r="T221" s="94"/>
      <c r="AT221" s="23" t="s">
        <v>172</v>
      </c>
      <c r="AU221" s="23" t="s">
        <v>85</v>
      </c>
    </row>
    <row r="222" spans="2:51" s="11" customFormat="1" ht="13.5">
      <c r="B222" s="235"/>
      <c r="C222" s="236"/>
      <c r="D222" s="232" t="s">
        <v>174</v>
      </c>
      <c r="E222" s="237" t="s">
        <v>21</v>
      </c>
      <c r="F222" s="238" t="s">
        <v>392</v>
      </c>
      <c r="G222" s="236"/>
      <c r="H222" s="239">
        <v>0.955</v>
      </c>
      <c r="I222" s="240"/>
      <c r="J222" s="236"/>
      <c r="K222" s="236"/>
      <c r="L222" s="241"/>
      <c r="M222" s="242"/>
      <c r="N222" s="243"/>
      <c r="O222" s="243"/>
      <c r="P222" s="243"/>
      <c r="Q222" s="243"/>
      <c r="R222" s="243"/>
      <c r="S222" s="243"/>
      <c r="T222" s="244"/>
      <c r="AT222" s="245" t="s">
        <v>174</v>
      </c>
      <c r="AU222" s="245" t="s">
        <v>85</v>
      </c>
      <c r="AV222" s="11" t="s">
        <v>85</v>
      </c>
      <c r="AW222" s="11" t="s">
        <v>38</v>
      </c>
      <c r="AX222" s="11" t="s">
        <v>83</v>
      </c>
      <c r="AY222" s="245" t="s">
        <v>163</v>
      </c>
    </row>
    <row r="223" spans="2:65" s="1" customFormat="1" ht="25.5" customHeight="1">
      <c r="B223" s="45"/>
      <c r="C223" s="257" t="s">
        <v>393</v>
      </c>
      <c r="D223" s="257" t="s">
        <v>221</v>
      </c>
      <c r="E223" s="258" t="s">
        <v>394</v>
      </c>
      <c r="F223" s="259" t="s">
        <v>395</v>
      </c>
      <c r="G223" s="260" t="s">
        <v>189</v>
      </c>
      <c r="H223" s="261">
        <v>0.143</v>
      </c>
      <c r="I223" s="262"/>
      <c r="J223" s="263">
        <f>ROUND(I223*H223,2)</f>
        <v>0</v>
      </c>
      <c r="K223" s="259" t="s">
        <v>169</v>
      </c>
      <c r="L223" s="264"/>
      <c r="M223" s="265" t="s">
        <v>21</v>
      </c>
      <c r="N223" s="266" t="s">
        <v>48</v>
      </c>
      <c r="O223" s="46"/>
      <c r="P223" s="229">
        <f>O223*H223</f>
        <v>0</v>
      </c>
      <c r="Q223" s="229">
        <v>0.032</v>
      </c>
      <c r="R223" s="229">
        <f>Q223*H223</f>
        <v>0.004575999999999999</v>
      </c>
      <c r="S223" s="229">
        <v>0</v>
      </c>
      <c r="T223" s="230">
        <f>S223*H223</f>
        <v>0</v>
      </c>
      <c r="AR223" s="23" t="s">
        <v>214</v>
      </c>
      <c r="AT223" s="23" t="s">
        <v>221</v>
      </c>
      <c r="AU223" s="23" t="s">
        <v>85</v>
      </c>
      <c r="AY223" s="23" t="s">
        <v>163</v>
      </c>
      <c r="BE223" s="231">
        <f>IF(N223="základní",J223,0)</f>
        <v>0</v>
      </c>
      <c r="BF223" s="231">
        <f>IF(N223="snížená",J223,0)</f>
        <v>0</v>
      </c>
      <c r="BG223" s="231">
        <f>IF(N223="zákl. přenesená",J223,0)</f>
        <v>0</v>
      </c>
      <c r="BH223" s="231">
        <f>IF(N223="sníž. přenesená",J223,0)</f>
        <v>0</v>
      </c>
      <c r="BI223" s="231">
        <f>IF(N223="nulová",J223,0)</f>
        <v>0</v>
      </c>
      <c r="BJ223" s="23" t="s">
        <v>170</v>
      </c>
      <c r="BK223" s="231">
        <f>ROUND(I223*H223,2)</f>
        <v>0</v>
      </c>
      <c r="BL223" s="23" t="s">
        <v>170</v>
      </c>
      <c r="BM223" s="23" t="s">
        <v>396</v>
      </c>
    </row>
    <row r="224" spans="2:51" s="11" customFormat="1" ht="13.5">
      <c r="B224" s="235"/>
      <c r="C224" s="236"/>
      <c r="D224" s="232" t="s">
        <v>174</v>
      </c>
      <c r="E224" s="237" t="s">
        <v>21</v>
      </c>
      <c r="F224" s="238" t="s">
        <v>397</v>
      </c>
      <c r="G224" s="236"/>
      <c r="H224" s="239">
        <v>0.143</v>
      </c>
      <c r="I224" s="240"/>
      <c r="J224" s="236"/>
      <c r="K224" s="236"/>
      <c r="L224" s="241"/>
      <c r="M224" s="242"/>
      <c r="N224" s="243"/>
      <c r="O224" s="243"/>
      <c r="P224" s="243"/>
      <c r="Q224" s="243"/>
      <c r="R224" s="243"/>
      <c r="S224" s="243"/>
      <c r="T224" s="244"/>
      <c r="AT224" s="245" t="s">
        <v>174</v>
      </c>
      <c r="AU224" s="245" t="s">
        <v>85</v>
      </c>
      <c r="AV224" s="11" t="s">
        <v>85</v>
      </c>
      <c r="AW224" s="11" t="s">
        <v>38</v>
      </c>
      <c r="AX224" s="11" t="s">
        <v>83</v>
      </c>
      <c r="AY224" s="245" t="s">
        <v>163</v>
      </c>
    </row>
    <row r="225" spans="2:65" s="1" customFormat="1" ht="25.5" customHeight="1">
      <c r="B225" s="45"/>
      <c r="C225" s="220" t="s">
        <v>398</v>
      </c>
      <c r="D225" s="220" t="s">
        <v>165</v>
      </c>
      <c r="E225" s="221" t="s">
        <v>399</v>
      </c>
      <c r="F225" s="222" t="s">
        <v>400</v>
      </c>
      <c r="G225" s="223" t="s">
        <v>168</v>
      </c>
      <c r="H225" s="224">
        <v>391.879</v>
      </c>
      <c r="I225" s="225"/>
      <c r="J225" s="226">
        <f>ROUND(I225*H225,2)</f>
        <v>0</v>
      </c>
      <c r="K225" s="222" t="s">
        <v>169</v>
      </c>
      <c r="L225" s="71"/>
      <c r="M225" s="227" t="s">
        <v>21</v>
      </c>
      <c r="N225" s="228" t="s">
        <v>48</v>
      </c>
      <c r="O225" s="46"/>
      <c r="P225" s="229">
        <f>O225*H225</f>
        <v>0</v>
      </c>
      <c r="Q225" s="229">
        <v>0.00438</v>
      </c>
      <c r="R225" s="229">
        <f>Q225*H225</f>
        <v>1.7164300200000002</v>
      </c>
      <c r="S225" s="229">
        <v>0</v>
      </c>
      <c r="T225" s="230">
        <f>S225*H225</f>
        <v>0</v>
      </c>
      <c r="AR225" s="23" t="s">
        <v>170</v>
      </c>
      <c r="AT225" s="23" t="s">
        <v>165</v>
      </c>
      <c r="AU225" s="23" t="s">
        <v>85</v>
      </c>
      <c r="AY225" s="23" t="s">
        <v>163</v>
      </c>
      <c r="BE225" s="231">
        <f>IF(N225="základní",J225,0)</f>
        <v>0</v>
      </c>
      <c r="BF225" s="231">
        <f>IF(N225="snížená",J225,0)</f>
        <v>0</v>
      </c>
      <c r="BG225" s="231">
        <f>IF(N225="zákl. přenesená",J225,0)</f>
        <v>0</v>
      </c>
      <c r="BH225" s="231">
        <f>IF(N225="sníž. přenesená",J225,0)</f>
        <v>0</v>
      </c>
      <c r="BI225" s="231">
        <f>IF(N225="nulová",J225,0)</f>
        <v>0</v>
      </c>
      <c r="BJ225" s="23" t="s">
        <v>170</v>
      </c>
      <c r="BK225" s="231">
        <f>ROUND(I225*H225,2)</f>
        <v>0</v>
      </c>
      <c r="BL225" s="23" t="s">
        <v>170</v>
      </c>
      <c r="BM225" s="23" t="s">
        <v>401</v>
      </c>
    </row>
    <row r="226" spans="2:47" s="1" customFormat="1" ht="13.5">
      <c r="B226" s="45"/>
      <c r="C226" s="73"/>
      <c r="D226" s="232" t="s">
        <v>172</v>
      </c>
      <c r="E226" s="73"/>
      <c r="F226" s="233" t="s">
        <v>402</v>
      </c>
      <c r="G226" s="73"/>
      <c r="H226" s="73"/>
      <c r="I226" s="190"/>
      <c r="J226" s="73"/>
      <c r="K226" s="73"/>
      <c r="L226" s="71"/>
      <c r="M226" s="234"/>
      <c r="N226" s="46"/>
      <c r="O226" s="46"/>
      <c r="P226" s="46"/>
      <c r="Q226" s="46"/>
      <c r="R226" s="46"/>
      <c r="S226" s="46"/>
      <c r="T226" s="94"/>
      <c r="AT226" s="23" t="s">
        <v>172</v>
      </c>
      <c r="AU226" s="23" t="s">
        <v>85</v>
      </c>
    </row>
    <row r="227" spans="2:51" s="11" customFormat="1" ht="13.5">
      <c r="B227" s="235"/>
      <c r="C227" s="236"/>
      <c r="D227" s="232" t="s">
        <v>174</v>
      </c>
      <c r="E227" s="237" t="s">
        <v>21</v>
      </c>
      <c r="F227" s="238" t="s">
        <v>403</v>
      </c>
      <c r="G227" s="236"/>
      <c r="H227" s="239">
        <v>184.116</v>
      </c>
      <c r="I227" s="240"/>
      <c r="J227" s="236"/>
      <c r="K227" s="236"/>
      <c r="L227" s="241"/>
      <c r="M227" s="242"/>
      <c r="N227" s="243"/>
      <c r="O227" s="243"/>
      <c r="P227" s="243"/>
      <c r="Q227" s="243"/>
      <c r="R227" s="243"/>
      <c r="S227" s="243"/>
      <c r="T227" s="244"/>
      <c r="AT227" s="245" t="s">
        <v>174</v>
      </c>
      <c r="AU227" s="245" t="s">
        <v>85</v>
      </c>
      <c r="AV227" s="11" t="s">
        <v>85</v>
      </c>
      <c r="AW227" s="11" t="s">
        <v>38</v>
      </c>
      <c r="AX227" s="11" t="s">
        <v>75</v>
      </c>
      <c r="AY227" s="245" t="s">
        <v>163</v>
      </c>
    </row>
    <row r="228" spans="2:51" s="11" customFormat="1" ht="13.5">
      <c r="B228" s="235"/>
      <c r="C228" s="236"/>
      <c r="D228" s="232" t="s">
        <v>174</v>
      </c>
      <c r="E228" s="237" t="s">
        <v>21</v>
      </c>
      <c r="F228" s="238" t="s">
        <v>404</v>
      </c>
      <c r="G228" s="236"/>
      <c r="H228" s="239">
        <v>82.005</v>
      </c>
      <c r="I228" s="240"/>
      <c r="J228" s="236"/>
      <c r="K228" s="236"/>
      <c r="L228" s="241"/>
      <c r="M228" s="242"/>
      <c r="N228" s="243"/>
      <c r="O228" s="243"/>
      <c r="P228" s="243"/>
      <c r="Q228" s="243"/>
      <c r="R228" s="243"/>
      <c r="S228" s="243"/>
      <c r="T228" s="244"/>
      <c r="AT228" s="245" t="s">
        <v>174</v>
      </c>
      <c r="AU228" s="245" t="s">
        <v>85</v>
      </c>
      <c r="AV228" s="11" t="s">
        <v>85</v>
      </c>
      <c r="AW228" s="11" t="s">
        <v>38</v>
      </c>
      <c r="AX228" s="11" t="s">
        <v>75</v>
      </c>
      <c r="AY228" s="245" t="s">
        <v>163</v>
      </c>
    </row>
    <row r="229" spans="2:51" s="11" customFormat="1" ht="13.5">
      <c r="B229" s="235"/>
      <c r="C229" s="236"/>
      <c r="D229" s="232" t="s">
        <v>174</v>
      </c>
      <c r="E229" s="237" t="s">
        <v>21</v>
      </c>
      <c r="F229" s="238" t="s">
        <v>405</v>
      </c>
      <c r="G229" s="236"/>
      <c r="H229" s="239">
        <v>197.101</v>
      </c>
      <c r="I229" s="240"/>
      <c r="J229" s="236"/>
      <c r="K229" s="236"/>
      <c r="L229" s="241"/>
      <c r="M229" s="242"/>
      <c r="N229" s="243"/>
      <c r="O229" s="243"/>
      <c r="P229" s="243"/>
      <c r="Q229" s="243"/>
      <c r="R229" s="243"/>
      <c r="S229" s="243"/>
      <c r="T229" s="244"/>
      <c r="AT229" s="245" t="s">
        <v>174</v>
      </c>
      <c r="AU229" s="245" t="s">
        <v>85</v>
      </c>
      <c r="AV229" s="11" t="s">
        <v>85</v>
      </c>
      <c r="AW229" s="11" t="s">
        <v>38</v>
      </c>
      <c r="AX229" s="11" t="s">
        <v>75</v>
      </c>
      <c r="AY229" s="245" t="s">
        <v>163</v>
      </c>
    </row>
    <row r="230" spans="2:51" s="11" customFormat="1" ht="13.5">
      <c r="B230" s="235"/>
      <c r="C230" s="236"/>
      <c r="D230" s="232" t="s">
        <v>174</v>
      </c>
      <c r="E230" s="237" t="s">
        <v>21</v>
      </c>
      <c r="F230" s="238" t="s">
        <v>406</v>
      </c>
      <c r="G230" s="236"/>
      <c r="H230" s="239">
        <v>9.36</v>
      </c>
      <c r="I230" s="240"/>
      <c r="J230" s="236"/>
      <c r="K230" s="236"/>
      <c r="L230" s="241"/>
      <c r="M230" s="242"/>
      <c r="N230" s="243"/>
      <c r="O230" s="243"/>
      <c r="P230" s="243"/>
      <c r="Q230" s="243"/>
      <c r="R230" s="243"/>
      <c r="S230" s="243"/>
      <c r="T230" s="244"/>
      <c r="AT230" s="245" t="s">
        <v>174</v>
      </c>
      <c r="AU230" s="245" t="s">
        <v>85</v>
      </c>
      <c r="AV230" s="11" t="s">
        <v>85</v>
      </c>
      <c r="AW230" s="11" t="s">
        <v>38</v>
      </c>
      <c r="AX230" s="11" t="s">
        <v>75</v>
      </c>
      <c r="AY230" s="245" t="s">
        <v>163</v>
      </c>
    </row>
    <row r="231" spans="2:51" s="11" customFormat="1" ht="13.5">
      <c r="B231" s="235"/>
      <c r="C231" s="236"/>
      <c r="D231" s="232" t="s">
        <v>174</v>
      </c>
      <c r="E231" s="237" t="s">
        <v>21</v>
      </c>
      <c r="F231" s="238" t="s">
        <v>407</v>
      </c>
      <c r="G231" s="236"/>
      <c r="H231" s="239">
        <v>4.233</v>
      </c>
      <c r="I231" s="240"/>
      <c r="J231" s="236"/>
      <c r="K231" s="236"/>
      <c r="L231" s="241"/>
      <c r="M231" s="242"/>
      <c r="N231" s="243"/>
      <c r="O231" s="243"/>
      <c r="P231" s="243"/>
      <c r="Q231" s="243"/>
      <c r="R231" s="243"/>
      <c r="S231" s="243"/>
      <c r="T231" s="244"/>
      <c r="AT231" s="245" t="s">
        <v>174</v>
      </c>
      <c r="AU231" s="245" t="s">
        <v>85</v>
      </c>
      <c r="AV231" s="11" t="s">
        <v>85</v>
      </c>
      <c r="AW231" s="11" t="s">
        <v>38</v>
      </c>
      <c r="AX231" s="11" t="s">
        <v>75</v>
      </c>
      <c r="AY231" s="245" t="s">
        <v>163</v>
      </c>
    </row>
    <row r="232" spans="2:51" s="11" customFormat="1" ht="13.5">
      <c r="B232" s="235"/>
      <c r="C232" s="236"/>
      <c r="D232" s="232" t="s">
        <v>174</v>
      </c>
      <c r="E232" s="237" t="s">
        <v>21</v>
      </c>
      <c r="F232" s="238" t="s">
        <v>408</v>
      </c>
      <c r="G232" s="236"/>
      <c r="H232" s="239">
        <v>-84.936</v>
      </c>
      <c r="I232" s="240"/>
      <c r="J232" s="236"/>
      <c r="K232" s="236"/>
      <c r="L232" s="241"/>
      <c r="M232" s="242"/>
      <c r="N232" s="243"/>
      <c r="O232" s="243"/>
      <c r="P232" s="243"/>
      <c r="Q232" s="243"/>
      <c r="R232" s="243"/>
      <c r="S232" s="243"/>
      <c r="T232" s="244"/>
      <c r="AT232" s="245" t="s">
        <v>174</v>
      </c>
      <c r="AU232" s="245" t="s">
        <v>85</v>
      </c>
      <c r="AV232" s="11" t="s">
        <v>85</v>
      </c>
      <c r="AW232" s="11" t="s">
        <v>38</v>
      </c>
      <c r="AX232" s="11" t="s">
        <v>75</v>
      </c>
      <c r="AY232" s="245" t="s">
        <v>163</v>
      </c>
    </row>
    <row r="233" spans="2:51" s="12" customFormat="1" ht="13.5">
      <c r="B233" s="246"/>
      <c r="C233" s="247"/>
      <c r="D233" s="232" t="s">
        <v>174</v>
      </c>
      <c r="E233" s="248" t="s">
        <v>21</v>
      </c>
      <c r="F233" s="249" t="s">
        <v>194</v>
      </c>
      <c r="G233" s="247"/>
      <c r="H233" s="250">
        <v>391.879</v>
      </c>
      <c r="I233" s="251"/>
      <c r="J233" s="247"/>
      <c r="K233" s="247"/>
      <c r="L233" s="252"/>
      <c r="M233" s="253"/>
      <c r="N233" s="254"/>
      <c r="O233" s="254"/>
      <c r="P233" s="254"/>
      <c r="Q233" s="254"/>
      <c r="R233" s="254"/>
      <c r="S233" s="254"/>
      <c r="T233" s="255"/>
      <c r="AT233" s="256" t="s">
        <v>174</v>
      </c>
      <c r="AU233" s="256" t="s">
        <v>85</v>
      </c>
      <c r="AV233" s="12" t="s">
        <v>170</v>
      </c>
      <c r="AW233" s="12" t="s">
        <v>38</v>
      </c>
      <c r="AX233" s="12" t="s">
        <v>83</v>
      </c>
      <c r="AY233" s="256" t="s">
        <v>163</v>
      </c>
    </row>
    <row r="234" spans="2:65" s="1" customFormat="1" ht="25.5" customHeight="1">
      <c r="B234" s="45"/>
      <c r="C234" s="220" t="s">
        <v>409</v>
      </c>
      <c r="D234" s="220" t="s">
        <v>165</v>
      </c>
      <c r="E234" s="221" t="s">
        <v>410</v>
      </c>
      <c r="F234" s="222" t="s">
        <v>411</v>
      </c>
      <c r="G234" s="223" t="s">
        <v>183</v>
      </c>
      <c r="H234" s="224">
        <v>2</v>
      </c>
      <c r="I234" s="225"/>
      <c r="J234" s="226">
        <f>ROUND(I234*H234,2)</f>
        <v>0</v>
      </c>
      <c r="K234" s="222" t="s">
        <v>169</v>
      </c>
      <c r="L234" s="71"/>
      <c r="M234" s="227" t="s">
        <v>21</v>
      </c>
      <c r="N234" s="228" t="s">
        <v>48</v>
      </c>
      <c r="O234" s="46"/>
      <c r="P234" s="229">
        <f>O234*H234</f>
        <v>0</v>
      </c>
      <c r="Q234" s="229">
        <v>0</v>
      </c>
      <c r="R234" s="229">
        <f>Q234*H234</f>
        <v>0</v>
      </c>
      <c r="S234" s="229">
        <v>0</v>
      </c>
      <c r="T234" s="230">
        <f>S234*H234</f>
        <v>0</v>
      </c>
      <c r="AR234" s="23" t="s">
        <v>170</v>
      </c>
      <c r="AT234" s="23" t="s">
        <v>165</v>
      </c>
      <c r="AU234" s="23" t="s">
        <v>85</v>
      </c>
      <c r="AY234" s="23" t="s">
        <v>163</v>
      </c>
      <c r="BE234" s="231">
        <f>IF(N234="základní",J234,0)</f>
        <v>0</v>
      </c>
      <c r="BF234" s="231">
        <f>IF(N234="snížená",J234,0)</f>
        <v>0</v>
      </c>
      <c r="BG234" s="231">
        <f>IF(N234="zákl. přenesená",J234,0)</f>
        <v>0</v>
      </c>
      <c r="BH234" s="231">
        <f>IF(N234="sníž. přenesená",J234,0)</f>
        <v>0</v>
      </c>
      <c r="BI234" s="231">
        <f>IF(N234="nulová",J234,0)</f>
        <v>0</v>
      </c>
      <c r="BJ234" s="23" t="s">
        <v>170</v>
      </c>
      <c r="BK234" s="231">
        <f>ROUND(I234*H234,2)</f>
        <v>0</v>
      </c>
      <c r="BL234" s="23" t="s">
        <v>170</v>
      </c>
      <c r="BM234" s="23" t="s">
        <v>412</v>
      </c>
    </row>
    <row r="235" spans="2:47" s="1" customFormat="1" ht="13.5">
      <c r="B235" s="45"/>
      <c r="C235" s="73"/>
      <c r="D235" s="232" t="s">
        <v>172</v>
      </c>
      <c r="E235" s="73"/>
      <c r="F235" s="233" t="s">
        <v>413</v>
      </c>
      <c r="G235" s="73"/>
      <c r="H235" s="73"/>
      <c r="I235" s="190"/>
      <c r="J235" s="73"/>
      <c r="K235" s="73"/>
      <c r="L235" s="71"/>
      <c r="M235" s="234"/>
      <c r="N235" s="46"/>
      <c r="O235" s="46"/>
      <c r="P235" s="46"/>
      <c r="Q235" s="46"/>
      <c r="R235" s="46"/>
      <c r="S235" s="46"/>
      <c r="T235" s="94"/>
      <c r="AT235" s="23" t="s">
        <v>172</v>
      </c>
      <c r="AU235" s="23" t="s">
        <v>85</v>
      </c>
    </row>
    <row r="236" spans="2:65" s="1" customFormat="1" ht="16.5" customHeight="1">
      <c r="B236" s="45"/>
      <c r="C236" s="257" t="s">
        <v>414</v>
      </c>
      <c r="D236" s="257" t="s">
        <v>221</v>
      </c>
      <c r="E236" s="258" t="s">
        <v>415</v>
      </c>
      <c r="F236" s="259" t="s">
        <v>416</v>
      </c>
      <c r="G236" s="260" t="s">
        <v>183</v>
      </c>
      <c r="H236" s="261">
        <v>2.1</v>
      </c>
      <c r="I236" s="262"/>
      <c r="J236" s="263">
        <f>ROUND(I236*H236,2)</f>
        <v>0</v>
      </c>
      <c r="K236" s="259" t="s">
        <v>169</v>
      </c>
      <c r="L236" s="264"/>
      <c r="M236" s="265" t="s">
        <v>21</v>
      </c>
      <c r="N236" s="266" t="s">
        <v>48</v>
      </c>
      <c r="O236" s="46"/>
      <c r="P236" s="229">
        <f>O236*H236</f>
        <v>0</v>
      </c>
      <c r="Q236" s="229">
        <v>0.0001</v>
      </c>
      <c r="R236" s="229">
        <f>Q236*H236</f>
        <v>0.00021</v>
      </c>
      <c r="S236" s="229">
        <v>0</v>
      </c>
      <c r="T236" s="230">
        <f>S236*H236</f>
        <v>0</v>
      </c>
      <c r="AR236" s="23" t="s">
        <v>214</v>
      </c>
      <c r="AT236" s="23" t="s">
        <v>221</v>
      </c>
      <c r="AU236" s="23" t="s">
        <v>85</v>
      </c>
      <c r="AY236" s="23" t="s">
        <v>163</v>
      </c>
      <c r="BE236" s="231">
        <f>IF(N236="základní",J236,0)</f>
        <v>0</v>
      </c>
      <c r="BF236" s="231">
        <f>IF(N236="snížená",J236,0)</f>
        <v>0</v>
      </c>
      <c r="BG236" s="231">
        <f>IF(N236="zákl. přenesená",J236,0)</f>
        <v>0</v>
      </c>
      <c r="BH236" s="231">
        <f>IF(N236="sníž. přenesená",J236,0)</f>
        <v>0</v>
      </c>
      <c r="BI236" s="231">
        <f>IF(N236="nulová",J236,0)</f>
        <v>0</v>
      </c>
      <c r="BJ236" s="23" t="s">
        <v>170</v>
      </c>
      <c r="BK236" s="231">
        <f>ROUND(I236*H236,2)</f>
        <v>0</v>
      </c>
      <c r="BL236" s="23" t="s">
        <v>170</v>
      </c>
      <c r="BM236" s="23" t="s">
        <v>417</v>
      </c>
    </row>
    <row r="237" spans="2:51" s="11" customFormat="1" ht="13.5">
      <c r="B237" s="235"/>
      <c r="C237" s="236"/>
      <c r="D237" s="232" t="s">
        <v>174</v>
      </c>
      <c r="E237" s="236"/>
      <c r="F237" s="238" t="s">
        <v>418</v>
      </c>
      <c r="G237" s="236"/>
      <c r="H237" s="239">
        <v>2.1</v>
      </c>
      <c r="I237" s="240"/>
      <c r="J237" s="236"/>
      <c r="K237" s="236"/>
      <c r="L237" s="241"/>
      <c r="M237" s="242"/>
      <c r="N237" s="243"/>
      <c r="O237" s="243"/>
      <c r="P237" s="243"/>
      <c r="Q237" s="243"/>
      <c r="R237" s="243"/>
      <c r="S237" s="243"/>
      <c r="T237" s="244"/>
      <c r="AT237" s="245" t="s">
        <v>174</v>
      </c>
      <c r="AU237" s="245" t="s">
        <v>85</v>
      </c>
      <c r="AV237" s="11" t="s">
        <v>85</v>
      </c>
      <c r="AW237" s="11" t="s">
        <v>6</v>
      </c>
      <c r="AX237" s="11" t="s">
        <v>83</v>
      </c>
      <c r="AY237" s="245" t="s">
        <v>163</v>
      </c>
    </row>
    <row r="238" spans="2:65" s="1" customFormat="1" ht="16.5" customHeight="1">
      <c r="B238" s="45"/>
      <c r="C238" s="220" t="s">
        <v>419</v>
      </c>
      <c r="D238" s="220" t="s">
        <v>165</v>
      </c>
      <c r="E238" s="221" t="s">
        <v>420</v>
      </c>
      <c r="F238" s="222" t="s">
        <v>421</v>
      </c>
      <c r="G238" s="223" t="s">
        <v>168</v>
      </c>
      <c r="H238" s="224">
        <v>391.879</v>
      </c>
      <c r="I238" s="225"/>
      <c r="J238" s="226">
        <f>ROUND(I238*H238,2)</f>
        <v>0</v>
      </c>
      <c r="K238" s="222" t="s">
        <v>169</v>
      </c>
      <c r="L238" s="71"/>
      <c r="M238" s="227" t="s">
        <v>21</v>
      </c>
      <c r="N238" s="228" t="s">
        <v>48</v>
      </c>
      <c r="O238" s="46"/>
      <c r="P238" s="229">
        <f>O238*H238</f>
        <v>0</v>
      </c>
      <c r="Q238" s="229">
        <v>0.004</v>
      </c>
      <c r="R238" s="229">
        <f>Q238*H238</f>
        <v>1.5675160000000001</v>
      </c>
      <c r="S238" s="229">
        <v>0</v>
      </c>
      <c r="T238" s="230">
        <f>S238*H238</f>
        <v>0</v>
      </c>
      <c r="AR238" s="23" t="s">
        <v>170</v>
      </c>
      <c r="AT238" s="23" t="s">
        <v>165</v>
      </c>
      <c r="AU238" s="23" t="s">
        <v>85</v>
      </c>
      <c r="AY238" s="23" t="s">
        <v>163</v>
      </c>
      <c r="BE238" s="231">
        <f>IF(N238="základní",J238,0)</f>
        <v>0</v>
      </c>
      <c r="BF238" s="231">
        <f>IF(N238="snížená",J238,0)</f>
        <v>0</v>
      </c>
      <c r="BG238" s="231">
        <f>IF(N238="zákl. přenesená",J238,0)</f>
        <v>0</v>
      </c>
      <c r="BH238" s="231">
        <f>IF(N238="sníž. přenesená",J238,0)</f>
        <v>0</v>
      </c>
      <c r="BI238" s="231">
        <f>IF(N238="nulová",J238,0)</f>
        <v>0</v>
      </c>
      <c r="BJ238" s="23" t="s">
        <v>170</v>
      </c>
      <c r="BK238" s="231">
        <f>ROUND(I238*H238,2)</f>
        <v>0</v>
      </c>
      <c r="BL238" s="23" t="s">
        <v>170</v>
      </c>
      <c r="BM238" s="23" t="s">
        <v>422</v>
      </c>
    </row>
    <row r="239" spans="2:51" s="11" customFormat="1" ht="13.5">
      <c r="B239" s="235"/>
      <c r="C239" s="236"/>
      <c r="D239" s="232" t="s">
        <v>174</v>
      </c>
      <c r="E239" s="237" t="s">
        <v>21</v>
      </c>
      <c r="F239" s="238" t="s">
        <v>403</v>
      </c>
      <c r="G239" s="236"/>
      <c r="H239" s="239">
        <v>184.116</v>
      </c>
      <c r="I239" s="240"/>
      <c r="J239" s="236"/>
      <c r="K239" s="236"/>
      <c r="L239" s="241"/>
      <c r="M239" s="242"/>
      <c r="N239" s="243"/>
      <c r="O239" s="243"/>
      <c r="P239" s="243"/>
      <c r="Q239" s="243"/>
      <c r="R239" s="243"/>
      <c r="S239" s="243"/>
      <c r="T239" s="244"/>
      <c r="AT239" s="245" t="s">
        <v>174</v>
      </c>
      <c r="AU239" s="245" t="s">
        <v>85</v>
      </c>
      <c r="AV239" s="11" t="s">
        <v>85</v>
      </c>
      <c r="AW239" s="11" t="s">
        <v>38</v>
      </c>
      <c r="AX239" s="11" t="s">
        <v>75</v>
      </c>
      <c r="AY239" s="245" t="s">
        <v>163</v>
      </c>
    </row>
    <row r="240" spans="2:51" s="11" customFormat="1" ht="13.5">
      <c r="B240" s="235"/>
      <c r="C240" s="236"/>
      <c r="D240" s="232" t="s">
        <v>174</v>
      </c>
      <c r="E240" s="237" t="s">
        <v>21</v>
      </c>
      <c r="F240" s="238" t="s">
        <v>404</v>
      </c>
      <c r="G240" s="236"/>
      <c r="H240" s="239">
        <v>82.005</v>
      </c>
      <c r="I240" s="240"/>
      <c r="J240" s="236"/>
      <c r="K240" s="236"/>
      <c r="L240" s="241"/>
      <c r="M240" s="242"/>
      <c r="N240" s="243"/>
      <c r="O240" s="243"/>
      <c r="P240" s="243"/>
      <c r="Q240" s="243"/>
      <c r="R240" s="243"/>
      <c r="S240" s="243"/>
      <c r="T240" s="244"/>
      <c r="AT240" s="245" t="s">
        <v>174</v>
      </c>
      <c r="AU240" s="245" t="s">
        <v>85</v>
      </c>
      <c r="AV240" s="11" t="s">
        <v>85</v>
      </c>
      <c r="AW240" s="11" t="s">
        <v>38</v>
      </c>
      <c r="AX240" s="11" t="s">
        <v>75</v>
      </c>
      <c r="AY240" s="245" t="s">
        <v>163</v>
      </c>
    </row>
    <row r="241" spans="2:51" s="11" customFormat="1" ht="13.5">
      <c r="B241" s="235"/>
      <c r="C241" s="236"/>
      <c r="D241" s="232" t="s">
        <v>174</v>
      </c>
      <c r="E241" s="237" t="s">
        <v>21</v>
      </c>
      <c r="F241" s="238" t="s">
        <v>405</v>
      </c>
      <c r="G241" s="236"/>
      <c r="H241" s="239">
        <v>197.101</v>
      </c>
      <c r="I241" s="240"/>
      <c r="J241" s="236"/>
      <c r="K241" s="236"/>
      <c r="L241" s="241"/>
      <c r="M241" s="242"/>
      <c r="N241" s="243"/>
      <c r="O241" s="243"/>
      <c r="P241" s="243"/>
      <c r="Q241" s="243"/>
      <c r="R241" s="243"/>
      <c r="S241" s="243"/>
      <c r="T241" s="244"/>
      <c r="AT241" s="245" t="s">
        <v>174</v>
      </c>
      <c r="AU241" s="245" t="s">
        <v>85</v>
      </c>
      <c r="AV241" s="11" t="s">
        <v>85</v>
      </c>
      <c r="AW241" s="11" t="s">
        <v>38</v>
      </c>
      <c r="AX241" s="11" t="s">
        <v>75</v>
      </c>
      <c r="AY241" s="245" t="s">
        <v>163</v>
      </c>
    </row>
    <row r="242" spans="2:51" s="11" customFormat="1" ht="13.5">
      <c r="B242" s="235"/>
      <c r="C242" s="236"/>
      <c r="D242" s="232" t="s">
        <v>174</v>
      </c>
      <c r="E242" s="237" t="s">
        <v>21</v>
      </c>
      <c r="F242" s="238" t="s">
        <v>406</v>
      </c>
      <c r="G242" s="236"/>
      <c r="H242" s="239">
        <v>9.36</v>
      </c>
      <c r="I242" s="240"/>
      <c r="J242" s="236"/>
      <c r="K242" s="236"/>
      <c r="L242" s="241"/>
      <c r="M242" s="242"/>
      <c r="N242" s="243"/>
      <c r="O242" s="243"/>
      <c r="P242" s="243"/>
      <c r="Q242" s="243"/>
      <c r="R242" s="243"/>
      <c r="S242" s="243"/>
      <c r="T242" s="244"/>
      <c r="AT242" s="245" t="s">
        <v>174</v>
      </c>
      <c r="AU242" s="245" t="s">
        <v>85</v>
      </c>
      <c r="AV242" s="11" t="s">
        <v>85</v>
      </c>
      <c r="AW242" s="11" t="s">
        <v>38</v>
      </c>
      <c r="AX242" s="11" t="s">
        <v>75</v>
      </c>
      <c r="AY242" s="245" t="s">
        <v>163</v>
      </c>
    </row>
    <row r="243" spans="2:51" s="11" customFormat="1" ht="13.5">
      <c r="B243" s="235"/>
      <c r="C243" s="236"/>
      <c r="D243" s="232" t="s">
        <v>174</v>
      </c>
      <c r="E243" s="237" t="s">
        <v>21</v>
      </c>
      <c r="F243" s="238" t="s">
        <v>407</v>
      </c>
      <c r="G243" s="236"/>
      <c r="H243" s="239">
        <v>4.233</v>
      </c>
      <c r="I243" s="240"/>
      <c r="J243" s="236"/>
      <c r="K243" s="236"/>
      <c r="L243" s="241"/>
      <c r="M243" s="242"/>
      <c r="N243" s="243"/>
      <c r="O243" s="243"/>
      <c r="P243" s="243"/>
      <c r="Q243" s="243"/>
      <c r="R243" s="243"/>
      <c r="S243" s="243"/>
      <c r="T243" s="244"/>
      <c r="AT243" s="245" t="s">
        <v>174</v>
      </c>
      <c r="AU243" s="245" t="s">
        <v>85</v>
      </c>
      <c r="AV243" s="11" t="s">
        <v>85</v>
      </c>
      <c r="AW243" s="11" t="s">
        <v>38</v>
      </c>
      <c r="AX243" s="11" t="s">
        <v>75</v>
      </c>
      <c r="AY243" s="245" t="s">
        <v>163</v>
      </c>
    </row>
    <row r="244" spans="2:51" s="11" customFormat="1" ht="13.5">
      <c r="B244" s="235"/>
      <c r="C244" s="236"/>
      <c r="D244" s="232" t="s">
        <v>174</v>
      </c>
      <c r="E244" s="237" t="s">
        <v>21</v>
      </c>
      <c r="F244" s="238" t="s">
        <v>408</v>
      </c>
      <c r="G244" s="236"/>
      <c r="H244" s="239">
        <v>-84.936</v>
      </c>
      <c r="I244" s="240"/>
      <c r="J244" s="236"/>
      <c r="K244" s="236"/>
      <c r="L244" s="241"/>
      <c r="M244" s="242"/>
      <c r="N244" s="243"/>
      <c r="O244" s="243"/>
      <c r="P244" s="243"/>
      <c r="Q244" s="243"/>
      <c r="R244" s="243"/>
      <c r="S244" s="243"/>
      <c r="T244" s="244"/>
      <c r="AT244" s="245" t="s">
        <v>174</v>
      </c>
      <c r="AU244" s="245" t="s">
        <v>85</v>
      </c>
      <c r="AV244" s="11" t="s">
        <v>85</v>
      </c>
      <c r="AW244" s="11" t="s">
        <v>38</v>
      </c>
      <c r="AX244" s="11" t="s">
        <v>75</v>
      </c>
      <c r="AY244" s="245" t="s">
        <v>163</v>
      </c>
    </row>
    <row r="245" spans="2:51" s="12" customFormat="1" ht="13.5">
      <c r="B245" s="246"/>
      <c r="C245" s="247"/>
      <c r="D245" s="232" t="s">
        <v>174</v>
      </c>
      <c r="E245" s="248" t="s">
        <v>21</v>
      </c>
      <c r="F245" s="249" t="s">
        <v>194</v>
      </c>
      <c r="G245" s="247"/>
      <c r="H245" s="250">
        <v>391.879</v>
      </c>
      <c r="I245" s="251"/>
      <c r="J245" s="247"/>
      <c r="K245" s="247"/>
      <c r="L245" s="252"/>
      <c r="M245" s="253"/>
      <c r="N245" s="254"/>
      <c r="O245" s="254"/>
      <c r="P245" s="254"/>
      <c r="Q245" s="254"/>
      <c r="R245" s="254"/>
      <c r="S245" s="254"/>
      <c r="T245" s="255"/>
      <c r="AT245" s="256" t="s">
        <v>174</v>
      </c>
      <c r="AU245" s="256" t="s">
        <v>85</v>
      </c>
      <c r="AV245" s="12" t="s">
        <v>170</v>
      </c>
      <c r="AW245" s="12" t="s">
        <v>38</v>
      </c>
      <c r="AX245" s="12" t="s">
        <v>83</v>
      </c>
      <c r="AY245" s="256" t="s">
        <v>163</v>
      </c>
    </row>
    <row r="246" spans="2:65" s="1" customFormat="1" ht="38.25" customHeight="1">
      <c r="B246" s="45"/>
      <c r="C246" s="220" t="s">
        <v>423</v>
      </c>
      <c r="D246" s="220" t="s">
        <v>165</v>
      </c>
      <c r="E246" s="221" t="s">
        <v>424</v>
      </c>
      <c r="F246" s="222" t="s">
        <v>425</v>
      </c>
      <c r="G246" s="223" t="s">
        <v>168</v>
      </c>
      <c r="H246" s="224">
        <v>15.2</v>
      </c>
      <c r="I246" s="225"/>
      <c r="J246" s="226">
        <f>ROUND(I246*H246,2)</f>
        <v>0</v>
      </c>
      <c r="K246" s="222" t="s">
        <v>169</v>
      </c>
      <c r="L246" s="71"/>
      <c r="M246" s="227" t="s">
        <v>21</v>
      </c>
      <c r="N246" s="228" t="s">
        <v>48</v>
      </c>
      <c r="O246" s="46"/>
      <c r="P246" s="229">
        <f>O246*H246</f>
        <v>0</v>
      </c>
      <c r="Q246" s="229">
        <v>0.00446</v>
      </c>
      <c r="R246" s="229">
        <f>Q246*H246</f>
        <v>0.067792</v>
      </c>
      <c r="S246" s="229">
        <v>0</v>
      </c>
      <c r="T246" s="230">
        <f>S246*H246</f>
        <v>0</v>
      </c>
      <c r="AR246" s="23" t="s">
        <v>170</v>
      </c>
      <c r="AT246" s="23" t="s">
        <v>165</v>
      </c>
      <c r="AU246" s="23" t="s">
        <v>85</v>
      </c>
      <c r="AY246" s="23" t="s">
        <v>163</v>
      </c>
      <c r="BE246" s="231">
        <f>IF(N246="základní",J246,0)</f>
        <v>0</v>
      </c>
      <c r="BF246" s="231">
        <f>IF(N246="snížená",J246,0)</f>
        <v>0</v>
      </c>
      <c r="BG246" s="231">
        <f>IF(N246="zákl. přenesená",J246,0)</f>
        <v>0</v>
      </c>
      <c r="BH246" s="231">
        <f>IF(N246="sníž. přenesená",J246,0)</f>
        <v>0</v>
      </c>
      <c r="BI246" s="231">
        <f>IF(N246="nulová",J246,0)</f>
        <v>0</v>
      </c>
      <c r="BJ246" s="23" t="s">
        <v>170</v>
      </c>
      <c r="BK246" s="231">
        <f>ROUND(I246*H246,2)</f>
        <v>0</v>
      </c>
      <c r="BL246" s="23" t="s">
        <v>170</v>
      </c>
      <c r="BM246" s="23" t="s">
        <v>426</v>
      </c>
    </row>
    <row r="247" spans="2:51" s="11" customFormat="1" ht="13.5">
      <c r="B247" s="235"/>
      <c r="C247" s="236"/>
      <c r="D247" s="232" t="s">
        <v>174</v>
      </c>
      <c r="E247" s="237" t="s">
        <v>21</v>
      </c>
      <c r="F247" s="238" t="s">
        <v>427</v>
      </c>
      <c r="G247" s="236"/>
      <c r="H247" s="239">
        <v>15.2</v>
      </c>
      <c r="I247" s="240"/>
      <c r="J247" s="236"/>
      <c r="K247" s="236"/>
      <c r="L247" s="241"/>
      <c r="M247" s="242"/>
      <c r="N247" s="243"/>
      <c r="O247" s="243"/>
      <c r="P247" s="243"/>
      <c r="Q247" s="243"/>
      <c r="R247" s="243"/>
      <c r="S247" s="243"/>
      <c r="T247" s="244"/>
      <c r="AT247" s="245" t="s">
        <v>174</v>
      </c>
      <c r="AU247" s="245" t="s">
        <v>85</v>
      </c>
      <c r="AV247" s="11" t="s">
        <v>85</v>
      </c>
      <c r="AW247" s="11" t="s">
        <v>38</v>
      </c>
      <c r="AX247" s="11" t="s">
        <v>75</v>
      </c>
      <c r="AY247" s="245" t="s">
        <v>163</v>
      </c>
    </row>
    <row r="248" spans="2:51" s="12" customFormat="1" ht="13.5">
      <c r="B248" s="246"/>
      <c r="C248" s="247"/>
      <c r="D248" s="232" t="s">
        <v>174</v>
      </c>
      <c r="E248" s="248" t="s">
        <v>21</v>
      </c>
      <c r="F248" s="249" t="s">
        <v>194</v>
      </c>
      <c r="G248" s="247"/>
      <c r="H248" s="250">
        <v>15.2</v>
      </c>
      <c r="I248" s="251"/>
      <c r="J248" s="247"/>
      <c r="K248" s="247"/>
      <c r="L248" s="252"/>
      <c r="M248" s="253"/>
      <c r="N248" s="254"/>
      <c r="O248" s="254"/>
      <c r="P248" s="254"/>
      <c r="Q248" s="254"/>
      <c r="R248" s="254"/>
      <c r="S248" s="254"/>
      <c r="T248" s="255"/>
      <c r="AT248" s="256" t="s">
        <v>174</v>
      </c>
      <c r="AU248" s="256" t="s">
        <v>85</v>
      </c>
      <c r="AV248" s="12" t="s">
        <v>170</v>
      </c>
      <c r="AW248" s="12" t="s">
        <v>38</v>
      </c>
      <c r="AX248" s="12" t="s">
        <v>83</v>
      </c>
      <c r="AY248" s="256" t="s">
        <v>163</v>
      </c>
    </row>
    <row r="249" spans="2:65" s="1" customFormat="1" ht="25.5" customHeight="1">
      <c r="B249" s="45"/>
      <c r="C249" s="220" t="s">
        <v>428</v>
      </c>
      <c r="D249" s="220" t="s">
        <v>165</v>
      </c>
      <c r="E249" s="221" t="s">
        <v>429</v>
      </c>
      <c r="F249" s="222" t="s">
        <v>430</v>
      </c>
      <c r="G249" s="223" t="s">
        <v>168</v>
      </c>
      <c r="H249" s="224">
        <v>391.879</v>
      </c>
      <c r="I249" s="225"/>
      <c r="J249" s="226">
        <f>ROUND(I249*H249,2)</f>
        <v>0</v>
      </c>
      <c r="K249" s="222" t="s">
        <v>169</v>
      </c>
      <c r="L249" s="71"/>
      <c r="M249" s="227" t="s">
        <v>21</v>
      </c>
      <c r="N249" s="228" t="s">
        <v>48</v>
      </c>
      <c r="O249" s="46"/>
      <c r="P249" s="229">
        <f>O249*H249</f>
        <v>0</v>
      </c>
      <c r="Q249" s="229">
        <v>0.01</v>
      </c>
      <c r="R249" s="229">
        <f>Q249*H249</f>
        <v>3.9187900000000004</v>
      </c>
      <c r="S249" s="229">
        <v>0</v>
      </c>
      <c r="T249" s="230">
        <f>S249*H249</f>
        <v>0</v>
      </c>
      <c r="AR249" s="23" t="s">
        <v>170</v>
      </c>
      <c r="AT249" s="23" t="s">
        <v>165</v>
      </c>
      <c r="AU249" s="23" t="s">
        <v>85</v>
      </c>
      <c r="AY249" s="23" t="s">
        <v>163</v>
      </c>
      <c r="BE249" s="231">
        <f>IF(N249="základní",J249,0)</f>
        <v>0</v>
      </c>
      <c r="BF249" s="231">
        <f>IF(N249="snížená",J249,0)</f>
        <v>0</v>
      </c>
      <c r="BG249" s="231">
        <f>IF(N249="zákl. přenesená",J249,0)</f>
        <v>0</v>
      </c>
      <c r="BH249" s="231">
        <f>IF(N249="sníž. přenesená",J249,0)</f>
        <v>0</v>
      </c>
      <c r="BI249" s="231">
        <f>IF(N249="nulová",J249,0)</f>
        <v>0</v>
      </c>
      <c r="BJ249" s="23" t="s">
        <v>170</v>
      </c>
      <c r="BK249" s="231">
        <f>ROUND(I249*H249,2)</f>
        <v>0</v>
      </c>
      <c r="BL249" s="23" t="s">
        <v>170</v>
      </c>
      <c r="BM249" s="23" t="s">
        <v>431</v>
      </c>
    </row>
    <row r="250" spans="2:47" s="1" customFormat="1" ht="13.5">
      <c r="B250" s="45"/>
      <c r="C250" s="73"/>
      <c r="D250" s="232" t="s">
        <v>172</v>
      </c>
      <c r="E250" s="73"/>
      <c r="F250" s="233" t="s">
        <v>432</v>
      </c>
      <c r="G250" s="73"/>
      <c r="H250" s="73"/>
      <c r="I250" s="190"/>
      <c r="J250" s="73"/>
      <c r="K250" s="73"/>
      <c r="L250" s="71"/>
      <c r="M250" s="234"/>
      <c r="N250" s="46"/>
      <c r="O250" s="46"/>
      <c r="P250" s="46"/>
      <c r="Q250" s="46"/>
      <c r="R250" s="46"/>
      <c r="S250" s="46"/>
      <c r="T250" s="94"/>
      <c r="AT250" s="23" t="s">
        <v>172</v>
      </c>
      <c r="AU250" s="23" t="s">
        <v>85</v>
      </c>
    </row>
    <row r="251" spans="2:51" s="11" customFormat="1" ht="13.5">
      <c r="B251" s="235"/>
      <c r="C251" s="236"/>
      <c r="D251" s="232" t="s">
        <v>174</v>
      </c>
      <c r="E251" s="237" t="s">
        <v>21</v>
      </c>
      <c r="F251" s="238" t="s">
        <v>403</v>
      </c>
      <c r="G251" s="236"/>
      <c r="H251" s="239">
        <v>184.116</v>
      </c>
      <c r="I251" s="240"/>
      <c r="J251" s="236"/>
      <c r="K251" s="236"/>
      <c r="L251" s="241"/>
      <c r="M251" s="242"/>
      <c r="N251" s="243"/>
      <c r="O251" s="243"/>
      <c r="P251" s="243"/>
      <c r="Q251" s="243"/>
      <c r="R251" s="243"/>
      <c r="S251" s="243"/>
      <c r="T251" s="244"/>
      <c r="AT251" s="245" t="s">
        <v>174</v>
      </c>
      <c r="AU251" s="245" t="s">
        <v>85</v>
      </c>
      <c r="AV251" s="11" t="s">
        <v>85</v>
      </c>
      <c r="AW251" s="11" t="s">
        <v>38</v>
      </c>
      <c r="AX251" s="11" t="s">
        <v>75</v>
      </c>
      <c r="AY251" s="245" t="s">
        <v>163</v>
      </c>
    </row>
    <row r="252" spans="2:51" s="11" customFormat="1" ht="13.5">
      <c r="B252" s="235"/>
      <c r="C252" s="236"/>
      <c r="D252" s="232" t="s">
        <v>174</v>
      </c>
      <c r="E252" s="237" t="s">
        <v>21</v>
      </c>
      <c r="F252" s="238" t="s">
        <v>404</v>
      </c>
      <c r="G252" s="236"/>
      <c r="H252" s="239">
        <v>82.005</v>
      </c>
      <c r="I252" s="240"/>
      <c r="J252" s="236"/>
      <c r="K252" s="236"/>
      <c r="L252" s="241"/>
      <c r="M252" s="242"/>
      <c r="N252" s="243"/>
      <c r="O252" s="243"/>
      <c r="P252" s="243"/>
      <c r="Q252" s="243"/>
      <c r="R252" s="243"/>
      <c r="S252" s="243"/>
      <c r="T252" s="244"/>
      <c r="AT252" s="245" t="s">
        <v>174</v>
      </c>
      <c r="AU252" s="245" t="s">
        <v>85</v>
      </c>
      <c r="AV252" s="11" t="s">
        <v>85</v>
      </c>
      <c r="AW252" s="11" t="s">
        <v>38</v>
      </c>
      <c r="AX252" s="11" t="s">
        <v>75</v>
      </c>
      <c r="AY252" s="245" t="s">
        <v>163</v>
      </c>
    </row>
    <row r="253" spans="2:51" s="11" customFormat="1" ht="13.5">
      <c r="B253" s="235"/>
      <c r="C253" s="236"/>
      <c r="D253" s="232" t="s">
        <v>174</v>
      </c>
      <c r="E253" s="237" t="s">
        <v>21</v>
      </c>
      <c r="F253" s="238" t="s">
        <v>405</v>
      </c>
      <c r="G253" s="236"/>
      <c r="H253" s="239">
        <v>197.101</v>
      </c>
      <c r="I253" s="240"/>
      <c r="J253" s="236"/>
      <c r="K253" s="236"/>
      <c r="L253" s="241"/>
      <c r="M253" s="242"/>
      <c r="N253" s="243"/>
      <c r="O253" s="243"/>
      <c r="P253" s="243"/>
      <c r="Q253" s="243"/>
      <c r="R253" s="243"/>
      <c r="S253" s="243"/>
      <c r="T253" s="244"/>
      <c r="AT253" s="245" t="s">
        <v>174</v>
      </c>
      <c r="AU253" s="245" t="s">
        <v>85</v>
      </c>
      <c r="AV253" s="11" t="s">
        <v>85</v>
      </c>
      <c r="AW253" s="11" t="s">
        <v>38</v>
      </c>
      <c r="AX253" s="11" t="s">
        <v>75</v>
      </c>
      <c r="AY253" s="245" t="s">
        <v>163</v>
      </c>
    </row>
    <row r="254" spans="2:51" s="11" customFormat="1" ht="13.5">
      <c r="B254" s="235"/>
      <c r="C254" s="236"/>
      <c r="D254" s="232" t="s">
        <v>174</v>
      </c>
      <c r="E254" s="237" t="s">
        <v>21</v>
      </c>
      <c r="F254" s="238" t="s">
        <v>406</v>
      </c>
      <c r="G254" s="236"/>
      <c r="H254" s="239">
        <v>9.36</v>
      </c>
      <c r="I254" s="240"/>
      <c r="J254" s="236"/>
      <c r="K254" s="236"/>
      <c r="L254" s="241"/>
      <c r="M254" s="242"/>
      <c r="N254" s="243"/>
      <c r="O254" s="243"/>
      <c r="P254" s="243"/>
      <c r="Q254" s="243"/>
      <c r="R254" s="243"/>
      <c r="S254" s="243"/>
      <c r="T254" s="244"/>
      <c r="AT254" s="245" t="s">
        <v>174</v>
      </c>
      <c r="AU254" s="245" t="s">
        <v>85</v>
      </c>
      <c r="AV254" s="11" t="s">
        <v>85</v>
      </c>
      <c r="AW254" s="11" t="s">
        <v>38</v>
      </c>
      <c r="AX254" s="11" t="s">
        <v>75</v>
      </c>
      <c r="AY254" s="245" t="s">
        <v>163</v>
      </c>
    </row>
    <row r="255" spans="2:51" s="11" customFormat="1" ht="13.5">
      <c r="B255" s="235"/>
      <c r="C255" s="236"/>
      <c r="D255" s="232" t="s">
        <v>174</v>
      </c>
      <c r="E255" s="237" t="s">
        <v>21</v>
      </c>
      <c r="F255" s="238" t="s">
        <v>407</v>
      </c>
      <c r="G255" s="236"/>
      <c r="H255" s="239">
        <v>4.233</v>
      </c>
      <c r="I255" s="240"/>
      <c r="J255" s="236"/>
      <c r="K255" s="236"/>
      <c r="L255" s="241"/>
      <c r="M255" s="242"/>
      <c r="N255" s="243"/>
      <c r="O255" s="243"/>
      <c r="P255" s="243"/>
      <c r="Q255" s="243"/>
      <c r="R255" s="243"/>
      <c r="S255" s="243"/>
      <c r="T255" s="244"/>
      <c r="AT255" s="245" t="s">
        <v>174</v>
      </c>
      <c r="AU255" s="245" t="s">
        <v>85</v>
      </c>
      <c r="AV255" s="11" t="s">
        <v>85</v>
      </c>
      <c r="AW255" s="11" t="s">
        <v>38</v>
      </c>
      <c r="AX255" s="11" t="s">
        <v>75</v>
      </c>
      <c r="AY255" s="245" t="s">
        <v>163</v>
      </c>
    </row>
    <row r="256" spans="2:51" s="11" customFormat="1" ht="13.5">
      <c r="B256" s="235"/>
      <c r="C256" s="236"/>
      <c r="D256" s="232" t="s">
        <v>174</v>
      </c>
      <c r="E256" s="237" t="s">
        <v>21</v>
      </c>
      <c r="F256" s="238" t="s">
        <v>408</v>
      </c>
      <c r="G256" s="236"/>
      <c r="H256" s="239">
        <v>-84.936</v>
      </c>
      <c r="I256" s="240"/>
      <c r="J256" s="236"/>
      <c r="K256" s="236"/>
      <c r="L256" s="241"/>
      <c r="M256" s="242"/>
      <c r="N256" s="243"/>
      <c r="O256" s="243"/>
      <c r="P256" s="243"/>
      <c r="Q256" s="243"/>
      <c r="R256" s="243"/>
      <c r="S256" s="243"/>
      <c r="T256" s="244"/>
      <c r="AT256" s="245" t="s">
        <v>174</v>
      </c>
      <c r="AU256" s="245" t="s">
        <v>85</v>
      </c>
      <c r="AV256" s="11" t="s">
        <v>85</v>
      </c>
      <c r="AW256" s="11" t="s">
        <v>38</v>
      </c>
      <c r="AX256" s="11" t="s">
        <v>75</v>
      </c>
      <c r="AY256" s="245" t="s">
        <v>163</v>
      </c>
    </row>
    <row r="257" spans="2:51" s="12" customFormat="1" ht="13.5">
      <c r="B257" s="246"/>
      <c r="C257" s="247"/>
      <c r="D257" s="232" t="s">
        <v>174</v>
      </c>
      <c r="E257" s="248" t="s">
        <v>21</v>
      </c>
      <c r="F257" s="249" t="s">
        <v>194</v>
      </c>
      <c r="G257" s="247"/>
      <c r="H257" s="250">
        <v>391.879</v>
      </c>
      <c r="I257" s="251"/>
      <c r="J257" s="247"/>
      <c r="K257" s="247"/>
      <c r="L257" s="252"/>
      <c r="M257" s="253"/>
      <c r="N257" s="254"/>
      <c r="O257" s="254"/>
      <c r="P257" s="254"/>
      <c r="Q257" s="254"/>
      <c r="R257" s="254"/>
      <c r="S257" s="254"/>
      <c r="T257" s="255"/>
      <c r="AT257" s="256" t="s">
        <v>174</v>
      </c>
      <c r="AU257" s="256" t="s">
        <v>85</v>
      </c>
      <c r="AV257" s="12" t="s">
        <v>170</v>
      </c>
      <c r="AW257" s="12" t="s">
        <v>38</v>
      </c>
      <c r="AX257" s="12" t="s">
        <v>83</v>
      </c>
      <c r="AY257" s="256" t="s">
        <v>163</v>
      </c>
    </row>
    <row r="258" spans="2:65" s="1" customFormat="1" ht="25.5" customHeight="1">
      <c r="B258" s="45"/>
      <c r="C258" s="220" t="s">
        <v>433</v>
      </c>
      <c r="D258" s="220" t="s">
        <v>165</v>
      </c>
      <c r="E258" s="221" t="s">
        <v>434</v>
      </c>
      <c r="F258" s="222" t="s">
        <v>435</v>
      </c>
      <c r="G258" s="223" t="s">
        <v>168</v>
      </c>
      <c r="H258" s="224">
        <v>169.872</v>
      </c>
      <c r="I258" s="225"/>
      <c r="J258" s="226">
        <f>ROUND(I258*H258,2)</f>
        <v>0</v>
      </c>
      <c r="K258" s="222" t="s">
        <v>169</v>
      </c>
      <c r="L258" s="71"/>
      <c r="M258" s="227" t="s">
        <v>21</v>
      </c>
      <c r="N258" s="228" t="s">
        <v>48</v>
      </c>
      <c r="O258" s="46"/>
      <c r="P258" s="229">
        <f>O258*H258</f>
        <v>0</v>
      </c>
      <c r="Q258" s="229">
        <v>0</v>
      </c>
      <c r="R258" s="229">
        <f>Q258*H258</f>
        <v>0</v>
      </c>
      <c r="S258" s="229">
        <v>0</v>
      </c>
      <c r="T258" s="230">
        <f>S258*H258</f>
        <v>0</v>
      </c>
      <c r="AR258" s="23" t="s">
        <v>170</v>
      </c>
      <c r="AT258" s="23" t="s">
        <v>165</v>
      </c>
      <c r="AU258" s="23" t="s">
        <v>85</v>
      </c>
      <c r="AY258" s="23" t="s">
        <v>163</v>
      </c>
      <c r="BE258" s="231">
        <f>IF(N258="základní",J258,0)</f>
        <v>0</v>
      </c>
      <c r="BF258" s="231">
        <f>IF(N258="snížená",J258,0)</f>
        <v>0</v>
      </c>
      <c r="BG258" s="231">
        <f>IF(N258="zákl. přenesená",J258,0)</f>
        <v>0</v>
      </c>
      <c r="BH258" s="231">
        <f>IF(N258="sníž. přenesená",J258,0)</f>
        <v>0</v>
      </c>
      <c r="BI258" s="231">
        <f>IF(N258="nulová",J258,0)</f>
        <v>0</v>
      </c>
      <c r="BJ258" s="23" t="s">
        <v>170</v>
      </c>
      <c r="BK258" s="231">
        <f>ROUND(I258*H258,2)</f>
        <v>0</v>
      </c>
      <c r="BL258" s="23" t="s">
        <v>170</v>
      </c>
      <c r="BM258" s="23" t="s">
        <v>436</v>
      </c>
    </row>
    <row r="259" spans="2:47" s="1" customFormat="1" ht="13.5">
      <c r="B259" s="45"/>
      <c r="C259" s="73"/>
      <c r="D259" s="232" t="s">
        <v>172</v>
      </c>
      <c r="E259" s="73"/>
      <c r="F259" s="233" t="s">
        <v>437</v>
      </c>
      <c r="G259" s="73"/>
      <c r="H259" s="73"/>
      <c r="I259" s="190"/>
      <c r="J259" s="73"/>
      <c r="K259" s="73"/>
      <c r="L259" s="71"/>
      <c r="M259" s="234"/>
      <c r="N259" s="46"/>
      <c r="O259" s="46"/>
      <c r="P259" s="46"/>
      <c r="Q259" s="46"/>
      <c r="R259" s="46"/>
      <c r="S259" s="46"/>
      <c r="T259" s="94"/>
      <c r="AT259" s="23" t="s">
        <v>172</v>
      </c>
      <c r="AU259" s="23" t="s">
        <v>85</v>
      </c>
    </row>
    <row r="260" spans="2:51" s="11" customFormat="1" ht="13.5">
      <c r="B260" s="235"/>
      <c r="C260" s="236"/>
      <c r="D260" s="232" t="s">
        <v>174</v>
      </c>
      <c r="E260" s="237" t="s">
        <v>21</v>
      </c>
      <c r="F260" s="238" t="s">
        <v>438</v>
      </c>
      <c r="G260" s="236"/>
      <c r="H260" s="239">
        <v>169.872</v>
      </c>
      <c r="I260" s="240"/>
      <c r="J260" s="236"/>
      <c r="K260" s="236"/>
      <c r="L260" s="241"/>
      <c r="M260" s="242"/>
      <c r="N260" s="243"/>
      <c r="O260" s="243"/>
      <c r="P260" s="243"/>
      <c r="Q260" s="243"/>
      <c r="R260" s="243"/>
      <c r="S260" s="243"/>
      <c r="T260" s="244"/>
      <c r="AT260" s="245" t="s">
        <v>174</v>
      </c>
      <c r="AU260" s="245" t="s">
        <v>85</v>
      </c>
      <c r="AV260" s="11" t="s">
        <v>85</v>
      </c>
      <c r="AW260" s="11" t="s">
        <v>38</v>
      </c>
      <c r="AX260" s="11" t="s">
        <v>83</v>
      </c>
      <c r="AY260" s="245" t="s">
        <v>163</v>
      </c>
    </row>
    <row r="261" spans="2:65" s="1" customFormat="1" ht="25.5" customHeight="1">
      <c r="B261" s="45"/>
      <c r="C261" s="220" t="s">
        <v>439</v>
      </c>
      <c r="D261" s="220" t="s">
        <v>165</v>
      </c>
      <c r="E261" s="221" t="s">
        <v>440</v>
      </c>
      <c r="F261" s="222" t="s">
        <v>441</v>
      </c>
      <c r="G261" s="223" t="s">
        <v>168</v>
      </c>
      <c r="H261" s="224">
        <v>52.208</v>
      </c>
      <c r="I261" s="225"/>
      <c r="J261" s="226">
        <f>ROUND(I261*H261,2)</f>
        <v>0</v>
      </c>
      <c r="K261" s="222" t="s">
        <v>169</v>
      </c>
      <c r="L261" s="71"/>
      <c r="M261" s="227" t="s">
        <v>21</v>
      </c>
      <c r="N261" s="228" t="s">
        <v>48</v>
      </c>
      <c r="O261" s="46"/>
      <c r="P261" s="229">
        <f>O261*H261</f>
        <v>0</v>
      </c>
      <c r="Q261" s="229">
        <v>0</v>
      </c>
      <c r="R261" s="229">
        <f>Q261*H261</f>
        <v>0</v>
      </c>
      <c r="S261" s="229">
        <v>0</v>
      </c>
      <c r="T261" s="230">
        <f>S261*H261</f>
        <v>0</v>
      </c>
      <c r="AR261" s="23" t="s">
        <v>170</v>
      </c>
      <c r="AT261" s="23" t="s">
        <v>165</v>
      </c>
      <c r="AU261" s="23" t="s">
        <v>85</v>
      </c>
      <c r="AY261" s="23" t="s">
        <v>163</v>
      </c>
      <c r="BE261" s="231">
        <f>IF(N261="základní",J261,0)</f>
        <v>0</v>
      </c>
      <c r="BF261" s="231">
        <f>IF(N261="snížená",J261,0)</f>
        <v>0</v>
      </c>
      <c r="BG261" s="231">
        <f>IF(N261="zákl. přenesená",J261,0)</f>
        <v>0</v>
      </c>
      <c r="BH261" s="231">
        <f>IF(N261="sníž. přenesená",J261,0)</f>
        <v>0</v>
      </c>
      <c r="BI261" s="231">
        <f>IF(N261="nulová",J261,0)</f>
        <v>0</v>
      </c>
      <c r="BJ261" s="23" t="s">
        <v>170</v>
      </c>
      <c r="BK261" s="231">
        <f>ROUND(I261*H261,2)</f>
        <v>0</v>
      </c>
      <c r="BL261" s="23" t="s">
        <v>170</v>
      </c>
      <c r="BM261" s="23" t="s">
        <v>442</v>
      </c>
    </row>
    <row r="262" spans="2:47" s="1" customFormat="1" ht="13.5">
      <c r="B262" s="45"/>
      <c r="C262" s="73"/>
      <c r="D262" s="232" t="s">
        <v>172</v>
      </c>
      <c r="E262" s="73"/>
      <c r="F262" s="233" t="s">
        <v>443</v>
      </c>
      <c r="G262" s="73"/>
      <c r="H262" s="73"/>
      <c r="I262" s="190"/>
      <c r="J262" s="73"/>
      <c r="K262" s="73"/>
      <c r="L262" s="71"/>
      <c r="M262" s="234"/>
      <c r="N262" s="46"/>
      <c r="O262" s="46"/>
      <c r="P262" s="46"/>
      <c r="Q262" s="46"/>
      <c r="R262" s="46"/>
      <c r="S262" s="46"/>
      <c r="T262" s="94"/>
      <c r="AT262" s="23" t="s">
        <v>172</v>
      </c>
      <c r="AU262" s="23" t="s">
        <v>85</v>
      </c>
    </row>
    <row r="263" spans="2:51" s="11" customFormat="1" ht="13.5">
      <c r="B263" s="235"/>
      <c r="C263" s="236"/>
      <c r="D263" s="232" t="s">
        <v>174</v>
      </c>
      <c r="E263" s="237" t="s">
        <v>21</v>
      </c>
      <c r="F263" s="238" t="s">
        <v>444</v>
      </c>
      <c r="G263" s="236"/>
      <c r="H263" s="239">
        <v>16.295</v>
      </c>
      <c r="I263" s="240"/>
      <c r="J263" s="236"/>
      <c r="K263" s="236"/>
      <c r="L263" s="241"/>
      <c r="M263" s="242"/>
      <c r="N263" s="243"/>
      <c r="O263" s="243"/>
      <c r="P263" s="243"/>
      <c r="Q263" s="243"/>
      <c r="R263" s="243"/>
      <c r="S263" s="243"/>
      <c r="T263" s="244"/>
      <c r="AT263" s="245" t="s">
        <v>174</v>
      </c>
      <c r="AU263" s="245" t="s">
        <v>85</v>
      </c>
      <c r="AV263" s="11" t="s">
        <v>85</v>
      </c>
      <c r="AW263" s="11" t="s">
        <v>38</v>
      </c>
      <c r="AX263" s="11" t="s">
        <v>75</v>
      </c>
      <c r="AY263" s="245" t="s">
        <v>163</v>
      </c>
    </row>
    <row r="264" spans="2:51" s="11" customFormat="1" ht="13.5">
      <c r="B264" s="235"/>
      <c r="C264" s="236"/>
      <c r="D264" s="232" t="s">
        <v>174</v>
      </c>
      <c r="E264" s="237" t="s">
        <v>21</v>
      </c>
      <c r="F264" s="238" t="s">
        <v>445</v>
      </c>
      <c r="G264" s="236"/>
      <c r="H264" s="239">
        <v>35.913</v>
      </c>
      <c r="I264" s="240"/>
      <c r="J264" s="236"/>
      <c r="K264" s="236"/>
      <c r="L264" s="241"/>
      <c r="M264" s="242"/>
      <c r="N264" s="243"/>
      <c r="O264" s="243"/>
      <c r="P264" s="243"/>
      <c r="Q264" s="243"/>
      <c r="R264" s="243"/>
      <c r="S264" s="243"/>
      <c r="T264" s="244"/>
      <c r="AT264" s="245" t="s">
        <v>174</v>
      </c>
      <c r="AU264" s="245" t="s">
        <v>85</v>
      </c>
      <c r="AV264" s="11" t="s">
        <v>85</v>
      </c>
      <c r="AW264" s="11" t="s">
        <v>38</v>
      </c>
      <c r="AX264" s="11" t="s">
        <v>75</v>
      </c>
      <c r="AY264" s="245" t="s">
        <v>163</v>
      </c>
    </row>
    <row r="265" spans="2:51" s="12" customFormat="1" ht="13.5">
      <c r="B265" s="246"/>
      <c r="C265" s="247"/>
      <c r="D265" s="232" t="s">
        <v>174</v>
      </c>
      <c r="E265" s="248" t="s">
        <v>21</v>
      </c>
      <c r="F265" s="249" t="s">
        <v>194</v>
      </c>
      <c r="G265" s="247"/>
      <c r="H265" s="250">
        <v>52.208</v>
      </c>
      <c r="I265" s="251"/>
      <c r="J265" s="247"/>
      <c r="K265" s="247"/>
      <c r="L265" s="252"/>
      <c r="M265" s="253"/>
      <c r="N265" s="254"/>
      <c r="O265" s="254"/>
      <c r="P265" s="254"/>
      <c r="Q265" s="254"/>
      <c r="R265" s="254"/>
      <c r="S265" s="254"/>
      <c r="T265" s="255"/>
      <c r="AT265" s="256" t="s">
        <v>174</v>
      </c>
      <c r="AU265" s="256" t="s">
        <v>85</v>
      </c>
      <c r="AV265" s="12" t="s">
        <v>170</v>
      </c>
      <c r="AW265" s="12" t="s">
        <v>38</v>
      </c>
      <c r="AX265" s="12" t="s">
        <v>83</v>
      </c>
      <c r="AY265" s="256" t="s">
        <v>163</v>
      </c>
    </row>
    <row r="266" spans="2:65" s="1" customFormat="1" ht="25.5" customHeight="1">
      <c r="B266" s="45"/>
      <c r="C266" s="220" t="s">
        <v>446</v>
      </c>
      <c r="D266" s="220" t="s">
        <v>165</v>
      </c>
      <c r="E266" s="221" t="s">
        <v>447</v>
      </c>
      <c r="F266" s="222" t="s">
        <v>448</v>
      </c>
      <c r="G266" s="223" t="s">
        <v>183</v>
      </c>
      <c r="H266" s="224">
        <v>5.4</v>
      </c>
      <c r="I266" s="225"/>
      <c r="J266" s="226">
        <f>ROUND(I266*H266,2)</f>
        <v>0</v>
      </c>
      <c r="K266" s="222" t="s">
        <v>169</v>
      </c>
      <c r="L266" s="71"/>
      <c r="M266" s="227" t="s">
        <v>21</v>
      </c>
      <c r="N266" s="228" t="s">
        <v>48</v>
      </c>
      <c r="O266" s="46"/>
      <c r="P266" s="229">
        <f>O266*H266</f>
        <v>0</v>
      </c>
      <c r="Q266" s="229">
        <v>0.01115</v>
      </c>
      <c r="R266" s="229">
        <f>Q266*H266</f>
        <v>0.06021000000000001</v>
      </c>
      <c r="S266" s="229">
        <v>0</v>
      </c>
      <c r="T266" s="230">
        <f>S266*H266</f>
        <v>0</v>
      </c>
      <c r="AR266" s="23" t="s">
        <v>170</v>
      </c>
      <c r="AT266" s="23" t="s">
        <v>165</v>
      </c>
      <c r="AU266" s="23" t="s">
        <v>85</v>
      </c>
      <c r="AY266" s="23" t="s">
        <v>163</v>
      </c>
      <c r="BE266" s="231">
        <f>IF(N266="základní",J266,0)</f>
        <v>0</v>
      </c>
      <c r="BF266" s="231">
        <f>IF(N266="snížená",J266,0)</f>
        <v>0</v>
      </c>
      <c r="BG266" s="231">
        <f>IF(N266="zákl. přenesená",J266,0)</f>
        <v>0</v>
      </c>
      <c r="BH266" s="231">
        <f>IF(N266="sníž. přenesená",J266,0)</f>
        <v>0</v>
      </c>
      <c r="BI266" s="231">
        <f>IF(N266="nulová",J266,0)</f>
        <v>0</v>
      </c>
      <c r="BJ266" s="23" t="s">
        <v>170</v>
      </c>
      <c r="BK266" s="231">
        <f>ROUND(I266*H266,2)</f>
        <v>0</v>
      </c>
      <c r="BL266" s="23" t="s">
        <v>170</v>
      </c>
      <c r="BM266" s="23" t="s">
        <v>449</v>
      </c>
    </row>
    <row r="267" spans="2:47" s="1" customFormat="1" ht="13.5">
      <c r="B267" s="45"/>
      <c r="C267" s="73"/>
      <c r="D267" s="232" t="s">
        <v>172</v>
      </c>
      <c r="E267" s="73"/>
      <c r="F267" s="233" t="s">
        <v>450</v>
      </c>
      <c r="G267" s="73"/>
      <c r="H267" s="73"/>
      <c r="I267" s="190"/>
      <c r="J267" s="73"/>
      <c r="K267" s="73"/>
      <c r="L267" s="71"/>
      <c r="M267" s="234"/>
      <c r="N267" s="46"/>
      <c r="O267" s="46"/>
      <c r="P267" s="46"/>
      <c r="Q267" s="46"/>
      <c r="R267" s="46"/>
      <c r="S267" s="46"/>
      <c r="T267" s="94"/>
      <c r="AT267" s="23" t="s">
        <v>172</v>
      </c>
      <c r="AU267" s="23" t="s">
        <v>85</v>
      </c>
    </row>
    <row r="268" spans="2:51" s="11" customFormat="1" ht="13.5">
      <c r="B268" s="235"/>
      <c r="C268" s="236"/>
      <c r="D268" s="232" t="s">
        <v>174</v>
      </c>
      <c r="E268" s="237" t="s">
        <v>21</v>
      </c>
      <c r="F268" s="238" t="s">
        <v>451</v>
      </c>
      <c r="G268" s="236"/>
      <c r="H268" s="239">
        <v>5.4</v>
      </c>
      <c r="I268" s="240"/>
      <c r="J268" s="236"/>
      <c r="K268" s="236"/>
      <c r="L268" s="241"/>
      <c r="M268" s="242"/>
      <c r="N268" s="243"/>
      <c r="O268" s="243"/>
      <c r="P268" s="243"/>
      <c r="Q268" s="243"/>
      <c r="R268" s="243"/>
      <c r="S268" s="243"/>
      <c r="T268" s="244"/>
      <c r="AT268" s="245" t="s">
        <v>174</v>
      </c>
      <c r="AU268" s="245" t="s">
        <v>85</v>
      </c>
      <c r="AV268" s="11" t="s">
        <v>85</v>
      </c>
      <c r="AW268" s="11" t="s">
        <v>38</v>
      </c>
      <c r="AX268" s="11" t="s">
        <v>83</v>
      </c>
      <c r="AY268" s="245" t="s">
        <v>163</v>
      </c>
    </row>
    <row r="269" spans="2:65" s="1" customFormat="1" ht="16.5" customHeight="1">
      <c r="B269" s="45"/>
      <c r="C269" s="257" t="s">
        <v>452</v>
      </c>
      <c r="D269" s="257" t="s">
        <v>221</v>
      </c>
      <c r="E269" s="258" t="s">
        <v>453</v>
      </c>
      <c r="F269" s="259" t="s">
        <v>454</v>
      </c>
      <c r="G269" s="260" t="s">
        <v>168</v>
      </c>
      <c r="H269" s="261">
        <v>5.4</v>
      </c>
      <c r="I269" s="262"/>
      <c r="J269" s="263">
        <f>ROUND(I269*H269,2)</f>
        <v>0</v>
      </c>
      <c r="K269" s="259" t="s">
        <v>21</v>
      </c>
      <c r="L269" s="264"/>
      <c r="M269" s="265" t="s">
        <v>21</v>
      </c>
      <c r="N269" s="266" t="s">
        <v>48</v>
      </c>
      <c r="O269" s="46"/>
      <c r="P269" s="229">
        <f>O269*H269</f>
        <v>0</v>
      </c>
      <c r="Q269" s="229">
        <v>0.07</v>
      </c>
      <c r="R269" s="229">
        <f>Q269*H269</f>
        <v>0.37800000000000006</v>
      </c>
      <c r="S269" s="229">
        <v>0</v>
      </c>
      <c r="T269" s="230">
        <f>S269*H269</f>
        <v>0</v>
      </c>
      <c r="AR269" s="23" t="s">
        <v>214</v>
      </c>
      <c r="AT269" s="23" t="s">
        <v>221</v>
      </c>
      <c r="AU269" s="23" t="s">
        <v>85</v>
      </c>
      <c r="AY269" s="23" t="s">
        <v>163</v>
      </c>
      <c r="BE269" s="231">
        <f>IF(N269="základní",J269,0)</f>
        <v>0</v>
      </c>
      <c r="BF269" s="231">
        <f>IF(N269="snížená",J269,0)</f>
        <v>0</v>
      </c>
      <c r="BG269" s="231">
        <f>IF(N269="zákl. přenesená",J269,0)</f>
        <v>0</v>
      </c>
      <c r="BH269" s="231">
        <f>IF(N269="sníž. přenesená",J269,0)</f>
        <v>0</v>
      </c>
      <c r="BI269" s="231">
        <f>IF(N269="nulová",J269,0)</f>
        <v>0</v>
      </c>
      <c r="BJ269" s="23" t="s">
        <v>170</v>
      </c>
      <c r="BK269" s="231">
        <f>ROUND(I269*H269,2)</f>
        <v>0</v>
      </c>
      <c r="BL269" s="23" t="s">
        <v>170</v>
      </c>
      <c r="BM269" s="23" t="s">
        <v>455</v>
      </c>
    </row>
    <row r="270" spans="2:51" s="11" customFormat="1" ht="13.5">
      <c r="B270" s="235"/>
      <c r="C270" s="236"/>
      <c r="D270" s="232" t="s">
        <v>174</v>
      </c>
      <c r="E270" s="237" t="s">
        <v>21</v>
      </c>
      <c r="F270" s="238" t="s">
        <v>451</v>
      </c>
      <c r="G270" s="236"/>
      <c r="H270" s="239">
        <v>5.4</v>
      </c>
      <c r="I270" s="240"/>
      <c r="J270" s="236"/>
      <c r="K270" s="236"/>
      <c r="L270" s="241"/>
      <c r="M270" s="242"/>
      <c r="N270" s="243"/>
      <c r="O270" s="243"/>
      <c r="P270" s="243"/>
      <c r="Q270" s="243"/>
      <c r="R270" s="243"/>
      <c r="S270" s="243"/>
      <c r="T270" s="244"/>
      <c r="AT270" s="245" t="s">
        <v>174</v>
      </c>
      <c r="AU270" s="245" t="s">
        <v>85</v>
      </c>
      <c r="AV270" s="11" t="s">
        <v>85</v>
      </c>
      <c r="AW270" s="11" t="s">
        <v>38</v>
      </c>
      <c r="AX270" s="11" t="s">
        <v>83</v>
      </c>
      <c r="AY270" s="245" t="s">
        <v>163</v>
      </c>
    </row>
    <row r="271" spans="2:63" s="10" customFormat="1" ht="29.85" customHeight="1">
      <c r="B271" s="204"/>
      <c r="C271" s="205"/>
      <c r="D271" s="206" t="s">
        <v>74</v>
      </c>
      <c r="E271" s="218" t="s">
        <v>220</v>
      </c>
      <c r="F271" s="218" t="s">
        <v>456</v>
      </c>
      <c r="G271" s="205"/>
      <c r="H271" s="205"/>
      <c r="I271" s="208"/>
      <c r="J271" s="219">
        <f>BK271</f>
        <v>0</v>
      </c>
      <c r="K271" s="205"/>
      <c r="L271" s="210"/>
      <c r="M271" s="211"/>
      <c r="N271" s="212"/>
      <c r="O271" s="212"/>
      <c r="P271" s="213">
        <f>SUM(P272:P358)</f>
        <v>0</v>
      </c>
      <c r="Q271" s="212"/>
      <c r="R271" s="213">
        <f>SUM(R272:R358)</f>
        <v>3.468626</v>
      </c>
      <c r="S271" s="212"/>
      <c r="T271" s="214">
        <f>SUM(T272:T358)</f>
        <v>47.241164</v>
      </c>
      <c r="AR271" s="215" t="s">
        <v>83</v>
      </c>
      <c r="AT271" s="216" t="s">
        <v>74</v>
      </c>
      <c r="AU271" s="216" t="s">
        <v>83</v>
      </c>
      <c r="AY271" s="215" t="s">
        <v>163</v>
      </c>
      <c r="BK271" s="217">
        <f>SUM(BK272:BK358)</f>
        <v>0</v>
      </c>
    </row>
    <row r="272" spans="2:65" s="1" customFormat="1" ht="38.25" customHeight="1">
      <c r="B272" s="45"/>
      <c r="C272" s="220" t="s">
        <v>457</v>
      </c>
      <c r="D272" s="220" t="s">
        <v>165</v>
      </c>
      <c r="E272" s="221" t="s">
        <v>458</v>
      </c>
      <c r="F272" s="222" t="s">
        <v>459</v>
      </c>
      <c r="G272" s="223" t="s">
        <v>183</v>
      </c>
      <c r="H272" s="224">
        <v>21.52</v>
      </c>
      <c r="I272" s="225"/>
      <c r="J272" s="226">
        <f>ROUND(I272*H272,2)</f>
        <v>0</v>
      </c>
      <c r="K272" s="222" t="s">
        <v>169</v>
      </c>
      <c r="L272" s="71"/>
      <c r="M272" s="227" t="s">
        <v>21</v>
      </c>
      <c r="N272" s="228" t="s">
        <v>48</v>
      </c>
      <c r="O272" s="46"/>
      <c r="P272" s="229">
        <f>O272*H272</f>
        <v>0</v>
      </c>
      <c r="Q272" s="229">
        <v>0.09599</v>
      </c>
      <c r="R272" s="229">
        <f>Q272*H272</f>
        <v>2.0657048000000002</v>
      </c>
      <c r="S272" s="229">
        <v>0</v>
      </c>
      <c r="T272" s="230">
        <f>S272*H272</f>
        <v>0</v>
      </c>
      <c r="AR272" s="23" t="s">
        <v>170</v>
      </c>
      <c r="AT272" s="23" t="s">
        <v>165</v>
      </c>
      <c r="AU272" s="23" t="s">
        <v>85</v>
      </c>
      <c r="AY272" s="23" t="s">
        <v>163</v>
      </c>
      <c r="BE272" s="231">
        <f>IF(N272="základní",J272,0)</f>
        <v>0</v>
      </c>
      <c r="BF272" s="231">
        <f>IF(N272="snížená",J272,0)</f>
        <v>0</v>
      </c>
      <c r="BG272" s="231">
        <f>IF(N272="zákl. přenesená",J272,0)</f>
        <v>0</v>
      </c>
      <c r="BH272" s="231">
        <f>IF(N272="sníž. přenesená",J272,0)</f>
        <v>0</v>
      </c>
      <c r="BI272" s="231">
        <f>IF(N272="nulová",J272,0)</f>
        <v>0</v>
      </c>
      <c r="BJ272" s="23" t="s">
        <v>170</v>
      </c>
      <c r="BK272" s="231">
        <f>ROUND(I272*H272,2)</f>
        <v>0</v>
      </c>
      <c r="BL272" s="23" t="s">
        <v>170</v>
      </c>
      <c r="BM272" s="23" t="s">
        <v>460</v>
      </c>
    </row>
    <row r="273" spans="2:47" s="1" customFormat="1" ht="13.5">
      <c r="B273" s="45"/>
      <c r="C273" s="73"/>
      <c r="D273" s="232" t="s">
        <v>172</v>
      </c>
      <c r="E273" s="73"/>
      <c r="F273" s="233" t="s">
        <v>461</v>
      </c>
      <c r="G273" s="73"/>
      <c r="H273" s="73"/>
      <c r="I273" s="190"/>
      <c r="J273" s="73"/>
      <c r="K273" s="73"/>
      <c r="L273" s="71"/>
      <c r="M273" s="234"/>
      <c r="N273" s="46"/>
      <c r="O273" s="46"/>
      <c r="P273" s="46"/>
      <c r="Q273" s="46"/>
      <c r="R273" s="46"/>
      <c r="S273" s="46"/>
      <c r="T273" s="94"/>
      <c r="AT273" s="23" t="s">
        <v>172</v>
      </c>
      <c r="AU273" s="23" t="s">
        <v>85</v>
      </c>
    </row>
    <row r="274" spans="2:51" s="11" customFormat="1" ht="13.5">
      <c r="B274" s="235"/>
      <c r="C274" s="236"/>
      <c r="D274" s="232" t="s">
        <v>174</v>
      </c>
      <c r="E274" s="237" t="s">
        <v>21</v>
      </c>
      <c r="F274" s="238" t="s">
        <v>186</v>
      </c>
      <c r="G274" s="236"/>
      <c r="H274" s="239">
        <v>21.52</v>
      </c>
      <c r="I274" s="240"/>
      <c r="J274" s="236"/>
      <c r="K274" s="236"/>
      <c r="L274" s="241"/>
      <c r="M274" s="242"/>
      <c r="N274" s="243"/>
      <c r="O274" s="243"/>
      <c r="P274" s="243"/>
      <c r="Q274" s="243"/>
      <c r="R274" s="243"/>
      <c r="S274" s="243"/>
      <c r="T274" s="244"/>
      <c r="AT274" s="245" t="s">
        <v>174</v>
      </c>
      <c r="AU274" s="245" t="s">
        <v>85</v>
      </c>
      <c r="AV274" s="11" t="s">
        <v>85</v>
      </c>
      <c r="AW274" s="11" t="s">
        <v>38</v>
      </c>
      <c r="AX274" s="11" t="s">
        <v>83</v>
      </c>
      <c r="AY274" s="245" t="s">
        <v>163</v>
      </c>
    </row>
    <row r="275" spans="2:65" s="1" customFormat="1" ht="16.5" customHeight="1">
      <c r="B275" s="45"/>
      <c r="C275" s="257" t="s">
        <v>462</v>
      </c>
      <c r="D275" s="257" t="s">
        <v>221</v>
      </c>
      <c r="E275" s="258" t="s">
        <v>463</v>
      </c>
      <c r="F275" s="259" t="s">
        <v>464</v>
      </c>
      <c r="G275" s="260" t="s">
        <v>183</v>
      </c>
      <c r="H275" s="261">
        <v>23.672</v>
      </c>
      <c r="I275" s="262"/>
      <c r="J275" s="263">
        <f>ROUND(I275*H275,2)</f>
        <v>0</v>
      </c>
      <c r="K275" s="259" t="s">
        <v>169</v>
      </c>
      <c r="L275" s="264"/>
      <c r="M275" s="265" t="s">
        <v>21</v>
      </c>
      <c r="N275" s="266" t="s">
        <v>48</v>
      </c>
      <c r="O275" s="46"/>
      <c r="P275" s="229">
        <f>O275*H275</f>
        <v>0</v>
      </c>
      <c r="Q275" s="229">
        <v>0.058</v>
      </c>
      <c r="R275" s="229">
        <f>Q275*H275</f>
        <v>1.3729760000000002</v>
      </c>
      <c r="S275" s="229">
        <v>0</v>
      </c>
      <c r="T275" s="230">
        <f>S275*H275</f>
        <v>0</v>
      </c>
      <c r="AR275" s="23" t="s">
        <v>214</v>
      </c>
      <c r="AT275" s="23" t="s">
        <v>221</v>
      </c>
      <c r="AU275" s="23" t="s">
        <v>85</v>
      </c>
      <c r="AY275" s="23" t="s">
        <v>163</v>
      </c>
      <c r="BE275" s="231">
        <f>IF(N275="základní",J275,0)</f>
        <v>0</v>
      </c>
      <c r="BF275" s="231">
        <f>IF(N275="snížená",J275,0)</f>
        <v>0</v>
      </c>
      <c r="BG275" s="231">
        <f>IF(N275="zákl. přenesená",J275,0)</f>
        <v>0</v>
      </c>
      <c r="BH275" s="231">
        <f>IF(N275="sníž. přenesená",J275,0)</f>
        <v>0</v>
      </c>
      <c r="BI275" s="231">
        <f>IF(N275="nulová",J275,0)</f>
        <v>0</v>
      </c>
      <c r="BJ275" s="23" t="s">
        <v>170</v>
      </c>
      <c r="BK275" s="231">
        <f>ROUND(I275*H275,2)</f>
        <v>0</v>
      </c>
      <c r="BL275" s="23" t="s">
        <v>170</v>
      </c>
      <c r="BM275" s="23" t="s">
        <v>465</v>
      </c>
    </row>
    <row r="276" spans="2:51" s="13" customFormat="1" ht="13.5">
      <c r="B276" s="267"/>
      <c r="C276" s="268"/>
      <c r="D276" s="232" t="s">
        <v>174</v>
      </c>
      <c r="E276" s="269" t="s">
        <v>21</v>
      </c>
      <c r="F276" s="270" t="s">
        <v>466</v>
      </c>
      <c r="G276" s="268"/>
      <c r="H276" s="269" t="s">
        <v>21</v>
      </c>
      <c r="I276" s="271"/>
      <c r="J276" s="268"/>
      <c r="K276" s="268"/>
      <c r="L276" s="272"/>
      <c r="M276" s="273"/>
      <c r="N276" s="274"/>
      <c r="O276" s="274"/>
      <c r="P276" s="274"/>
      <c r="Q276" s="274"/>
      <c r="R276" s="274"/>
      <c r="S276" s="274"/>
      <c r="T276" s="275"/>
      <c r="AT276" s="276" t="s">
        <v>174</v>
      </c>
      <c r="AU276" s="276" t="s">
        <v>85</v>
      </c>
      <c r="AV276" s="13" t="s">
        <v>83</v>
      </c>
      <c r="AW276" s="13" t="s">
        <v>38</v>
      </c>
      <c r="AX276" s="13" t="s">
        <v>75</v>
      </c>
      <c r="AY276" s="276" t="s">
        <v>163</v>
      </c>
    </row>
    <row r="277" spans="2:51" s="11" customFormat="1" ht="13.5">
      <c r="B277" s="235"/>
      <c r="C277" s="236"/>
      <c r="D277" s="232" t="s">
        <v>174</v>
      </c>
      <c r="E277" s="237" t="s">
        <v>21</v>
      </c>
      <c r="F277" s="238" t="s">
        <v>467</v>
      </c>
      <c r="G277" s="236"/>
      <c r="H277" s="239">
        <v>23.672</v>
      </c>
      <c r="I277" s="240"/>
      <c r="J277" s="236"/>
      <c r="K277" s="236"/>
      <c r="L277" s="241"/>
      <c r="M277" s="242"/>
      <c r="N277" s="243"/>
      <c r="O277" s="243"/>
      <c r="P277" s="243"/>
      <c r="Q277" s="243"/>
      <c r="R277" s="243"/>
      <c r="S277" s="243"/>
      <c r="T277" s="244"/>
      <c r="AT277" s="245" t="s">
        <v>174</v>
      </c>
      <c r="AU277" s="245" t="s">
        <v>85</v>
      </c>
      <c r="AV277" s="11" t="s">
        <v>85</v>
      </c>
      <c r="AW277" s="11" t="s">
        <v>38</v>
      </c>
      <c r="AX277" s="11" t="s">
        <v>83</v>
      </c>
      <c r="AY277" s="245" t="s">
        <v>163</v>
      </c>
    </row>
    <row r="278" spans="2:65" s="1" customFormat="1" ht="38.25" customHeight="1">
      <c r="B278" s="45"/>
      <c r="C278" s="220" t="s">
        <v>468</v>
      </c>
      <c r="D278" s="220" t="s">
        <v>165</v>
      </c>
      <c r="E278" s="221" t="s">
        <v>469</v>
      </c>
      <c r="F278" s="222" t="s">
        <v>470</v>
      </c>
      <c r="G278" s="223" t="s">
        <v>168</v>
      </c>
      <c r="H278" s="224">
        <v>786.5</v>
      </c>
      <c r="I278" s="225"/>
      <c r="J278" s="226">
        <f>ROUND(I278*H278,2)</f>
        <v>0</v>
      </c>
      <c r="K278" s="222" t="s">
        <v>169</v>
      </c>
      <c r="L278" s="71"/>
      <c r="M278" s="227" t="s">
        <v>21</v>
      </c>
      <c r="N278" s="228" t="s">
        <v>48</v>
      </c>
      <c r="O278" s="46"/>
      <c r="P278" s="229">
        <f>O278*H278</f>
        <v>0</v>
      </c>
      <c r="Q278" s="229">
        <v>0</v>
      </c>
      <c r="R278" s="229">
        <f>Q278*H278</f>
        <v>0</v>
      </c>
      <c r="S278" s="229">
        <v>0</v>
      </c>
      <c r="T278" s="230">
        <f>S278*H278</f>
        <v>0</v>
      </c>
      <c r="AR278" s="23" t="s">
        <v>170</v>
      </c>
      <c r="AT278" s="23" t="s">
        <v>165</v>
      </c>
      <c r="AU278" s="23" t="s">
        <v>85</v>
      </c>
      <c r="AY278" s="23" t="s">
        <v>163</v>
      </c>
      <c r="BE278" s="231">
        <f>IF(N278="základní",J278,0)</f>
        <v>0</v>
      </c>
      <c r="BF278" s="231">
        <f>IF(N278="snížená",J278,0)</f>
        <v>0</v>
      </c>
      <c r="BG278" s="231">
        <f>IF(N278="zákl. přenesená",J278,0)</f>
        <v>0</v>
      </c>
      <c r="BH278" s="231">
        <f>IF(N278="sníž. přenesená",J278,0)</f>
        <v>0</v>
      </c>
      <c r="BI278" s="231">
        <f>IF(N278="nulová",J278,0)</f>
        <v>0</v>
      </c>
      <c r="BJ278" s="23" t="s">
        <v>170</v>
      </c>
      <c r="BK278" s="231">
        <f>ROUND(I278*H278,2)</f>
        <v>0</v>
      </c>
      <c r="BL278" s="23" t="s">
        <v>170</v>
      </c>
      <c r="BM278" s="23" t="s">
        <v>471</v>
      </c>
    </row>
    <row r="279" spans="2:47" s="1" customFormat="1" ht="13.5">
      <c r="B279" s="45"/>
      <c r="C279" s="73"/>
      <c r="D279" s="232" t="s">
        <v>172</v>
      </c>
      <c r="E279" s="73"/>
      <c r="F279" s="233" t="s">
        <v>472</v>
      </c>
      <c r="G279" s="73"/>
      <c r="H279" s="73"/>
      <c r="I279" s="190"/>
      <c r="J279" s="73"/>
      <c r="K279" s="73"/>
      <c r="L279" s="71"/>
      <c r="M279" s="234"/>
      <c r="N279" s="46"/>
      <c r="O279" s="46"/>
      <c r="P279" s="46"/>
      <c r="Q279" s="46"/>
      <c r="R279" s="46"/>
      <c r="S279" s="46"/>
      <c r="T279" s="94"/>
      <c r="AT279" s="23" t="s">
        <v>172</v>
      </c>
      <c r="AU279" s="23" t="s">
        <v>85</v>
      </c>
    </row>
    <row r="280" spans="2:51" s="11" customFormat="1" ht="13.5">
      <c r="B280" s="235"/>
      <c r="C280" s="236"/>
      <c r="D280" s="232" t="s">
        <v>174</v>
      </c>
      <c r="E280" s="237" t="s">
        <v>21</v>
      </c>
      <c r="F280" s="238" t="s">
        <v>473</v>
      </c>
      <c r="G280" s="236"/>
      <c r="H280" s="239">
        <v>786.5</v>
      </c>
      <c r="I280" s="240"/>
      <c r="J280" s="236"/>
      <c r="K280" s="236"/>
      <c r="L280" s="241"/>
      <c r="M280" s="242"/>
      <c r="N280" s="243"/>
      <c r="O280" s="243"/>
      <c r="P280" s="243"/>
      <c r="Q280" s="243"/>
      <c r="R280" s="243"/>
      <c r="S280" s="243"/>
      <c r="T280" s="244"/>
      <c r="AT280" s="245" t="s">
        <v>174</v>
      </c>
      <c r="AU280" s="245" t="s">
        <v>85</v>
      </c>
      <c r="AV280" s="11" t="s">
        <v>85</v>
      </c>
      <c r="AW280" s="11" t="s">
        <v>38</v>
      </c>
      <c r="AX280" s="11" t="s">
        <v>83</v>
      </c>
      <c r="AY280" s="245" t="s">
        <v>163</v>
      </c>
    </row>
    <row r="281" spans="2:65" s="1" customFormat="1" ht="38.25" customHeight="1">
      <c r="B281" s="45"/>
      <c r="C281" s="220" t="s">
        <v>474</v>
      </c>
      <c r="D281" s="220" t="s">
        <v>165</v>
      </c>
      <c r="E281" s="221" t="s">
        <v>475</v>
      </c>
      <c r="F281" s="222" t="s">
        <v>476</v>
      </c>
      <c r="G281" s="223" t="s">
        <v>168</v>
      </c>
      <c r="H281" s="224">
        <v>70785</v>
      </c>
      <c r="I281" s="225"/>
      <c r="J281" s="226">
        <f>ROUND(I281*H281,2)</f>
        <v>0</v>
      </c>
      <c r="K281" s="222" t="s">
        <v>169</v>
      </c>
      <c r="L281" s="71"/>
      <c r="M281" s="227" t="s">
        <v>21</v>
      </c>
      <c r="N281" s="228" t="s">
        <v>48</v>
      </c>
      <c r="O281" s="46"/>
      <c r="P281" s="229">
        <f>O281*H281</f>
        <v>0</v>
      </c>
      <c r="Q281" s="229">
        <v>0</v>
      </c>
      <c r="R281" s="229">
        <f>Q281*H281</f>
        <v>0</v>
      </c>
      <c r="S281" s="229">
        <v>0</v>
      </c>
      <c r="T281" s="230">
        <f>S281*H281</f>
        <v>0</v>
      </c>
      <c r="AR281" s="23" t="s">
        <v>170</v>
      </c>
      <c r="AT281" s="23" t="s">
        <v>165</v>
      </c>
      <c r="AU281" s="23" t="s">
        <v>85</v>
      </c>
      <c r="AY281" s="23" t="s">
        <v>163</v>
      </c>
      <c r="BE281" s="231">
        <f>IF(N281="základní",J281,0)</f>
        <v>0</v>
      </c>
      <c r="BF281" s="231">
        <f>IF(N281="snížená",J281,0)</f>
        <v>0</v>
      </c>
      <c r="BG281" s="231">
        <f>IF(N281="zákl. přenesená",J281,0)</f>
        <v>0</v>
      </c>
      <c r="BH281" s="231">
        <f>IF(N281="sníž. přenesená",J281,0)</f>
        <v>0</v>
      </c>
      <c r="BI281" s="231">
        <f>IF(N281="nulová",J281,0)</f>
        <v>0</v>
      </c>
      <c r="BJ281" s="23" t="s">
        <v>170</v>
      </c>
      <c r="BK281" s="231">
        <f>ROUND(I281*H281,2)</f>
        <v>0</v>
      </c>
      <c r="BL281" s="23" t="s">
        <v>170</v>
      </c>
      <c r="BM281" s="23" t="s">
        <v>477</v>
      </c>
    </row>
    <row r="282" spans="2:47" s="1" customFormat="1" ht="13.5">
      <c r="B282" s="45"/>
      <c r="C282" s="73"/>
      <c r="D282" s="232" t="s">
        <v>172</v>
      </c>
      <c r="E282" s="73"/>
      <c r="F282" s="233" t="s">
        <v>472</v>
      </c>
      <c r="G282" s="73"/>
      <c r="H282" s="73"/>
      <c r="I282" s="190"/>
      <c r="J282" s="73"/>
      <c r="K282" s="73"/>
      <c r="L282" s="71"/>
      <c r="M282" s="234"/>
      <c r="N282" s="46"/>
      <c r="O282" s="46"/>
      <c r="P282" s="46"/>
      <c r="Q282" s="46"/>
      <c r="R282" s="46"/>
      <c r="S282" s="46"/>
      <c r="T282" s="94"/>
      <c r="AT282" s="23" t="s">
        <v>172</v>
      </c>
      <c r="AU282" s="23" t="s">
        <v>85</v>
      </c>
    </row>
    <row r="283" spans="2:51" s="11" customFormat="1" ht="13.5">
      <c r="B283" s="235"/>
      <c r="C283" s="236"/>
      <c r="D283" s="232" t="s">
        <v>174</v>
      </c>
      <c r="E283" s="236"/>
      <c r="F283" s="238" t="s">
        <v>478</v>
      </c>
      <c r="G283" s="236"/>
      <c r="H283" s="239">
        <v>70785</v>
      </c>
      <c r="I283" s="240"/>
      <c r="J283" s="236"/>
      <c r="K283" s="236"/>
      <c r="L283" s="241"/>
      <c r="M283" s="242"/>
      <c r="N283" s="243"/>
      <c r="O283" s="243"/>
      <c r="P283" s="243"/>
      <c r="Q283" s="243"/>
      <c r="R283" s="243"/>
      <c r="S283" s="243"/>
      <c r="T283" s="244"/>
      <c r="AT283" s="245" t="s">
        <v>174</v>
      </c>
      <c r="AU283" s="245" t="s">
        <v>85</v>
      </c>
      <c r="AV283" s="11" t="s">
        <v>85</v>
      </c>
      <c r="AW283" s="11" t="s">
        <v>6</v>
      </c>
      <c r="AX283" s="11" t="s">
        <v>83</v>
      </c>
      <c r="AY283" s="245" t="s">
        <v>163</v>
      </c>
    </row>
    <row r="284" spans="2:65" s="1" customFormat="1" ht="38.25" customHeight="1">
      <c r="B284" s="45"/>
      <c r="C284" s="220" t="s">
        <v>479</v>
      </c>
      <c r="D284" s="220" t="s">
        <v>165</v>
      </c>
      <c r="E284" s="221" t="s">
        <v>480</v>
      </c>
      <c r="F284" s="222" t="s">
        <v>481</v>
      </c>
      <c r="G284" s="223" t="s">
        <v>168</v>
      </c>
      <c r="H284" s="224">
        <v>786.5</v>
      </c>
      <c r="I284" s="225"/>
      <c r="J284" s="226">
        <f>ROUND(I284*H284,2)</f>
        <v>0</v>
      </c>
      <c r="K284" s="222" t="s">
        <v>169</v>
      </c>
      <c r="L284" s="71"/>
      <c r="M284" s="227" t="s">
        <v>21</v>
      </c>
      <c r="N284" s="228" t="s">
        <v>48</v>
      </c>
      <c r="O284" s="46"/>
      <c r="P284" s="229">
        <f>O284*H284</f>
        <v>0</v>
      </c>
      <c r="Q284" s="229">
        <v>0</v>
      </c>
      <c r="R284" s="229">
        <f>Q284*H284</f>
        <v>0</v>
      </c>
      <c r="S284" s="229">
        <v>0</v>
      </c>
      <c r="T284" s="230">
        <f>S284*H284</f>
        <v>0</v>
      </c>
      <c r="AR284" s="23" t="s">
        <v>170</v>
      </c>
      <c r="AT284" s="23" t="s">
        <v>165</v>
      </c>
      <c r="AU284" s="23" t="s">
        <v>85</v>
      </c>
      <c r="AY284" s="23" t="s">
        <v>163</v>
      </c>
      <c r="BE284" s="231">
        <f>IF(N284="základní",J284,0)</f>
        <v>0</v>
      </c>
      <c r="BF284" s="231">
        <f>IF(N284="snížená",J284,0)</f>
        <v>0</v>
      </c>
      <c r="BG284" s="231">
        <f>IF(N284="zákl. přenesená",J284,0)</f>
        <v>0</v>
      </c>
      <c r="BH284" s="231">
        <f>IF(N284="sníž. přenesená",J284,0)</f>
        <v>0</v>
      </c>
      <c r="BI284" s="231">
        <f>IF(N284="nulová",J284,0)</f>
        <v>0</v>
      </c>
      <c r="BJ284" s="23" t="s">
        <v>170</v>
      </c>
      <c r="BK284" s="231">
        <f>ROUND(I284*H284,2)</f>
        <v>0</v>
      </c>
      <c r="BL284" s="23" t="s">
        <v>170</v>
      </c>
      <c r="BM284" s="23" t="s">
        <v>482</v>
      </c>
    </row>
    <row r="285" spans="2:47" s="1" customFormat="1" ht="13.5">
      <c r="B285" s="45"/>
      <c r="C285" s="73"/>
      <c r="D285" s="232" t="s">
        <v>172</v>
      </c>
      <c r="E285" s="73"/>
      <c r="F285" s="233" t="s">
        <v>483</v>
      </c>
      <c r="G285" s="73"/>
      <c r="H285" s="73"/>
      <c r="I285" s="190"/>
      <c r="J285" s="73"/>
      <c r="K285" s="73"/>
      <c r="L285" s="71"/>
      <c r="M285" s="234"/>
      <c r="N285" s="46"/>
      <c r="O285" s="46"/>
      <c r="P285" s="46"/>
      <c r="Q285" s="46"/>
      <c r="R285" s="46"/>
      <c r="S285" s="46"/>
      <c r="T285" s="94"/>
      <c r="AT285" s="23" t="s">
        <v>172</v>
      </c>
      <c r="AU285" s="23" t="s">
        <v>85</v>
      </c>
    </row>
    <row r="286" spans="2:51" s="11" customFormat="1" ht="13.5">
      <c r="B286" s="235"/>
      <c r="C286" s="236"/>
      <c r="D286" s="232" t="s">
        <v>174</v>
      </c>
      <c r="E286" s="237" t="s">
        <v>21</v>
      </c>
      <c r="F286" s="238" t="s">
        <v>473</v>
      </c>
      <c r="G286" s="236"/>
      <c r="H286" s="239">
        <v>786.5</v>
      </c>
      <c r="I286" s="240"/>
      <c r="J286" s="236"/>
      <c r="K286" s="236"/>
      <c r="L286" s="241"/>
      <c r="M286" s="242"/>
      <c r="N286" s="243"/>
      <c r="O286" s="243"/>
      <c r="P286" s="243"/>
      <c r="Q286" s="243"/>
      <c r="R286" s="243"/>
      <c r="S286" s="243"/>
      <c r="T286" s="244"/>
      <c r="AT286" s="245" t="s">
        <v>174</v>
      </c>
      <c r="AU286" s="245" t="s">
        <v>85</v>
      </c>
      <c r="AV286" s="11" t="s">
        <v>85</v>
      </c>
      <c r="AW286" s="11" t="s">
        <v>38</v>
      </c>
      <c r="AX286" s="11" t="s">
        <v>83</v>
      </c>
      <c r="AY286" s="245" t="s">
        <v>163</v>
      </c>
    </row>
    <row r="287" spans="2:65" s="1" customFormat="1" ht="25.5" customHeight="1">
      <c r="B287" s="45"/>
      <c r="C287" s="220" t="s">
        <v>484</v>
      </c>
      <c r="D287" s="220" t="s">
        <v>165</v>
      </c>
      <c r="E287" s="221" t="s">
        <v>485</v>
      </c>
      <c r="F287" s="222" t="s">
        <v>486</v>
      </c>
      <c r="G287" s="223" t="s">
        <v>168</v>
      </c>
      <c r="H287" s="224">
        <v>786.5</v>
      </c>
      <c r="I287" s="225"/>
      <c r="J287" s="226">
        <f>ROUND(I287*H287,2)</f>
        <v>0</v>
      </c>
      <c r="K287" s="222" t="s">
        <v>169</v>
      </c>
      <c r="L287" s="71"/>
      <c r="M287" s="227" t="s">
        <v>21</v>
      </c>
      <c r="N287" s="228" t="s">
        <v>48</v>
      </c>
      <c r="O287" s="46"/>
      <c r="P287" s="229">
        <f>O287*H287</f>
        <v>0</v>
      </c>
      <c r="Q287" s="229">
        <v>0</v>
      </c>
      <c r="R287" s="229">
        <f>Q287*H287</f>
        <v>0</v>
      </c>
      <c r="S287" s="229">
        <v>0</v>
      </c>
      <c r="T287" s="230">
        <f>S287*H287</f>
        <v>0</v>
      </c>
      <c r="AR287" s="23" t="s">
        <v>170</v>
      </c>
      <c r="AT287" s="23" t="s">
        <v>165</v>
      </c>
      <c r="AU287" s="23" t="s">
        <v>85</v>
      </c>
      <c r="AY287" s="23" t="s">
        <v>163</v>
      </c>
      <c r="BE287" s="231">
        <f>IF(N287="základní",J287,0)</f>
        <v>0</v>
      </c>
      <c r="BF287" s="231">
        <f>IF(N287="snížená",J287,0)</f>
        <v>0</v>
      </c>
      <c r="BG287" s="231">
        <f>IF(N287="zákl. přenesená",J287,0)</f>
        <v>0</v>
      </c>
      <c r="BH287" s="231">
        <f>IF(N287="sníž. přenesená",J287,0)</f>
        <v>0</v>
      </c>
      <c r="BI287" s="231">
        <f>IF(N287="nulová",J287,0)</f>
        <v>0</v>
      </c>
      <c r="BJ287" s="23" t="s">
        <v>170</v>
      </c>
      <c r="BK287" s="231">
        <f>ROUND(I287*H287,2)</f>
        <v>0</v>
      </c>
      <c r="BL287" s="23" t="s">
        <v>170</v>
      </c>
      <c r="BM287" s="23" t="s">
        <v>487</v>
      </c>
    </row>
    <row r="288" spans="2:47" s="1" customFormat="1" ht="13.5">
      <c r="B288" s="45"/>
      <c r="C288" s="73"/>
      <c r="D288" s="232" t="s">
        <v>172</v>
      </c>
      <c r="E288" s="73"/>
      <c r="F288" s="233" t="s">
        <v>488</v>
      </c>
      <c r="G288" s="73"/>
      <c r="H288" s="73"/>
      <c r="I288" s="190"/>
      <c r="J288" s="73"/>
      <c r="K288" s="73"/>
      <c r="L288" s="71"/>
      <c r="M288" s="234"/>
      <c r="N288" s="46"/>
      <c r="O288" s="46"/>
      <c r="P288" s="46"/>
      <c r="Q288" s="46"/>
      <c r="R288" s="46"/>
      <c r="S288" s="46"/>
      <c r="T288" s="94"/>
      <c r="AT288" s="23" t="s">
        <v>172</v>
      </c>
      <c r="AU288" s="23" t="s">
        <v>85</v>
      </c>
    </row>
    <row r="289" spans="2:65" s="1" customFormat="1" ht="25.5" customHeight="1">
      <c r="B289" s="45"/>
      <c r="C289" s="220" t="s">
        <v>489</v>
      </c>
      <c r="D289" s="220" t="s">
        <v>165</v>
      </c>
      <c r="E289" s="221" t="s">
        <v>490</v>
      </c>
      <c r="F289" s="222" t="s">
        <v>491</v>
      </c>
      <c r="G289" s="223" t="s">
        <v>168</v>
      </c>
      <c r="H289" s="224">
        <v>70785</v>
      </c>
      <c r="I289" s="225"/>
      <c r="J289" s="226">
        <f>ROUND(I289*H289,2)</f>
        <v>0</v>
      </c>
      <c r="K289" s="222" t="s">
        <v>169</v>
      </c>
      <c r="L289" s="71"/>
      <c r="M289" s="227" t="s">
        <v>21</v>
      </c>
      <c r="N289" s="228" t="s">
        <v>48</v>
      </c>
      <c r="O289" s="46"/>
      <c r="P289" s="229">
        <f>O289*H289</f>
        <v>0</v>
      </c>
      <c r="Q289" s="229">
        <v>0</v>
      </c>
      <c r="R289" s="229">
        <f>Q289*H289</f>
        <v>0</v>
      </c>
      <c r="S289" s="229">
        <v>0</v>
      </c>
      <c r="T289" s="230">
        <f>S289*H289</f>
        <v>0</v>
      </c>
      <c r="AR289" s="23" t="s">
        <v>170</v>
      </c>
      <c r="AT289" s="23" t="s">
        <v>165</v>
      </c>
      <c r="AU289" s="23" t="s">
        <v>85</v>
      </c>
      <c r="AY289" s="23" t="s">
        <v>163</v>
      </c>
      <c r="BE289" s="231">
        <f>IF(N289="základní",J289,0)</f>
        <v>0</v>
      </c>
      <c r="BF289" s="231">
        <f>IF(N289="snížená",J289,0)</f>
        <v>0</v>
      </c>
      <c r="BG289" s="231">
        <f>IF(N289="zákl. přenesená",J289,0)</f>
        <v>0</v>
      </c>
      <c r="BH289" s="231">
        <f>IF(N289="sníž. přenesená",J289,0)</f>
        <v>0</v>
      </c>
      <c r="BI289" s="231">
        <f>IF(N289="nulová",J289,0)</f>
        <v>0</v>
      </c>
      <c r="BJ289" s="23" t="s">
        <v>170</v>
      </c>
      <c r="BK289" s="231">
        <f>ROUND(I289*H289,2)</f>
        <v>0</v>
      </c>
      <c r="BL289" s="23" t="s">
        <v>170</v>
      </c>
      <c r="BM289" s="23" t="s">
        <v>492</v>
      </c>
    </row>
    <row r="290" spans="2:47" s="1" customFormat="1" ht="13.5">
      <c r="B290" s="45"/>
      <c r="C290" s="73"/>
      <c r="D290" s="232" t="s">
        <v>172</v>
      </c>
      <c r="E290" s="73"/>
      <c r="F290" s="233" t="s">
        <v>488</v>
      </c>
      <c r="G290" s="73"/>
      <c r="H290" s="73"/>
      <c r="I290" s="190"/>
      <c r="J290" s="73"/>
      <c r="K290" s="73"/>
      <c r="L290" s="71"/>
      <c r="M290" s="234"/>
      <c r="N290" s="46"/>
      <c r="O290" s="46"/>
      <c r="P290" s="46"/>
      <c r="Q290" s="46"/>
      <c r="R290" s="46"/>
      <c r="S290" s="46"/>
      <c r="T290" s="94"/>
      <c r="AT290" s="23" t="s">
        <v>172</v>
      </c>
      <c r="AU290" s="23" t="s">
        <v>85</v>
      </c>
    </row>
    <row r="291" spans="2:51" s="11" customFormat="1" ht="13.5">
      <c r="B291" s="235"/>
      <c r="C291" s="236"/>
      <c r="D291" s="232" t="s">
        <v>174</v>
      </c>
      <c r="E291" s="236"/>
      <c r="F291" s="238" t="s">
        <v>478</v>
      </c>
      <c r="G291" s="236"/>
      <c r="H291" s="239">
        <v>70785</v>
      </c>
      <c r="I291" s="240"/>
      <c r="J291" s="236"/>
      <c r="K291" s="236"/>
      <c r="L291" s="241"/>
      <c r="M291" s="242"/>
      <c r="N291" s="243"/>
      <c r="O291" s="243"/>
      <c r="P291" s="243"/>
      <c r="Q291" s="243"/>
      <c r="R291" s="243"/>
      <c r="S291" s="243"/>
      <c r="T291" s="244"/>
      <c r="AT291" s="245" t="s">
        <v>174</v>
      </c>
      <c r="AU291" s="245" t="s">
        <v>85</v>
      </c>
      <c r="AV291" s="11" t="s">
        <v>85</v>
      </c>
      <c r="AW291" s="11" t="s">
        <v>6</v>
      </c>
      <c r="AX291" s="11" t="s">
        <v>83</v>
      </c>
      <c r="AY291" s="245" t="s">
        <v>163</v>
      </c>
    </row>
    <row r="292" spans="2:65" s="1" customFormat="1" ht="25.5" customHeight="1">
      <c r="B292" s="45"/>
      <c r="C292" s="220" t="s">
        <v>493</v>
      </c>
      <c r="D292" s="220" t="s">
        <v>165</v>
      </c>
      <c r="E292" s="221" t="s">
        <v>494</v>
      </c>
      <c r="F292" s="222" t="s">
        <v>495</v>
      </c>
      <c r="G292" s="223" t="s">
        <v>168</v>
      </c>
      <c r="H292" s="224">
        <v>786.5</v>
      </c>
      <c r="I292" s="225"/>
      <c r="J292" s="226">
        <f>ROUND(I292*H292,2)</f>
        <v>0</v>
      </c>
      <c r="K292" s="222" t="s">
        <v>169</v>
      </c>
      <c r="L292" s="71"/>
      <c r="M292" s="227" t="s">
        <v>21</v>
      </c>
      <c r="N292" s="228" t="s">
        <v>48</v>
      </c>
      <c r="O292" s="46"/>
      <c r="P292" s="229">
        <f>O292*H292</f>
        <v>0</v>
      </c>
      <c r="Q292" s="229">
        <v>0</v>
      </c>
      <c r="R292" s="229">
        <f>Q292*H292</f>
        <v>0</v>
      </c>
      <c r="S292" s="229">
        <v>0</v>
      </c>
      <c r="T292" s="230">
        <f>S292*H292</f>
        <v>0</v>
      </c>
      <c r="AR292" s="23" t="s">
        <v>170</v>
      </c>
      <c r="AT292" s="23" t="s">
        <v>165</v>
      </c>
      <c r="AU292" s="23" t="s">
        <v>85</v>
      </c>
      <c r="AY292" s="23" t="s">
        <v>163</v>
      </c>
      <c r="BE292" s="231">
        <f>IF(N292="základní",J292,0)</f>
        <v>0</v>
      </c>
      <c r="BF292" s="231">
        <f>IF(N292="snížená",J292,0)</f>
        <v>0</v>
      </c>
      <c r="BG292" s="231">
        <f>IF(N292="zákl. přenesená",J292,0)</f>
        <v>0</v>
      </c>
      <c r="BH292" s="231">
        <f>IF(N292="sníž. přenesená",J292,0)</f>
        <v>0</v>
      </c>
      <c r="BI292" s="231">
        <f>IF(N292="nulová",J292,0)</f>
        <v>0</v>
      </c>
      <c r="BJ292" s="23" t="s">
        <v>170</v>
      </c>
      <c r="BK292" s="231">
        <f>ROUND(I292*H292,2)</f>
        <v>0</v>
      </c>
      <c r="BL292" s="23" t="s">
        <v>170</v>
      </c>
      <c r="BM292" s="23" t="s">
        <v>496</v>
      </c>
    </row>
    <row r="293" spans="2:65" s="1" customFormat="1" ht="25.5" customHeight="1">
      <c r="B293" s="45"/>
      <c r="C293" s="220" t="s">
        <v>497</v>
      </c>
      <c r="D293" s="220" t="s">
        <v>165</v>
      </c>
      <c r="E293" s="221" t="s">
        <v>498</v>
      </c>
      <c r="F293" s="222" t="s">
        <v>499</v>
      </c>
      <c r="G293" s="223" t="s">
        <v>183</v>
      </c>
      <c r="H293" s="224">
        <v>1.8</v>
      </c>
      <c r="I293" s="225"/>
      <c r="J293" s="226">
        <f>ROUND(I293*H293,2)</f>
        <v>0</v>
      </c>
      <c r="K293" s="222" t="s">
        <v>169</v>
      </c>
      <c r="L293" s="71"/>
      <c r="M293" s="227" t="s">
        <v>21</v>
      </c>
      <c r="N293" s="228" t="s">
        <v>48</v>
      </c>
      <c r="O293" s="46"/>
      <c r="P293" s="229">
        <f>O293*H293</f>
        <v>0</v>
      </c>
      <c r="Q293" s="229">
        <v>0</v>
      </c>
      <c r="R293" s="229">
        <f>Q293*H293</f>
        <v>0</v>
      </c>
      <c r="S293" s="229">
        <v>0</v>
      </c>
      <c r="T293" s="230">
        <f>S293*H293</f>
        <v>0</v>
      </c>
      <c r="AR293" s="23" t="s">
        <v>170</v>
      </c>
      <c r="AT293" s="23" t="s">
        <v>165</v>
      </c>
      <c r="AU293" s="23" t="s">
        <v>85</v>
      </c>
      <c r="AY293" s="23" t="s">
        <v>163</v>
      </c>
      <c r="BE293" s="231">
        <f>IF(N293="základní",J293,0)</f>
        <v>0</v>
      </c>
      <c r="BF293" s="231">
        <f>IF(N293="snížená",J293,0)</f>
        <v>0</v>
      </c>
      <c r="BG293" s="231">
        <f>IF(N293="zákl. přenesená",J293,0)</f>
        <v>0</v>
      </c>
      <c r="BH293" s="231">
        <f>IF(N293="sníž. přenesená",J293,0)</f>
        <v>0</v>
      </c>
      <c r="BI293" s="231">
        <f>IF(N293="nulová",J293,0)</f>
        <v>0</v>
      </c>
      <c r="BJ293" s="23" t="s">
        <v>170</v>
      </c>
      <c r="BK293" s="231">
        <f>ROUND(I293*H293,2)</f>
        <v>0</v>
      </c>
      <c r="BL293" s="23" t="s">
        <v>170</v>
      </c>
      <c r="BM293" s="23" t="s">
        <v>500</v>
      </c>
    </row>
    <row r="294" spans="2:47" s="1" customFormat="1" ht="13.5">
      <c r="B294" s="45"/>
      <c r="C294" s="73"/>
      <c r="D294" s="232" t="s">
        <v>172</v>
      </c>
      <c r="E294" s="73"/>
      <c r="F294" s="233" t="s">
        <v>501</v>
      </c>
      <c r="G294" s="73"/>
      <c r="H294" s="73"/>
      <c r="I294" s="190"/>
      <c r="J294" s="73"/>
      <c r="K294" s="73"/>
      <c r="L294" s="71"/>
      <c r="M294" s="234"/>
      <c r="N294" s="46"/>
      <c r="O294" s="46"/>
      <c r="P294" s="46"/>
      <c r="Q294" s="46"/>
      <c r="R294" s="46"/>
      <c r="S294" s="46"/>
      <c r="T294" s="94"/>
      <c r="AT294" s="23" t="s">
        <v>172</v>
      </c>
      <c r="AU294" s="23" t="s">
        <v>85</v>
      </c>
    </row>
    <row r="295" spans="2:65" s="1" customFormat="1" ht="25.5" customHeight="1">
      <c r="B295" s="45"/>
      <c r="C295" s="220" t="s">
        <v>502</v>
      </c>
      <c r="D295" s="220" t="s">
        <v>165</v>
      </c>
      <c r="E295" s="221" t="s">
        <v>503</v>
      </c>
      <c r="F295" s="222" t="s">
        <v>504</v>
      </c>
      <c r="G295" s="223" t="s">
        <v>183</v>
      </c>
      <c r="H295" s="224">
        <v>162</v>
      </c>
      <c r="I295" s="225"/>
      <c r="J295" s="226">
        <f>ROUND(I295*H295,2)</f>
        <v>0</v>
      </c>
      <c r="K295" s="222" t="s">
        <v>169</v>
      </c>
      <c r="L295" s="71"/>
      <c r="M295" s="227" t="s">
        <v>21</v>
      </c>
      <c r="N295" s="228" t="s">
        <v>48</v>
      </c>
      <c r="O295" s="46"/>
      <c r="P295" s="229">
        <f>O295*H295</f>
        <v>0</v>
      </c>
      <c r="Q295" s="229">
        <v>0</v>
      </c>
      <c r="R295" s="229">
        <f>Q295*H295</f>
        <v>0</v>
      </c>
      <c r="S295" s="229">
        <v>0</v>
      </c>
      <c r="T295" s="230">
        <f>S295*H295</f>
        <v>0</v>
      </c>
      <c r="AR295" s="23" t="s">
        <v>170</v>
      </c>
      <c r="AT295" s="23" t="s">
        <v>165</v>
      </c>
      <c r="AU295" s="23" t="s">
        <v>85</v>
      </c>
      <c r="AY295" s="23" t="s">
        <v>163</v>
      </c>
      <c r="BE295" s="231">
        <f>IF(N295="základní",J295,0)</f>
        <v>0</v>
      </c>
      <c r="BF295" s="231">
        <f>IF(N295="snížená",J295,0)</f>
        <v>0</v>
      </c>
      <c r="BG295" s="231">
        <f>IF(N295="zákl. přenesená",J295,0)</f>
        <v>0</v>
      </c>
      <c r="BH295" s="231">
        <f>IF(N295="sníž. přenesená",J295,0)</f>
        <v>0</v>
      </c>
      <c r="BI295" s="231">
        <f>IF(N295="nulová",J295,0)</f>
        <v>0</v>
      </c>
      <c r="BJ295" s="23" t="s">
        <v>170</v>
      </c>
      <c r="BK295" s="231">
        <f>ROUND(I295*H295,2)</f>
        <v>0</v>
      </c>
      <c r="BL295" s="23" t="s">
        <v>170</v>
      </c>
      <c r="BM295" s="23" t="s">
        <v>505</v>
      </c>
    </row>
    <row r="296" spans="2:47" s="1" customFormat="1" ht="13.5">
      <c r="B296" s="45"/>
      <c r="C296" s="73"/>
      <c r="D296" s="232" t="s">
        <v>172</v>
      </c>
      <c r="E296" s="73"/>
      <c r="F296" s="233" t="s">
        <v>501</v>
      </c>
      <c r="G296" s="73"/>
      <c r="H296" s="73"/>
      <c r="I296" s="190"/>
      <c r="J296" s="73"/>
      <c r="K296" s="73"/>
      <c r="L296" s="71"/>
      <c r="M296" s="234"/>
      <c r="N296" s="46"/>
      <c r="O296" s="46"/>
      <c r="P296" s="46"/>
      <c r="Q296" s="46"/>
      <c r="R296" s="46"/>
      <c r="S296" s="46"/>
      <c r="T296" s="94"/>
      <c r="AT296" s="23" t="s">
        <v>172</v>
      </c>
      <c r="AU296" s="23" t="s">
        <v>85</v>
      </c>
    </row>
    <row r="297" spans="2:51" s="11" customFormat="1" ht="13.5">
      <c r="B297" s="235"/>
      <c r="C297" s="236"/>
      <c r="D297" s="232" t="s">
        <v>174</v>
      </c>
      <c r="E297" s="236"/>
      <c r="F297" s="238" t="s">
        <v>506</v>
      </c>
      <c r="G297" s="236"/>
      <c r="H297" s="239">
        <v>162</v>
      </c>
      <c r="I297" s="240"/>
      <c r="J297" s="236"/>
      <c r="K297" s="236"/>
      <c r="L297" s="241"/>
      <c r="M297" s="242"/>
      <c r="N297" s="243"/>
      <c r="O297" s="243"/>
      <c r="P297" s="243"/>
      <c r="Q297" s="243"/>
      <c r="R297" s="243"/>
      <c r="S297" s="243"/>
      <c r="T297" s="244"/>
      <c r="AT297" s="245" t="s">
        <v>174</v>
      </c>
      <c r="AU297" s="245" t="s">
        <v>85</v>
      </c>
      <c r="AV297" s="11" t="s">
        <v>85</v>
      </c>
      <c r="AW297" s="11" t="s">
        <v>6</v>
      </c>
      <c r="AX297" s="11" t="s">
        <v>83</v>
      </c>
      <c r="AY297" s="245" t="s">
        <v>163</v>
      </c>
    </row>
    <row r="298" spans="2:65" s="1" customFormat="1" ht="25.5" customHeight="1">
      <c r="B298" s="45"/>
      <c r="C298" s="220" t="s">
        <v>507</v>
      </c>
      <c r="D298" s="220" t="s">
        <v>165</v>
      </c>
      <c r="E298" s="221" t="s">
        <v>508</v>
      </c>
      <c r="F298" s="222" t="s">
        <v>509</v>
      </c>
      <c r="G298" s="223" t="s">
        <v>183</v>
      </c>
      <c r="H298" s="224">
        <v>1.8</v>
      </c>
      <c r="I298" s="225"/>
      <c r="J298" s="226">
        <f>ROUND(I298*H298,2)</f>
        <v>0</v>
      </c>
      <c r="K298" s="222" t="s">
        <v>169</v>
      </c>
      <c r="L298" s="71"/>
      <c r="M298" s="227" t="s">
        <v>21</v>
      </c>
      <c r="N298" s="228" t="s">
        <v>48</v>
      </c>
      <c r="O298" s="46"/>
      <c r="P298" s="229">
        <f>O298*H298</f>
        <v>0</v>
      </c>
      <c r="Q298" s="229">
        <v>0</v>
      </c>
      <c r="R298" s="229">
        <f>Q298*H298</f>
        <v>0</v>
      </c>
      <c r="S298" s="229">
        <v>0</v>
      </c>
      <c r="T298" s="230">
        <f>S298*H298</f>
        <v>0</v>
      </c>
      <c r="AR298" s="23" t="s">
        <v>170</v>
      </c>
      <c r="AT298" s="23" t="s">
        <v>165</v>
      </c>
      <c r="AU298" s="23" t="s">
        <v>85</v>
      </c>
      <c r="AY298" s="23" t="s">
        <v>163</v>
      </c>
      <c r="BE298" s="231">
        <f>IF(N298="základní",J298,0)</f>
        <v>0</v>
      </c>
      <c r="BF298" s="231">
        <f>IF(N298="snížená",J298,0)</f>
        <v>0</v>
      </c>
      <c r="BG298" s="231">
        <f>IF(N298="zákl. přenesená",J298,0)</f>
        <v>0</v>
      </c>
      <c r="BH298" s="231">
        <f>IF(N298="sníž. přenesená",J298,0)</f>
        <v>0</v>
      </c>
      <c r="BI298" s="231">
        <f>IF(N298="nulová",J298,0)</f>
        <v>0</v>
      </c>
      <c r="BJ298" s="23" t="s">
        <v>170</v>
      </c>
      <c r="BK298" s="231">
        <f>ROUND(I298*H298,2)</f>
        <v>0</v>
      </c>
      <c r="BL298" s="23" t="s">
        <v>170</v>
      </c>
      <c r="BM298" s="23" t="s">
        <v>510</v>
      </c>
    </row>
    <row r="299" spans="2:47" s="1" customFormat="1" ht="13.5">
      <c r="B299" s="45"/>
      <c r="C299" s="73"/>
      <c r="D299" s="232" t="s">
        <v>172</v>
      </c>
      <c r="E299" s="73"/>
      <c r="F299" s="233" t="s">
        <v>511</v>
      </c>
      <c r="G299" s="73"/>
      <c r="H299" s="73"/>
      <c r="I299" s="190"/>
      <c r="J299" s="73"/>
      <c r="K299" s="73"/>
      <c r="L299" s="71"/>
      <c r="M299" s="234"/>
      <c r="N299" s="46"/>
      <c r="O299" s="46"/>
      <c r="P299" s="46"/>
      <c r="Q299" s="46"/>
      <c r="R299" s="46"/>
      <c r="S299" s="46"/>
      <c r="T299" s="94"/>
      <c r="AT299" s="23" t="s">
        <v>172</v>
      </c>
      <c r="AU299" s="23" t="s">
        <v>85</v>
      </c>
    </row>
    <row r="300" spans="2:65" s="1" customFormat="1" ht="25.5" customHeight="1">
      <c r="B300" s="45"/>
      <c r="C300" s="220" t="s">
        <v>512</v>
      </c>
      <c r="D300" s="220" t="s">
        <v>165</v>
      </c>
      <c r="E300" s="221" t="s">
        <v>513</v>
      </c>
      <c r="F300" s="222" t="s">
        <v>514</v>
      </c>
      <c r="G300" s="223" t="s">
        <v>168</v>
      </c>
      <c r="H300" s="224">
        <v>696.86</v>
      </c>
      <c r="I300" s="225"/>
      <c r="J300" s="226">
        <f>ROUND(I300*H300,2)</f>
        <v>0</v>
      </c>
      <c r="K300" s="222" t="s">
        <v>169</v>
      </c>
      <c r="L300" s="71"/>
      <c r="M300" s="227" t="s">
        <v>21</v>
      </c>
      <c r="N300" s="228" t="s">
        <v>48</v>
      </c>
      <c r="O300" s="46"/>
      <c r="P300" s="229">
        <f>O300*H300</f>
        <v>0</v>
      </c>
      <c r="Q300" s="229">
        <v>4E-05</v>
      </c>
      <c r="R300" s="229">
        <f>Q300*H300</f>
        <v>0.027874400000000004</v>
      </c>
      <c r="S300" s="229">
        <v>0</v>
      </c>
      <c r="T300" s="230">
        <f>S300*H300</f>
        <v>0</v>
      </c>
      <c r="AR300" s="23" t="s">
        <v>170</v>
      </c>
      <c r="AT300" s="23" t="s">
        <v>165</v>
      </c>
      <c r="AU300" s="23" t="s">
        <v>85</v>
      </c>
      <c r="AY300" s="23" t="s">
        <v>163</v>
      </c>
      <c r="BE300" s="231">
        <f>IF(N300="základní",J300,0)</f>
        <v>0</v>
      </c>
      <c r="BF300" s="231">
        <f>IF(N300="snížená",J300,0)</f>
        <v>0</v>
      </c>
      <c r="BG300" s="231">
        <f>IF(N300="zákl. přenesená",J300,0)</f>
        <v>0</v>
      </c>
      <c r="BH300" s="231">
        <f>IF(N300="sníž. přenesená",J300,0)</f>
        <v>0</v>
      </c>
      <c r="BI300" s="231">
        <f>IF(N300="nulová",J300,0)</f>
        <v>0</v>
      </c>
      <c r="BJ300" s="23" t="s">
        <v>170</v>
      </c>
      <c r="BK300" s="231">
        <f>ROUND(I300*H300,2)</f>
        <v>0</v>
      </c>
      <c r="BL300" s="23" t="s">
        <v>170</v>
      </c>
      <c r="BM300" s="23" t="s">
        <v>515</v>
      </c>
    </row>
    <row r="301" spans="2:47" s="1" customFormat="1" ht="13.5">
      <c r="B301" s="45"/>
      <c r="C301" s="73"/>
      <c r="D301" s="232" t="s">
        <v>172</v>
      </c>
      <c r="E301" s="73"/>
      <c r="F301" s="233" t="s">
        <v>516</v>
      </c>
      <c r="G301" s="73"/>
      <c r="H301" s="73"/>
      <c r="I301" s="190"/>
      <c r="J301" s="73"/>
      <c r="K301" s="73"/>
      <c r="L301" s="71"/>
      <c r="M301" s="234"/>
      <c r="N301" s="46"/>
      <c r="O301" s="46"/>
      <c r="P301" s="46"/>
      <c r="Q301" s="46"/>
      <c r="R301" s="46"/>
      <c r="S301" s="46"/>
      <c r="T301" s="94"/>
      <c r="AT301" s="23" t="s">
        <v>172</v>
      </c>
      <c r="AU301" s="23" t="s">
        <v>85</v>
      </c>
    </row>
    <row r="302" spans="2:51" s="11" customFormat="1" ht="13.5">
      <c r="B302" s="235"/>
      <c r="C302" s="236"/>
      <c r="D302" s="232" t="s">
        <v>174</v>
      </c>
      <c r="E302" s="237" t="s">
        <v>21</v>
      </c>
      <c r="F302" s="238" t="s">
        <v>517</v>
      </c>
      <c r="G302" s="236"/>
      <c r="H302" s="239">
        <v>696.86</v>
      </c>
      <c r="I302" s="240"/>
      <c r="J302" s="236"/>
      <c r="K302" s="236"/>
      <c r="L302" s="241"/>
      <c r="M302" s="242"/>
      <c r="N302" s="243"/>
      <c r="O302" s="243"/>
      <c r="P302" s="243"/>
      <c r="Q302" s="243"/>
      <c r="R302" s="243"/>
      <c r="S302" s="243"/>
      <c r="T302" s="244"/>
      <c r="AT302" s="245" t="s">
        <v>174</v>
      </c>
      <c r="AU302" s="245" t="s">
        <v>85</v>
      </c>
      <c r="AV302" s="11" t="s">
        <v>85</v>
      </c>
      <c r="AW302" s="11" t="s">
        <v>38</v>
      </c>
      <c r="AX302" s="11" t="s">
        <v>83</v>
      </c>
      <c r="AY302" s="245" t="s">
        <v>163</v>
      </c>
    </row>
    <row r="303" spans="2:65" s="1" customFormat="1" ht="25.5" customHeight="1">
      <c r="B303" s="45"/>
      <c r="C303" s="220" t="s">
        <v>518</v>
      </c>
      <c r="D303" s="220" t="s">
        <v>165</v>
      </c>
      <c r="E303" s="221" t="s">
        <v>519</v>
      </c>
      <c r="F303" s="222" t="s">
        <v>514</v>
      </c>
      <c r="G303" s="223" t="s">
        <v>168</v>
      </c>
      <c r="H303" s="224">
        <v>51.77</v>
      </c>
      <c r="I303" s="225"/>
      <c r="J303" s="226">
        <f>ROUND(I303*H303,2)</f>
        <v>0</v>
      </c>
      <c r="K303" s="222" t="s">
        <v>21</v>
      </c>
      <c r="L303" s="71"/>
      <c r="M303" s="227" t="s">
        <v>21</v>
      </c>
      <c r="N303" s="228" t="s">
        <v>48</v>
      </c>
      <c r="O303" s="46"/>
      <c r="P303" s="229">
        <f>O303*H303</f>
        <v>0</v>
      </c>
      <c r="Q303" s="229">
        <v>4E-05</v>
      </c>
      <c r="R303" s="229">
        <f>Q303*H303</f>
        <v>0.0020708000000000002</v>
      </c>
      <c r="S303" s="229">
        <v>0</v>
      </c>
      <c r="T303" s="230">
        <f>S303*H303</f>
        <v>0</v>
      </c>
      <c r="AR303" s="23" t="s">
        <v>170</v>
      </c>
      <c r="AT303" s="23" t="s">
        <v>165</v>
      </c>
      <c r="AU303" s="23" t="s">
        <v>85</v>
      </c>
      <c r="AY303" s="23" t="s">
        <v>163</v>
      </c>
      <c r="BE303" s="231">
        <f>IF(N303="základní",J303,0)</f>
        <v>0</v>
      </c>
      <c r="BF303" s="231">
        <f>IF(N303="snížená",J303,0)</f>
        <v>0</v>
      </c>
      <c r="BG303" s="231">
        <f>IF(N303="zákl. přenesená",J303,0)</f>
        <v>0</v>
      </c>
      <c r="BH303" s="231">
        <f>IF(N303="sníž. přenesená",J303,0)</f>
        <v>0</v>
      </c>
      <c r="BI303" s="231">
        <f>IF(N303="nulová",J303,0)</f>
        <v>0</v>
      </c>
      <c r="BJ303" s="23" t="s">
        <v>170</v>
      </c>
      <c r="BK303" s="231">
        <f>ROUND(I303*H303,2)</f>
        <v>0</v>
      </c>
      <c r="BL303" s="23" t="s">
        <v>170</v>
      </c>
      <c r="BM303" s="23" t="s">
        <v>520</v>
      </c>
    </row>
    <row r="304" spans="2:51" s="11" customFormat="1" ht="13.5">
      <c r="B304" s="235"/>
      <c r="C304" s="236"/>
      <c r="D304" s="232" t="s">
        <v>174</v>
      </c>
      <c r="E304" s="237" t="s">
        <v>21</v>
      </c>
      <c r="F304" s="238" t="s">
        <v>521</v>
      </c>
      <c r="G304" s="236"/>
      <c r="H304" s="239">
        <v>51.77</v>
      </c>
      <c r="I304" s="240"/>
      <c r="J304" s="236"/>
      <c r="K304" s="236"/>
      <c r="L304" s="241"/>
      <c r="M304" s="242"/>
      <c r="N304" s="243"/>
      <c r="O304" s="243"/>
      <c r="P304" s="243"/>
      <c r="Q304" s="243"/>
      <c r="R304" s="243"/>
      <c r="S304" s="243"/>
      <c r="T304" s="244"/>
      <c r="AT304" s="245" t="s">
        <v>174</v>
      </c>
      <c r="AU304" s="245" t="s">
        <v>85</v>
      </c>
      <c r="AV304" s="11" t="s">
        <v>85</v>
      </c>
      <c r="AW304" s="11" t="s">
        <v>38</v>
      </c>
      <c r="AX304" s="11" t="s">
        <v>83</v>
      </c>
      <c r="AY304" s="245" t="s">
        <v>163</v>
      </c>
    </row>
    <row r="305" spans="2:65" s="1" customFormat="1" ht="25.5" customHeight="1">
      <c r="B305" s="45"/>
      <c r="C305" s="220" t="s">
        <v>522</v>
      </c>
      <c r="D305" s="220" t="s">
        <v>165</v>
      </c>
      <c r="E305" s="221" t="s">
        <v>523</v>
      </c>
      <c r="F305" s="222" t="s">
        <v>524</v>
      </c>
      <c r="G305" s="223" t="s">
        <v>189</v>
      </c>
      <c r="H305" s="224">
        <v>8.127</v>
      </c>
      <c r="I305" s="225"/>
      <c r="J305" s="226">
        <f>ROUND(I305*H305,2)</f>
        <v>0</v>
      </c>
      <c r="K305" s="222" t="s">
        <v>169</v>
      </c>
      <c r="L305" s="71"/>
      <c r="M305" s="227" t="s">
        <v>21</v>
      </c>
      <c r="N305" s="228" t="s">
        <v>48</v>
      </c>
      <c r="O305" s="46"/>
      <c r="P305" s="229">
        <f>O305*H305</f>
        <v>0</v>
      </c>
      <c r="Q305" s="229">
        <v>0</v>
      </c>
      <c r="R305" s="229">
        <f>Q305*H305</f>
        <v>0</v>
      </c>
      <c r="S305" s="229">
        <v>1.95</v>
      </c>
      <c r="T305" s="230">
        <f>S305*H305</f>
        <v>15.847650000000002</v>
      </c>
      <c r="AR305" s="23" t="s">
        <v>170</v>
      </c>
      <c r="AT305" s="23" t="s">
        <v>165</v>
      </c>
      <c r="AU305" s="23" t="s">
        <v>85</v>
      </c>
      <c r="AY305" s="23" t="s">
        <v>163</v>
      </c>
      <c r="BE305" s="231">
        <f>IF(N305="základní",J305,0)</f>
        <v>0</v>
      </c>
      <c r="BF305" s="231">
        <f>IF(N305="snížená",J305,0)</f>
        <v>0</v>
      </c>
      <c r="BG305" s="231">
        <f>IF(N305="zákl. přenesená",J305,0)</f>
        <v>0</v>
      </c>
      <c r="BH305" s="231">
        <f>IF(N305="sníž. přenesená",J305,0)</f>
        <v>0</v>
      </c>
      <c r="BI305" s="231">
        <f>IF(N305="nulová",J305,0)</f>
        <v>0</v>
      </c>
      <c r="BJ305" s="23" t="s">
        <v>170</v>
      </c>
      <c r="BK305" s="231">
        <f>ROUND(I305*H305,2)</f>
        <v>0</v>
      </c>
      <c r="BL305" s="23" t="s">
        <v>170</v>
      </c>
      <c r="BM305" s="23" t="s">
        <v>525</v>
      </c>
    </row>
    <row r="306" spans="2:47" s="1" customFormat="1" ht="13.5">
      <c r="B306" s="45"/>
      <c r="C306" s="73"/>
      <c r="D306" s="232" t="s">
        <v>172</v>
      </c>
      <c r="E306" s="73"/>
      <c r="F306" s="233" t="s">
        <v>526</v>
      </c>
      <c r="G306" s="73"/>
      <c r="H306" s="73"/>
      <c r="I306" s="190"/>
      <c r="J306" s="73"/>
      <c r="K306" s="73"/>
      <c r="L306" s="71"/>
      <c r="M306" s="234"/>
      <c r="N306" s="46"/>
      <c r="O306" s="46"/>
      <c r="P306" s="46"/>
      <c r="Q306" s="46"/>
      <c r="R306" s="46"/>
      <c r="S306" s="46"/>
      <c r="T306" s="94"/>
      <c r="AT306" s="23" t="s">
        <v>172</v>
      </c>
      <c r="AU306" s="23" t="s">
        <v>85</v>
      </c>
    </row>
    <row r="307" spans="2:51" s="11" customFormat="1" ht="13.5">
      <c r="B307" s="235"/>
      <c r="C307" s="236"/>
      <c r="D307" s="232" t="s">
        <v>174</v>
      </c>
      <c r="E307" s="237" t="s">
        <v>21</v>
      </c>
      <c r="F307" s="238" t="s">
        <v>527</v>
      </c>
      <c r="G307" s="236"/>
      <c r="H307" s="239">
        <v>1.568</v>
      </c>
      <c r="I307" s="240"/>
      <c r="J307" s="236"/>
      <c r="K307" s="236"/>
      <c r="L307" s="241"/>
      <c r="M307" s="242"/>
      <c r="N307" s="243"/>
      <c r="O307" s="243"/>
      <c r="P307" s="243"/>
      <c r="Q307" s="243"/>
      <c r="R307" s="243"/>
      <c r="S307" s="243"/>
      <c r="T307" s="244"/>
      <c r="AT307" s="245" t="s">
        <v>174</v>
      </c>
      <c r="AU307" s="245" t="s">
        <v>85</v>
      </c>
      <c r="AV307" s="11" t="s">
        <v>85</v>
      </c>
      <c r="AW307" s="11" t="s">
        <v>38</v>
      </c>
      <c r="AX307" s="11" t="s">
        <v>75</v>
      </c>
      <c r="AY307" s="245" t="s">
        <v>163</v>
      </c>
    </row>
    <row r="308" spans="2:51" s="11" customFormat="1" ht="13.5">
      <c r="B308" s="235"/>
      <c r="C308" s="236"/>
      <c r="D308" s="232" t="s">
        <v>174</v>
      </c>
      <c r="E308" s="237" t="s">
        <v>21</v>
      </c>
      <c r="F308" s="238" t="s">
        <v>528</v>
      </c>
      <c r="G308" s="236"/>
      <c r="H308" s="239">
        <v>0.98</v>
      </c>
      <c r="I308" s="240"/>
      <c r="J308" s="236"/>
      <c r="K308" s="236"/>
      <c r="L308" s="241"/>
      <c r="M308" s="242"/>
      <c r="N308" s="243"/>
      <c r="O308" s="243"/>
      <c r="P308" s="243"/>
      <c r="Q308" s="243"/>
      <c r="R308" s="243"/>
      <c r="S308" s="243"/>
      <c r="T308" s="244"/>
      <c r="AT308" s="245" t="s">
        <v>174</v>
      </c>
      <c r="AU308" s="245" t="s">
        <v>85</v>
      </c>
      <c r="AV308" s="11" t="s">
        <v>85</v>
      </c>
      <c r="AW308" s="11" t="s">
        <v>38</v>
      </c>
      <c r="AX308" s="11" t="s">
        <v>75</v>
      </c>
      <c r="AY308" s="245" t="s">
        <v>163</v>
      </c>
    </row>
    <row r="309" spans="2:51" s="13" customFormat="1" ht="13.5">
      <c r="B309" s="267"/>
      <c r="C309" s="268"/>
      <c r="D309" s="232" t="s">
        <v>174</v>
      </c>
      <c r="E309" s="269" t="s">
        <v>21</v>
      </c>
      <c r="F309" s="270" t="s">
        <v>288</v>
      </c>
      <c r="G309" s="268"/>
      <c r="H309" s="269" t="s">
        <v>21</v>
      </c>
      <c r="I309" s="271"/>
      <c r="J309" s="268"/>
      <c r="K309" s="268"/>
      <c r="L309" s="272"/>
      <c r="M309" s="273"/>
      <c r="N309" s="274"/>
      <c r="O309" s="274"/>
      <c r="P309" s="274"/>
      <c r="Q309" s="274"/>
      <c r="R309" s="274"/>
      <c r="S309" s="274"/>
      <c r="T309" s="275"/>
      <c r="AT309" s="276" t="s">
        <v>174</v>
      </c>
      <c r="AU309" s="276" t="s">
        <v>85</v>
      </c>
      <c r="AV309" s="13" t="s">
        <v>83</v>
      </c>
      <c r="AW309" s="13" t="s">
        <v>38</v>
      </c>
      <c r="AX309" s="13" t="s">
        <v>75</v>
      </c>
      <c r="AY309" s="276" t="s">
        <v>163</v>
      </c>
    </row>
    <row r="310" spans="2:51" s="11" customFormat="1" ht="13.5">
      <c r="B310" s="235"/>
      <c r="C310" s="236"/>
      <c r="D310" s="232" t="s">
        <v>174</v>
      </c>
      <c r="E310" s="237" t="s">
        <v>21</v>
      </c>
      <c r="F310" s="238" t="s">
        <v>529</v>
      </c>
      <c r="G310" s="236"/>
      <c r="H310" s="239">
        <v>0.62</v>
      </c>
      <c r="I310" s="240"/>
      <c r="J310" s="236"/>
      <c r="K310" s="236"/>
      <c r="L310" s="241"/>
      <c r="M310" s="242"/>
      <c r="N310" s="243"/>
      <c r="O310" s="243"/>
      <c r="P310" s="243"/>
      <c r="Q310" s="243"/>
      <c r="R310" s="243"/>
      <c r="S310" s="243"/>
      <c r="T310" s="244"/>
      <c r="AT310" s="245" t="s">
        <v>174</v>
      </c>
      <c r="AU310" s="245" t="s">
        <v>85</v>
      </c>
      <c r="AV310" s="11" t="s">
        <v>85</v>
      </c>
      <c r="AW310" s="11" t="s">
        <v>38</v>
      </c>
      <c r="AX310" s="11" t="s">
        <v>75</v>
      </c>
      <c r="AY310" s="245" t="s">
        <v>163</v>
      </c>
    </row>
    <row r="311" spans="2:51" s="11" customFormat="1" ht="13.5">
      <c r="B311" s="235"/>
      <c r="C311" s="236"/>
      <c r="D311" s="232" t="s">
        <v>174</v>
      </c>
      <c r="E311" s="237" t="s">
        <v>21</v>
      </c>
      <c r="F311" s="238" t="s">
        <v>530</v>
      </c>
      <c r="G311" s="236"/>
      <c r="H311" s="239">
        <v>0.822</v>
      </c>
      <c r="I311" s="240"/>
      <c r="J311" s="236"/>
      <c r="K311" s="236"/>
      <c r="L311" s="241"/>
      <c r="M311" s="242"/>
      <c r="N311" s="243"/>
      <c r="O311" s="243"/>
      <c r="P311" s="243"/>
      <c r="Q311" s="243"/>
      <c r="R311" s="243"/>
      <c r="S311" s="243"/>
      <c r="T311" s="244"/>
      <c r="AT311" s="245" t="s">
        <v>174</v>
      </c>
      <c r="AU311" s="245" t="s">
        <v>85</v>
      </c>
      <c r="AV311" s="11" t="s">
        <v>85</v>
      </c>
      <c r="AW311" s="11" t="s">
        <v>38</v>
      </c>
      <c r="AX311" s="11" t="s">
        <v>75</v>
      </c>
      <c r="AY311" s="245" t="s">
        <v>163</v>
      </c>
    </row>
    <row r="312" spans="2:51" s="11" customFormat="1" ht="13.5">
      <c r="B312" s="235"/>
      <c r="C312" s="236"/>
      <c r="D312" s="232" t="s">
        <v>174</v>
      </c>
      <c r="E312" s="237" t="s">
        <v>21</v>
      </c>
      <c r="F312" s="238" t="s">
        <v>531</v>
      </c>
      <c r="G312" s="236"/>
      <c r="H312" s="239">
        <v>0.091</v>
      </c>
      <c r="I312" s="240"/>
      <c r="J312" s="236"/>
      <c r="K312" s="236"/>
      <c r="L312" s="241"/>
      <c r="M312" s="242"/>
      <c r="N312" s="243"/>
      <c r="O312" s="243"/>
      <c r="P312" s="243"/>
      <c r="Q312" s="243"/>
      <c r="R312" s="243"/>
      <c r="S312" s="243"/>
      <c r="T312" s="244"/>
      <c r="AT312" s="245" t="s">
        <v>174</v>
      </c>
      <c r="AU312" s="245" t="s">
        <v>85</v>
      </c>
      <c r="AV312" s="11" t="s">
        <v>85</v>
      </c>
      <c r="AW312" s="11" t="s">
        <v>38</v>
      </c>
      <c r="AX312" s="11" t="s">
        <v>75</v>
      </c>
      <c r="AY312" s="245" t="s">
        <v>163</v>
      </c>
    </row>
    <row r="313" spans="2:51" s="11" customFormat="1" ht="13.5">
      <c r="B313" s="235"/>
      <c r="C313" s="236"/>
      <c r="D313" s="232" t="s">
        <v>174</v>
      </c>
      <c r="E313" s="237" t="s">
        <v>21</v>
      </c>
      <c r="F313" s="238" t="s">
        <v>532</v>
      </c>
      <c r="G313" s="236"/>
      <c r="H313" s="239">
        <v>1.771</v>
      </c>
      <c r="I313" s="240"/>
      <c r="J313" s="236"/>
      <c r="K313" s="236"/>
      <c r="L313" s="241"/>
      <c r="M313" s="242"/>
      <c r="N313" s="243"/>
      <c r="O313" s="243"/>
      <c r="P313" s="243"/>
      <c r="Q313" s="243"/>
      <c r="R313" s="243"/>
      <c r="S313" s="243"/>
      <c r="T313" s="244"/>
      <c r="AT313" s="245" t="s">
        <v>174</v>
      </c>
      <c r="AU313" s="245" t="s">
        <v>85</v>
      </c>
      <c r="AV313" s="11" t="s">
        <v>85</v>
      </c>
      <c r="AW313" s="11" t="s">
        <v>38</v>
      </c>
      <c r="AX313" s="11" t="s">
        <v>75</v>
      </c>
      <c r="AY313" s="245" t="s">
        <v>163</v>
      </c>
    </row>
    <row r="314" spans="2:51" s="13" customFormat="1" ht="13.5">
      <c r="B314" s="267"/>
      <c r="C314" s="268"/>
      <c r="D314" s="232" t="s">
        <v>174</v>
      </c>
      <c r="E314" s="269" t="s">
        <v>21</v>
      </c>
      <c r="F314" s="270" t="s">
        <v>292</v>
      </c>
      <c r="G314" s="268"/>
      <c r="H314" s="269" t="s">
        <v>21</v>
      </c>
      <c r="I314" s="271"/>
      <c r="J314" s="268"/>
      <c r="K314" s="268"/>
      <c r="L314" s="272"/>
      <c r="M314" s="273"/>
      <c r="N314" s="274"/>
      <c r="O314" s="274"/>
      <c r="P314" s="274"/>
      <c r="Q314" s="274"/>
      <c r="R314" s="274"/>
      <c r="S314" s="274"/>
      <c r="T314" s="275"/>
      <c r="AT314" s="276" t="s">
        <v>174</v>
      </c>
      <c r="AU314" s="276" t="s">
        <v>85</v>
      </c>
      <c r="AV314" s="13" t="s">
        <v>83</v>
      </c>
      <c r="AW314" s="13" t="s">
        <v>38</v>
      </c>
      <c r="AX314" s="13" t="s">
        <v>75</v>
      </c>
      <c r="AY314" s="276" t="s">
        <v>163</v>
      </c>
    </row>
    <row r="315" spans="2:51" s="11" customFormat="1" ht="13.5">
      <c r="B315" s="235"/>
      <c r="C315" s="236"/>
      <c r="D315" s="232" t="s">
        <v>174</v>
      </c>
      <c r="E315" s="237" t="s">
        <v>21</v>
      </c>
      <c r="F315" s="238" t="s">
        <v>533</v>
      </c>
      <c r="G315" s="236"/>
      <c r="H315" s="239">
        <v>2.047</v>
      </c>
      <c r="I315" s="240"/>
      <c r="J315" s="236"/>
      <c r="K315" s="236"/>
      <c r="L315" s="241"/>
      <c r="M315" s="242"/>
      <c r="N315" s="243"/>
      <c r="O315" s="243"/>
      <c r="P315" s="243"/>
      <c r="Q315" s="243"/>
      <c r="R315" s="243"/>
      <c r="S315" s="243"/>
      <c r="T315" s="244"/>
      <c r="AT315" s="245" t="s">
        <v>174</v>
      </c>
      <c r="AU315" s="245" t="s">
        <v>85</v>
      </c>
      <c r="AV315" s="11" t="s">
        <v>85</v>
      </c>
      <c r="AW315" s="11" t="s">
        <v>38</v>
      </c>
      <c r="AX315" s="11" t="s">
        <v>75</v>
      </c>
      <c r="AY315" s="245" t="s">
        <v>163</v>
      </c>
    </row>
    <row r="316" spans="2:51" s="11" customFormat="1" ht="13.5">
      <c r="B316" s="235"/>
      <c r="C316" s="236"/>
      <c r="D316" s="232" t="s">
        <v>174</v>
      </c>
      <c r="E316" s="237" t="s">
        <v>21</v>
      </c>
      <c r="F316" s="238" t="s">
        <v>534</v>
      </c>
      <c r="G316" s="236"/>
      <c r="H316" s="239">
        <v>0.228</v>
      </c>
      <c r="I316" s="240"/>
      <c r="J316" s="236"/>
      <c r="K316" s="236"/>
      <c r="L316" s="241"/>
      <c r="M316" s="242"/>
      <c r="N316" s="243"/>
      <c r="O316" s="243"/>
      <c r="P316" s="243"/>
      <c r="Q316" s="243"/>
      <c r="R316" s="243"/>
      <c r="S316" s="243"/>
      <c r="T316" s="244"/>
      <c r="AT316" s="245" t="s">
        <v>174</v>
      </c>
      <c r="AU316" s="245" t="s">
        <v>85</v>
      </c>
      <c r="AV316" s="11" t="s">
        <v>85</v>
      </c>
      <c r="AW316" s="11" t="s">
        <v>38</v>
      </c>
      <c r="AX316" s="11" t="s">
        <v>75</v>
      </c>
      <c r="AY316" s="245" t="s">
        <v>163</v>
      </c>
    </row>
    <row r="317" spans="2:51" s="12" customFormat="1" ht="13.5">
      <c r="B317" s="246"/>
      <c r="C317" s="247"/>
      <c r="D317" s="232" t="s">
        <v>174</v>
      </c>
      <c r="E317" s="248" t="s">
        <v>21</v>
      </c>
      <c r="F317" s="249" t="s">
        <v>194</v>
      </c>
      <c r="G317" s="247"/>
      <c r="H317" s="250">
        <v>8.127</v>
      </c>
      <c r="I317" s="251"/>
      <c r="J317" s="247"/>
      <c r="K317" s="247"/>
      <c r="L317" s="252"/>
      <c r="M317" s="253"/>
      <c r="N317" s="254"/>
      <c r="O317" s="254"/>
      <c r="P317" s="254"/>
      <c r="Q317" s="254"/>
      <c r="R317" s="254"/>
      <c r="S317" s="254"/>
      <c r="T317" s="255"/>
      <c r="AT317" s="256" t="s">
        <v>174</v>
      </c>
      <c r="AU317" s="256" t="s">
        <v>85</v>
      </c>
      <c r="AV317" s="12" t="s">
        <v>170</v>
      </c>
      <c r="AW317" s="12" t="s">
        <v>38</v>
      </c>
      <c r="AX317" s="12" t="s">
        <v>83</v>
      </c>
      <c r="AY317" s="256" t="s">
        <v>163</v>
      </c>
    </row>
    <row r="318" spans="2:65" s="1" customFormat="1" ht="38.25" customHeight="1">
      <c r="B318" s="45"/>
      <c r="C318" s="220" t="s">
        <v>535</v>
      </c>
      <c r="D318" s="220" t="s">
        <v>165</v>
      </c>
      <c r="E318" s="221" t="s">
        <v>536</v>
      </c>
      <c r="F318" s="222" t="s">
        <v>537</v>
      </c>
      <c r="G318" s="223" t="s">
        <v>189</v>
      </c>
      <c r="H318" s="224">
        <v>4.778</v>
      </c>
      <c r="I318" s="225"/>
      <c r="J318" s="226">
        <f>ROUND(I318*H318,2)</f>
        <v>0</v>
      </c>
      <c r="K318" s="222" t="s">
        <v>169</v>
      </c>
      <c r="L318" s="71"/>
      <c r="M318" s="227" t="s">
        <v>21</v>
      </c>
      <c r="N318" s="228" t="s">
        <v>48</v>
      </c>
      <c r="O318" s="46"/>
      <c r="P318" s="229">
        <f>O318*H318</f>
        <v>0</v>
      </c>
      <c r="Q318" s="229">
        <v>0</v>
      </c>
      <c r="R318" s="229">
        <f>Q318*H318</f>
        <v>0</v>
      </c>
      <c r="S318" s="229">
        <v>1.671</v>
      </c>
      <c r="T318" s="230">
        <f>S318*H318</f>
        <v>7.984037999999999</v>
      </c>
      <c r="AR318" s="23" t="s">
        <v>170</v>
      </c>
      <c r="AT318" s="23" t="s">
        <v>165</v>
      </c>
      <c r="AU318" s="23" t="s">
        <v>85</v>
      </c>
      <c r="AY318" s="23" t="s">
        <v>163</v>
      </c>
      <c r="BE318" s="231">
        <f>IF(N318="základní",J318,0)</f>
        <v>0</v>
      </c>
      <c r="BF318" s="231">
        <f>IF(N318="snížená",J318,0)</f>
        <v>0</v>
      </c>
      <c r="BG318" s="231">
        <f>IF(N318="zákl. přenesená",J318,0)</f>
        <v>0</v>
      </c>
      <c r="BH318" s="231">
        <f>IF(N318="sníž. přenesená",J318,0)</f>
        <v>0</v>
      </c>
      <c r="BI318" s="231">
        <f>IF(N318="nulová",J318,0)</f>
        <v>0</v>
      </c>
      <c r="BJ318" s="23" t="s">
        <v>170</v>
      </c>
      <c r="BK318" s="231">
        <f>ROUND(I318*H318,2)</f>
        <v>0</v>
      </c>
      <c r="BL318" s="23" t="s">
        <v>170</v>
      </c>
      <c r="BM318" s="23" t="s">
        <v>538</v>
      </c>
    </row>
    <row r="319" spans="2:47" s="1" customFormat="1" ht="13.5">
      <c r="B319" s="45"/>
      <c r="C319" s="73"/>
      <c r="D319" s="232" t="s">
        <v>172</v>
      </c>
      <c r="E319" s="73"/>
      <c r="F319" s="233" t="s">
        <v>526</v>
      </c>
      <c r="G319" s="73"/>
      <c r="H319" s="73"/>
      <c r="I319" s="190"/>
      <c r="J319" s="73"/>
      <c r="K319" s="73"/>
      <c r="L319" s="71"/>
      <c r="M319" s="234"/>
      <c r="N319" s="46"/>
      <c r="O319" s="46"/>
      <c r="P319" s="46"/>
      <c r="Q319" s="46"/>
      <c r="R319" s="46"/>
      <c r="S319" s="46"/>
      <c r="T319" s="94"/>
      <c r="AT319" s="23" t="s">
        <v>172</v>
      </c>
      <c r="AU319" s="23" t="s">
        <v>85</v>
      </c>
    </row>
    <row r="320" spans="2:51" s="11" customFormat="1" ht="13.5">
      <c r="B320" s="235"/>
      <c r="C320" s="236"/>
      <c r="D320" s="232" t="s">
        <v>174</v>
      </c>
      <c r="E320" s="237" t="s">
        <v>21</v>
      </c>
      <c r="F320" s="238" t="s">
        <v>539</v>
      </c>
      <c r="G320" s="236"/>
      <c r="H320" s="239">
        <v>1.593</v>
      </c>
      <c r="I320" s="240"/>
      <c r="J320" s="236"/>
      <c r="K320" s="236"/>
      <c r="L320" s="241"/>
      <c r="M320" s="242"/>
      <c r="N320" s="243"/>
      <c r="O320" s="243"/>
      <c r="P320" s="243"/>
      <c r="Q320" s="243"/>
      <c r="R320" s="243"/>
      <c r="S320" s="243"/>
      <c r="T320" s="244"/>
      <c r="AT320" s="245" t="s">
        <v>174</v>
      </c>
      <c r="AU320" s="245" t="s">
        <v>85</v>
      </c>
      <c r="AV320" s="11" t="s">
        <v>85</v>
      </c>
      <c r="AW320" s="11" t="s">
        <v>38</v>
      </c>
      <c r="AX320" s="11" t="s">
        <v>75</v>
      </c>
      <c r="AY320" s="245" t="s">
        <v>163</v>
      </c>
    </row>
    <row r="321" spans="2:51" s="11" customFormat="1" ht="13.5">
      <c r="B321" s="235"/>
      <c r="C321" s="236"/>
      <c r="D321" s="232" t="s">
        <v>174</v>
      </c>
      <c r="E321" s="237" t="s">
        <v>21</v>
      </c>
      <c r="F321" s="238" t="s">
        <v>540</v>
      </c>
      <c r="G321" s="236"/>
      <c r="H321" s="239">
        <v>3.185</v>
      </c>
      <c r="I321" s="240"/>
      <c r="J321" s="236"/>
      <c r="K321" s="236"/>
      <c r="L321" s="241"/>
      <c r="M321" s="242"/>
      <c r="N321" s="243"/>
      <c r="O321" s="243"/>
      <c r="P321" s="243"/>
      <c r="Q321" s="243"/>
      <c r="R321" s="243"/>
      <c r="S321" s="243"/>
      <c r="T321" s="244"/>
      <c r="AT321" s="245" t="s">
        <v>174</v>
      </c>
      <c r="AU321" s="245" t="s">
        <v>85</v>
      </c>
      <c r="AV321" s="11" t="s">
        <v>85</v>
      </c>
      <c r="AW321" s="11" t="s">
        <v>38</v>
      </c>
      <c r="AX321" s="11" t="s">
        <v>75</v>
      </c>
      <c r="AY321" s="245" t="s">
        <v>163</v>
      </c>
    </row>
    <row r="322" spans="2:51" s="12" customFormat="1" ht="13.5">
      <c r="B322" s="246"/>
      <c r="C322" s="247"/>
      <c r="D322" s="232" t="s">
        <v>174</v>
      </c>
      <c r="E322" s="248" t="s">
        <v>21</v>
      </c>
      <c r="F322" s="249" t="s">
        <v>194</v>
      </c>
      <c r="G322" s="247"/>
      <c r="H322" s="250">
        <v>4.778</v>
      </c>
      <c r="I322" s="251"/>
      <c r="J322" s="247"/>
      <c r="K322" s="247"/>
      <c r="L322" s="252"/>
      <c r="M322" s="253"/>
      <c r="N322" s="254"/>
      <c r="O322" s="254"/>
      <c r="P322" s="254"/>
      <c r="Q322" s="254"/>
      <c r="R322" s="254"/>
      <c r="S322" s="254"/>
      <c r="T322" s="255"/>
      <c r="AT322" s="256" t="s">
        <v>174</v>
      </c>
      <c r="AU322" s="256" t="s">
        <v>85</v>
      </c>
      <c r="AV322" s="12" t="s">
        <v>170</v>
      </c>
      <c r="AW322" s="12" t="s">
        <v>38</v>
      </c>
      <c r="AX322" s="12" t="s">
        <v>83</v>
      </c>
      <c r="AY322" s="256" t="s">
        <v>163</v>
      </c>
    </row>
    <row r="323" spans="2:65" s="1" customFormat="1" ht="16.5" customHeight="1">
      <c r="B323" s="45"/>
      <c r="C323" s="220" t="s">
        <v>541</v>
      </c>
      <c r="D323" s="220" t="s">
        <v>165</v>
      </c>
      <c r="E323" s="221" t="s">
        <v>542</v>
      </c>
      <c r="F323" s="222" t="s">
        <v>543</v>
      </c>
      <c r="G323" s="223" t="s">
        <v>183</v>
      </c>
      <c r="H323" s="224">
        <v>6</v>
      </c>
      <c r="I323" s="225"/>
      <c r="J323" s="226">
        <f>ROUND(I323*H323,2)</f>
        <v>0</v>
      </c>
      <c r="K323" s="222" t="s">
        <v>169</v>
      </c>
      <c r="L323" s="71"/>
      <c r="M323" s="227" t="s">
        <v>21</v>
      </c>
      <c r="N323" s="228" t="s">
        <v>48</v>
      </c>
      <c r="O323" s="46"/>
      <c r="P323" s="229">
        <f>O323*H323</f>
        <v>0</v>
      </c>
      <c r="Q323" s="229">
        <v>0</v>
      </c>
      <c r="R323" s="229">
        <f>Q323*H323</f>
        <v>0</v>
      </c>
      <c r="S323" s="229">
        <v>0.07</v>
      </c>
      <c r="T323" s="230">
        <f>S323*H323</f>
        <v>0.42000000000000004</v>
      </c>
      <c r="AR323" s="23" t="s">
        <v>170</v>
      </c>
      <c r="AT323" s="23" t="s">
        <v>165</v>
      </c>
      <c r="AU323" s="23" t="s">
        <v>85</v>
      </c>
      <c r="AY323" s="23" t="s">
        <v>163</v>
      </c>
      <c r="BE323" s="231">
        <f>IF(N323="základní",J323,0)</f>
        <v>0</v>
      </c>
      <c r="BF323" s="231">
        <f>IF(N323="snížená",J323,0)</f>
        <v>0</v>
      </c>
      <c r="BG323" s="231">
        <f>IF(N323="zákl. přenesená",J323,0)</f>
        <v>0</v>
      </c>
      <c r="BH323" s="231">
        <f>IF(N323="sníž. přenesená",J323,0)</f>
        <v>0</v>
      </c>
      <c r="BI323" s="231">
        <f>IF(N323="nulová",J323,0)</f>
        <v>0</v>
      </c>
      <c r="BJ323" s="23" t="s">
        <v>170</v>
      </c>
      <c r="BK323" s="231">
        <f>ROUND(I323*H323,2)</f>
        <v>0</v>
      </c>
      <c r="BL323" s="23" t="s">
        <v>170</v>
      </c>
      <c r="BM323" s="23" t="s">
        <v>544</v>
      </c>
    </row>
    <row r="324" spans="2:51" s="11" customFormat="1" ht="13.5">
      <c r="B324" s="235"/>
      <c r="C324" s="236"/>
      <c r="D324" s="232" t="s">
        <v>174</v>
      </c>
      <c r="E324" s="237" t="s">
        <v>21</v>
      </c>
      <c r="F324" s="238" t="s">
        <v>545</v>
      </c>
      <c r="G324" s="236"/>
      <c r="H324" s="239">
        <v>6</v>
      </c>
      <c r="I324" s="240"/>
      <c r="J324" s="236"/>
      <c r="K324" s="236"/>
      <c r="L324" s="241"/>
      <c r="M324" s="242"/>
      <c r="N324" s="243"/>
      <c r="O324" s="243"/>
      <c r="P324" s="243"/>
      <c r="Q324" s="243"/>
      <c r="R324" s="243"/>
      <c r="S324" s="243"/>
      <c r="T324" s="244"/>
      <c r="AT324" s="245" t="s">
        <v>174</v>
      </c>
      <c r="AU324" s="245" t="s">
        <v>85</v>
      </c>
      <c r="AV324" s="11" t="s">
        <v>85</v>
      </c>
      <c r="AW324" s="11" t="s">
        <v>38</v>
      </c>
      <c r="AX324" s="11" t="s">
        <v>83</v>
      </c>
      <c r="AY324" s="245" t="s">
        <v>163</v>
      </c>
    </row>
    <row r="325" spans="2:65" s="1" customFormat="1" ht="25.5" customHeight="1">
      <c r="B325" s="45"/>
      <c r="C325" s="220" t="s">
        <v>546</v>
      </c>
      <c r="D325" s="220" t="s">
        <v>165</v>
      </c>
      <c r="E325" s="221" t="s">
        <v>547</v>
      </c>
      <c r="F325" s="222" t="s">
        <v>548</v>
      </c>
      <c r="G325" s="223" t="s">
        <v>189</v>
      </c>
      <c r="H325" s="224">
        <v>0.24</v>
      </c>
      <c r="I325" s="225"/>
      <c r="J325" s="226">
        <f>ROUND(I325*H325,2)</f>
        <v>0</v>
      </c>
      <c r="K325" s="222" t="s">
        <v>169</v>
      </c>
      <c r="L325" s="71"/>
      <c r="M325" s="227" t="s">
        <v>21</v>
      </c>
      <c r="N325" s="228" t="s">
        <v>48</v>
      </c>
      <c r="O325" s="46"/>
      <c r="P325" s="229">
        <f>O325*H325</f>
        <v>0</v>
      </c>
      <c r="Q325" s="229">
        <v>0</v>
      </c>
      <c r="R325" s="229">
        <f>Q325*H325</f>
        <v>0</v>
      </c>
      <c r="S325" s="229">
        <v>2.2</v>
      </c>
      <c r="T325" s="230">
        <f>S325*H325</f>
        <v>0.528</v>
      </c>
      <c r="AR325" s="23" t="s">
        <v>170</v>
      </c>
      <c r="AT325" s="23" t="s">
        <v>165</v>
      </c>
      <c r="AU325" s="23" t="s">
        <v>85</v>
      </c>
      <c r="AY325" s="23" t="s">
        <v>163</v>
      </c>
      <c r="BE325" s="231">
        <f>IF(N325="základní",J325,0)</f>
        <v>0</v>
      </c>
      <c r="BF325" s="231">
        <f>IF(N325="snížená",J325,0)</f>
        <v>0</v>
      </c>
      <c r="BG325" s="231">
        <f>IF(N325="zákl. přenesená",J325,0)</f>
        <v>0</v>
      </c>
      <c r="BH325" s="231">
        <f>IF(N325="sníž. přenesená",J325,0)</f>
        <v>0</v>
      </c>
      <c r="BI325" s="231">
        <f>IF(N325="nulová",J325,0)</f>
        <v>0</v>
      </c>
      <c r="BJ325" s="23" t="s">
        <v>170</v>
      </c>
      <c r="BK325" s="231">
        <f>ROUND(I325*H325,2)</f>
        <v>0</v>
      </c>
      <c r="BL325" s="23" t="s">
        <v>170</v>
      </c>
      <c r="BM325" s="23" t="s">
        <v>549</v>
      </c>
    </row>
    <row r="326" spans="2:51" s="11" customFormat="1" ht="13.5">
      <c r="B326" s="235"/>
      <c r="C326" s="236"/>
      <c r="D326" s="232" t="s">
        <v>174</v>
      </c>
      <c r="E326" s="237" t="s">
        <v>21</v>
      </c>
      <c r="F326" s="238" t="s">
        <v>550</v>
      </c>
      <c r="G326" s="236"/>
      <c r="H326" s="239">
        <v>0.24</v>
      </c>
      <c r="I326" s="240"/>
      <c r="J326" s="236"/>
      <c r="K326" s="236"/>
      <c r="L326" s="241"/>
      <c r="M326" s="242"/>
      <c r="N326" s="243"/>
      <c r="O326" s="243"/>
      <c r="P326" s="243"/>
      <c r="Q326" s="243"/>
      <c r="R326" s="243"/>
      <c r="S326" s="243"/>
      <c r="T326" s="244"/>
      <c r="AT326" s="245" t="s">
        <v>174</v>
      </c>
      <c r="AU326" s="245" t="s">
        <v>85</v>
      </c>
      <c r="AV326" s="11" t="s">
        <v>85</v>
      </c>
      <c r="AW326" s="11" t="s">
        <v>38</v>
      </c>
      <c r="AX326" s="11" t="s">
        <v>83</v>
      </c>
      <c r="AY326" s="245" t="s">
        <v>163</v>
      </c>
    </row>
    <row r="327" spans="2:65" s="1" customFormat="1" ht="25.5" customHeight="1">
      <c r="B327" s="45"/>
      <c r="C327" s="220" t="s">
        <v>551</v>
      </c>
      <c r="D327" s="220" t="s">
        <v>165</v>
      </c>
      <c r="E327" s="221" t="s">
        <v>552</v>
      </c>
      <c r="F327" s="222" t="s">
        <v>553</v>
      </c>
      <c r="G327" s="223" t="s">
        <v>168</v>
      </c>
      <c r="H327" s="224">
        <v>11.132</v>
      </c>
      <c r="I327" s="225"/>
      <c r="J327" s="226">
        <f>ROUND(I327*H327,2)</f>
        <v>0</v>
      </c>
      <c r="K327" s="222" t="s">
        <v>169</v>
      </c>
      <c r="L327" s="71"/>
      <c r="M327" s="227" t="s">
        <v>21</v>
      </c>
      <c r="N327" s="228" t="s">
        <v>48</v>
      </c>
      <c r="O327" s="46"/>
      <c r="P327" s="229">
        <f>O327*H327</f>
        <v>0</v>
      </c>
      <c r="Q327" s="229">
        <v>0</v>
      </c>
      <c r="R327" s="229">
        <f>Q327*H327</f>
        <v>0</v>
      </c>
      <c r="S327" s="229">
        <v>0.041</v>
      </c>
      <c r="T327" s="230">
        <f>S327*H327</f>
        <v>0.456412</v>
      </c>
      <c r="AR327" s="23" t="s">
        <v>170</v>
      </c>
      <c r="AT327" s="23" t="s">
        <v>165</v>
      </c>
      <c r="AU327" s="23" t="s">
        <v>85</v>
      </c>
      <c r="AY327" s="23" t="s">
        <v>163</v>
      </c>
      <c r="BE327" s="231">
        <f>IF(N327="základní",J327,0)</f>
        <v>0</v>
      </c>
      <c r="BF327" s="231">
        <f>IF(N327="snížená",J327,0)</f>
        <v>0</v>
      </c>
      <c r="BG327" s="231">
        <f>IF(N327="zákl. přenesená",J327,0)</f>
        <v>0</v>
      </c>
      <c r="BH327" s="231">
        <f>IF(N327="sníž. přenesená",J327,0)</f>
        <v>0</v>
      </c>
      <c r="BI327" s="231">
        <f>IF(N327="nulová",J327,0)</f>
        <v>0</v>
      </c>
      <c r="BJ327" s="23" t="s">
        <v>170</v>
      </c>
      <c r="BK327" s="231">
        <f>ROUND(I327*H327,2)</f>
        <v>0</v>
      </c>
      <c r="BL327" s="23" t="s">
        <v>170</v>
      </c>
      <c r="BM327" s="23" t="s">
        <v>554</v>
      </c>
    </row>
    <row r="328" spans="2:47" s="1" customFormat="1" ht="13.5">
      <c r="B328" s="45"/>
      <c r="C328" s="73"/>
      <c r="D328" s="232" t="s">
        <v>172</v>
      </c>
      <c r="E328" s="73"/>
      <c r="F328" s="233" t="s">
        <v>555</v>
      </c>
      <c r="G328" s="73"/>
      <c r="H328" s="73"/>
      <c r="I328" s="190"/>
      <c r="J328" s="73"/>
      <c r="K328" s="73"/>
      <c r="L328" s="71"/>
      <c r="M328" s="234"/>
      <c r="N328" s="46"/>
      <c r="O328" s="46"/>
      <c r="P328" s="46"/>
      <c r="Q328" s="46"/>
      <c r="R328" s="46"/>
      <c r="S328" s="46"/>
      <c r="T328" s="94"/>
      <c r="AT328" s="23" t="s">
        <v>172</v>
      </c>
      <c r="AU328" s="23" t="s">
        <v>85</v>
      </c>
    </row>
    <row r="329" spans="2:51" s="11" customFormat="1" ht="13.5">
      <c r="B329" s="235"/>
      <c r="C329" s="236"/>
      <c r="D329" s="232" t="s">
        <v>174</v>
      </c>
      <c r="E329" s="237" t="s">
        <v>21</v>
      </c>
      <c r="F329" s="238" t="s">
        <v>556</v>
      </c>
      <c r="G329" s="236"/>
      <c r="H329" s="239">
        <v>4.4</v>
      </c>
      <c r="I329" s="240"/>
      <c r="J329" s="236"/>
      <c r="K329" s="236"/>
      <c r="L329" s="241"/>
      <c r="M329" s="242"/>
      <c r="N329" s="243"/>
      <c r="O329" s="243"/>
      <c r="P329" s="243"/>
      <c r="Q329" s="243"/>
      <c r="R329" s="243"/>
      <c r="S329" s="243"/>
      <c r="T329" s="244"/>
      <c r="AT329" s="245" t="s">
        <v>174</v>
      </c>
      <c r="AU329" s="245" t="s">
        <v>85</v>
      </c>
      <c r="AV329" s="11" t="s">
        <v>85</v>
      </c>
      <c r="AW329" s="11" t="s">
        <v>38</v>
      </c>
      <c r="AX329" s="11" t="s">
        <v>75</v>
      </c>
      <c r="AY329" s="245" t="s">
        <v>163</v>
      </c>
    </row>
    <row r="330" spans="2:51" s="11" customFormat="1" ht="13.5">
      <c r="B330" s="235"/>
      <c r="C330" s="236"/>
      <c r="D330" s="232" t="s">
        <v>174</v>
      </c>
      <c r="E330" s="237" t="s">
        <v>21</v>
      </c>
      <c r="F330" s="238" t="s">
        <v>557</v>
      </c>
      <c r="G330" s="236"/>
      <c r="H330" s="239">
        <v>0.72</v>
      </c>
      <c r="I330" s="240"/>
      <c r="J330" s="236"/>
      <c r="K330" s="236"/>
      <c r="L330" s="241"/>
      <c r="M330" s="242"/>
      <c r="N330" s="243"/>
      <c r="O330" s="243"/>
      <c r="P330" s="243"/>
      <c r="Q330" s="243"/>
      <c r="R330" s="243"/>
      <c r="S330" s="243"/>
      <c r="T330" s="244"/>
      <c r="AT330" s="245" t="s">
        <v>174</v>
      </c>
      <c r="AU330" s="245" t="s">
        <v>85</v>
      </c>
      <c r="AV330" s="11" t="s">
        <v>85</v>
      </c>
      <c r="AW330" s="11" t="s">
        <v>38</v>
      </c>
      <c r="AX330" s="11" t="s">
        <v>75</v>
      </c>
      <c r="AY330" s="245" t="s">
        <v>163</v>
      </c>
    </row>
    <row r="331" spans="2:51" s="11" customFormat="1" ht="13.5">
      <c r="B331" s="235"/>
      <c r="C331" s="236"/>
      <c r="D331" s="232" t="s">
        <v>174</v>
      </c>
      <c r="E331" s="237" t="s">
        <v>21</v>
      </c>
      <c r="F331" s="238" t="s">
        <v>558</v>
      </c>
      <c r="G331" s="236"/>
      <c r="H331" s="239">
        <v>2.052</v>
      </c>
      <c r="I331" s="240"/>
      <c r="J331" s="236"/>
      <c r="K331" s="236"/>
      <c r="L331" s="241"/>
      <c r="M331" s="242"/>
      <c r="N331" s="243"/>
      <c r="O331" s="243"/>
      <c r="P331" s="243"/>
      <c r="Q331" s="243"/>
      <c r="R331" s="243"/>
      <c r="S331" s="243"/>
      <c r="T331" s="244"/>
      <c r="AT331" s="245" t="s">
        <v>174</v>
      </c>
      <c r="AU331" s="245" t="s">
        <v>85</v>
      </c>
      <c r="AV331" s="11" t="s">
        <v>85</v>
      </c>
      <c r="AW331" s="11" t="s">
        <v>38</v>
      </c>
      <c r="AX331" s="11" t="s">
        <v>75</v>
      </c>
      <c r="AY331" s="245" t="s">
        <v>163</v>
      </c>
    </row>
    <row r="332" spans="2:51" s="11" customFormat="1" ht="13.5">
      <c r="B332" s="235"/>
      <c r="C332" s="236"/>
      <c r="D332" s="232" t="s">
        <v>174</v>
      </c>
      <c r="E332" s="237" t="s">
        <v>21</v>
      </c>
      <c r="F332" s="238" t="s">
        <v>559</v>
      </c>
      <c r="G332" s="236"/>
      <c r="H332" s="239">
        <v>1.41</v>
      </c>
      <c r="I332" s="240"/>
      <c r="J332" s="236"/>
      <c r="K332" s="236"/>
      <c r="L332" s="241"/>
      <c r="M332" s="242"/>
      <c r="N332" s="243"/>
      <c r="O332" s="243"/>
      <c r="P332" s="243"/>
      <c r="Q332" s="243"/>
      <c r="R332" s="243"/>
      <c r="S332" s="243"/>
      <c r="T332" s="244"/>
      <c r="AT332" s="245" t="s">
        <v>174</v>
      </c>
      <c r="AU332" s="245" t="s">
        <v>85</v>
      </c>
      <c r="AV332" s="11" t="s">
        <v>85</v>
      </c>
      <c r="AW332" s="11" t="s">
        <v>38</v>
      </c>
      <c r="AX332" s="11" t="s">
        <v>75</v>
      </c>
      <c r="AY332" s="245" t="s">
        <v>163</v>
      </c>
    </row>
    <row r="333" spans="2:51" s="11" customFormat="1" ht="13.5">
      <c r="B333" s="235"/>
      <c r="C333" s="236"/>
      <c r="D333" s="232" t="s">
        <v>174</v>
      </c>
      <c r="E333" s="237" t="s">
        <v>21</v>
      </c>
      <c r="F333" s="238" t="s">
        <v>560</v>
      </c>
      <c r="G333" s="236"/>
      <c r="H333" s="239">
        <v>2.55</v>
      </c>
      <c r="I333" s="240"/>
      <c r="J333" s="236"/>
      <c r="K333" s="236"/>
      <c r="L333" s="241"/>
      <c r="M333" s="242"/>
      <c r="N333" s="243"/>
      <c r="O333" s="243"/>
      <c r="P333" s="243"/>
      <c r="Q333" s="243"/>
      <c r="R333" s="243"/>
      <c r="S333" s="243"/>
      <c r="T333" s="244"/>
      <c r="AT333" s="245" t="s">
        <v>174</v>
      </c>
      <c r="AU333" s="245" t="s">
        <v>85</v>
      </c>
      <c r="AV333" s="11" t="s">
        <v>85</v>
      </c>
      <c r="AW333" s="11" t="s">
        <v>38</v>
      </c>
      <c r="AX333" s="11" t="s">
        <v>75</v>
      </c>
      <c r="AY333" s="245" t="s">
        <v>163</v>
      </c>
    </row>
    <row r="334" spans="2:51" s="12" customFormat="1" ht="13.5">
      <c r="B334" s="246"/>
      <c r="C334" s="247"/>
      <c r="D334" s="232" t="s">
        <v>174</v>
      </c>
      <c r="E334" s="248" t="s">
        <v>21</v>
      </c>
      <c r="F334" s="249" t="s">
        <v>194</v>
      </c>
      <c r="G334" s="247"/>
      <c r="H334" s="250">
        <v>11.132</v>
      </c>
      <c r="I334" s="251"/>
      <c r="J334" s="247"/>
      <c r="K334" s="247"/>
      <c r="L334" s="252"/>
      <c r="M334" s="253"/>
      <c r="N334" s="254"/>
      <c r="O334" s="254"/>
      <c r="P334" s="254"/>
      <c r="Q334" s="254"/>
      <c r="R334" s="254"/>
      <c r="S334" s="254"/>
      <c r="T334" s="255"/>
      <c r="AT334" s="256" t="s">
        <v>174</v>
      </c>
      <c r="AU334" s="256" t="s">
        <v>85</v>
      </c>
      <c r="AV334" s="12" t="s">
        <v>170</v>
      </c>
      <c r="AW334" s="12" t="s">
        <v>38</v>
      </c>
      <c r="AX334" s="12" t="s">
        <v>83</v>
      </c>
      <c r="AY334" s="256" t="s">
        <v>163</v>
      </c>
    </row>
    <row r="335" spans="2:65" s="1" customFormat="1" ht="25.5" customHeight="1">
      <c r="B335" s="45"/>
      <c r="C335" s="220" t="s">
        <v>561</v>
      </c>
      <c r="D335" s="220" t="s">
        <v>165</v>
      </c>
      <c r="E335" s="221" t="s">
        <v>562</v>
      </c>
      <c r="F335" s="222" t="s">
        <v>563</v>
      </c>
      <c r="G335" s="223" t="s">
        <v>168</v>
      </c>
      <c r="H335" s="224">
        <v>66.068</v>
      </c>
      <c r="I335" s="225"/>
      <c r="J335" s="226">
        <f>ROUND(I335*H335,2)</f>
        <v>0</v>
      </c>
      <c r="K335" s="222" t="s">
        <v>169</v>
      </c>
      <c r="L335" s="71"/>
      <c r="M335" s="227" t="s">
        <v>21</v>
      </c>
      <c r="N335" s="228" t="s">
        <v>48</v>
      </c>
      <c r="O335" s="46"/>
      <c r="P335" s="229">
        <f>O335*H335</f>
        <v>0</v>
      </c>
      <c r="Q335" s="229">
        <v>0</v>
      </c>
      <c r="R335" s="229">
        <f>Q335*H335</f>
        <v>0</v>
      </c>
      <c r="S335" s="229">
        <v>0.031</v>
      </c>
      <c r="T335" s="230">
        <f>S335*H335</f>
        <v>2.048108</v>
      </c>
      <c r="AR335" s="23" t="s">
        <v>170</v>
      </c>
      <c r="AT335" s="23" t="s">
        <v>165</v>
      </c>
      <c r="AU335" s="23" t="s">
        <v>85</v>
      </c>
      <c r="AY335" s="23" t="s">
        <v>163</v>
      </c>
      <c r="BE335" s="231">
        <f>IF(N335="základní",J335,0)</f>
        <v>0</v>
      </c>
      <c r="BF335" s="231">
        <f>IF(N335="snížená",J335,0)</f>
        <v>0</v>
      </c>
      <c r="BG335" s="231">
        <f>IF(N335="zákl. přenesená",J335,0)</f>
        <v>0</v>
      </c>
      <c r="BH335" s="231">
        <f>IF(N335="sníž. přenesená",J335,0)</f>
        <v>0</v>
      </c>
      <c r="BI335" s="231">
        <f>IF(N335="nulová",J335,0)</f>
        <v>0</v>
      </c>
      <c r="BJ335" s="23" t="s">
        <v>170</v>
      </c>
      <c r="BK335" s="231">
        <f>ROUND(I335*H335,2)</f>
        <v>0</v>
      </c>
      <c r="BL335" s="23" t="s">
        <v>170</v>
      </c>
      <c r="BM335" s="23" t="s">
        <v>564</v>
      </c>
    </row>
    <row r="336" spans="2:47" s="1" customFormat="1" ht="13.5">
      <c r="B336" s="45"/>
      <c r="C336" s="73"/>
      <c r="D336" s="232" t="s">
        <v>172</v>
      </c>
      <c r="E336" s="73"/>
      <c r="F336" s="233" t="s">
        <v>555</v>
      </c>
      <c r="G336" s="73"/>
      <c r="H336" s="73"/>
      <c r="I336" s="190"/>
      <c r="J336" s="73"/>
      <c r="K336" s="73"/>
      <c r="L336" s="71"/>
      <c r="M336" s="234"/>
      <c r="N336" s="46"/>
      <c r="O336" s="46"/>
      <c r="P336" s="46"/>
      <c r="Q336" s="46"/>
      <c r="R336" s="46"/>
      <c r="S336" s="46"/>
      <c r="T336" s="94"/>
      <c r="AT336" s="23" t="s">
        <v>172</v>
      </c>
      <c r="AU336" s="23" t="s">
        <v>85</v>
      </c>
    </row>
    <row r="337" spans="2:51" s="11" customFormat="1" ht="13.5">
      <c r="B337" s="235"/>
      <c r="C337" s="236"/>
      <c r="D337" s="232" t="s">
        <v>174</v>
      </c>
      <c r="E337" s="237" t="s">
        <v>21</v>
      </c>
      <c r="F337" s="238" t="s">
        <v>565</v>
      </c>
      <c r="G337" s="236"/>
      <c r="H337" s="239">
        <v>1.3</v>
      </c>
      <c r="I337" s="240"/>
      <c r="J337" s="236"/>
      <c r="K337" s="236"/>
      <c r="L337" s="241"/>
      <c r="M337" s="242"/>
      <c r="N337" s="243"/>
      <c r="O337" s="243"/>
      <c r="P337" s="243"/>
      <c r="Q337" s="243"/>
      <c r="R337" s="243"/>
      <c r="S337" s="243"/>
      <c r="T337" s="244"/>
      <c r="AT337" s="245" t="s">
        <v>174</v>
      </c>
      <c r="AU337" s="245" t="s">
        <v>85</v>
      </c>
      <c r="AV337" s="11" t="s">
        <v>85</v>
      </c>
      <c r="AW337" s="11" t="s">
        <v>38</v>
      </c>
      <c r="AX337" s="11" t="s">
        <v>75</v>
      </c>
      <c r="AY337" s="245" t="s">
        <v>163</v>
      </c>
    </row>
    <row r="338" spans="2:51" s="11" customFormat="1" ht="13.5">
      <c r="B338" s="235"/>
      <c r="C338" s="236"/>
      <c r="D338" s="232" t="s">
        <v>174</v>
      </c>
      <c r="E338" s="237" t="s">
        <v>21</v>
      </c>
      <c r="F338" s="238" t="s">
        <v>566</v>
      </c>
      <c r="G338" s="236"/>
      <c r="H338" s="239">
        <v>17.405</v>
      </c>
      <c r="I338" s="240"/>
      <c r="J338" s="236"/>
      <c r="K338" s="236"/>
      <c r="L338" s="241"/>
      <c r="M338" s="242"/>
      <c r="N338" s="243"/>
      <c r="O338" s="243"/>
      <c r="P338" s="243"/>
      <c r="Q338" s="243"/>
      <c r="R338" s="243"/>
      <c r="S338" s="243"/>
      <c r="T338" s="244"/>
      <c r="AT338" s="245" t="s">
        <v>174</v>
      </c>
      <c r="AU338" s="245" t="s">
        <v>85</v>
      </c>
      <c r="AV338" s="11" t="s">
        <v>85</v>
      </c>
      <c r="AW338" s="11" t="s">
        <v>38</v>
      </c>
      <c r="AX338" s="11" t="s">
        <v>75</v>
      </c>
      <c r="AY338" s="245" t="s">
        <v>163</v>
      </c>
    </row>
    <row r="339" spans="2:51" s="11" customFormat="1" ht="13.5">
      <c r="B339" s="235"/>
      <c r="C339" s="236"/>
      <c r="D339" s="232" t="s">
        <v>174</v>
      </c>
      <c r="E339" s="237" t="s">
        <v>21</v>
      </c>
      <c r="F339" s="238" t="s">
        <v>567</v>
      </c>
      <c r="G339" s="236"/>
      <c r="H339" s="239">
        <v>3.304</v>
      </c>
      <c r="I339" s="240"/>
      <c r="J339" s="236"/>
      <c r="K339" s="236"/>
      <c r="L339" s="241"/>
      <c r="M339" s="242"/>
      <c r="N339" s="243"/>
      <c r="O339" s="243"/>
      <c r="P339" s="243"/>
      <c r="Q339" s="243"/>
      <c r="R339" s="243"/>
      <c r="S339" s="243"/>
      <c r="T339" s="244"/>
      <c r="AT339" s="245" t="s">
        <v>174</v>
      </c>
      <c r="AU339" s="245" t="s">
        <v>85</v>
      </c>
      <c r="AV339" s="11" t="s">
        <v>85</v>
      </c>
      <c r="AW339" s="11" t="s">
        <v>38</v>
      </c>
      <c r="AX339" s="11" t="s">
        <v>75</v>
      </c>
      <c r="AY339" s="245" t="s">
        <v>163</v>
      </c>
    </row>
    <row r="340" spans="2:51" s="11" customFormat="1" ht="13.5">
      <c r="B340" s="235"/>
      <c r="C340" s="236"/>
      <c r="D340" s="232" t="s">
        <v>174</v>
      </c>
      <c r="E340" s="237" t="s">
        <v>21</v>
      </c>
      <c r="F340" s="238" t="s">
        <v>568</v>
      </c>
      <c r="G340" s="236"/>
      <c r="H340" s="239">
        <v>17.184</v>
      </c>
      <c r="I340" s="240"/>
      <c r="J340" s="236"/>
      <c r="K340" s="236"/>
      <c r="L340" s="241"/>
      <c r="M340" s="242"/>
      <c r="N340" s="243"/>
      <c r="O340" s="243"/>
      <c r="P340" s="243"/>
      <c r="Q340" s="243"/>
      <c r="R340" s="243"/>
      <c r="S340" s="243"/>
      <c r="T340" s="244"/>
      <c r="AT340" s="245" t="s">
        <v>174</v>
      </c>
      <c r="AU340" s="245" t="s">
        <v>85</v>
      </c>
      <c r="AV340" s="11" t="s">
        <v>85</v>
      </c>
      <c r="AW340" s="11" t="s">
        <v>38</v>
      </c>
      <c r="AX340" s="11" t="s">
        <v>75</v>
      </c>
      <c r="AY340" s="245" t="s">
        <v>163</v>
      </c>
    </row>
    <row r="341" spans="2:51" s="11" customFormat="1" ht="13.5">
      <c r="B341" s="235"/>
      <c r="C341" s="236"/>
      <c r="D341" s="232" t="s">
        <v>174</v>
      </c>
      <c r="E341" s="237" t="s">
        <v>21</v>
      </c>
      <c r="F341" s="238" t="s">
        <v>569</v>
      </c>
      <c r="G341" s="236"/>
      <c r="H341" s="239">
        <v>3.245</v>
      </c>
      <c r="I341" s="240"/>
      <c r="J341" s="236"/>
      <c r="K341" s="236"/>
      <c r="L341" s="241"/>
      <c r="M341" s="242"/>
      <c r="N341" s="243"/>
      <c r="O341" s="243"/>
      <c r="P341" s="243"/>
      <c r="Q341" s="243"/>
      <c r="R341" s="243"/>
      <c r="S341" s="243"/>
      <c r="T341" s="244"/>
      <c r="AT341" s="245" t="s">
        <v>174</v>
      </c>
      <c r="AU341" s="245" t="s">
        <v>85</v>
      </c>
      <c r="AV341" s="11" t="s">
        <v>85</v>
      </c>
      <c r="AW341" s="11" t="s">
        <v>38</v>
      </c>
      <c r="AX341" s="11" t="s">
        <v>75</v>
      </c>
      <c r="AY341" s="245" t="s">
        <v>163</v>
      </c>
    </row>
    <row r="342" spans="2:51" s="11" customFormat="1" ht="13.5">
      <c r="B342" s="235"/>
      <c r="C342" s="236"/>
      <c r="D342" s="232" t="s">
        <v>174</v>
      </c>
      <c r="E342" s="237" t="s">
        <v>21</v>
      </c>
      <c r="F342" s="238" t="s">
        <v>570</v>
      </c>
      <c r="G342" s="236"/>
      <c r="H342" s="239">
        <v>6.077</v>
      </c>
      <c r="I342" s="240"/>
      <c r="J342" s="236"/>
      <c r="K342" s="236"/>
      <c r="L342" s="241"/>
      <c r="M342" s="242"/>
      <c r="N342" s="243"/>
      <c r="O342" s="243"/>
      <c r="P342" s="243"/>
      <c r="Q342" s="243"/>
      <c r="R342" s="243"/>
      <c r="S342" s="243"/>
      <c r="T342" s="244"/>
      <c r="AT342" s="245" t="s">
        <v>174</v>
      </c>
      <c r="AU342" s="245" t="s">
        <v>85</v>
      </c>
      <c r="AV342" s="11" t="s">
        <v>85</v>
      </c>
      <c r="AW342" s="11" t="s">
        <v>38</v>
      </c>
      <c r="AX342" s="11" t="s">
        <v>75</v>
      </c>
      <c r="AY342" s="245" t="s">
        <v>163</v>
      </c>
    </row>
    <row r="343" spans="2:51" s="11" customFormat="1" ht="13.5">
      <c r="B343" s="235"/>
      <c r="C343" s="236"/>
      <c r="D343" s="232" t="s">
        <v>174</v>
      </c>
      <c r="E343" s="237" t="s">
        <v>21</v>
      </c>
      <c r="F343" s="238" t="s">
        <v>571</v>
      </c>
      <c r="G343" s="236"/>
      <c r="H343" s="239">
        <v>8.85</v>
      </c>
      <c r="I343" s="240"/>
      <c r="J343" s="236"/>
      <c r="K343" s="236"/>
      <c r="L343" s="241"/>
      <c r="M343" s="242"/>
      <c r="N343" s="243"/>
      <c r="O343" s="243"/>
      <c r="P343" s="243"/>
      <c r="Q343" s="243"/>
      <c r="R343" s="243"/>
      <c r="S343" s="243"/>
      <c r="T343" s="244"/>
      <c r="AT343" s="245" t="s">
        <v>174</v>
      </c>
      <c r="AU343" s="245" t="s">
        <v>85</v>
      </c>
      <c r="AV343" s="11" t="s">
        <v>85</v>
      </c>
      <c r="AW343" s="11" t="s">
        <v>38</v>
      </c>
      <c r="AX343" s="11" t="s">
        <v>75</v>
      </c>
      <c r="AY343" s="245" t="s">
        <v>163</v>
      </c>
    </row>
    <row r="344" spans="2:51" s="11" customFormat="1" ht="13.5">
      <c r="B344" s="235"/>
      <c r="C344" s="236"/>
      <c r="D344" s="232" t="s">
        <v>174</v>
      </c>
      <c r="E344" s="237" t="s">
        <v>21</v>
      </c>
      <c r="F344" s="238" t="s">
        <v>572</v>
      </c>
      <c r="G344" s="236"/>
      <c r="H344" s="239">
        <v>8.703</v>
      </c>
      <c r="I344" s="240"/>
      <c r="J344" s="236"/>
      <c r="K344" s="236"/>
      <c r="L344" s="241"/>
      <c r="M344" s="242"/>
      <c r="N344" s="243"/>
      <c r="O344" s="243"/>
      <c r="P344" s="243"/>
      <c r="Q344" s="243"/>
      <c r="R344" s="243"/>
      <c r="S344" s="243"/>
      <c r="T344" s="244"/>
      <c r="AT344" s="245" t="s">
        <v>174</v>
      </c>
      <c r="AU344" s="245" t="s">
        <v>85</v>
      </c>
      <c r="AV344" s="11" t="s">
        <v>85</v>
      </c>
      <c r="AW344" s="11" t="s">
        <v>38</v>
      </c>
      <c r="AX344" s="11" t="s">
        <v>75</v>
      </c>
      <c r="AY344" s="245" t="s">
        <v>163</v>
      </c>
    </row>
    <row r="345" spans="2:51" s="12" customFormat="1" ht="13.5">
      <c r="B345" s="246"/>
      <c r="C345" s="247"/>
      <c r="D345" s="232" t="s">
        <v>174</v>
      </c>
      <c r="E345" s="248" t="s">
        <v>21</v>
      </c>
      <c r="F345" s="249" t="s">
        <v>194</v>
      </c>
      <c r="G345" s="247"/>
      <c r="H345" s="250">
        <v>66.068</v>
      </c>
      <c r="I345" s="251"/>
      <c r="J345" s="247"/>
      <c r="K345" s="247"/>
      <c r="L345" s="252"/>
      <c r="M345" s="253"/>
      <c r="N345" s="254"/>
      <c r="O345" s="254"/>
      <c r="P345" s="254"/>
      <c r="Q345" s="254"/>
      <c r="R345" s="254"/>
      <c r="S345" s="254"/>
      <c r="T345" s="255"/>
      <c r="AT345" s="256" t="s">
        <v>174</v>
      </c>
      <c r="AU345" s="256" t="s">
        <v>85</v>
      </c>
      <c r="AV345" s="12" t="s">
        <v>170</v>
      </c>
      <c r="AW345" s="12" t="s">
        <v>38</v>
      </c>
      <c r="AX345" s="12" t="s">
        <v>83</v>
      </c>
      <c r="AY345" s="256" t="s">
        <v>163</v>
      </c>
    </row>
    <row r="346" spans="2:65" s="1" customFormat="1" ht="25.5" customHeight="1">
      <c r="B346" s="45"/>
      <c r="C346" s="220" t="s">
        <v>573</v>
      </c>
      <c r="D346" s="220" t="s">
        <v>165</v>
      </c>
      <c r="E346" s="221" t="s">
        <v>574</v>
      </c>
      <c r="F346" s="222" t="s">
        <v>575</v>
      </c>
      <c r="G346" s="223" t="s">
        <v>168</v>
      </c>
      <c r="H346" s="224">
        <v>5.418</v>
      </c>
      <c r="I346" s="225"/>
      <c r="J346" s="226">
        <f>ROUND(I346*H346,2)</f>
        <v>0</v>
      </c>
      <c r="K346" s="222" t="s">
        <v>169</v>
      </c>
      <c r="L346" s="71"/>
      <c r="M346" s="227" t="s">
        <v>21</v>
      </c>
      <c r="N346" s="228" t="s">
        <v>48</v>
      </c>
      <c r="O346" s="46"/>
      <c r="P346" s="229">
        <f>O346*H346</f>
        <v>0</v>
      </c>
      <c r="Q346" s="229">
        <v>0</v>
      </c>
      <c r="R346" s="229">
        <f>Q346*H346</f>
        <v>0</v>
      </c>
      <c r="S346" s="229">
        <v>0.067</v>
      </c>
      <c r="T346" s="230">
        <f>S346*H346</f>
        <v>0.36300600000000005</v>
      </c>
      <c r="AR346" s="23" t="s">
        <v>170</v>
      </c>
      <c r="AT346" s="23" t="s">
        <v>165</v>
      </c>
      <c r="AU346" s="23" t="s">
        <v>85</v>
      </c>
      <c r="AY346" s="23" t="s">
        <v>163</v>
      </c>
      <c r="BE346" s="231">
        <f>IF(N346="základní",J346,0)</f>
        <v>0</v>
      </c>
      <c r="BF346" s="231">
        <f>IF(N346="snížená",J346,0)</f>
        <v>0</v>
      </c>
      <c r="BG346" s="231">
        <f>IF(N346="zákl. přenesená",J346,0)</f>
        <v>0</v>
      </c>
      <c r="BH346" s="231">
        <f>IF(N346="sníž. přenesená",J346,0)</f>
        <v>0</v>
      </c>
      <c r="BI346" s="231">
        <f>IF(N346="nulová",J346,0)</f>
        <v>0</v>
      </c>
      <c r="BJ346" s="23" t="s">
        <v>170</v>
      </c>
      <c r="BK346" s="231">
        <f>ROUND(I346*H346,2)</f>
        <v>0</v>
      </c>
      <c r="BL346" s="23" t="s">
        <v>170</v>
      </c>
      <c r="BM346" s="23" t="s">
        <v>576</v>
      </c>
    </row>
    <row r="347" spans="2:47" s="1" customFormat="1" ht="13.5">
      <c r="B347" s="45"/>
      <c r="C347" s="73"/>
      <c r="D347" s="232" t="s">
        <v>172</v>
      </c>
      <c r="E347" s="73"/>
      <c r="F347" s="233" t="s">
        <v>555</v>
      </c>
      <c r="G347" s="73"/>
      <c r="H347" s="73"/>
      <c r="I347" s="190"/>
      <c r="J347" s="73"/>
      <c r="K347" s="73"/>
      <c r="L347" s="71"/>
      <c r="M347" s="234"/>
      <c r="N347" s="46"/>
      <c r="O347" s="46"/>
      <c r="P347" s="46"/>
      <c r="Q347" s="46"/>
      <c r="R347" s="46"/>
      <c r="S347" s="46"/>
      <c r="T347" s="94"/>
      <c r="AT347" s="23" t="s">
        <v>172</v>
      </c>
      <c r="AU347" s="23" t="s">
        <v>85</v>
      </c>
    </row>
    <row r="348" spans="2:51" s="11" customFormat="1" ht="13.5">
      <c r="B348" s="235"/>
      <c r="C348" s="236"/>
      <c r="D348" s="232" t="s">
        <v>174</v>
      </c>
      <c r="E348" s="237" t="s">
        <v>21</v>
      </c>
      <c r="F348" s="238" t="s">
        <v>577</v>
      </c>
      <c r="G348" s="236"/>
      <c r="H348" s="239">
        <v>2.955</v>
      </c>
      <c r="I348" s="240"/>
      <c r="J348" s="236"/>
      <c r="K348" s="236"/>
      <c r="L348" s="241"/>
      <c r="M348" s="242"/>
      <c r="N348" s="243"/>
      <c r="O348" s="243"/>
      <c r="P348" s="243"/>
      <c r="Q348" s="243"/>
      <c r="R348" s="243"/>
      <c r="S348" s="243"/>
      <c r="T348" s="244"/>
      <c r="AT348" s="245" t="s">
        <v>174</v>
      </c>
      <c r="AU348" s="245" t="s">
        <v>85</v>
      </c>
      <c r="AV348" s="11" t="s">
        <v>85</v>
      </c>
      <c r="AW348" s="11" t="s">
        <v>38</v>
      </c>
      <c r="AX348" s="11" t="s">
        <v>75</v>
      </c>
      <c r="AY348" s="245" t="s">
        <v>163</v>
      </c>
    </row>
    <row r="349" spans="2:51" s="11" customFormat="1" ht="13.5">
      <c r="B349" s="235"/>
      <c r="C349" s="236"/>
      <c r="D349" s="232" t="s">
        <v>174</v>
      </c>
      <c r="E349" s="237" t="s">
        <v>21</v>
      </c>
      <c r="F349" s="238" t="s">
        <v>578</v>
      </c>
      <c r="G349" s="236"/>
      <c r="H349" s="239">
        <v>2.463</v>
      </c>
      <c r="I349" s="240"/>
      <c r="J349" s="236"/>
      <c r="K349" s="236"/>
      <c r="L349" s="241"/>
      <c r="M349" s="242"/>
      <c r="N349" s="243"/>
      <c r="O349" s="243"/>
      <c r="P349" s="243"/>
      <c r="Q349" s="243"/>
      <c r="R349" s="243"/>
      <c r="S349" s="243"/>
      <c r="T349" s="244"/>
      <c r="AT349" s="245" t="s">
        <v>174</v>
      </c>
      <c r="AU349" s="245" t="s">
        <v>85</v>
      </c>
      <c r="AV349" s="11" t="s">
        <v>85</v>
      </c>
      <c r="AW349" s="11" t="s">
        <v>38</v>
      </c>
      <c r="AX349" s="11" t="s">
        <v>75</v>
      </c>
      <c r="AY349" s="245" t="s">
        <v>163</v>
      </c>
    </row>
    <row r="350" spans="2:51" s="12" customFormat="1" ht="13.5">
      <c r="B350" s="246"/>
      <c r="C350" s="247"/>
      <c r="D350" s="232" t="s">
        <v>174</v>
      </c>
      <c r="E350" s="248" t="s">
        <v>21</v>
      </c>
      <c r="F350" s="249" t="s">
        <v>194</v>
      </c>
      <c r="G350" s="247"/>
      <c r="H350" s="250">
        <v>5.418</v>
      </c>
      <c r="I350" s="251"/>
      <c r="J350" s="247"/>
      <c r="K350" s="247"/>
      <c r="L350" s="252"/>
      <c r="M350" s="253"/>
      <c r="N350" s="254"/>
      <c r="O350" s="254"/>
      <c r="P350" s="254"/>
      <c r="Q350" s="254"/>
      <c r="R350" s="254"/>
      <c r="S350" s="254"/>
      <c r="T350" s="255"/>
      <c r="AT350" s="256" t="s">
        <v>174</v>
      </c>
      <c r="AU350" s="256" t="s">
        <v>85</v>
      </c>
      <c r="AV350" s="12" t="s">
        <v>170</v>
      </c>
      <c r="AW350" s="12" t="s">
        <v>38</v>
      </c>
      <c r="AX350" s="12" t="s">
        <v>83</v>
      </c>
      <c r="AY350" s="256" t="s">
        <v>163</v>
      </c>
    </row>
    <row r="351" spans="2:65" s="1" customFormat="1" ht="25.5" customHeight="1">
      <c r="B351" s="45"/>
      <c r="C351" s="220" t="s">
        <v>579</v>
      </c>
      <c r="D351" s="220" t="s">
        <v>165</v>
      </c>
      <c r="E351" s="221" t="s">
        <v>580</v>
      </c>
      <c r="F351" s="222" t="s">
        <v>581</v>
      </c>
      <c r="G351" s="223" t="s">
        <v>168</v>
      </c>
      <c r="H351" s="224">
        <v>391.879</v>
      </c>
      <c r="I351" s="225"/>
      <c r="J351" s="226">
        <f>ROUND(I351*H351,2)</f>
        <v>0</v>
      </c>
      <c r="K351" s="222" t="s">
        <v>169</v>
      </c>
      <c r="L351" s="71"/>
      <c r="M351" s="227" t="s">
        <v>21</v>
      </c>
      <c r="N351" s="228" t="s">
        <v>48</v>
      </c>
      <c r="O351" s="46"/>
      <c r="P351" s="229">
        <f>O351*H351</f>
        <v>0</v>
      </c>
      <c r="Q351" s="229">
        <v>0</v>
      </c>
      <c r="R351" s="229">
        <f>Q351*H351</f>
        <v>0</v>
      </c>
      <c r="S351" s="229">
        <v>0.05</v>
      </c>
      <c r="T351" s="230">
        <f>S351*H351</f>
        <v>19.593950000000003</v>
      </c>
      <c r="AR351" s="23" t="s">
        <v>170</v>
      </c>
      <c r="AT351" s="23" t="s">
        <v>165</v>
      </c>
      <c r="AU351" s="23" t="s">
        <v>85</v>
      </c>
      <c r="AY351" s="23" t="s">
        <v>163</v>
      </c>
      <c r="BE351" s="231">
        <f>IF(N351="základní",J351,0)</f>
        <v>0</v>
      </c>
      <c r="BF351" s="231">
        <f>IF(N351="snížená",J351,0)</f>
        <v>0</v>
      </c>
      <c r="BG351" s="231">
        <f>IF(N351="zákl. přenesená",J351,0)</f>
        <v>0</v>
      </c>
      <c r="BH351" s="231">
        <f>IF(N351="sníž. přenesená",J351,0)</f>
        <v>0</v>
      </c>
      <c r="BI351" s="231">
        <f>IF(N351="nulová",J351,0)</f>
        <v>0</v>
      </c>
      <c r="BJ351" s="23" t="s">
        <v>170</v>
      </c>
      <c r="BK351" s="231">
        <f>ROUND(I351*H351,2)</f>
        <v>0</v>
      </c>
      <c r="BL351" s="23" t="s">
        <v>170</v>
      </c>
      <c r="BM351" s="23" t="s">
        <v>582</v>
      </c>
    </row>
    <row r="352" spans="2:51" s="11" customFormat="1" ht="13.5">
      <c r="B352" s="235"/>
      <c r="C352" s="236"/>
      <c r="D352" s="232" t="s">
        <v>174</v>
      </c>
      <c r="E352" s="237" t="s">
        <v>21</v>
      </c>
      <c r="F352" s="238" t="s">
        <v>403</v>
      </c>
      <c r="G352" s="236"/>
      <c r="H352" s="239">
        <v>184.116</v>
      </c>
      <c r="I352" s="240"/>
      <c r="J352" s="236"/>
      <c r="K352" s="236"/>
      <c r="L352" s="241"/>
      <c r="M352" s="242"/>
      <c r="N352" s="243"/>
      <c r="O352" s="243"/>
      <c r="P352" s="243"/>
      <c r="Q352" s="243"/>
      <c r="R352" s="243"/>
      <c r="S352" s="243"/>
      <c r="T352" s="244"/>
      <c r="AT352" s="245" t="s">
        <v>174</v>
      </c>
      <c r="AU352" s="245" t="s">
        <v>85</v>
      </c>
      <c r="AV352" s="11" t="s">
        <v>85</v>
      </c>
      <c r="AW352" s="11" t="s">
        <v>38</v>
      </c>
      <c r="AX352" s="11" t="s">
        <v>75</v>
      </c>
      <c r="AY352" s="245" t="s">
        <v>163</v>
      </c>
    </row>
    <row r="353" spans="2:51" s="11" customFormat="1" ht="13.5">
      <c r="B353" s="235"/>
      <c r="C353" s="236"/>
      <c r="D353" s="232" t="s">
        <v>174</v>
      </c>
      <c r="E353" s="237" t="s">
        <v>21</v>
      </c>
      <c r="F353" s="238" t="s">
        <v>404</v>
      </c>
      <c r="G353" s="236"/>
      <c r="H353" s="239">
        <v>82.005</v>
      </c>
      <c r="I353" s="240"/>
      <c r="J353" s="236"/>
      <c r="K353" s="236"/>
      <c r="L353" s="241"/>
      <c r="M353" s="242"/>
      <c r="N353" s="243"/>
      <c r="O353" s="243"/>
      <c r="P353" s="243"/>
      <c r="Q353" s="243"/>
      <c r="R353" s="243"/>
      <c r="S353" s="243"/>
      <c r="T353" s="244"/>
      <c r="AT353" s="245" t="s">
        <v>174</v>
      </c>
      <c r="AU353" s="245" t="s">
        <v>85</v>
      </c>
      <c r="AV353" s="11" t="s">
        <v>85</v>
      </c>
      <c r="AW353" s="11" t="s">
        <v>38</v>
      </c>
      <c r="AX353" s="11" t="s">
        <v>75</v>
      </c>
      <c r="AY353" s="245" t="s">
        <v>163</v>
      </c>
    </row>
    <row r="354" spans="2:51" s="11" customFormat="1" ht="13.5">
      <c r="B354" s="235"/>
      <c r="C354" s="236"/>
      <c r="D354" s="232" t="s">
        <v>174</v>
      </c>
      <c r="E354" s="237" t="s">
        <v>21</v>
      </c>
      <c r="F354" s="238" t="s">
        <v>405</v>
      </c>
      <c r="G354" s="236"/>
      <c r="H354" s="239">
        <v>197.101</v>
      </c>
      <c r="I354" s="240"/>
      <c r="J354" s="236"/>
      <c r="K354" s="236"/>
      <c r="L354" s="241"/>
      <c r="M354" s="242"/>
      <c r="N354" s="243"/>
      <c r="O354" s="243"/>
      <c r="P354" s="243"/>
      <c r="Q354" s="243"/>
      <c r="R354" s="243"/>
      <c r="S354" s="243"/>
      <c r="T354" s="244"/>
      <c r="AT354" s="245" t="s">
        <v>174</v>
      </c>
      <c r="AU354" s="245" t="s">
        <v>85</v>
      </c>
      <c r="AV354" s="11" t="s">
        <v>85</v>
      </c>
      <c r="AW354" s="11" t="s">
        <v>38</v>
      </c>
      <c r="AX354" s="11" t="s">
        <v>75</v>
      </c>
      <c r="AY354" s="245" t="s">
        <v>163</v>
      </c>
    </row>
    <row r="355" spans="2:51" s="11" customFormat="1" ht="13.5">
      <c r="B355" s="235"/>
      <c r="C355" s="236"/>
      <c r="D355" s="232" t="s">
        <v>174</v>
      </c>
      <c r="E355" s="237" t="s">
        <v>21</v>
      </c>
      <c r="F355" s="238" t="s">
        <v>406</v>
      </c>
      <c r="G355" s="236"/>
      <c r="H355" s="239">
        <v>9.36</v>
      </c>
      <c r="I355" s="240"/>
      <c r="J355" s="236"/>
      <c r="K355" s="236"/>
      <c r="L355" s="241"/>
      <c r="M355" s="242"/>
      <c r="N355" s="243"/>
      <c r="O355" s="243"/>
      <c r="P355" s="243"/>
      <c r="Q355" s="243"/>
      <c r="R355" s="243"/>
      <c r="S355" s="243"/>
      <c r="T355" s="244"/>
      <c r="AT355" s="245" t="s">
        <v>174</v>
      </c>
      <c r="AU355" s="245" t="s">
        <v>85</v>
      </c>
      <c r="AV355" s="11" t="s">
        <v>85</v>
      </c>
      <c r="AW355" s="11" t="s">
        <v>38</v>
      </c>
      <c r="AX355" s="11" t="s">
        <v>75</v>
      </c>
      <c r="AY355" s="245" t="s">
        <v>163</v>
      </c>
    </row>
    <row r="356" spans="2:51" s="11" customFormat="1" ht="13.5">
      <c r="B356" s="235"/>
      <c r="C356" s="236"/>
      <c r="D356" s="232" t="s">
        <v>174</v>
      </c>
      <c r="E356" s="237" t="s">
        <v>21</v>
      </c>
      <c r="F356" s="238" t="s">
        <v>407</v>
      </c>
      <c r="G356" s="236"/>
      <c r="H356" s="239">
        <v>4.233</v>
      </c>
      <c r="I356" s="240"/>
      <c r="J356" s="236"/>
      <c r="K356" s="236"/>
      <c r="L356" s="241"/>
      <c r="M356" s="242"/>
      <c r="N356" s="243"/>
      <c r="O356" s="243"/>
      <c r="P356" s="243"/>
      <c r="Q356" s="243"/>
      <c r="R356" s="243"/>
      <c r="S356" s="243"/>
      <c r="T356" s="244"/>
      <c r="AT356" s="245" t="s">
        <v>174</v>
      </c>
      <c r="AU356" s="245" t="s">
        <v>85</v>
      </c>
      <c r="AV356" s="11" t="s">
        <v>85</v>
      </c>
      <c r="AW356" s="11" t="s">
        <v>38</v>
      </c>
      <c r="AX356" s="11" t="s">
        <v>75</v>
      </c>
      <c r="AY356" s="245" t="s">
        <v>163</v>
      </c>
    </row>
    <row r="357" spans="2:51" s="11" customFormat="1" ht="13.5">
      <c r="B357" s="235"/>
      <c r="C357" s="236"/>
      <c r="D357" s="232" t="s">
        <v>174</v>
      </c>
      <c r="E357" s="237" t="s">
        <v>21</v>
      </c>
      <c r="F357" s="238" t="s">
        <v>408</v>
      </c>
      <c r="G357" s="236"/>
      <c r="H357" s="239">
        <v>-84.936</v>
      </c>
      <c r="I357" s="240"/>
      <c r="J357" s="236"/>
      <c r="K357" s="236"/>
      <c r="L357" s="241"/>
      <c r="M357" s="242"/>
      <c r="N357" s="243"/>
      <c r="O357" s="243"/>
      <c r="P357" s="243"/>
      <c r="Q357" s="243"/>
      <c r="R357" s="243"/>
      <c r="S357" s="243"/>
      <c r="T357" s="244"/>
      <c r="AT357" s="245" t="s">
        <v>174</v>
      </c>
      <c r="AU357" s="245" t="s">
        <v>85</v>
      </c>
      <c r="AV357" s="11" t="s">
        <v>85</v>
      </c>
      <c r="AW357" s="11" t="s">
        <v>38</v>
      </c>
      <c r="AX357" s="11" t="s">
        <v>75</v>
      </c>
      <c r="AY357" s="245" t="s">
        <v>163</v>
      </c>
    </row>
    <row r="358" spans="2:51" s="12" customFormat="1" ht="13.5">
      <c r="B358" s="246"/>
      <c r="C358" s="247"/>
      <c r="D358" s="232" t="s">
        <v>174</v>
      </c>
      <c r="E358" s="248" t="s">
        <v>21</v>
      </c>
      <c r="F358" s="249" t="s">
        <v>194</v>
      </c>
      <c r="G358" s="247"/>
      <c r="H358" s="250">
        <v>391.879</v>
      </c>
      <c r="I358" s="251"/>
      <c r="J358" s="247"/>
      <c r="K358" s="247"/>
      <c r="L358" s="252"/>
      <c r="M358" s="253"/>
      <c r="N358" s="254"/>
      <c r="O358" s="254"/>
      <c r="P358" s="254"/>
      <c r="Q358" s="254"/>
      <c r="R358" s="254"/>
      <c r="S358" s="254"/>
      <c r="T358" s="255"/>
      <c r="AT358" s="256" t="s">
        <v>174</v>
      </c>
      <c r="AU358" s="256" t="s">
        <v>85</v>
      </c>
      <c r="AV358" s="12" t="s">
        <v>170</v>
      </c>
      <c r="AW358" s="12" t="s">
        <v>38</v>
      </c>
      <c r="AX358" s="12" t="s">
        <v>83</v>
      </c>
      <c r="AY358" s="256" t="s">
        <v>163</v>
      </c>
    </row>
    <row r="359" spans="2:63" s="10" customFormat="1" ht="29.85" customHeight="1">
      <c r="B359" s="204"/>
      <c r="C359" s="205"/>
      <c r="D359" s="206" t="s">
        <v>74</v>
      </c>
      <c r="E359" s="218" t="s">
        <v>583</v>
      </c>
      <c r="F359" s="218" t="s">
        <v>584</v>
      </c>
      <c r="G359" s="205"/>
      <c r="H359" s="205"/>
      <c r="I359" s="208"/>
      <c r="J359" s="219">
        <f>BK359</f>
        <v>0</v>
      </c>
      <c r="K359" s="205"/>
      <c r="L359" s="210"/>
      <c r="M359" s="211"/>
      <c r="N359" s="212"/>
      <c r="O359" s="212"/>
      <c r="P359" s="213">
        <f>SUM(P360:P368)</f>
        <v>0</v>
      </c>
      <c r="Q359" s="212"/>
      <c r="R359" s="213">
        <f>SUM(R360:R368)</f>
        <v>0</v>
      </c>
      <c r="S359" s="212"/>
      <c r="T359" s="214">
        <f>SUM(T360:T368)</f>
        <v>0</v>
      </c>
      <c r="AR359" s="215" t="s">
        <v>83</v>
      </c>
      <c r="AT359" s="216" t="s">
        <v>74</v>
      </c>
      <c r="AU359" s="216" t="s">
        <v>83</v>
      </c>
      <c r="AY359" s="215" t="s">
        <v>163</v>
      </c>
      <c r="BK359" s="217">
        <f>SUM(BK360:BK368)</f>
        <v>0</v>
      </c>
    </row>
    <row r="360" spans="2:65" s="1" customFormat="1" ht="25.5" customHeight="1">
      <c r="B360" s="45"/>
      <c r="C360" s="220" t="s">
        <v>585</v>
      </c>
      <c r="D360" s="220" t="s">
        <v>165</v>
      </c>
      <c r="E360" s="221" t="s">
        <v>586</v>
      </c>
      <c r="F360" s="222" t="s">
        <v>587</v>
      </c>
      <c r="G360" s="223" t="s">
        <v>253</v>
      </c>
      <c r="H360" s="224">
        <v>71.013</v>
      </c>
      <c r="I360" s="225"/>
      <c r="J360" s="226">
        <f>ROUND(I360*H360,2)</f>
        <v>0</v>
      </c>
      <c r="K360" s="222" t="s">
        <v>169</v>
      </c>
      <c r="L360" s="71"/>
      <c r="M360" s="227" t="s">
        <v>21</v>
      </c>
      <c r="N360" s="228" t="s">
        <v>48</v>
      </c>
      <c r="O360" s="46"/>
      <c r="P360" s="229">
        <f>O360*H360</f>
        <v>0</v>
      </c>
      <c r="Q360" s="229">
        <v>0</v>
      </c>
      <c r="R360" s="229">
        <f>Q360*H360</f>
        <v>0</v>
      </c>
      <c r="S360" s="229">
        <v>0</v>
      </c>
      <c r="T360" s="230">
        <f>S360*H360</f>
        <v>0</v>
      </c>
      <c r="AR360" s="23" t="s">
        <v>170</v>
      </c>
      <c r="AT360" s="23" t="s">
        <v>165</v>
      </c>
      <c r="AU360" s="23" t="s">
        <v>85</v>
      </c>
      <c r="AY360" s="23" t="s">
        <v>163</v>
      </c>
      <c r="BE360" s="231">
        <f>IF(N360="základní",J360,0)</f>
        <v>0</v>
      </c>
      <c r="BF360" s="231">
        <f>IF(N360="snížená",J360,0)</f>
        <v>0</v>
      </c>
      <c r="BG360" s="231">
        <f>IF(N360="zákl. přenesená",J360,0)</f>
        <v>0</v>
      </c>
      <c r="BH360" s="231">
        <f>IF(N360="sníž. přenesená",J360,0)</f>
        <v>0</v>
      </c>
      <c r="BI360" s="231">
        <f>IF(N360="nulová",J360,0)</f>
        <v>0</v>
      </c>
      <c r="BJ360" s="23" t="s">
        <v>170</v>
      </c>
      <c r="BK360" s="231">
        <f>ROUND(I360*H360,2)</f>
        <v>0</v>
      </c>
      <c r="BL360" s="23" t="s">
        <v>170</v>
      </c>
      <c r="BM360" s="23" t="s">
        <v>588</v>
      </c>
    </row>
    <row r="361" spans="2:47" s="1" customFormat="1" ht="13.5">
      <c r="B361" s="45"/>
      <c r="C361" s="73"/>
      <c r="D361" s="232" t="s">
        <v>172</v>
      </c>
      <c r="E361" s="73"/>
      <c r="F361" s="233" t="s">
        <v>589</v>
      </c>
      <c r="G361" s="73"/>
      <c r="H361" s="73"/>
      <c r="I361" s="190"/>
      <c r="J361" s="73"/>
      <c r="K361" s="73"/>
      <c r="L361" s="71"/>
      <c r="M361" s="234"/>
      <c r="N361" s="46"/>
      <c r="O361" s="46"/>
      <c r="P361" s="46"/>
      <c r="Q361" s="46"/>
      <c r="R361" s="46"/>
      <c r="S361" s="46"/>
      <c r="T361" s="94"/>
      <c r="AT361" s="23" t="s">
        <v>172</v>
      </c>
      <c r="AU361" s="23" t="s">
        <v>85</v>
      </c>
    </row>
    <row r="362" spans="2:65" s="1" customFormat="1" ht="25.5" customHeight="1">
      <c r="B362" s="45"/>
      <c r="C362" s="220" t="s">
        <v>590</v>
      </c>
      <c r="D362" s="220" t="s">
        <v>165</v>
      </c>
      <c r="E362" s="221" t="s">
        <v>591</v>
      </c>
      <c r="F362" s="222" t="s">
        <v>592</v>
      </c>
      <c r="G362" s="223" t="s">
        <v>253</v>
      </c>
      <c r="H362" s="224">
        <v>71.013</v>
      </c>
      <c r="I362" s="225"/>
      <c r="J362" s="226">
        <f>ROUND(I362*H362,2)</f>
        <v>0</v>
      </c>
      <c r="K362" s="222" t="s">
        <v>169</v>
      </c>
      <c r="L362" s="71"/>
      <c r="M362" s="227" t="s">
        <v>21</v>
      </c>
      <c r="N362" s="228" t="s">
        <v>48</v>
      </c>
      <c r="O362" s="46"/>
      <c r="P362" s="229">
        <f>O362*H362</f>
        <v>0</v>
      </c>
      <c r="Q362" s="229">
        <v>0</v>
      </c>
      <c r="R362" s="229">
        <f>Q362*H362</f>
        <v>0</v>
      </c>
      <c r="S362" s="229">
        <v>0</v>
      </c>
      <c r="T362" s="230">
        <f>S362*H362</f>
        <v>0</v>
      </c>
      <c r="AR362" s="23" t="s">
        <v>170</v>
      </c>
      <c r="AT362" s="23" t="s">
        <v>165</v>
      </c>
      <c r="AU362" s="23" t="s">
        <v>85</v>
      </c>
      <c r="AY362" s="23" t="s">
        <v>163</v>
      </c>
      <c r="BE362" s="231">
        <f>IF(N362="základní",J362,0)</f>
        <v>0</v>
      </c>
      <c r="BF362" s="231">
        <f>IF(N362="snížená",J362,0)</f>
        <v>0</v>
      </c>
      <c r="BG362" s="231">
        <f>IF(N362="zákl. přenesená",J362,0)</f>
        <v>0</v>
      </c>
      <c r="BH362" s="231">
        <f>IF(N362="sníž. přenesená",J362,0)</f>
        <v>0</v>
      </c>
      <c r="BI362" s="231">
        <f>IF(N362="nulová",J362,0)</f>
        <v>0</v>
      </c>
      <c r="BJ362" s="23" t="s">
        <v>170</v>
      </c>
      <c r="BK362" s="231">
        <f>ROUND(I362*H362,2)</f>
        <v>0</v>
      </c>
      <c r="BL362" s="23" t="s">
        <v>170</v>
      </c>
      <c r="BM362" s="23" t="s">
        <v>593</v>
      </c>
    </row>
    <row r="363" spans="2:47" s="1" customFormat="1" ht="13.5">
      <c r="B363" s="45"/>
      <c r="C363" s="73"/>
      <c r="D363" s="232" t="s">
        <v>172</v>
      </c>
      <c r="E363" s="73"/>
      <c r="F363" s="233" t="s">
        <v>594</v>
      </c>
      <c r="G363" s="73"/>
      <c r="H363" s="73"/>
      <c r="I363" s="190"/>
      <c r="J363" s="73"/>
      <c r="K363" s="73"/>
      <c r="L363" s="71"/>
      <c r="M363" s="234"/>
      <c r="N363" s="46"/>
      <c r="O363" s="46"/>
      <c r="P363" s="46"/>
      <c r="Q363" s="46"/>
      <c r="R363" s="46"/>
      <c r="S363" s="46"/>
      <c r="T363" s="94"/>
      <c r="AT363" s="23" t="s">
        <v>172</v>
      </c>
      <c r="AU363" s="23" t="s">
        <v>85</v>
      </c>
    </row>
    <row r="364" spans="2:65" s="1" customFormat="1" ht="25.5" customHeight="1">
      <c r="B364" s="45"/>
      <c r="C364" s="220" t="s">
        <v>595</v>
      </c>
      <c r="D364" s="220" t="s">
        <v>165</v>
      </c>
      <c r="E364" s="221" t="s">
        <v>596</v>
      </c>
      <c r="F364" s="222" t="s">
        <v>597</v>
      </c>
      <c r="G364" s="223" t="s">
        <v>253</v>
      </c>
      <c r="H364" s="224">
        <v>1065.195</v>
      </c>
      <c r="I364" s="225"/>
      <c r="J364" s="226">
        <f>ROUND(I364*H364,2)</f>
        <v>0</v>
      </c>
      <c r="K364" s="222" t="s">
        <v>169</v>
      </c>
      <c r="L364" s="71"/>
      <c r="M364" s="227" t="s">
        <v>21</v>
      </c>
      <c r="N364" s="228" t="s">
        <v>48</v>
      </c>
      <c r="O364" s="46"/>
      <c r="P364" s="229">
        <f>O364*H364</f>
        <v>0</v>
      </c>
      <c r="Q364" s="229">
        <v>0</v>
      </c>
      <c r="R364" s="229">
        <f>Q364*H364</f>
        <v>0</v>
      </c>
      <c r="S364" s="229">
        <v>0</v>
      </c>
      <c r="T364" s="230">
        <f>S364*H364</f>
        <v>0</v>
      </c>
      <c r="AR364" s="23" t="s">
        <v>170</v>
      </c>
      <c r="AT364" s="23" t="s">
        <v>165</v>
      </c>
      <c r="AU364" s="23" t="s">
        <v>85</v>
      </c>
      <c r="AY364" s="23" t="s">
        <v>163</v>
      </c>
      <c r="BE364" s="231">
        <f>IF(N364="základní",J364,0)</f>
        <v>0</v>
      </c>
      <c r="BF364" s="231">
        <f>IF(N364="snížená",J364,0)</f>
        <v>0</v>
      </c>
      <c r="BG364" s="231">
        <f>IF(N364="zákl. přenesená",J364,0)</f>
        <v>0</v>
      </c>
      <c r="BH364" s="231">
        <f>IF(N364="sníž. přenesená",J364,0)</f>
        <v>0</v>
      </c>
      <c r="BI364" s="231">
        <f>IF(N364="nulová",J364,0)</f>
        <v>0</v>
      </c>
      <c r="BJ364" s="23" t="s">
        <v>170</v>
      </c>
      <c r="BK364" s="231">
        <f>ROUND(I364*H364,2)</f>
        <v>0</v>
      </c>
      <c r="BL364" s="23" t="s">
        <v>170</v>
      </c>
      <c r="BM364" s="23" t="s">
        <v>598</v>
      </c>
    </row>
    <row r="365" spans="2:47" s="1" customFormat="1" ht="13.5">
      <c r="B365" s="45"/>
      <c r="C365" s="73"/>
      <c r="D365" s="232" t="s">
        <v>172</v>
      </c>
      <c r="E365" s="73"/>
      <c r="F365" s="233" t="s">
        <v>594</v>
      </c>
      <c r="G365" s="73"/>
      <c r="H365" s="73"/>
      <c r="I365" s="190"/>
      <c r="J365" s="73"/>
      <c r="K365" s="73"/>
      <c r="L365" s="71"/>
      <c r="M365" s="234"/>
      <c r="N365" s="46"/>
      <c r="O365" s="46"/>
      <c r="P365" s="46"/>
      <c r="Q365" s="46"/>
      <c r="R365" s="46"/>
      <c r="S365" s="46"/>
      <c r="T365" s="94"/>
      <c r="AT365" s="23" t="s">
        <v>172</v>
      </c>
      <c r="AU365" s="23" t="s">
        <v>85</v>
      </c>
    </row>
    <row r="366" spans="2:51" s="11" customFormat="1" ht="13.5">
      <c r="B366" s="235"/>
      <c r="C366" s="236"/>
      <c r="D366" s="232" t="s">
        <v>174</v>
      </c>
      <c r="E366" s="236"/>
      <c r="F366" s="238" t="s">
        <v>599</v>
      </c>
      <c r="G366" s="236"/>
      <c r="H366" s="239">
        <v>1065.195</v>
      </c>
      <c r="I366" s="240"/>
      <c r="J366" s="236"/>
      <c r="K366" s="236"/>
      <c r="L366" s="241"/>
      <c r="M366" s="242"/>
      <c r="N366" s="243"/>
      <c r="O366" s="243"/>
      <c r="P366" s="243"/>
      <c r="Q366" s="243"/>
      <c r="R366" s="243"/>
      <c r="S366" s="243"/>
      <c r="T366" s="244"/>
      <c r="AT366" s="245" t="s">
        <v>174</v>
      </c>
      <c r="AU366" s="245" t="s">
        <v>85</v>
      </c>
      <c r="AV366" s="11" t="s">
        <v>85</v>
      </c>
      <c r="AW366" s="11" t="s">
        <v>6</v>
      </c>
      <c r="AX366" s="11" t="s">
        <v>83</v>
      </c>
      <c r="AY366" s="245" t="s">
        <v>163</v>
      </c>
    </row>
    <row r="367" spans="2:65" s="1" customFormat="1" ht="38.25" customHeight="1">
      <c r="B367" s="45"/>
      <c r="C367" s="220" t="s">
        <v>600</v>
      </c>
      <c r="D367" s="220" t="s">
        <v>165</v>
      </c>
      <c r="E367" s="221" t="s">
        <v>601</v>
      </c>
      <c r="F367" s="222" t="s">
        <v>602</v>
      </c>
      <c r="G367" s="223" t="s">
        <v>253</v>
      </c>
      <c r="H367" s="224">
        <v>71.013</v>
      </c>
      <c r="I367" s="225"/>
      <c r="J367" s="226">
        <f>ROUND(I367*H367,2)</f>
        <v>0</v>
      </c>
      <c r="K367" s="222" t="s">
        <v>169</v>
      </c>
      <c r="L367" s="71"/>
      <c r="M367" s="227" t="s">
        <v>21</v>
      </c>
      <c r="N367" s="228" t="s">
        <v>48</v>
      </c>
      <c r="O367" s="46"/>
      <c r="P367" s="229">
        <f>O367*H367</f>
        <v>0</v>
      </c>
      <c r="Q367" s="229">
        <v>0</v>
      </c>
      <c r="R367" s="229">
        <f>Q367*H367</f>
        <v>0</v>
      </c>
      <c r="S367" s="229">
        <v>0</v>
      </c>
      <c r="T367" s="230">
        <f>S367*H367</f>
        <v>0</v>
      </c>
      <c r="AR367" s="23" t="s">
        <v>170</v>
      </c>
      <c r="AT367" s="23" t="s">
        <v>165</v>
      </c>
      <c r="AU367" s="23" t="s">
        <v>85</v>
      </c>
      <c r="AY367" s="23" t="s">
        <v>163</v>
      </c>
      <c r="BE367" s="231">
        <f>IF(N367="základní",J367,0)</f>
        <v>0</v>
      </c>
      <c r="BF367" s="231">
        <f>IF(N367="snížená",J367,0)</f>
        <v>0</v>
      </c>
      <c r="BG367" s="231">
        <f>IF(N367="zákl. přenesená",J367,0)</f>
        <v>0</v>
      </c>
      <c r="BH367" s="231">
        <f>IF(N367="sníž. přenesená",J367,0)</f>
        <v>0</v>
      </c>
      <c r="BI367" s="231">
        <f>IF(N367="nulová",J367,0)</f>
        <v>0</v>
      </c>
      <c r="BJ367" s="23" t="s">
        <v>170</v>
      </c>
      <c r="BK367" s="231">
        <f>ROUND(I367*H367,2)</f>
        <v>0</v>
      </c>
      <c r="BL367" s="23" t="s">
        <v>170</v>
      </c>
      <c r="BM367" s="23" t="s">
        <v>603</v>
      </c>
    </row>
    <row r="368" spans="2:47" s="1" customFormat="1" ht="13.5">
      <c r="B368" s="45"/>
      <c r="C368" s="73"/>
      <c r="D368" s="232" t="s">
        <v>172</v>
      </c>
      <c r="E368" s="73"/>
      <c r="F368" s="233" t="s">
        <v>604</v>
      </c>
      <c r="G368" s="73"/>
      <c r="H368" s="73"/>
      <c r="I368" s="190"/>
      <c r="J368" s="73"/>
      <c r="K368" s="73"/>
      <c r="L368" s="71"/>
      <c r="M368" s="234"/>
      <c r="N368" s="46"/>
      <c r="O368" s="46"/>
      <c r="P368" s="46"/>
      <c r="Q368" s="46"/>
      <c r="R368" s="46"/>
      <c r="S368" s="46"/>
      <c r="T368" s="94"/>
      <c r="AT368" s="23" t="s">
        <v>172</v>
      </c>
      <c r="AU368" s="23" t="s">
        <v>85</v>
      </c>
    </row>
    <row r="369" spans="2:63" s="10" customFormat="1" ht="29.85" customHeight="1">
      <c r="B369" s="204"/>
      <c r="C369" s="205"/>
      <c r="D369" s="206" t="s">
        <v>74</v>
      </c>
      <c r="E369" s="218" t="s">
        <v>605</v>
      </c>
      <c r="F369" s="218" t="s">
        <v>606</v>
      </c>
      <c r="G369" s="205"/>
      <c r="H369" s="205"/>
      <c r="I369" s="208"/>
      <c r="J369" s="219">
        <f>BK369</f>
        <v>0</v>
      </c>
      <c r="K369" s="205"/>
      <c r="L369" s="210"/>
      <c r="M369" s="211"/>
      <c r="N369" s="212"/>
      <c r="O369" s="212"/>
      <c r="P369" s="213">
        <f>SUM(P370:P371)</f>
        <v>0</v>
      </c>
      <c r="Q369" s="212"/>
      <c r="R369" s="213">
        <f>SUM(R370:R371)</f>
        <v>0</v>
      </c>
      <c r="S369" s="212"/>
      <c r="T369" s="214">
        <f>SUM(T370:T371)</f>
        <v>0</v>
      </c>
      <c r="AR369" s="215" t="s">
        <v>83</v>
      </c>
      <c r="AT369" s="216" t="s">
        <v>74</v>
      </c>
      <c r="AU369" s="216" t="s">
        <v>83</v>
      </c>
      <c r="AY369" s="215" t="s">
        <v>163</v>
      </c>
      <c r="BK369" s="217">
        <f>SUM(BK370:BK371)</f>
        <v>0</v>
      </c>
    </row>
    <row r="370" spans="2:65" s="1" customFormat="1" ht="38.25" customHeight="1">
      <c r="B370" s="45"/>
      <c r="C370" s="220" t="s">
        <v>607</v>
      </c>
      <c r="D370" s="220" t="s">
        <v>165</v>
      </c>
      <c r="E370" s="221" t="s">
        <v>608</v>
      </c>
      <c r="F370" s="222" t="s">
        <v>609</v>
      </c>
      <c r="G370" s="223" t="s">
        <v>253</v>
      </c>
      <c r="H370" s="224">
        <v>31.923</v>
      </c>
      <c r="I370" s="225"/>
      <c r="J370" s="226">
        <f>ROUND(I370*H370,2)</f>
        <v>0</v>
      </c>
      <c r="K370" s="222" t="s">
        <v>169</v>
      </c>
      <c r="L370" s="71"/>
      <c r="M370" s="227" t="s">
        <v>21</v>
      </c>
      <c r="N370" s="228" t="s">
        <v>48</v>
      </c>
      <c r="O370" s="46"/>
      <c r="P370" s="229">
        <f>O370*H370</f>
        <v>0</v>
      </c>
      <c r="Q370" s="229">
        <v>0</v>
      </c>
      <c r="R370" s="229">
        <f>Q370*H370</f>
        <v>0</v>
      </c>
      <c r="S370" s="229">
        <v>0</v>
      </c>
      <c r="T370" s="230">
        <f>S370*H370</f>
        <v>0</v>
      </c>
      <c r="AR370" s="23" t="s">
        <v>170</v>
      </c>
      <c r="AT370" s="23" t="s">
        <v>165</v>
      </c>
      <c r="AU370" s="23" t="s">
        <v>85</v>
      </c>
      <c r="AY370" s="23" t="s">
        <v>163</v>
      </c>
      <c r="BE370" s="231">
        <f>IF(N370="základní",J370,0)</f>
        <v>0</v>
      </c>
      <c r="BF370" s="231">
        <f>IF(N370="snížená",J370,0)</f>
        <v>0</v>
      </c>
      <c r="BG370" s="231">
        <f>IF(N370="zákl. přenesená",J370,0)</f>
        <v>0</v>
      </c>
      <c r="BH370" s="231">
        <f>IF(N370="sníž. přenesená",J370,0)</f>
        <v>0</v>
      </c>
      <c r="BI370" s="231">
        <f>IF(N370="nulová",J370,0)</f>
        <v>0</v>
      </c>
      <c r="BJ370" s="23" t="s">
        <v>170</v>
      </c>
      <c r="BK370" s="231">
        <f>ROUND(I370*H370,2)</f>
        <v>0</v>
      </c>
      <c r="BL370" s="23" t="s">
        <v>170</v>
      </c>
      <c r="BM370" s="23" t="s">
        <v>610</v>
      </c>
    </row>
    <row r="371" spans="2:47" s="1" customFormat="1" ht="13.5">
      <c r="B371" s="45"/>
      <c r="C371" s="73"/>
      <c r="D371" s="232" t="s">
        <v>172</v>
      </c>
      <c r="E371" s="73"/>
      <c r="F371" s="233" t="s">
        <v>611</v>
      </c>
      <c r="G371" s="73"/>
      <c r="H371" s="73"/>
      <c r="I371" s="190"/>
      <c r="J371" s="73"/>
      <c r="K371" s="73"/>
      <c r="L371" s="71"/>
      <c r="M371" s="234"/>
      <c r="N371" s="46"/>
      <c r="O371" s="46"/>
      <c r="P371" s="46"/>
      <c r="Q371" s="46"/>
      <c r="R371" s="46"/>
      <c r="S371" s="46"/>
      <c r="T371" s="94"/>
      <c r="AT371" s="23" t="s">
        <v>172</v>
      </c>
      <c r="AU371" s="23" t="s">
        <v>85</v>
      </c>
    </row>
    <row r="372" spans="2:63" s="10" customFormat="1" ht="37.4" customHeight="1">
      <c r="B372" s="204"/>
      <c r="C372" s="205"/>
      <c r="D372" s="206" t="s">
        <v>74</v>
      </c>
      <c r="E372" s="207" t="s">
        <v>612</v>
      </c>
      <c r="F372" s="207" t="s">
        <v>613</v>
      </c>
      <c r="G372" s="205"/>
      <c r="H372" s="205"/>
      <c r="I372" s="208"/>
      <c r="J372" s="209">
        <f>BK372</f>
        <v>0</v>
      </c>
      <c r="K372" s="205"/>
      <c r="L372" s="210"/>
      <c r="M372" s="211"/>
      <c r="N372" s="212"/>
      <c r="O372" s="212"/>
      <c r="P372" s="213">
        <f>P373+P413+P453+P527+P570+P625+P665+P676</f>
        <v>0</v>
      </c>
      <c r="Q372" s="212"/>
      <c r="R372" s="213">
        <f>R373+R413+R453+R527+R570+R625+R665+R676</f>
        <v>17.905443119999997</v>
      </c>
      <c r="S372" s="212"/>
      <c r="T372" s="214">
        <f>T373+T413+T453+T527+T570+T625+T665+T676</f>
        <v>5.8626271800000005</v>
      </c>
      <c r="AR372" s="215" t="s">
        <v>85</v>
      </c>
      <c r="AT372" s="216" t="s">
        <v>74</v>
      </c>
      <c r="AU372" s="216" t="s">
        <v>75</v>
      </c>
      <c r="AY372" s="215" t="s">
        <v>163</v>
      </c>
      <c r="BK372" s="217">
        <f>BK373+BK413+BK453+BK527+BK570+BK625+BK665+BK676</f>
        <v>0</v>
      </c>
    </row>
    <row r="373" spans="2:63" s="10" customFormat="1" ht="19.9" customHeight="1">
      <c r="B373" s="204"/>
      <c r="C373" s="205"/>
      <c r="D373" s="206" t="s">
        <v>74</v>
      </c>
      <c r="E373" s="218" t="s">
        <v>614</v>
      </c>
      <c r="F373" s="218" t="s">
        <v>615</v>
      </c>
      <c r="G373" s="205"/>
      <c r="H373" s="205"/>
      <c r="I373" s="208"/>
      <c r="J373" s="219">
        <f>BK373</f>
        <v>0</v>
      </c>
      <c r="K373" s="205"/>
      <c r="L373" s="210"/>
      <c r="M373" s="211"/>
      <c r="N373" s="212"/>
      <c r="O373" s="212"/>
      <c r="P373" s="213">
        <f>SUM(P374:P412)</f>
        <v>0</v>
      </c>
      <c r="Q373" s="212"/>
      <c r="R373" s="213">
        <f>SUM(R374:R412)</f>
        <v>2.43185508</v>
      </c>
      <c r="S373" s="212"/>
      <c r="T373" s="214">
        <f>SUM(T374:T412)</f>
        <v>0</v>
      </c>
      <c r="AR373" s="215" t="s">
        <v>85</v>
      </c>
      <c r="AT373" s="216" t="s">
        <v>74</v>
      </c>
      <c r="AU373" s="216" t="s">
        <v>83</v>
      </c>
      <c r="AY373" s="215" t="s">
        <v>163</v>
      </c>
      <c r="BK373" s="217">
        <f>SUM(BK374:BK412)</f>
        <v>0</v>
      </c>
    </row>
    <row r="374" spans="2:65" s="1" customFormat="1" ht="25.5" customHeight="1">
      <c r="B374" s="45"/>
      <c r="C374" s="220" t="s">
        <v>616</v>
      </c>
      <c r="D374" s="220" t="s">
        <v>165</v>
      </c>
      <c r="E374" s="221" t="s">
        <v>617</v>
      </c>
      <c r="F374" s="222" t="s">
        <v>618</v>
      </c>
      <c r="G374" s="223" t="s">
        <v>168</v>
      </c>
      <c r="H374" s="224">
        <v>10.22</v>
      </c>
      <c r="I374" s="225"/>
      <c r="J374" s="226">
        <f>ROUND(I374*H374,2)</f>
        <v>0</v>
      </c>
      <c r="K374" s="222" t="s">
        <v>169</v>
      </c>
      <c r="L374" s="71"/>
      <c r="M374" s="227" t="s">
        <v>21</v>
      </c>
      <c r="N374" s="228" t="s">
        <v>48</v>
      </c>
      <c r="O374" s="46"/>
      <c r="P374" s="229">
        <f>O374*H374</f>
        <v>0</v>
      </c>
      <c r="Q374" s="229">
        <v>0</v>
      </c>
      <c r="R374" s="229">
        <f>Q374*H374</f>
        <v>0</v>
      </c>
      <c r="S374" s="229">
        <v>0</v>
      </c>
      <c r="T374" s="230">
        <f>S374*H374</f>
        <v>0</v>
      </c>
      <c r="AR374" s="23" t="s">
        <v>262</v>
      </c>
      <c r="AT374" s="23" t="s">
        <v>165</v>
      </c>
      <c r="AU374" s="23" t="s">
        <v>85</v>
      </c>
      <c r="AY374" s="23" t="s">
        <v>163</v>
      </c>
      <c r="BE374" s="231">
        <f>IF(N374="základní",J374,0)</f>
        <v>0</v>
      </c>
      <c r="BF374" s="231">
        <f>IF(N374="snížená",J374,0)</f>
        <v>0</v>
      </c>
      <c r="BG374" s="231">
        <f>IF(N374="zákl. přenesená",J374,0)</f>
        <v>0</v>
      </c>
      <c r="BH374" s="231">
        <f>IF(N374="sníž. přenesená",J374,0)</f>
        <v>0</v>
      </c>
      <c r="BI374" s="231">
        <f>IF(N374="nulová",J374,0)</f>
        <v>0</v>
      </c>
      <c r="BJ374" s="23" t="s">
        <v>170</v>
      </c>
      <c r="BK374" s="231">
        <f>ROUND(I374*H374,2)</f>
        <v>0</v>
      </c>
      <c r="BL374" s="23" t="s">
        <v>262</v>
      </c>
      <c r="BM374" s="23" t="s">
        <v>619</v>
      </c>
    </row>
    <row r="375" spans="2:47" s="1" customFormat="1" ht="13.5">
      <c r="B375" s="45"/>
      <c r="C375" s="73"/>
      <c r="D375" s="232" t="s">
        <v>172</v>
      </c>
      <c r="E375" s="73"/>
      <c r="F375" s="233" t="s">
        <v>620</v>
      </c>
      <c r="G375" s="73"/>
      <c r="H375" s="73"/>
      <c r="I375" s="190"/>
      <c r="J375" s="73"/>
      <c r="K375" s="73"/>
      <c r="L375" s="71"/>
      <c r="M375" s="234"/>
      <c r="N375" s="46"/>
      <c r="O375" s="46"/>
      <c r="P375" s="46"/>
      <c r="Q375" s="46"/>
      <c r="R375" s="46"/>
      <c r="S375" s="46"/>
      <c r="T375" s="94"/>
      <c r="AT375" s="23" t="s">
        <v>172</v>
      </c>
      <c r="AU375" s="23" t="s">
        <v>85</v>
      </c>
    </row>
    <row r="376" spans="2:51" s="11" customFormat="1" ht="13.5">
      <c r="B376" s="235"/>
      <c r="C376" s="236"/>
      <c r="D376" s="232" t="s">
        <v>174</v>
      </c>
      <c r="E376" s="237" t="s">
        <v>21</v>
      </c>
      <c r="F376" s="238" t="s">
        <v>621</v>
      </c>
      <c r="G376" s="236"/>
      <c r="H376" s="239">
        <v>10.22</v>
      </c>
      <c r="I376" s="240"/>
      <c r="J376" s="236"/>
      <c r="K376" s="236"/>
      <c r="L376" s="241"/>
      <c r="M376" s="242"/>
      <c r="N376" s="243"/>
      <c r="O376" s="243"/>
      <c r="P376" s="243"/>
      <c r="Q376" s="243"/>
      <c r="R376" s="243"/>
      <c r="S376" s="243"/>
      <c r="T376" s="244"/>
      <c r="AT376" s="245" t="s">
        <v>174</v>
      </c>
      <c r="AU376" s="245" t="s">
        <v>85</v>
      </c>
      <c r="AV376" s="11" t="s">
        <v>85</v>
      </c>
      <c r="AW376" s="11" t="s">
        <v>38</v>
      </c>
      <c r="AX376" s="11" t="s">
        <v>75</v>
      </c>
      <c r="AY376" s="245" t="s">
        <v>163</v>
      </c>
    </row>
    <row r="377" spans="2:51" s="12" customFormat="1" ht="13.5">
      <c r="B377" s="246"/>
      <c r="C377" s="247"/>
      <c r="D377" s="232" t="s">
        <v>174</v>
      </c>
      <c r="E377" s="248" t="s">
        <v>21</v>
      </c>
      <c r="F377" s="249" t="s">
        <v>194</v>
      </c>
      <c r="G377" s="247"/>
      <c r="H377" s="250">
        <v>10.22</v>
      </c>
      <c r="I377" s="251"/>
      <c r="J377" s="247"/>
      <c r="K377" s="247"/>
      <c r="L377" s="252"/>
      <c r="M377" s="253"/>
      <c r="N377" s="254"/>
      <c r="O377" s="254"/>
      <c r="P377" s="254"/>
      <c r="Q377" s="254"/>
      <c r="R377" s="254"/>
      <c r="S377" s="254"/>
      <c r="T377" s="255"/>
      <c r="AT377" s="256" t="s">
        <v>174</v>
      </c>
      <c r="AU377" s="256" t="s">
        <v>85</v>
      </c>
      <c r="AV377" s="12" t="s">
        <v>170</v>
      </c>
      <c r="AW377" s="12" t="s">
        <v>38</v>
      </c>
      <c r="AX377" s="12" t="s">
        <v>83</v>
      </c>
      <c r="AY377" s="256" t="s">
        <v>163</v>
      </c>
    </row>
    <row r="378" spans="2:65" s="1" customFormat="1" ht="16.5" customHeight="1">
      <c r="B378" s="45"/>
      <c r="C378" s="257" t="s">
        <v>622</v>
      </c>
      <c r="D378" s="257" t="s">
        <v>221</v>
      </c>
      <c r="E378" s="258" t="s">
        <v>623</v>
      </c>
      <c r="F378" s="259" t="s">
        <v>624</v>
      </c>
      <c r="G378" s="260" t="s">
        <v>253</v>
      </c>
      <c r="H378" s="261">
        <v>0.003</v>
      </c>
      <c r="I378" s="262"/>
      <c r="J378" s="263">
        <f>ROUND(I378*H378,2)</f>
        <v>0</v>
      </c>
      <c r="K378" s="259" t="s">
        <v>169</v>
      </c>
      <c r="L378" s="264"/>
      <c r="M378" s="265" t="s">
        <v>21</v>
      </c>
      <c r="N378" s="266" t="s">
        <v>48</v>
      </c>
      <c r="O378" s="46"/>
      <c r="P378" s="229">
        <f>O378*H378</f>
        <v>0</v>
      </c>
      <c r="Q378" s="229">
        <v>1</v>
      </c>
      <c r="R378" s="229">
        <f>Q378*H378</f>
        <v>0.003</v>
      </c>
      <c r="S378" s="229">
        <v>0</v>
      </c>
      <c r="T378" s="230">
        <f>S378*H378</f>
        <v>0</v>
      </c>
      <c r="AR378" s="23" t="s">
        <v>359</v>
      </c>
      <c r="AT378" s="23" t="s">
        <v>221</v>
      </c>
      <c r="AU378" s="23" t="s">
        <v>85</v>
      </c>
      <c r="AY378" s="23" t="s">
        <v>163</v>
      </c>
      <c r="BE378" s="231">
        <f>IF(N378="základní",J378,0)</f>
        <v>0</v>
      </c>
      <c r="BF378" s="231">
        <f>IF(N378="snížená",J378,0)</f>
        <v>0</v>
      </c>
      <c r="BG378" s="231">
        <f>IF(N378="zákl. přenesená",J378,0)</f>
        <v>0</v>
      </c>
      <c r="BH378" s="231">
        <f>IF(N378="sníž. přenesená",J378,0)</f>
        <v>0</v>
      </c>
      <c r="BI378" s="231">
        <f>IF(N378="nulová",J378,0)</f>
        <v>0</v>
      </c>
      <c r="BJ378" s="23" t="s">
        <v>170</v>
      </c>
      <c r="BK378" s="231">
        <f>ROUND(I378*H378,2)</f>
        <v>0</v>
      </c>
      <c r="BL378" s="23" t="s">
        <v>262</v>
      </c>
      <c r="BM378" s="23" t="s">
        <v>625</v>
      </c>
    </row>
    <row r="379" spans="2:51" s="11" customFormat="1" ht="13.5">
      <c r="B379" s="235"/>
      <c r="C379" s="236"/>
      <c r="D379" s="232" t="s">
        <v>174</v>
      </c>
      <c r="E379" s="236"/>
      <c r="F379" s="238" t="s">
        <v>626</v>
      </c>
      <c r="G379" s="236"/>
      <c r="H379" s="239">
        <v>0.003</v>
      </c>
      <c r="I379" s="240"/>
      <c r="J379" s="236"/>
      <c r="K379" s="236"/>
      <c r="L379" s="241"/>
      <c r="M379" s="242"/>
      <c r="N379" s="243"/>
      <c r="O379" s="243"/>
      <c r="P379" s="243"/>
      <c r="Q379" s="243"/>
      <c r="R379" s="243"/>
      <c r="S379" s="243"/>
      <c r="T379" s="244"/>
      <c r="AT379" s="245" t="s">
        <v>174</v>
      </c>
      <c r="AU379" s="245" t="s">
        <v>85</v>
      </c>
      <c r="AV379" s="11" t="s">
        <v>85</v>
      </c>
      <c r="AW379" s="11" t="s">
        <v>6</v>
      </c>
      <c r="AX379" s="11" t="s">
        <v>83</v>
      </c>
      <c r="AY379" s="245" t="s">
        <v>163</v>
      </c>
    </row>
    <row r="380" spans="2:65" s="1" customFormat="1" ht="25.5" customHeight="1">
      <c r="B380" s="45"/>
      <c r="C380" s="220" t="s">
        <v>627</v>
      </c>
      <c r="D380" s="220" t="s">
        <v>165</v>
      </c>
      <c r="E380" s="221" t="s">
        <v>628</v>
      </c>
      <c r="F380" s="222" t="s">
        <v>629</v>
      </c>
      <c r="G380" s="223" t="s">
        <v>168</v>
      </c>
      <c r="H380" s="224">
        <v>364.348</v>
      </c>
      <c r="I380" s="225"/>
      <c r="J380" s="226">
        <f>ROUND(I380*H380,2)</f>
        <v>0</v>
      </c>
      <c r="K380" s="222" t="s">
        <v>169</v>
      </c>
      <c r="L380" s="71"/>
      <c r="M380" s="227" t="s">
        <v>21</v>
      </c>
      <c r="N380" s="228" t="s">
        <v>48</v>
      </c>
      <c r="O380" s="46"/>
      <c r="P380" s="229">
        <f>O380*H380</f>
        <v>0</v>
      </c>
      <c r="Q380" s="229">
        <v>0</v>
      </c>
      <c r="R380" s="229">
        <f>Q380*H380</f>
        <v>0</v>
      </c>
      <c r="S380" s="229">
        <v>0</v>
      </c>
      <c r="T380" s="230">
        <f>S380*H380</f>
        <v>0</v>
      </c>
      <c r="AR380" s="23" t="s">
        <v>262</v>
      </c>
      <c r="AT380" s="23" t="s">
        <v>165</v>
      </c>
      <c r="AU380" s="23" t="s">
        <v>85</v>
      </c>
      <c r="AY380" s="23" t="s">
        <v>163</v>
      </c>
      <c r="BE380" s="231">
        <f>IF(N380="základní",J380,0)</f>
        <v>0</v>
      </c>
      <c r="BF380" s="231">
        <f>IF(N380="snížená",J380,0)</f>
        <v>0</v>
      </c>
      <c r="BG380" s="231">
        <f>IF(N380="zákl. přenesená",J380,0)</f>
        <v>0</v>
      </c>
      <c r="BH380" s="231">
        <f>IF(N380="sníž. přenesená",J380,0)</f>
        <v>0</v>
      </c>
      <c r="BI380" s="231">
        <f>IF(N380="nulová",J380,0)</f>
        <v>0</v>
      </c>
      <c r="BJ380" s="23" t="s">
        <v>170</v>
      </c>
      <c r="BK380" s="231">
        <f>ROUND(I380*H380,2)</f>
        <v>0</v>
      </c>
      <c r="BL380" s="23" t="s">
        <v>262</v>
      </c>
      <c r="BM380" s="23" t="s">
        <v>630</v>
      </c>
    </row>
    <row r="381" spans="2:47" s="1" customFormat="1" ht="13.5">
      <c r="B381" s="45"/>
      <c r="C381" s="73"/>
      <c r="D381" s="232" t="s">
        <v>172</v>
      </c>
      <c r="E381" s="73"/>
      <c r="F381" s="233" t="s">
        <v>620</v>
      </c>
      <c r="G381" s="73"/>
      <c r="H381" s="73"/>
      <c r="I381" s="190"/>
      <c r="J381" s="73"/>
      <c r="K381" s="73"/>
      <c r="L381" s="71"/>
      <c r="M381" s="234"/>
      <c r="N381" s="46"/>
      <c r="O381" s="46"/>
      <c r="P381" s="46"/>
      <c r="Q381" s="46"/>
      <c r="R381" s="46"/>
      <c r="S381" s="46"/>
      <c r="T381" s="94"/>
      <c r="AT381" s="23" t="s">
        <v>172</v>
      </c>
      <c r="AU381" s="23" t="s">
        <v>85</v>
      </c>
    </row>
    <row r="382" spans="2:51" s="11" customFormat="1" ht="13.5">
      <c r="B382" s="235"/>
      <c r="C382" s="236"/>
      <c r="D382" s="232" t="s">
        <v>174</v>
      </c>
      <c r="E382" s="237" t="s">
        <v>21</v>
      </c>
      <c r="F382" s="238" t="s">
        <v>631</v>
      </c>
      <c r="G382" s="236"/>
      <c r="H382" s="239">
        <v>214.514</v>
      </c>
      <c r="I382" s="240"/>
      <c r="J382" s="236"/>
      <c r="K382" s="236"/>
      <c r="L382" s="241"/>
      <c r="M382" s="242"/>
      <c r="N382" s="243"/>
      <c r="O382" s="243"/>
      <c r="P382" s="243"/>
      <c r="Q382" s="243"/>
      <c r="R382" s="243"/>
      <c r="S382" s="243"/>
      <c r="T382" s="244"/>
      <c r="AT382" s="245" t="s">
        <v>174</v>
      </c>
      <c r="AU382" s="245" t="s">
        <v>85</v>
      </c>
      <c r="AV382" s="11" t="s">
        <v>85</v>
      </c>
      <c r="AW382" s="11" t="s">
        <v>38</v>
      </c>
      <c r="AX382" s="11" t="s">
        <v>75</v>
      </c>
      <c r="AY382" s="245" t="s">
        <v>163</v>
      </c>
    </row>
    <row r="383" spans="2:51" s="11" customFormat="1" ht="13.5">
      <c r="B383" s="235"/>
      <c r="C383" s="236"/>
      <c r="D383" s="232" t="s">
        <v>174</v>
      </c>
      <c r="E383" s="237" t="s">
        <v>21</v>
      </c>
      <c r="F383" s="238" t="s">
        <v>632</v>
      </c>
      <c r="G383" s="236"/>
      <c r="H383" s="239">
        <v>60.865</v>
      </c>
      <c r="I383" s="240"/>
      <c r="J383" s="236"/>
      <c r="K383" s="236"/>
      <c r="L383" s="241"/>
      <c r="M383" s="242"/>
      <c r="N383" s="243"/>
      <c r="O383" s="243"/>
      <c r="P383" s="243"/>
      <c r="Q383" s="243"/>
      <c r="R383" s="243"/>
      <c r="S383" s="243"/>
      <c r="T383" s="244"/>
      <c r="AT383" s="245" t="s">
        <v>174</v>
      </c>
      <c r="AU383" s="245" t="s">
        <v>85</v>
      </c>
      <c r="AV383" s="11" t="s">
        <v>85</v>
      </c>
      <c r="AW383" s="11" t="s">
        <v>38</v>
      </c>
      <c r="AX383" s="11" t="s">
        <v>75</v>
      </c>
      <c r="AY383" s="245" t="s">
        <v>163</v>
      </c>
    </row>
    <row r="384" spans="2:51" s="11" customFormat="1" ht="13.5">
      <c r="B384" s="235"/>
      <c r="C384" s="236"/>
      <c r="D384" s="232" t="s">
        <v>174</v>
      </c>
      <c r="E384" s="237" t="s">
        <v>21</v>
      </c>
      <c r="F384" s="238" t="s">
        <v>633</v>
      </c>
      <c r="G384" s="236"/>
      <c r="H384" s="239">
        <v>77.959</v>
      </c>
      <c r="I384" s="240"/>
      <c r="J384" s="236"/>
      <c r="K384" s="236"/>
      <c r="L384" s="241"/>
      <c r="M384" s="242"/>
      <c r="N384" s="243"/>
      <c r="O384" s="243"/>
      <c r="P384" s="243"/>
      <c r="Q384" s="243"/>
      <c r="R384" s="243"/>
      <c r="S384" s="243"/>
      <c r="T384" s="244"/>
      <c r="AT384" s="245" t="s">
        <v>174</v>
      </c>
      <c r="AU384" s="245" t="s">
        <v>85</v>
      </c>
      <c r="AV384" s="11" t="s">
        <v>85</v>
      </c>
      <c r="AW384" s="11" t="s">
        <v>38</v>
      </c>
      <c r="AX384" s="11" t="s">
        <v>75</v>
      </c>
      <c r="AY384" s="245" t="s">
        <v>163</v>
      </c>
    </row>
    <row r="385" spans="2:51" s="11" customFormat="1" ht="13.5">
      <c r="B385" s="235"/>
      <c r="C385" s="236"/>
      <c r="D385" s="232" t="s">
        <v>174</v>
      </c>
      <c r="E385" s="237" t="s">
        <v>21</v>
      </c>
      <c r="F385" s="238" t="s">
        <v>634</v>
      </c>
      <c r="G385" s="236"/>
      <c r="H385" s="239">
        <v>11.01</v>
      </c>
      <c r="I385" s="240"/>
      <c r="J385" s="236"/>
      <c r="K385" s="236"/>
      <c r="L385" s="241"/>
      <c r="M385" s="242"/>
      <c r="N385" s="243"/>
      <c r="O385" s="243"/>
      <c r="P385" s="243"/>
      <c r="Q385" s="243"/>
      <c r="R385" s="243"/>
      <c r="S385" s="243"/>
      <c r="T385" s="244"/>
      <c r="AT385" s="245" t="s">
        <v>174</v>
      </c>
      <c r="AU385" s="245" t="s">
        <v>85</v>
      </c>
      <c r="AV385" s="11" t="s">
        <v>85</v>
      </c>
      <c r="AW385" s="11" t="s">
        <v>38</v>
      </c>
      <c r="AX385" s="11" t="s">
        <v>75</v>
      </c>
      <c r="AY385" s="245" t="s">
        <v>163</v>
      </c>
    </row>
    <row r="386" spans="2:51" s="12" customFormat="1" ht="13.5">
      <c r="B386" s="246"/>
      <c r="C386" s="247"/>
      <c r="D386" s="232" t="s">
        <v>174</v>
      </c>
      <c r="E386" s="248" t="s">
        <v>21</v>
      </c>
      <c r="F386" s="249" t="s">
        <v>194</v>
      </c>
      <c r="G386" s="247"/>
      <c r="H386" s="250">
        <v>364.348</v>
      </c>
      <c r="I386" s="251"/>
      <c r="J386" s="247"/>
      <c r="K386" s="247"/>
      <c r="L386" s="252"/>
      <c r="M386" s="253"/>
      <c r="N386" s="254"/>
      <c r="O386" s="254"/>
      <c r="P386" s="254"/>
      <c r="Q386" s="254"/>
      <c r="R386" s="254"/>
      <c r="S386" s="254"/>
      <c r="T386" s="255"/>
      <c r="AT386" s="256" t="s">
        <v>174</v>
      </c>
      <c r="AU386" s="256" t="s">
        <v>85</v>
      </c>
      <c r="AV386" s="12" t="s">
        <v>170</v>
      </c>
      <c r="AW386" s="12" t="s">
        <v>38</v>
      </c>
      <c r="AX386" s="12" t="s">
        <v>83</v>
      </c>
      <c r="AY386" s="256" t="s">
        <v>163</v>
      </c>
    </row>
    <row r="387" spans="2:65" s="1" customFormat="1" ht="16.5" customHeight="1">
      <c r="B387" s="45"/>
      <c r="C387" s="257" t="s">
        <v>635</v>
      </c>
      <c r="D387" s="257" t="s">
        <v>221</v>
      </c>
      <c r="E387" s="258" t="s">
        <v>623</v>
      </c>
      <c r="F387" s="259" t="s">
        <v>624</v>
      </c>
      <c r="G387" s="260" t="s">
        <v>253</v>
      </c>
      <c r="H387" s="261">
        <v>0.128</v>
      </c>
      <c r="I387" s="262"/>
      <c r="J387" s="263">
        <f>ROUND(I387*H387,2)</f>
        <v>0</v>
      </c>
      <c r="K387" s="259" t="s">
        <v>169</v>
      </c>
      <c r="L387" s="264"/>
      <c r="M387" s="265" t="s">
        <v>21</v>
      </c>
      <c r="N387" s="266" t="s">
        <v>48</v>
      </c>
      <c r="O387" s="46"/>
      <c r="P387" s="229">
        <f>O387*H387</f>
        <v>0</v>
      </c>
      <c r="Q387" s="229">
        <v>1</v>
      </c>
      <c r="R387" s="229">
        <f>Q387*H387</f>
        <v>0.128</v>
      </c>
      <c r="S387" s="229">
        <v>0</v>
      </c>
      <c r="T387" s="230">
        <f>S387*H387</f>
        <v>0</v>
      </c>
      <c r="AR387" s="23" t="s">
        <v>359</v>
      </c>
      <c r="AT387" s="23" t="s">
        <v>221</v>
      </c>
      <c r="AU387" s="23" t="s">
        <v>85</v>
      </c>
      <c r="AY387" s="23" t="s">
        <v>163</v>
      </c>
      <c r="BE387" s="231">
        <f>IF(N387="základní",J387,0)</f>
        <v>0</v>
      </c>
      <c r="BF387" s="231">
        <f>IF(N387="snížená",J387,0)</f>
        <v>0</v>
      </c>
      <c r="BG387" s="231">
        <f>IF(N387="zákl. přenesená",J387,0)</f>
        <v>0</v>
      </c>
      <c r="BH387" s="231">
        <f>IF(N387="sníž. přenesená",J387,0)</f>
        <v>0</v>
      </c>
      <c r="BI387" s="231">
        <f>IF(N387="nulová",J387,0)</f>
        <v>0</v>
      </c>
      <c r="BJ387" s="23" t="s">
        <v>170</v>
      </c>
      <c r="BK387" s="231">
        <f>ROUND(I387*H387,2)</f>
        <v>0</v>
      </c>
      <c r="BL387" s="23" t="s">
        <v>262</v>
      </c>
      <c r="BM387" s="23" t="s">
        <v>636</v>
      </c>
    </row>
    <row r="388" spans="2:51" s="11" customFormat="1" ht="13.5">
      <c r="B388" s="235"/>
      <c r="C388" s="236"/>
      <c r="D388" s="232" t="s">
        <v>174</v>
      </c>
      <c r="E388" s="236"/>
      <c r="F388" s="238" t="s">
        <v>637</v>
      </c>
      <c r="G388" s="236"/>
      <c r="H388" s="239">
        <v>0.128</v>
      </c>
      <c r="I388" s="240"/>
      <c r="J388" s="236"/>
      <c r="K388" s="236"/>
      <c r="L388" s="241"/>
      <c r="M388" s="242"/>
      <c r="N388" s="243"/>
      <c r="O388" s="243"/>
      <c r="P388" s="243"/>
      <c r="Q388" s="243"/>
      <c r="R388" s="243"/>
      <c r="S388" s="243"/>
      <c r="T388" s="244"/>
      <c r="AT388" s="245" t="s">
        <v>174</v>
      </c>
      <c r="AU388" s="245" t="s">
        <v>85</v>
      </c>
      <c r="AV388" s="11" t="s">
        <v>85</v>
      </c>
      <c r="AW388" s="11" t="s">
        <v>6</v>
      </c>
      <c r="AX388" s="11" t="s">
        <v>83</v>
      </c>
      <c r="AY388" s="245" t="s">
        <v>163</v>
      </c>
    </row>
    <row r="389" spans="2:65" s="1" customFormat="1" ht="25.5" customHeight="1">
      <c r="B389" s="45"/>
      <c r="C389" s="220" t="s">
        <v>638</v>
      </c>
      <c r="D389" s="220" t="s">
        <v>165</v>
      </c>
      <c r="E389" s="221" t="s">
        <v>639</v>
      </c>
      <c r="F389" s="222" t="s">
        <v>640</v>
      </c>
      <c r="G389" s="223" t="s">
        <v>168</v>
      </c>
      <c r="H389" s="224">
        <v>10.22</v>
      </c>
      <c r="I389" s="225"/>
      <c r="J389" s="226">
        <f>ROUND(I389*H389,2)</f>
        <v>0</v>
      </c>
      <c r="K389" s="222" t="s">
        <v>169</v>
      </c>
      <c r="L389" s="71"/>
      <c r="M389" s="227" t="s">
        <v>21</v>
      </c>
      <c r="N389" s="228" t="s">
        <v>48</v>
      </c>
      <c r="O389" s="46"/>
      <c r="P389" s="229">
        <f>O389*H389</f>
        <v>0</v>
      </c>
      <c r="Q389" s="229">
        <v>0.0004</v>
      </c>
      <c r="R389" s="229">
        <f>Q389*H389</f>
        <v>0.0040880000000000005</v>
      </c>
      <c r="S389" s="229">
        <v>0</v>
      </c>
      <c r="T389" s="230">
        <f>S389*H389</f>
        <v>0</v>
      </c>
      <c r="AR389" s="23" t="s">
        <v>262</v>
      </c>
      <c r="AT389" s="23" t="s">
        <v>165</v>
      </c>
      <c r="AU389" s="23" t="s">
        <v>85</v>
      </c>
      <c r="AY389" s="23" t="s">
        <v>163</v>
      </c>
      <c r="BE389" s="231">
        <f>IF(N389="základní",J389,0)</f>
        <v>0</v>
      </c>
      <c r="BF389" s="231">
        <f>IF(N389="snížená",J389,0)</f>
        <v>0</v>
      </c>
      <c r="BG389" s="231">
        <f>IF(N389="zákl. přenesená",J389,0)</f>
        <v>0</v>
      </c>
      <c r="BH389" s="231">
        <f>IF(N389="sníž. přenesená",J389,0)</f>
        <v>0</v>
      </c>
      <c r="BI389" s="231">
        <f>IF(N389="nulová",J389,0)</f>
        <v>0</v>
      </c>
      <c r="BJ389" s="23" t="s">
        <v>170</v>
      </c>
      <c r="BK389" s="231">
        <f>ROUND(I389*H389,2)</f>
        <v>0</v>
      </c>
      <c r="BL389" s="23" t="s">
        <v>262</v>
      </c>
      <c r="BM389" s="23" t="s">
        <v>641</v>
      </c>
    </row>
    <row r="390" spans="2:47" s="1" customFormat="1" ht="13.5">
      <c r="B390" s="45"/>
      <c r="C390" s="73"/>
      <c r="D390" s="232" t="s">
        <v>172</v>
      </c>
      <c r="E390" s="73"/>
      <c r="F390" s="233" t="s">
        <v>642</v>
      </c>
      <c r="G390" s="73"/>
      <c r="H390" s="73"/>
      <c r="I390" s="190"/>
      <c r="J390" s="73"/>
      <c r="K390" s="73"/>
      <c r="L390" s="71"/>
      <c r="M390" s="234"/>
      <c r="N390" s="46"/>
      <c r="O390" s="46"/>
      <c r="P390" s="46"/>
      <c r="Q390" s="46"/>
      <c r="R390" s="46"/>
      <c r="S390" s="46"/>
      <c r="T390" s="94"/>
      <c r="AT390" s="23" t="s">
        <v>172</v>
      </c>
      <c r="AU390" s="23" t="s">
        <v>85</v>
      </c>
    </row>
    <row r="391" spans="2:51" s="11" customFormat="1" ht="13.5">
      <c r="B391" s="235"/>
      <c r="C391" s="236"/>
      <c r="D391" s="232" t="s">
        <v>174</v>
      </c>
      <c r="E391" s="237" t="s">
        <v>21</v>
      </c>
      <c r="F391" s="238" t="s">
        <v>621</v>
      </c>
      <c r="G391" s="236"/>
      <c r="H391" s="239">
        <v>10.22</v>
      </c>
      <c r="I391" s="240"/>
      <c r="J391" s="236"/>
      <c r="K391" s="236"/>
      <c r="L391" s="241"/>
      <c r="M391" s="242"/>
      <c r="N391" s="243"/>
      <c r="O391" s="243"/>
      <c r="P391" s="243"/>
      <c r="Q391" s="243"/>
      <c r="R391" s="243"/>
      <c r="S391" s="243"/>
      <c r="T391" s="244"/>
      <c r="AT391" s="245" t="s">
        <v>174</v>
      </c>
      <c r="AU391" s="245" t="s">
        <v>85</v>
      </c>
      <c r="AV391" s="11" t="s">
        <v>85</v>
      </c>
      <c r="AW391" s="11" t="s">
        <v>38</v>
      </c>
      <c r="AX391" s="11" t="s">
        <v>83</v>
      </c>
      <c r="AY391" s="245" t="s">
        <v>163</v>
      </c>
    </row>
    <row r="392" spans="2:65" s="1" customFormat="1" ht="16.5" customHeight="1">
      <c r="B392" s="45"/>
      <c r="C392" s="257" t="s">
        <v>643</v>
      </c>
      <c r="D392" s="257" t="s">
        <v>221</v>
      </c>
      <c r="E392" s="258" t="s">
        <v>644</v>
      </c>
      <c r="F392" s="259" t="s">
        <v>645</v>
      </c>
      <c r="G392" s="260" t="s">
        <v>168</v>
      </c>
      <c r="H392" s="261">
        <v>11.753</v>
      </c>
      <c r="I392" s="262"/>
      <c r="J392" s="263">
        <f>ROUND(I392*H392,2)</f>
        <v>0</v>
      </c>
      <c r="K392" s="259" t="s">
        <v>169</v>
      </c>
      <c r="L392" s="264"/>
      <c r="M392" s="265" t="s">
        <v>21</v>
      </c>
      <c r="N392" s="266" t="s">
        <v>48</v>
      </c>
      <c r="O392" s="46"/>
      <c r="P392" s="229">
        <f>O392*H392</f>
        <v>0</v>
      </c>
      <c r="Q392" s="229">
        <v>0.0044</v>
      </c>
      <c r="R392" s="229">
        <f>Q392*H392</f>
        <v>0.0517132</v>
      </c>
      <c r="S392" s="229">
        <v>0</v>
      </c>
      <c r="T392" s="230">
        <f>S392*H392</f>
        <v>0</v>
      </c>
      <c r="AR392" s="23" t="s">
        <v>359</v>
      </c>
      <c r="AT392" s="23" t="s">
        <v>221</v>
      </c>
      <c r="AU392" s="23" t="s">
        <v>85</v>
      </c>
      <c r="AY392" s="23" t="s">
        <v>163</v>
      </c>
      <c r="BE392" s="231">
        <f>IF(N392="základní",J392,0)</f>
        <v>0</v>
      </c>
      <c r="BF392" s="231">
        <f>IF(N392="snížená",J392,0)</f>
        <v>0</v>
      </c>
      <c r="BG392" s="231">
        <f>IF(N392="zákl. přenesená",J392,0)</f>
        <v>0</v>
      </c>
      <c r="BH392" s="231">
        <f>IF(N392="sníž. přenesená",J392,0)</f>
        <v>0</v>
      </c>
      <c r="BI392" s="231">
        <f>IF(N392="nulová",J392,0)</f>
        <v>0</v>
      </c>
      <c r="BJ392" s="23" t="s">
        <v>170</v>
      </c>
      <c r="BK392" s="231">
        <f>ROUND(I392*H392,2)</f>
        <v>0</v>
      </c>
      <c r="BL392" s="23" t="s">
        <v>262</v>
      </c>
      <c r="BM392" s="23" t="s">
        <v>646</v>
      </c>
    </row>
    <row r="393" spans="2:51" s="11" customFormat="1" ht="13.5">
      <c r="B393" s="235"/>
      <c r="C393" s="236"/>
      <c r="D393" s="232" t="s">
        <v>174</v>
      </c>
      <c r="E393" s="236"/>
      <c r="F393" s="238" t="s">
        <v>647</v>
      </c>
      <c r="G393" s="236"/>
      <c r="H393" s="239">
        <v>11.753</v>
      </c>
      <c r="I393" s="240"/>
      <c r="J393" s="236"/>
      <c r="K393" s="236"/>
      <c r="L393" s="241"/>
      <c r="M393" s="242"/>
      <c r="N393" s="243"/>
      <c r="O393" s="243"/>
      <c r="P393" s="243"/>
      <c r="Q393" s="243"/>
      <c r="R393" s="243"/>
      <c r="S393" s="243"/>
      <c r="T393" s="244"/>
      <c r="AT393" s="245" t="s">
        <v>174</v>
      </c>
      <c r="AU393" s="245" t="s">
        <v>85</v>
      </c>
      <c r="AV393" s="11" t="s">
        <v>85</v>
      </c>
      <c r="AW393" s="11" t="s">
        <v>6</v>
      </c>
      <c r="AX393" s="11" t="s">
        <v>83</v>
      </c>
      <c r="AY393" s="245" t="s">
        <v>163</v>
      </c>
    </row>
    <row r="394" spans="2:65" s="1" customFormat="1" ht="25.5" customHeight="1">
      <c r="B394" s="45"/>
      <c r="C394" s="220" t="s">
        <v>648</v>
      </c>
      <c r="D394" s="220" t="s">
        <v>165</v>
      </c>
      <c r="E394" s="221" t="s">
        <v>649</v>
      </c>
      <c r="F394" s="222" t="s">
        <v>650</v>
      </c>
      <c r="G394" s="223" t="s">
        <v>168</v>
      </c>
      <c r="H394" s="224">
        <v>364.348</v>
      </c>
      <c r="I394" s="225"/>
      <c r="J394" s="226">
        <f>ROUND(I394*H394,2)</f>
        <v>0</v>
      </c>
      <c r="K394" s="222" t="s">
        <v>169</v>
      </c>
      <c r="L394" s="71"/>
      <c r="M394" s="227" t="s">
        <v>21</v>
      </c>
      <c r="N394" s="228" t="s">
        <v>48</v>
      </c>
      <c r="O394" s="46"/>
      <c r="P394" s="229">
        <f>O394*H394</f>
        <v>0</v>
      </c>
      <c r="Q394" s="229">
        <v>0.0004</v>
      </c>
      <c r="R394" s="229">
        <f>Q394*H394</f>
        <v>0.1457392</v>
      </c>
      <c r="S394" s="229">
        <v>0</v>
      </c>
      <c r="T394" s="230">
        <f>S394*H394</f>
        <v>0</v>
      </c>
      <c r="AR394" s="23" t="s">
        <v>262</v>
      </c>
      <c r="AT394" s="23" t="s">
        <v>165</v>
      </c>
      <c r="AU394" s="23" t="s">
        <v>85</v>
      </c>
      <c r="AY394" s="23" t="s">
        <v>163</v>
      </c>
      <c r="BE394" s="231">
        <f>IF(N394="základní",J394,0)</f>
        <v>0</v>
      </c>
      <c r="BF394" s="231">
        <f>IF(N394="snížená",J394,0)</f>
        <v>0</v>
      </c>
      <c r="BG394" s="231">
        <f>IF(N394="zákl. přenesená",J394,0)</f>
        <v>0</v>
      </c>
      <c r="BH394" s="231">
        <f>IF(N394="sníž. přenesená",J394,0)</f>
        <v>0</v>
      </c>
      <c r="BI394" s="231">
        <f>IF(N394="nulová",J394,0)</f>
        <v>0</v>
      </c>
      <c r="BJ394" s="23" t="s">
        <v>170</v>
      </c>
      <c r="BK394" s="231">
        <f>ROUND(I394*H394,2)</f>
        <v>0</v>
      </c>
      <c r="BL394" s="23" t="s">
        <v>262</v>
      </c>
      <c r="BM394" s="23" t="s">
        <v>651</v>
      </c>
    </row>
    <row r="395" spans="2:47" s="1" customFormat="1" ht="13.5">
      <c r="B395" s="45"/>
      <c r="C395" s="73"/>
      <c r="D395" s="232" t="s">
        <v>172</v>
      </c>
      <c r="E395" s="73"/>
      <c r="F395" s="233" t="s">
        <v>642</v>
      </c>
      <c r="G395" s="73"/>
      <c r="H395" s="73"/>
      <c r="I395" s="190"/>
      <c r="J395" s="73"/>
      <c r="K395" s="73"/>
      <c r="L395" s="71"/>
      <c r="M395" s="234"/>
      <c r="N395" s="46"/>
      <c r="O395" s="46"/>
      <c r="P395" s="46"/>
      <c r="Q395" s="46"/>
      <c r="R395" s="46"/>
      <c r="S395" s="46"/>
      <c r="T395" s="94"/>
      <c r="AT395" s="23" t="s">
        <v>172</v>
      </c>
      <c r="AU395" s="23" t="s">
        <v>85</v>
      </c>
    </row>
    <row r="396" spans="2:51" s="11" customFormat="1" ht="13.5">
      <c r="B396" s="235"/>
      <c r="C396" s="236"/>
      <c r="D396" s="232" t="s">
        <v>174</v>
      </c>
      <c r="E396" s="237" t="s">
        <v>21</v>
      </c>
      <c r="F396" s="238" t="s">
        <v>631</v>
      </c>
      <c r="G396" s="236"/>
      <c r="H396" s="239">
        <v>214.514</v>
      </c>
      <c r="I396" s="240"/>
      <c r="J396" s="236"/>
      <c r="K396" s="236"/>
      <c r="L396" s="241"/>
      <c r="M396" s="242"/>
      <c r="N396" s="243"/>
      <c r="O396" s="243"/>
      <c r="P396" s="243"/>
      <c r="Q396" s="243"/>
      <c r="R396" s="243"/>
      <c r="S396" s="243"/>
      <c r="T396" s="244"/>
      <c r="AT396" s="245" t="s">
        <v>174</v>
      </c>
      <c r="AU396" s="245" t="s">
        <v>85</v>
      </c>
      <c r="AV396" s="11" t="s">
        <v>85</v>
      </c>
      <c r="AW396" s="11" t="s">
        <v>38</v>
      </c>
      <c r="AX396" s="11" t="s">
        <v>75</v>
      </c>
      <c r="AY396" s="245" t="s">
        <v>163</v>
      </c>
    </row>
    <row r="397" spans="2:51" s="11" customFormat="1" ht="13.5">
      <c r="B397" s="235"/>
      <c r="C397" s="236"/>
      <c r="D397" s="232" t="s">
        <v>174</v>
      </c>
      <c r="E397" s="237" t="s">
        <v>21</v>
      </c>
      <c r="F397" s="238" t="s">
        <v>632</v>
      </c>
      <c r="G397" s="236"/>
      <c r="H397" s="239">
        <v>60.865</v>
      </c>
      <c r="I397" s="240"/>
      <c r="J397" s="236"/>
      <c r="K397" s="236"/>
      <c r="L397" s="241"/>
      <c r="M397" s="242"/>
      <c r="N397" s="243"/>
      <c r="O397" s="243"/>
      <c r="P397" s="243"/>
      <c r="Q397" s="243"/>
      <c r="R397" s="243"/>
      <c r="S397" s="243"/>
      <c r="T397" s="244"/>
      <c r="AT397" s="245" t="s">
        <v>174</v>
      </c>
      <c r="AU397" s="245" t="s">
        <v>85</v>
      </c>
      <c r="AV397" s="11" t="s">
        <v>85</v>
      </c>
      <c r="AW397" s="11" t="s">
        <v>38</v>
      </c>
      <c r="AX397" s="11" t="s">
        <v>75</v>
      </c>
      <c r="AY397" s="245" t="s">
        <v>163</v>
      </c>
    </row>
    <row r="398" spans="2:51" s="11" customFormat="1" ht="13.5">
      <c r="B398" s="235"/>
      <c r="C398" s="236"/>
      <c r="D398" s="232" t="s">
        <v>174</v>
      </c>
      <c r="E398" s="237" t="s">
        <v>21</v>
      </c>
      <c r="F398" s="238" t="s">
        <v>633</v>
      </c>
      <c r="G398" s="236"/>
      <c r="H398" s="239">
        <v>77.959</v>
      </c>
      <c r="I398" s="240"/>
      <c r="J398" s="236"/>
      <c r="K398" s="236"/>
      <c r="L398" s="241"/>
      <c r="M398" s="242"/>
      <c r="N398" s="243"/>
      <c r="O398" s="243"/>
      <c r="P398" s="243"/>
      <c r="Q398" s="243"/>
      <c r="R398" s="243"/>
      <c r="S398" s="243"/>
      <c r="T398" s="244"/>
      <c r="AT398" s="245" t="s">
        <v>174</v>
      </c>
      <c r="AU398" s="245" t="s">
        <v>85</v>
      </c>
      <c r="AV398" s="11" t="s">
        <v>85</v>
      </c>
      <c r="AW398" s="11" t="s">
        <v>38</v>
      </c>
      <c r="AX398" s="11" t="s">
        <v>75</v>
      </c>
      <c r="AY398" s="245" t="s">
        <v>163</v>
      </c>
    </row>
    <row r="399" spans="2:51" s="11" customFormat="1" ht="13.5">
      <c r="B399" s="235"/>
      <c r="C399" s="236"/>
      <c r="D399" s="232" t="s">
        <v>174</v>
      </c>
      <c r="E399" s="237" t="s">
        <v>21</v>
      </c>
      <c r="F399" s="238" t="s">
        <v>634</v>
      </c>
      <c r="G399" s="236"/>
      <c r="H399" s="239">
        <v>11.01</v>
      </c>
      <c r="I399" s="240"/>
      <c r="J399" s="236"/>
      <c r="K399" s="236"/>
      <c r="L399" s="241"/>
      <c r="M399" s="242"/>
      <c r="N399" s="243"/>
      <c r="O399" s="243"/>
      <c r="P399" s="243"/>
      <c r="Q399" s="243"/>
      <c r="R399" s="243"/>
      <c r="S399" s="243"/>
      <c r="T399" s="244"/>
      <c r="AT399" s="245" t="s">
        <v>174</v>
      </c>
      <c r="AU399" s="245" t="s">
        <v>85</v>
      </c>
      <c r="AV399" s="11" t="s">
        <v>85</v>
      </c>
      <c r="AW399" s="11" t="s">
        <v>38</v>
      </c>
      <c r="AX399" s="11" t="s">
        <v>75</v>
      </c>
      <c r="AY399" s="245" t="s">
        <v>163</v>
      </c>
    </row>
    <row r="400" spans="2:51" s="12" customFormat="1" ht="13.5">
      <c r="B400" s="246"/>
      <c r="C400" s="247"/>
      <c r="D400" s="232" t="s">
        <v>174</v>
      </c>
      <c r="E400" s="248" t="s">
        <v>21</v>
      </c>
      <c r="F400" s="249" t="s">
        <v>194</v>
      </c>
      <c r="G400" s="247"/>
      <c r="H400" s="250">
        <v>364.348</v>
      </c>
      <c r="I400" s="251"/>
      <c r="J400" s="247"/>
      <c r="K400" s="247"/>
      <c r="L400" s="252"/>
      <c r="M400" s="253"/>
      <c r="N400" s="254"/>
      <c r="O400" s="254"/>
      <c r="P400" s="254"/>
      <c r="Q400" s="254"/>
      <c r="R400" s="254"/>
      <c r="S400" s="254"/>
      <c r="T400" s="255"/>
      <c r="AT400" s="256" t="s">
        <v>174</v>
      </c>
      <c r="AU400" s="256" t="s">
        <v>85</v>
      </c>
      <c r="AV400" s="12" t="s">
        <v>170</v>
      </c>
      <c r="AW400" s="12" t="s">
        <v>38</v>
      </c>
      <c r="AX400" s="12" t="s">
        <v>83</v>
      </c>
      <c r="AY400" s="256" t="s">
        <v>163</v>
      </c>
    </row>
    <row r="401" spans="2:65" s="1" customFormat="1" ht="16.5" customHeight="1">
      <c r="B401" s="45"/>
      <c r="C401" s="257" t="s">
        <v>652</v>
      </c>
      <c r="D401" s="257" t="s">
        <v>221</v>
      </c>
      <c r="E401" s="258" t="s">
        <v>644</v>
      </c>
      <c r="F401" s="259" t="s">
        <v>645</v>
      </c>
      <c r="G401" s="260" t="s">
        <v>168</v>
      </c>
      <c r="H401" s="261">
        <v>437.218</v>
      </c>
      <c r="I401" s="262"/>
      <c r="J401" s="263">
        <f>ROUND(I401*H401,2)</f>
        <v>0</v>
      </c>
      <c r="K401" s="259" t="s">
        <v>169</v>
      </c>
      <c r="L401" s="264"/>
      <c r="M401" s="265" t="s">
        <v>21</v>
      </c>
      <c r="N401" s="266" t="s">
        <v>48</v>
      </c>
      <c r="O401" s="46"/>
      <c r="P401" s="229">
        <f>O401*H401</f>
        <v>0</v>
      </c>
      <c r="Q401" s="229">
        <v>0.0044</v>
      </c>
      <c r="R401" s="229">
        <f>Q401*H401</f>
        <v>1.9237592000000001</v>
      </c>
      <c r="S401" s="229">
        <v>0</v>
      </c>
      <c r="T401" s="230">
        <f>S401*H401</f>
        <v>0</v>
      </c>
      <c r="AR401" s="23" t="s">
        <v>359</v>
      </c>
      <c r="AT401" s="23" t="s">
        <v>221</v>
      </c>
      <c r="AU401" s="23" t="s">
        <v>85</v>
      </c>
      <c r="AY401" s="23" t="s">
        <v>163</v>
      </c>
      <c r="BE401" s="231">
        <f>IF(N401="základní",J401,0)</f>
        <v>0</v>
      </c>
      <c r="BF401" s="231">
        <f>IF(N401="snížená",J401,0)</f>
        <v>0</v>
      </c>
      <c r="BG401" s="231">
        <f>IF(N401="zákl. přenesená",J401,0)</f>
        <v>0</v>
      </c>
      <c r="BH401" s="231">
        <f>IF(N401="sníž. přenesená",J401,0)</f>
        <v>0</v>
      </c>
      <c r="BI401" s="231">
        <f>IF(N401="nulová",J401,0)</f>
        <v>0</v>
      </c>
      <c r="BJ401" s="23" t="s">
        <v>170</v>
      </c>
      <c r="BK401" s="231">
        <f>ROUND(I401*H401,2)</f>
        <v>0</v>
      </c>
      <c r="BL401" s="23" t="s">
        <v>262</v>
      </c>
      <c r="BM401" s="23" t="s">
        <v>653</v>
      </c>
    </row>
    <row r="402" spans="2:51" s="11" customFormat="1" ht="13.5">
      <c r="B402" s="235"/>
      <c r="C402" s="236"/>
      <c r="D402" s="232" t="s">
        <v>174</v>
      </c>
      <c r="E402" s="236"/>
      <c r="F402" s="238" t="s">
        <v>654</v>
      </c>
      <c r="G402" s="236"/>
      <c r="H402" s="239">
        <v>437.218</v>
      </c>
      <c r="I402" s="240"/>
      <c r="J402" s="236"/>
      <c r="K402" s="236"/>
      <c r="L402" s="241"/>
      <c r="M402" s="242"/>
      <c r="N402" s="243"/>
      <c r="O402" s="243"/>
      <c r="P402" s="243"/>
      <c r="Q402" s="243"/>
      <c r="R402" s="243"/>
      <c r="S402" s="243"/>
      <c r="T402" s="244"/>
      <c r="AT402" s="245" t="s">
        <v>174</v>
      </c>
      <c r="AU402" s="245" t="s">
        <v>85</v>
      </c>
      <c r="AV402" s="11" t="s">
        <v>85</v>
      </c>
      <c r="AW402" s="11" t="s">
        <v>6</v>
      </c>
      <c r="AX402" s="11" t="s">
        <v>83</v>
      </c>
      <c r="AY402" s="245" t="s">
        <v>163</v>
      </c>
    </row>
    <row r="403" spans="2:65" s="1" customFormat="1" ht="38.25" customHeight="1">
      <c r="B403" s="45"/>
      <c r="C403" s="220" t="s">
        <v>655</v>
      </c>
      <c r="D403" s="220" t="s">
        <v>165</v>
      </c>
      <c r="E403" s="221" t="s">
        <v>656</v>
      </c>
      <c r="F403" s="222" t="s">
        <v>657</v>
      </c>
      <c r="G403" s="223" t="s">
        <v>168</v>
      </c>
      <c r="H403" s="224">
        <v>200.392</v>
      </c>
      <c r="I403" s="225"/>
      <c r="J403" s="226">
        <f>ROUND(I403*H403,2)</f>
        <v>0</v>
      </c>
      <c r="K403" s="222" t="s">
        <v>169</v>
      </c>
      <c r="L403" s="71"/>
      <c r="M403" s="227" t="s">
        <v>21</v>
      </c>
      <c r="N403" s="228" t="s">
        <v>48</v>
      </c>
      <c r="O403" s="46"/>
      <c r="P403" s="229">
        <f>O403*H403</f>
        <v>0</v>
      </c>
      <c r="Q403" s="229">
        <v>0.00079</v>
      </c>
      <c r="R403" s="229">
        <f>Q403*H403</f>
        <v>0.15830968</v>
      </c>
      <c r="S403" s="229">
        <v>0</v>
      </c>
      <c r="T403" s="230">
        <f>S403*H403</f>
        <v>0</v>
      </c>
      <c r="AR403" s="23" t="s">
        <v>262</v>
      </c>
      <c r="AT403" s="23" t="s">
        <v>165</v>
      </c>
      <c r="AU403" s="23" t="s">
        <v>85</v>
      </c>
      <c r="AY403" s="23" t="s">
        <v>163</v>
      </c>
      <c r="BE403" s="231">
        <f>IF(N403="základní",J403,0)</f>
        <v>0</v>
      </c>
      <c r="BF403" s="231">
        <f>IF(N403="snížená",J403,0)</f>
        <v>0</v>
      </c>
      <c r="BG403" s="231">
        <f>IF(N403="zákl. přenesená",J403,0)</f>
        <v>0</v>
      </c>
      <c r="BH403" s="231">
        <f>IF(N403="sníž. přenesená",J403,0)</f>
        <v>0</v>
      </c>
      <c r="BI403" s="231">
        <f>IF(N403="nulová",J403,0)</f>
        <v>0</v>
      </c>
      <c r="BJ403" s="23" t="s">
        <v>170</v>
      </c>
      <c r="BK403" s="231">
        <f>ROUND(I403*H403,2)</f>
        <v>0</v>
      </c>
      <c r="BL403" s="23" t="s">
        <v>262</v>
      </c>
      <c r="BM403" s="23" t="s">
        <v>658</v>
      </c>
    </row>
    <row r="404" spans="2:51" s="11" customFormat="1" ht="13.5">
      <c r="B404" s="235"/>
      <c r="C404" s="236"/>
      <c r="D404" s="232" t="s">
        <v>174</v>
      </c>
      <c r="E404" s="237" t="s">
        <v>21</v>
      </c>
      <c r="F404" s="238" t="s">
        <v>659</v>
      </c>
      <c r="G404" s="236"/>
      <c r="H404" s="239">
        <v>117.983</v>
      </c>
      <c r="I404" s="240"/>
      <c r="J404" s="236"/>
      <c r="K404" s="236"/>
      <c r="L404" s="241"/>
      <c r="M404" s="242"/>
      <c r="N404" s="243"/>
      <c r="O404" s="243"/>
      <c r="P404" s="243"/>
      <c r="Q404" s="243"/>
      <c r="R404" s="243"/>
      <c r="S404" s="243"/>
      <c r="T404" s="244"/>
      <c r="AT404" s="245" t="s">
        <v>174</v>
      </c>
      <c r="AU404" s="245" t="s">
        <v>85</v>
      </c>
      <c r="AV404" s="11" t="s">
        <v>85</v>
      </c>
      <c r="AW404" s="11" t="s">
        <v>38</v>
      </c>
      <c r="AX404" s="11" t="s">
        <v>75</v>
      </c>
      <c r="AY404" s="245" t="s">
        <v>163</v>
      </c>
    </row>
    <row r="405" spans="2:51" s="11" customFormat="1" ht="13.5">
      <c r="B405" s="235"/>
      <c r="C405" s="236"/>
      <c r="D405" s="232" t="s">
        <v>174</v>
      </c>
      <c r="E405" s="237" t="s">
        <v>21</v>
      </c>
      <c r="F405" s="238" t="s">
        <v>660</v>
      </c>
      <c r="G405" s="236"/>
      <c r="H405" s="239">
        <v>33.476</v>
      </c>
      <c r="I405" s="240"/>
      <c r="J405" s="236"/>
      <c r="K405" s="236"/>
      <c r="L405" s="241"/>
      <c r="M405" s="242"/>
      <c r="N405" s="243"/>
      <c r="O405" s="243"/>
      <c r="P405" s="243"/>
      <c r="Q405" s="243"/>
      <c r="R405" s="243"/>
      <c r="S405" s="243"/>
      <c r="T405" s="244"/>
      <c r="AT405" s="245" t="s">
        <v>174</v>
      </c>
      <c r="AU405" s="245" t="s">
        <v>85</v>
      </c>
      <c r="AV405" s="11" t="s">
        <v>85</v>
      </c>
      <c r="AW405" s="11" t="s">
        <v>38</v>
      </c>
      <c r="AX405" s="11" t="s">
        <v>75</v>
      </c>
      <c r="AY405" s="245" t="s">
        <v>163</v>
      </c>
    </row>
    <row r="406" spans="2:51" s="11" customFormat="1" ht="13.5">
      <c r="B406" s="235"/>
      <c r="C406" s="236"/>
      <c r="D406" s="232" t="s">
        <v>174</v>
      </c>
      <c r="E406" s="237" t="s">
        <v>21</v>
      </c>
      <c r="F406" s="238" t="s">
        <v>661</v>
      </c>
      <c r="G406" s="236"/>
      <c r="H406" s="239">
        <v>42.877</v>
      </c>
      <c r="I406" s="240"/>
      <c r="J406" s="236"/>
      <c r="K406" s="236"/>
      <c r="L406" s="241"/>
      <c r="M406" s="242"/>
      <c r="N406" s="243"/>
      <c r="O406" s="243"/>
      <c r="P406" s="243"/>
      <c r="Q406" s="243"/>
      <c r="R406" s="243"/>
      <c r="S406" s="243"/>
      <c r="T406" s="244"/>
      <c r="AT406" s="245" t="s">
        <v>174</v>
      </c>
      <c r="AU406" s="245" t="s">
        <v>85</v>
      </c>
      <c r="AV406" s="11" t="s">
        <v>85</v>
      </c>
      <c r="AW406" s="11" t="s">
        <v>38</v>
      </c>
      <c r="AX406" s="11" t="s">
        <v>75</v>
      </c>
      <c r="AY406" s="245" t="s">
        <v>163</v>
      </c>
    </row>
    <row r="407" spans="2:51" s="11" customFormat="1" ht="13.5">
      <c r="B407" s="235"/>
      <c r="C407" s="236"/>
      <c r="D407" s="232" t="s">
        <v>174</v>
      </c>
      <c r="E407" s="237" t="s">
        <v>21</v>
      </c>
      <c r="F407" s="238" t="s">
        <v>662</v>
      </c>
      <c r="G407" s="236"/>
      <c r="H407" s="239">
        <v>6.056</v>
      </c>
      <c r="I407" s="240"/>
      <c r="J407" s="236"/>
      <c r="K407" s="236"/>
      <c r="L407" s="241"/>
      <c r="M407" s="242"/>
      <c r="N407" s="243"/>
      <c r="O407" s="243"/>
      <c r="P407" s="243"/>
      <c r="Q407" s="243"/>
      <c r="R407" s="243"/>
      <c r="S407" s="243"/>
      <c r="T407" s="244"/>
      <c r="AT407" s="245" t="s">
        <v>174</v>
      </c>
      <c r="AU407" s="245" t="s">
        <v>85</v>
      </c>
      <c r="AV407" s="11" t="s">
        <v>85</v>
      </c>
      <c r="AW407" s="11" t="s">
        <v>38</v>
      </c>
      <c r="AX407" s="11" t="s">
        <v>75</v>
      </c>
      <c r="AY407" s="245" t="s">
        <v>163</v>
      </c>
    </row>
    <row r="408" spans="2:51" s="12" customFormat="1" ht="13.5">
      <c r="B408" s="246"/>
      <c r="C408" s="247"/>
      <c r="D408" s="232" t="s">
        <v>174</v>
      </c>
      <c r="E408" s="248" t="s">
        <v>21</v>
      </c>
      <c r="F408" s="249" t="s">
        <v>194</v>
      </c>
      <c r="G408" s="247"/>
      <c r="H408" s="250">
        <v>200.392</v>
      </c>
      <c r="I408" s="251"/>
      <c r="J408" s="247"/>
      <c r="K408" s="247"/>
      <c r="L408" s="252"/>
      <c r="M408" s="253"/>
      <c r="N408" s="254"/>
      <c r="O408" s="254"/>
      <c r="P408" s="254"/>
      <c r="Q408" s="254"/>
      <c r="R408" s="254"/>
      <c r="S408" s="254"/>
      <c r="T408" s="255"/>
      <c r="AT408" s="256" t="s">
        <v>174</v>
      </c>
      <c r="AU408" s="256" t="s">
        <v>85</v>
      </c>
      <c r="AV408" s="12" t="s">
        <v>170</v>
      </c>
      <c r="AW408" s="12" t="s">
        <v>38</v>
      </c>
      <c r="AX408" s="12" t="s">
        <v>83</v>
      </c>
      <c r="AY408" s="256" t="s">
        <v>163</v>
      </c>
    </row>
    <row r="409" spans="2:65" s="1" customFormat="1" ht="25.5" customHeight="1">
      <c r="B409" s="45"/>
      <c r="C409" s="220" t="s">
        <v>663</v>
      </c>
      <c r="D409" s="220" t="s">
        <v>165</v>
      </c>
      <c r="E409" s="221" t="s">
        <v>664</v>
      </c>
      <c r="F409" s="222" t="s">
        <v>665</v>
      </c>
      <c r="G409" s="223" t="s">
        <v>183</v>
      </c>
      <c r="H409" s="224">
        <v>66.33</v>
      </c>
      <c r="I409" s="225"/>
      <c r="J409" s="226">
        <f>ROUND(I409*H409,2)</f>
        <v>0</v>
      </c>
      <c r="K409" s="222" t="s">
        <v>169</v>
      </c>
      <c r="L409" s="71"/>
      <c r="M409" s="227" t="s">
        <v>21</v>
      </c>
      <c r="N409" s="228" t="s">
        <v>48</v>
      </c>
      <c r="O409" s="46"/>
      <c r="P409" s="229">
        <f>O409*H409</f>
        <v>0</v>
      </c>
      <c r="Q409" s="229">
        <v>0.00026</v>
      </c>
      <c r="R409" s="229">
        <f>Q409*H409</f>
        <v>0.0172458</v>
      </c>
      <c r="S409" s="229">
        <v>0</v>
      </c>
      <c r="T409" s="230">
        <f>S409*H409</f>
        <v>0</v>
      </c>
      <c r="AR409" s="23" t="s">
        <v>262</v>
      </c>
      <c r="AT409" s="23" t="s">
        <v>165</v>
      </c>
      <c r="AU409" s="23" t="s">
        <v>85</v>
      </c>
      <c r="AY409" s="23" t="s">
        <v>163</v>
      </c>
      <c r="BE409" s="231">
        <f>IF(N409="základní",J409,0)</f>
        <v>0</v>
      </c>
      <c r="BF409" s="231">
        <f>IF(N409="snížená",J409,0)</f>
        <v>0</v>
      </c>
      <c r="BG409" s="231">
        <f>IF(N409="zákl. přenesená",J409,0)</f>
        <v>0</v>
      </c>
      <c r="BH409" s="231">
        <f>IF(N409="sníž. přenesená",J409,0)</f>
        <v>0</v>
      </c>
      <c r="BI409" s="231">
        <f>IF(N409="nulová",J409,0)</f>
        <v>0</v>
      </c>
      <c r="BJ409" s="23" t="s">
        <v>170</v>
      </c>
      <c r="BK409" s="231">
        <f>ROUND(I409*H409,2)</f>
        <v>0</v>
      </c>
      <c r="BL409" s="23" t="s">
        <v>262</v>
      </c>
      <c r="BM409" s="23" t="s">
        <v>666</v>
      </c>
    </row>
    <row r="410" spans="2:51" s="11" customFormat="1" ht="13.5">
      <c r="B410" s="235"/>
      <c r="C410" s="236"/>
      <c r="D410" s="232" t="s">
        <v>174</v>
      </c>
      <c r="E410" s="237" t="s">
        <v>21</v>
      </c>
      <c r="F410" s="238" t="s">
        <v>667</v>
      </c>
      <c r="G410" s="236"/>
      <c r="H410" s="239">
        <v>66.33</v>
      </c>
      <c r="I410" s="240"/>
      <c r="J410" s="236"/>
      <c r="K410" s="236"/>
      <c r="L410" s="241"/>
      <c r="M410" s="242"/>
      <c r="N410" s="243"/>
      <c r="O410" s="243"/>
      <c r="P410" s="243"/>
      <c r="Q410" s="243"/>
      <c r="R410" s="243"/>
      <c r="S410" s="243"/>
      <c r="T410" s="244"/>
      <c r="AT410" s="245" t="s">
        <v>174</v>
      </c>
      <c r="AU410" s="245" t="s">
        <v>85</v>
      </c>
      <c r="AV410" s="11" t="s">
        <v>85</v>
      </c>
      <c r="AW410" s="11" t="s">
        <v>38</v>
      </c>
      <c r="AX410" s="11" t="s">
        <v>83</v>
      </c>
      <c r="AY410" s="245" t="s">
        <v>163</v>
      </c>
    </row>
    <row r="411" spans="2:65" s="1" customFormat="1" ht="38.25" customHeight="1">
      <c r="B411" s="45"/>
      <c r="C411" s="220" t="s">
        <v>668</v>
      </c>
      <c r="D411" s="220" t="s">
        <v>165</v>
      </c>
      <c r="E411" s="221" t="s">
        <v>669</v>
      </c>
      <c r="F411" s="222" t="s">
        <v>670</v>
      </c>
      <c r="G411" s="223" t="s">
        <v>253</v>
      </c>
      <c r="H411" s="224">
        <v>2.432</v>
      </c>
      <c r="I411" s="225"/>
      <c r="J411" s="226">
        <f>ROUND(I411*H411,2)</f>
        <v>0</v>
      </c>
      <c r="K411" s="222" t="s">
        <v>169</v>
      </c>
      <c r="L411" s="71"/>
      <c r="M411" s="227" t="s">
        <v>21</v>
      </c>
      <c r="N411" s="228" t="s">
        <v>48</v>
      </c>
      <c r="O411" s="46"/>
      <c r="P411" s="229">
        <f>O411*H411</f>
        <v>0</v>
      </c>
      <c r="Q411" s="229">
        <v>0</v>
      </c>
      <c r="R411" s="229">
        <f>Q411*H411</f>
        <v>0</v>
      </c>
      <c r="S411" s="229">
        <v>0</v>
      </c>
      <c r="T411" s="230">
        <f>S411*H411</f>
        <v>0</v>
      </c>
      <c r="AR411" s="23" t="s">
        <v>262</v>
      </c>
      <c r="AT411" s="23" t="s">
        <v>165</v>
      </c>
      <c r="AU411" s="23" t="s">
        <v>85</v>
      </c>
      <c r="AY411" s="23" t="s">
        <v>163</v>
      </c>
      <c r="BE411" s="231">
        <f>IF(N411="základní",J411,0)</f>
        <v>0</v>
      </c>
      <c r="BF411" s="231">
        <f>IF(N411="snížená",J411,0)</f>
        <v>0</v>
      </c>
      <c r="BG411" s="231">
        <f>IF(N411="zákl. přenesená",J411,0)</f>
        <v>0</v>
      </c>
      <c r="BH411" s="231">
        <f>IF(N411="sníž. přenesená",J411,0)</f>
        <v>0</v>
      </c>
      <c r="BI411" s="231">
        <f>IF(N411="nulová",J411,0)</f>
        <v>0</v>
      </c>
      <c r="BJ411" s="23" t="s">
        <v>170</v>
      </c>
      <c r="BK411" s="231">
        <f>ROUND(I411*H411,2)</f>
        <v>0</v>
      </c>
      <c r="BL411" s="23" t="s">
        <v>262</v>
      </c>
      <c r="BM411" s="23" t="s">
        <v>671</v>
      </c>
    </row>
    <row r="412" spans="2:47" s="1" customFormat="1" ht="13.5">
      <c r="B412" s="45"/>
      <c r="C412" s="73"/>
      <c r="D412" s="232" t="s">
        <v>172</v>
      </c>
      <c r="E412" s="73"/>
      <c r="F412" s="233" t="s">
        <v>672</v>
      </c>
      <c r="G412" s="73"/>
      <c r="H412" s="73"/>
      <c r="I412" s="190"/>
      <c r="J412" s="73"/>
      <c r="K412" s="73"/>
      <c r="L412" s="71"/>
      <c r="M412" s="234"/>
      <c r="N412" s="46"/>
      <c r="O412" s="46"/>
      <c r="P412" s="46"/>
      <c r="Q412" s="46"/>
      <c r="R412" s="46"/>
      <c r="S412" s="46"/>
      <c r="T412" s="94"/>
      <c r="AT412" s="23" t="s">
        <v>172</v>
      </c>
      <c r="AU412" s="23" t="s">
        <v>85</v>
      </c>
    </row>
    <row r="413" spans="2:63" s="10" customFormat="1" ht="29.85" customHeight="1">
      <c r="B413" s="204"/>
      <c r="C413" s="205"/>
      <c r="D413" s="206" t="s">
        <v>74</v>
      </c>
      <c r="E413" s="218" t="s">
        <v>673</v>
      </c>
      <c r="F413" s="218" t="s">
        <v>674</v>
      </c>
      <c r="G413" s="205"/>
      <c r="H413" s="205"/>
      <c r="I413" s="208"/>
      <c r="J413" s="219">
        <f>BK413</f>
        <v>0</v>
      </c>
      <c r="K413" s="205"/>
      <c r="L413" s="210"/>
      <c r="M413" s="211"/>
      <c r="N413" s="212"/>
      <c r="O413" s="212"/>
      <c r="P413" s="213">
        <f>SUM(P414:P452)</f>
        <v>0</v>
      </c>
      <c r="Q413" s="212"/>
      <c r="R413" s="213">
        <f>SUM(R414:R452)</f>
        <v>4.17065</v>
      </c>
      <c r="S413" s="212"/>
      <c r="T413" s="214">
        <f>SUM(T414:T452)</f>
        <v>1.33323</v>
      </c>
      <c r="AR413" s="215" t="s">
        <v>85</v>
      </c>
      <c r="AT413" s="216" t="s">
        <v>74</v>
      </c>
      <c r="AU413" s="216" t="s">
        <v>83</v>
      </c>
      <c r="AY413" s="215" t="s">
        <v>163</v>
      </c>
      <c r="BK413" s="217">
        <f>SUM(BK414:BK452)</f>
        <v>0</v>
      </c>
    </row>
    <row r="414" spans="2:65" s="1" customFormat="1" ht="25.5" customHeight="1">
      <c r="B414" s="45"/>
      <c r="C414" s="220" t="s">
        <v>675</v>
      </c>
      <c r="D414" s="220" t="s">
        <v>165</v>
      </c>
      <c r="E414" s="221" t="s">
        <v>676</v>
      </c>
      <c r="F414" s="222" t="s">
        <v>677</v>
      </c>
      <c r="G414" s="223" t="s">
        <v>168</v>
      </c>
      <c r="H414" s="224">
        <v>88.882</v>
      </c>
      <c r="I414" s="225"/>
      <c r="J414" s="226">
        <f>ROUND(I414*H414,2)</f>
        <v>0</v>
      </c>
      <c r="K414" s="222" t="s">
        <v>169</v>
      </c>
      <c r="L414" s="71"/>
      <c r="M414" s="227" t="s">
        <v>21</v>
      </c>
      <c r="N414" s="228" t="s">
        <v>48</v>
      </c>
      <c r="O414" s="46"/>
      <c r="P414" s="229">
        <f>O414*H414</f>
        <v>0</v>
      </c>
      <c r="Q414" s="229">
        <v>0</v>
      </c>
      <c r="R414" s="229">
        <f>Q414*H414</f>
        <v>0</v>
      </c>
      <c r="S414" s="229">
        <v>0</v>
      </c>
      <c r="T414" s="230">
        <f>S414*H414</f>
        <v>0</v>
      </c>
      <c r="AR414" s="23" t="s">
        <v>262</v>
      </c>
      <c r="AT414" s="23" t="s">
        <v>165</v>
      </c>
      <c r="AU414" s="23" t="s">
        <v>85</v>
      </c>
      <c r="AY414" s="23" t="s">
        <v>163</v>
      </c>
      <c r="BE414" s="231">
        <f>IF(N414="základní",J414,0)</f>
        <v>0</v>
      </c>
      <c r="BF414" s="231">
        <f>IF(N414="snížená",J414,0)</f>
        <v>0</v>
      </c>
      <c r="BG414" s="231">
        <f>IF(N414="zákl. přenesená",J414,0)</f>
        <v>0</v>
      </c>
      <c r="BH414" s="231">
        <f>IF(N414="sníž. přenesená",J414,0)</f>
        <v>0</v>
      </c>
      <c r="BI414" s="231">
        <f>IF(N414="nulová",J414,0)</f>
        <v>0</v>
      </c>
      <c r="BJ414" s="23" t="s">
        <v>170</v>
      </c>
      <c r="BK414" s="231">
        <f>ROUND(I414*H414,2)</f>
        <v>0</v>
      </c>
      <c r="BL414" s="23" t="s">
        <v>262</v>
      </c>
      <c r="BM414" s="23" t="s">
        <v>678</v>
      </c>
    </row>
    <row r="415" spans="2:47" s="1" customFormat="1" ht="13.5">
      <c r="B415" s="45"/>
      <c r="C415" s="73"/>
      <c r="D415" s="232" t="s">
        <v>172</v>
      </c>
      <c r="E415" s="73"/>
      <c r="F415" s="233" t="s">
        <v>679</v>
      </c>
      <c r="G415" s="73"/>
      <c r="H415" s="73"/>
      <c r="I415" s="190"/>
      <c r="J415" s="73"/>
      <c r="K415" s="73"/>
      <c r="L415" s="71"/>
      <c r="M415" s="234"/>
      <c r="N415" s="46"/>
      <c r="O415" s="46"/>
      <c r="P415" s="46"/>
      <c r="Q415" s="46"/>
      <c r="R415" s="46"/>
      <c r="S415" s="46"/>
      <c r="T415" s="94"/>
      <c r="AT415" s="23" t="s">
        <v>172</v>
      </c>
      <c r="AU415" s="23" t="s">
        <v>85</v>
      </c>
    </row>
    <row r="416" spans="2:51" s="13" customFormat="1" ht="13.5">
      <c r="B416" s="267"/>
      <c r="C416" s="268"/>
      <c r="D416" s="232" t="s">
        <v>174</v>
      </c>
      <c r="E416" s="269" t="s">
        <v>21</v>
      </c>
      <c r="F416" s="270" t="s">
        <v>680</v>
      </c>
      <c r="G416" s="268"/>
      <c r="H416" s="269" t="s">
        <v>21</v>
      </c>
      <c r="I416" s="271"/>
      <c r="J416" s="268"/>
      <c r="K416" s="268"/>
      <c r="L416" s="272"/>
      <c r="M416" s="273"/>
      <c r="N416" s="274"/>
      <c r="O416" s="274"/>
      <c r="P416" s="274"/>
      <c r="Q416" s="274"/>
      <c r="R416" s="274"/>
      <c r="S416" s="274"/>
      <c r="T416" s="275"/>
      <c r="AT416" s="276" t="s">
        <v>174</v>
      </c>
      <c r="AU416" s="276" t="s">
        <v>85</v>
      </c>
      <c r="AV416" s="13" t="s">
        <v>83</v>
      </c>
      <c r="AW416" s="13" t="s">
        <v>38</v>
      </c>
      <c r="AX416" s="13" t="s">
        <v>75</v>
      </c>
      <c r="AY416" s="276" t="s">
        <v>163</v>
      </c>
    </row>
    <row r="417" spans="2:51" s="11" customFormat="1" ht="13.5">
      <c r="B417" s="235"/>
      <c r="C417" s="236"/>
      <c r="D417" s="232" t="s">
        <v>174</v>
      </c>
      <c r="E417" s="237" t="s">
        <v>21</v>
      </c>
      <c r="F417" s="238" t="s">
        <v>681</v>
      </c>
      <c r="G417" s="236"/>
      <c r="H417" s="239">
        <v>65.925</v>
      </c>
      <c r="I417" s="240"/>
      <c r="J417" s="236"/>
      <c r="K417" s="236"/>
      <c r="L417" s="241"/>
      <c r="M417" s="242"/>
      <c r="N417" s="243"/>
      <c r="O417" s="243"/>
      <c r="P417" s="243"/>
      <c r="Q417" s="243"/>
      <c r="R417" s="243"/>
      <c r="S417" s="243"/>
      <c r="T417" s="244"/>
      <c r="AT417" s="245" t="s">
        <v>174</v>
      </c>
      <c r="AU417" s="245" t="s">
        <v>85</v>
      </c>
      <c r="AV417" s="11" t="s">
        <v>85</v>
      </c>
      <c r="AW417" s="11" t="s">
        <v>38</v>
      </c>
      <c r="AX417" s="11" t="s">
        <v>75</v>
      </c>
      <c r="AY417" s="245" t="s">
        <v>163</v>
      </c>
    </row>
    <row r="418" spans="2:51" s="11" customFormat="1" ht="13.5">
      <c r="B418" s="235"/>
      <c r="C418" s="236"/>
      <c r="D418" s="232" t="s">
        <v>174</v>
      </c>
      <c r="E418" s="237" t="s">
        <v>21</v>
      </c>
      <c r="F418" s="238" t="s">
        <v>682</v>
      </c>
      <c r="G418" s="236"/>
      <c r="H418" s="239">
        <v>20.7</v>
      </c>
      <c r="I418" s="240"/>
      <c r="J418" s="236"/>
      <c r="K418" s="236"/>
      <c r="L418" s="241"/>
      <c r="M418" s="242"/>
      <c r="N418" s="243"/>
      <c r="O418" s="243"/>
      <c r="P418" s="243"/>
      <c r="Q418" s="243"/>
      <c r="R418" s="243"/>
      <c r="S418" s="243"/>
      <c r="T418" s="244"/>
      <c r="AT418" s="245" t="s">
        <v>174</v>
      </c>
      <c r="AU418" s="245" t="s">
        <v>85</v>
      </c>
      <c r="AV418" s="11" t="s">
        <v>85</v>
      </c>
      <c r="AW418" s="11" t="s">
        <v>38</v>
      </c>
      <c r="AX418" s="11" t="s">
        <v>75</v>
      </c>
      <c r="AY418" s="245" t="s">
        <v>163</v>
      </c>
    </row>
    <row r="419" spans="2:51" s="11" customFormat="1" ht="13.5">
      <c r="B419" s="235"/>
      <c r="C419" s="236"/>
      <c r="D419" s="232" t="s">
        <v>174</v>
      </c>
      <c r="E419" s="237" t="s">
        <v>21</v>
      </c>
      <c r="F419" s="238" t="s">
        <v>683</v>
      </c>
      <c r="G419" s="236"/>
      <c r="H419" s="239">
        <v>0.839</v>
      </c>
      <c r="I419" s="240"/>
      <c r="J419" s="236"/>
      <c r="K419" s="236"/>
      <c r="L419" s="241"/>
      <c r="M419" s="242"/>
      <c r="N419" s="243"/>
      <c r="O419" s="243"/>
      <c r="P419" s="243"/>
      <c r="Q419" s="243"/>
      <c r="R419" s="243"/>
      <c r="S419" s="243"/>
      <c r="T419" s="244"/>
      <c r="AT419" s="245" t="s">
        <v>174</v>
      </c>
      <c r="AU419" s="245" t="s">
        <v>85</v>
      </c>
      <c r="AV419" s="11" t="s">
        <v>85</v>
      </c>
      <c r="AW419" s="11" t="s">
        <v>38</v>
      </c>
      <c r="AX419" s="11" t="s">
        <v>75</v>
      </c>
      <c r="AY419" s="245" t="s">
        <v>163</v>
      </c>
    </row>
    <row r="420" spans="2:51" s="11" customFormat="1" ht="13.5">
      <c r="B420" s="235"/>
      <c r="C420" s="236"/>
      <c r="D420" s="232" t="s">
        <v>174</v>
      </c>
      <c r="E420" s="237" t="s">
        <v>21</v>
      </c>
      <c r="F420" s="238" t="s">
        <v>684</v>
      </c>
      <c r="G420" s="236"/>
      <c r="H420" s="239">
        <v>0.664</v>
      </c>
      <c r="I420" s="240"/>
      <c r="J420" s="236"/>
      <c r="K420" s="236"/>
      <c r="L420" s="241"/>
      <c r="M420" s="242"/>
      <c r="N420" s="243"/>
      <c r="O420" s="243"/>
      <c r="P420" s="243"/>
      <c r="Q420" s="243"/>
      <c r="R420" s="243"/>
      <c r="S420" s="243"/>
      <c r="T420" s="244"/>
      <c r="AT420" s="245" t="s">
        <v>174</v>
      </c>
      <c r="AU420" s="245" t="s">
        <v>85</v>
      </c>
      <c r="AV420" s="11" t="s">
        <v>85</v>
      </c>
      <c r="AW420" s="11" t="s">
        <v>38</v>
      </c>
      <c r="AX420" s="11" t="s">
        <v>75</v>
      </c>
      <c r="AY420" s="245" t="s">
        <v>163</v>
      </c>
    </row>
    <row r="421" spans="2:51" s="11" customFormat="1" ht="13.5">
      <c r="B421" s="235"/>
      <c r="C421" s="236"/>
      <c r="D421" s="232" t="s">
        <v>174</v>
      </c>
      <c r="E421" s="237" t="s">
        <v>21</v>
      </c>
      <c r="F421" s="238" t="s">
        <v>685</v>
      </c>
      <c r="G421" s="236"/>
      <c r="H421" s="239">
        <v>0.754</v>
      </c>
      <c r="I421" s="240"/>
      <c r="J421" s="236"/>
      <c r="K421" s="236"/>
      <c r="L421" s="241"/>
      <c r="M421" s="242"/>
      <c r="N421" s="243"/>
      <c r="O421" s="243"/>
      <c r="P421" s="243"/>
      <c r="Q421" s="243"/>
      <c r="R421" s="243"/>
      <c r="S421" s="243"/>
      <c r="T421" s="244"/>
      <c r="AT421" s="245" t="s">
        <v>174</v>
      </c>
      <c r="AU421" s="245" t="s">
        <v>85</v>
      </c>
      <c r="AV421" s="11" t="s">
        <v>85</v>
      </c>
      <c r="AW421" s="11" t="s">
        <v>38</v>
      </c>
      <c r="AX421" s="11" t="s">
        <v>75</v>
      </c>
      <c r="AY421" s="245" t="s">
        <v>163</v>
      </c>
    </row>
    <row r="422" spans="2:51" s="12" customFormat="1" ht="13.5">
      <c r="B422" s="246"/>
      <c r="C422" s="247"/>
      <c r="D422" s="232" t="s">
        <v>174</v>
      </c>
      <c r="E422" s="248" t="s">
        <v>21</v>
      </c>
      <c r="F422" s="249" t="s">
        <v>194</v>
      </c>
      <c r="G422" s="247"/>
      <c r="H422" s="250">
        <v>88.882</v>
      </c>
      <c r="I422" s="251"/>
      <c r="J422" s="247"/>
      <c r="K422" s="247"/>
      <c r="L422" s="252"/>
      <c r="M422" s="253"/>
      <c r="N422" s="254"/>
      <c r="O422" s="254"/>
      <c r="P422" s="254"/>
      <c r="Q422" s="254"/>
      <c r="R422" s="254"/>
      <c r="S422" s="254"/>
      <c r="T422" s="255"/>
      <c r="AT422" s="256" t="s">
        <v>174</v>
      </c>
      <c r="AU422" s="256" t="s">
        <v>85</v>
      </c>
      <c r="AV422" s="12" t="s">
        <v>170</v>
      </c>
      <c r="AW422" s="12" t="s">
        <v>38</v>
      </c>
      <c r="AX422" s="12" t="s">
        <v>83</v>
      </c>
      <c r="AY422" s="256" t="s">
        <v>163</v>
      </c>
    </row>
    <row r="423" spans="2:65" s="1" customFormat="1" ht="25.5" customHeight="1">
      <c r="B423" s="45"/>
      <c r="C423" s="257" t="s">
        <v>686</v>
      </c>
      <c r="D423" s="257" t="s">
        <v>221</v>
      </c>
      <c r="E423" s="258" t="s">
        <v>687</v>
      </c>
      <c r="F423" s="259" t="s">
        <v>688</v>
      </c>
      <c r="G423" s="260" t="s">
        <v>189</v>
      </c>
      <c r="H423" s="261">
        <v>2.453</v>
      </c>
      <c r="I423" s="262"/>
      <c r="J423" s="263">
        <f>ROUND(I423*H423,2)</f>
        <v>0</v>
      </c>
      <c r="K423" s="259" t="s">
        <v>169</v>
      </c>
      <c r="L423" s="264"/>
      <c r="M423" s="265" t="s">
        <v>21</v>
      </c>
      <c r="N423" s="266" t="s">
        <v>48</v>
      </c>
      <c r="O423" s="46"/>
      <c r="P423" s="229">
        <f>O423*H423</f>
        <v>0</v>
      </c>
      <c r="Q423" s="229">
        <v>0.55</v>
      </c>
      <c r="R423" s="229">
        <f>Q423*H423</f>
        <v>1.34915</v>
      </c>
      <c r="S423" s="229">
        <v>0</v>
      </c>
      <c r="T423" s="230">
        <f>S423*H423</f>
        <v>0</v>
      </c>
      <c r="AR423" s="23" t="s">
        <v>359</v>
      </c>
      <c r="AT423" s="23" t="s">
        <v>221</v>
      </c>
      <c r="AU423" s="23" t="s">
        <v>85</v>
      </c>
      <c r="AY423" s="23" t="s">
        <v>163</v>
      </c>
      <c r="BE423" s="231">
        <f>IF(N423="základní",J423,0)</f>
        <v>0</v>
      </c>
      <c r="BF423" s="231">
        <f>IF(N423="snížená",J423,0)</f>
        <v>0</v>
      </c>
      <c r="BG423" s="231">
        <f>IF(N423="zákl. přenesená",J423,0)</f>
        <v>0</v>
      </c>
      <c r="BH423" s="231">
        <f>IF(N423="sníž. přenesená",J423,0)</f>
        <v>0</v>
      </c>
      <c r="BI423" s="231">
        <f>IF(N423="nulová",J423,0)</f>
        <v>0</v>
      </c>
      <c r="BJ423" s="23" t="s">
        <v>170</v>
      </c>
      <c r="BK423" s="231">
        <f>ROUND(I423*H423,2)</f>
        <v>0</v>
      </c>
      <c r="BL423" s="23" t="s">
        <v>262</v>
      </c>
      <c r="BM423" s="23" t="s">
        <v>689</v>
      </c>
    </row>
    <row r="424" spans="2:51" s="11" customFormat="1" ht="13.5">
      <c r="B424" s="235"/>
      <c r="C424" s="236"/>
      <c r="D424" s="232" t="s">
        <v>174</v>
      </c>
      <c r="E424" s="237" t="s">
        <v>21</v>
      </c>
      <c r="F424" s="238" t="s">
        <v>690</v>
      </c>
      <c r="G424" s="236"/>
      <c r="H424" s="239">
        <v>2.453</v>
      </c>
      <c r="I424" s="240"/>
      <c r="J424" s="236"/>
      <c r="K424" s="236"/>
      <c r="L424" s="241"/>
      <c r="M424" s="242"/>
      <c r="N424" s="243"/>
      <c r="O424" s="243"/>
      <c r="P424" s="243"/>
      <c r="Q424" s="243"/>
      <c r="R424" s="243"/>
      <c r="S424" s="243"/>
      <c r="T424" s="244"/>
      <c r="AT424" s="245" t="s">
        <v>174</v>
      </c>
      <c r="AU424" s="245" t="s">
        <v>85</v>
      </c>
      <c r="AV424" s="11" t="s">
        <v>85</v>
      </c>
      <c r="AW424" s="11" t="s">
        <v>38</v>
      </c>
      <c r="AX424" s="11" t="s">
        <v>83</v>
      </c>
      <c r="AY424" s="245" t="s">
        <v>163</v>
      </c>
    </row>
    <row r="425" spans="2:65" s="1" customFormat="1" ht="38.25" customHeight="1">
      <c r="B425" s="45"/>
      <c r="C425" s="220" t="s">
        <v>691</v>
      </c>
      <c r="D425" s="220" t="s">
        <v>165</v>
      </c>
      <c r="E425" s="221" t="s">
        <v>692</v>
      </c>
      <c r="F425" s="222" t="s">
        <v>693</v>
      </c>
      <c r="G425" s="223" t="s">
        <v>168</v>
      </c>
      <c r="H425" s="224">
        <v>88.882</v>
      </c>
      <c r="I425" s="225"/>
      <c r="J425" s="226">
        <f>ROUND(I425*H425,2)</f>
        <v>0</v>
      </c>
      <c r="K425" s="222" t="s">
        <v>169</v>
      </c>
      <c r="L425" s="71"/>
      <c r="M425" s="227" t="s">
        <v>21</v>
      </c>
      <c r="N425" s="228" t="s">
        <v>48</v>
      </c>
      <c r="O425" s="46"/>
      <c r="P425" s="229">
        <f>O425*H425</f>
        <v>0</v>
      </c>
      <c r="Q425" s="229">
        <v>0</v>
      </c>
      <c r="R425" s="229">
        <f>Q425*H425</f>
        <v>0</v>
      </c>
      <c r="S425" s="229">
        <v>0.015</v>
      </c>
      <c r="T425" s="230">
        <f>S425*H425</f>
        <v>1.33323</v>
      </c>
      <c r="AR425" s="23" t="s">
        <v>262</v>
      </c>
      <c r="AT425" s="23" t="s">
        <v>165</v>
      </c>
      <c r="AU425" s="23" t="s">
        <v>85</v>
      </c>
      <c r="AY425" s="23" t="s">
        <v>163</v>
      </c>
      <c r="BE425" s="231">
        <f>IF(N425="základní",J425,0)</f>
        <v>0</v>
      </c>
      <c r="BF425" s="231">
        <f>IF(N425="snížená",J425,0)</f>
        <v>0</v>
      </c>
      <c r="BG425" s="231">
        <f>IF(N425="zákl. přenesená",J425,0)</f>
        <v>0</v>
      </c>
      <c r="BH425" s="231">
        <f>IF(N425="sníž. přenesená",J425,0)</f>
        <v>0</v>
      </c>
      <c r="BI425" s="231">
        <f>IF(N425="nulová",J425,0)</f>
        <v>0</v>
      </c>
      <c r="BJ425" s="23" t="s">
        <v>170</v>
      </c>
      <c r="BK425" s="231">
        <f>ROUND(I425*H425,2)</f>
        <v>0</v>
      </c>
      <c r="BL425" s="23" t="s">
        <v>262</v>
      </c>
      <c r="BM425" s="23" t="s">
        <v>694</v>
      </c>
    </row>
    <row r="426" spans="2:51" s="13" customFormat="1" ht="13.5">
      <c r="B426" s="267"/>
      <c r="C426" s="268"/>
      <c r="D426" s="232" t="s">
        <v>174</v>
      </c>
      <c r="E426" s="269" t="s">
        <v>21</v>
      </c>
      <c r="F426" s="270" t="s">
        <v>680</v>
      </c>
      <c r="G426" s="268"/>
      <c r="H426" s="269" t="s">
        <v>21</v>
      </c>
      <c r="I426" s="271"/>
      <c r="J426" s="268"/>
      <c r="K426" s="268"/>
      <c r="L426" s="272"/>
      <c r="M426" s="273"/>
      <c r="N426" s="274"/>
      <c r="O426" s="274"/>
      <c r="P426" s="274"/>
      <c r="Q426" s="274"/>
      <c r="R426" s="274"/>
      <c r="S426" s="274"/>
      <c r="T426" s="275"/>
      <c r="AT426" s="276" t="s">
        <v>174</v>
      </c>
      <c r="AU426" s="276" t="s">
        <v>85</v>
      </c>
      <c r="AV426" s="13" t="s">
        <v>83</v>
      </c>
      <c r="AW426" s="13" t="s">
        <v>38</v>
      </c>
      <c r="AX426" s="13" t="s">
        <v>75</v>
      </c>
      <c r="AY426" s="276" t="s">
        <v>163</v>
      </c>
    </row>
    <row r="427" spans="2:51" s="11" customFormat="1" ht="13.5">
      <c r="B427" s="235"/>
      <c r="C427" s="236"/>
      <c r="D427" s="232" t="s">
        <v>174</v>
      </c>
      <c r="E427" s="237" t="s">
        <v>21</v>
      </c>
      <c r="F427" s="238" t="s">
        <v>681</v>
      </c>
      <c r="G427" s="236"/>
      <c r="H427" s="239">
        <v>65.925</v>
      </c>
      <c r="I427" s="240"/>
      <c r="J427" s="236"/>
      <c r="K427" s="236"/>
      <c r="L427" s="241"/>
      <c r="M427" s="242"/>
      <c r="N427" s="243"/>
      <c r="O427" s="243"/>
      <c r="P427" s="243"/>
      <c r="Q427" s="243"/>
      <c r="R427" s="243"/>
      <c r="S427" s="243"/>
      <c r="T427" s="244"/>
      <c r="AT427" s="245" t="s">
        <v>174</v>
      </c>
      <c r="AU427" s="245" t="s">
        <v>85</v>
      </c>
      <c r="AV427" s="11" t="s">
        <v>85</v>
      </c>
      <c r="AW427" s="11" t="s">
        <v>38</v>
      </c>
      <c r="AX427" s="11" t="s">
        <v>75</v>
      </c>
      <c r="AY427" s="245" t="s">
        <v>163</v>
      </c>
    </row>
    <row r="428" spans="2:51" s="11" customFormat="1" ht="13.5">
      <c r="B428" s="235"/>
      <c r="C428" s="236"/>
      <c r="D428" s="232" t="s">
        <v>174</v>
      </c>
      <c r="E428" s="237" t="s">
        <v>21</v>
      </c>
      <c r="F428" s="238" t="s">
        <v>682</v>
      </c>
      <c r="G428" s="236"/>
      <c r="H428" s="239">
        <v>20.7</v>
      </c>
      <c r="I428" s="240"/>
      <c r="J428" s="236"/>
      <c r="K428" s="236"/>
      <c r="L428" s="241"/>
      <c r="M428" s="242"/>
      <c r="N428" s="243"/>
      <c r="O428" s="243"/>
      <c r="P428" s="243"/>
      <c r="Q428" s="243"/>
      <c r="R428" s="243"/>
      <c r="S428" s="243"/>
      <c r="T428" s="244"/>
      <c r="AT428" s="245" t="s">
        <v>174</v>
      </c>
      <c r="AU428" s="245" t="s">
        <v>85</v>
      </c>
      <c r="AV428" s="11" t="s">
        <v>85</v>
      </c>
      <c r="AW428" s="11" t="s">
        <v>38</v>
      </c>
      <c r="AX428" s="11" t="s">
        <v>75</v>
      </c>
      <c r="AY428" s="245" t="s">
        <v>163</v>
      </c>
    </row>
    <row r="429" spans="2:51" s="11" customFormat="1" ht="13.5">
      <c r="B429" s="235"/>
      <c r="C429" s="236"/>
      <c r="D429" s="232" t="s">
        <v>174</v>
      </c>
      <c r="E429" s="237" t="s">
        <v>21</v>
      </c>
      <c r="F429" s="238" t="s">
        <v>683</v>
      </c>
      <c r="G429" s="236"/>
      <c r="H429" s="239">
        <v>0.839</v>
      </c>
      <c r="I429" s="240"/>
      <c r="J429" s="236"/>
      <c r="K429" s="236"/>
      <c r="L429" s="241"/>
      <c r="M429" s="242"/>
      <c r="N429" s="243"/>
      <c r="O429" s="243"/>
      <c r="P429" s="243"/>
      <c r="Q429" s="243"/>
      <c r="R429" s="243"/>
      <c r="S429" s="243"/>
      <c r="T429" s="244"/>
      <c r="AT429" s="245" t="s">
        <v>174</v>
      </c>
      <c r="AU429" s="245" t="s">
        <v>85</v>
      </c>
      <c r="AV429" s="11" t="s">
        <v>85</v>
      </c>
      <c r="AW429" s="11" t="s">
        <v>38</v>
      </c>
      <c r="AX429" s="11" t="s">
        <v>75</v>
      </c>
      <c r="AY429" s="245" t="s">
        <v>163</v>
      </c>
    </row>
    <row r="430" spans="2:51" s="11" customFormat="1" ht="13.5">
      <c r="B430" s="235"/>
      <c r="C430" s="236"/>
      <c r="D430" s="232" t="s">
        <v>174</v>
      </c>
      <c r="E430" s="237" t="s">
        <v>21</v>
      </c>
      <c r="F430" s="238" t="s">
        <v>684</v>
      </c>
      <c r="G430" s="236"/>
      <c r="H430" s="239">
        <v>0.664</v>
      </c>
      <c r="I430" s="240"/>
      <c r="J430" s="236"/>
      <c r="K430" s="236"/>
      <c r="L430" s="241"/>
      <c r="M430" s="242"/>
      <c r="N430" s="243"/>
      <c r="O430" s="243"/>
      <c r="P430" s="243"/>
      <c r="Q430" s="243"/>
      <c r="R430" s="243"/>
      <c r="S430" s="243"/>
      <c r="T430" s="244"/>
      <c r="AT430" s="245" t="s">
        <v>174</v>
      </c>
      <c r="AU430" s="245" t="s">
        <v>85</v>
      </c>
      <c r="AV430" s="11" t="s">
        <v>85</v>
      </c>
      <c r="AW430" s="11" t="s">
        <v>38</v>
      </c>
      <c r="AX430" s="11" t="s">
        <v>75</v>
      </c>
      <c r="AY430" s="245" t="s">
        <v>163</v>
      </c>
    </row>
    <row r="431" spans="2:51" s="11" customFormat="1" ht="13.5">
      <c r="B431" s="235"/>
      <c r="C431" s="236"/>
      <c r="D431" s="232" t="s">
        <v>174</v>
      </c>
      <c r="E431" s="237" t="s">
        <v>21</v>
      </c>
      <c r="F431" s="238" t="s">
        <v>685</v>
      </c>
      <c r="G431" s="236"/>
      <c r="H431" s="239">
        <v>0.754</v>
      </c>
      <c r="I431" s="240"/>
      <c r="J431" s="236"/>
      <c r="K431" s="236"/>
      <c r="L431" s="241"/>
      <c r="M431" s="242"/>
      <c r="N431" s="243"/>
      <c r="O431" s="243"/>
      <c r="P431" s="243"/>
      <c r="Q431" s="243"/>
      <c r="R431" s="243"/>
      <c r="S431" s="243"/>
      <c r="T431" s="244"/>
      <c r="AT431" s="245" t="s">
        <v>174</v>
      </c>
      <c r="AU431" s="245" t="s">
        <v>85</v>
      </c>
      <c r="AV431" s="11" t="s">
        <v>85</v>
      </c>
      <c r="AW431" s="11" t="s">
        <v>38</v>
      </c>
      <c r="AX431" s="11" t="s">
        <v>75</v>
      </c>
      <c r="AY431" s="245" t="s">
        <v>163</v>
      </c>
    </row>
    <row r="432" spans="2:51" s="12" customFormat="1" ht="13.5">
      <c r="B432" s="246"/>
      <c r="C432" s="247"/>
      <c r="D432" s="232" t="s">
        <v>174</v>
      </c>
      <c r="E432" s="248" t="s">
        <v>21</v>
      </c>
      <c r="F432" s="249" t="s">
        <v>194</v>
      </c>
      <c r="G432" s="247"/>
      <c r="H432" s="250">
        <v>88.882</v>
      </c>
      <c r="I432" s="251"/>
      <c r="J432" s="247"/>
      <c r="K432" s="247"/>
      <c r="L432" s="252"/>
      <c r="M432" s="253"/>
      <c r="N432" s="254"/>
      <c r="O432" s="254"/>
      <c r="P432" s="254"/>
      <c r="Q432" s="254"/>
      <c r="R432" s="254"/>
      <c r="S432" s="254"/>
      <c r="T432" s="255"/>
      <c r="AT432" s="256" t="s">
        <v>174</v>
      </c>
      <c r="AU432" s="256" t="s">
        <v>85</v>
      </c>
      <c r="AV432" s="12" t="s">
        <v>170</v>
      </c>
      <c r="AW432" s="12" t="s">
        <v>38</v>
      </c>
      <c r="AX432" s="12" t="s">
        <v>83</v>
      </c>
      <c r="AY432" s="256" t="s">
        <v>163</v>
      </c>
    </row>
    <row r="433" spans="2:65" s="1" customFormat="1" ht="25.5" customHeight="1">
      <c r="B433" s="45"/>
      <c r="C433" s="220" t="s">
        <v>695</v>
      </c>
      <c r="D433" s="220" t="s">
        <v>165</v>
      </c>
      <c r="E433" s="221" t="s">
        <v>696</v>
      </c>
      <c r="F433" s="222" t="s">
        <v>697</v>
      </c>
      <c r="G433" s="223" t="s">
        <v>168</v>
      </c>
      <c r="H433" s="224">
        <v>296.274</v>
      </c>
      <c r="I433" s="225"/>
      <c r="J433" s="226">
        <f>ROUND(I433*H433,2)</f>
        <v>0</v>
      </c>
      <c r="K433" s="222" t="s">
        <v>169</v>
      </c>
      <c r="L433" s="71"/>
      <c r="M433" s="227" t="s">
        <v>21</v>
      </c>
      <c r="N433" s="228" t="s">
        <v>48</v>
      </c>
      <c r="O433" s="46"/>
      <c r="P433" s="229">
        <f>O433*H433</f>
        <v>0</v>
      </c>
      <c r="Q433" s="229">
        <v>0</v>
      </c>
      <c r="R433" s="229">
        <f>Q433*H433</f>
        <v>0</v>
      </c>
      <c r="S433" s="229">
        <v>0</v>
      </c>
      <c r="T433" s="230">
        <f>S433*H433</f>
        <v>0</v>
      </c>
      <c r="AR433" s="23" t="s">
        <v>262</v>
      </c>
      <c r="AT433" s="23" t="s">
        <v>165</v>
      </c>
      <c r="AU433" s="23" t="s">
        <v>85</v>
      </c>
      <c r="AY433" s="23" t="s">
        <v>163</v>
      </c>
      <c r="BE433" s="231">
        <f>IF(N433="základní",J433,0)</f>
        <v>0</v>
      </c>
      <c r="BF433" s="231">
        <f>IF(N433="snížená",J433,0)</f>
        <v>0</v>
      </c>
      <c r="BG433" s="231">
        <f>IF(N433="zákl. přenesená",J433,0)</f>
        <v>0</v>
      </c>
      <c r="BH433" s="231">
        <f>IF(N433="sníž. přenesená",J433,0)</f>
        <v>0</v>
      </c>
      <c r="BI433" s="231">
        <f>IF(N433="nulová",J433,0)</f>
        <v>0</v>
      </c>
      <c r="BJ433" s="23" t="s">
        <v>170</v>
      </c>
      <c r="BK433" s="231">
        <f>ROUND(I433*H433,2)</f>
        <v>0</v>
      </c>
      <c r="BL433" s="23" t="s">
        <v>262</v>
      </c>
      <c r="BM433" s="23" t="s">
        <v>698</v>
      </c>
    </row>
    <row r="434" spans="2:47" s="1" customFormat="1" ht="13.5">
      <c r="B434" s="45"/>
      <c r="C434" s="73"/>
      <c r="D434" s="232" t="s">
        <v>172</v>
      </c>
      <c r="E434" s="73"/>
      <c r="F434" s="233" t="s">
        <v>679</v>
      </c>
      <c r="G434" s="73"/>
      <c r="H434" s="73"/>
      <c r="I434" s="190"/>
      <c r="J434" s="73"/>
      <c r="K434" s="73"/>
      <c r="L434" s="71"/>
      <c r="M434" s="234"/>
      <c r="N434" s="46"/>
      <c r="O434" s="46"/>
      <c r="P434" s="46"/>
      <c r="Q434" s="46"/>
      <c r="R434" s="46"/>
      <c r="S434" s="46"/>
      <c r="T434" s="94"/>
      <c r="AT434" s="23" t="s">
        <v>172</v>
      </c>
      <c r="AU434" s="23" t="s">
        <v>85</v>
      </c>
    </row>
    <row r="435" spans="2:51" s="11" customFormat="1" ht="13.5">
      <c r="B435" s="235"/>
      <c r="C435" s="236"/>
      <c r="D435" s="232" t="s">
        <v>174</v>
      </c>
      <c r="E435" s="237" t="s">
        <v>21</v>
      </c>
      <c r="F435" s="238" t="s">
        <v>699</v>
      </c>
      <c r="G435" s="236"/>
      <c r="H435" s="239">
        <v>219.75</v>
      </c>
      <c r="I435" s="240"/>
      <c r="J435" s="236"/>
      <c r="K435" s="236"/>
      <c r="L435" s="241"/>
      <c r="M435" s="242"/>
      <c r="N435" s="243"/>
      <c r="O435" s="243"/>
      <c r="P435" s="243"/>
      <c r="Q435" s="243"/>
      <c r="R435" s="243"/>
      <c r="S435" s="243"/>
      <c r="T435" s="244"/>
      <c r="AT435" s="245" t="s">
        <v>174</v>
      </c>
      <c r="AU435" s="245" t="s">
        <v>85</v>
      </c>
      <c r="AV435" s="11" t="s">
        <v>85</v>
      </c>
      <c r="AW435" s="11" t="s">
        <v>38</v>
      </c>
      <c r="AX435" s="11" t="s">
        <v>75</v>
      </c>
      <c r="AY435" s="245" t="s">
        <v>163</v>
      </c>
    </row>
    <row r="436" spans="2:51" s="11" customFormat="1" ht="13.5">
      <c r="B436" s="235"/>
      <c r="C436" s="236"/>
      <c r="D436" s="232" t="s">
        <v>174</v>
      </c>
      <c r="E436" s="237" t="s">
        <v>21</v>
      </c>
      <c r="F436" s="238" t="s">
        <v>700</v>
      </c>
      <c r="G436" s="236"/>
      <c r="H436" s="239">
        <v>69</v>
      </c>
      <c r="I436" s="240"/>
      <c r="J436" s="236"/>
      <c r="K436" s="236"/>
      <c r="L436" s="241"/>
      <c r="M436" s="242"/>
      <c r="N436" s="243"/>
      <c r="O436" s="243"/>
      <c r="P436" s="243"/>
      <c r="Q436" s="243"/>
      <c r="R436" s="243"/>
      <c r="S436" s="243"/>
      <c r="T436" s="244"/>
      <c r="AT436" s="245" t="s">
        <v>174</v>
      </c>
      <c r="AU436" s="245" t="s">
        <v>85</v>
      </c>
      <c r="AV436" s="11" t="s">
        <v>85</v>
      </c>
      <c r="AW436" s="11" t="s">
        <v>38</v>
      </c>
      <c r="AX436" s="11" t="s">
        <v>75</v>
      </c>
      <c r="AY436" s="245" t="s">
        <v>163</v>
      </c>
    </row>
    <row r="437" spans="2:51" s="11" customFormat="1" ht="13.5">
      <c r="B437" s="235"/>
      <c r="C437" s="236"/>
      <c r="D437" s="232" t="s">
        <v>174</v>
      </c>
      <c r="E437" s="237" t="s">
        <v>21</v>
      </c>
      <c r="F437" s="238" t="s">
        <v>701</v>
      </c>
      <c r="G437" s="236"/>
      <c r="H437" s="239">
        <v>2.796</v>
      </c>
      <c r="I437" s="240"/>
      <c r="J437" s="236"/>
      <c r="K437" s="236"/>
      <c r="L437" s="241"/>
      <c r="M437" s="242"/>
      <c r="N437" s="243"/>
      <c r="O437" s="243"/>
      <c r="P437" s="243"/>
      <c r="Q437" s="243"/>
      <c r="R437" s="243"/>
      <c r="S437" s="243"/>
      <c r="T437" s="244"/>
      <c r="AT437" s="245" t="s">
        <v>174</v>
      </c>
      <c r="AU437" s="245" t="s">
        <v>85</v>
      </c>
      <c r="AV437" s="11" t="s">
        <v>85</v>
      </c>
      <c r="AW437" s="11" t="s">
        <v>38</v>
      </c>
      <c r="AX437" s="11" t="s">
        <v>75</v>
      </c>
      <c r="AY437" s="245" t="s">
        <v>163</v>
      </c>
    </row>
    <row r="438" spans="2:51" s="11" customFormat="1" ht="13.5">
      <c r="B438" s="235"/>
      <c r="C438" s="236"/>
      <c r="D438" s="232" t="s">
        <v>174</v>
      </c>
      <c r="E438" s="237" t="s">
        <v>21</v>
      </c>
      <c r="F438" s="238" t="s">
        <v>702</v>
      </c>
      <c r="G438" s="236"/>
      <c r="H438" s="239">
        <v>2.215</v>
      </c>
      <c r="I438" s="240"/>
      <c r="J438" s="236"/>
      <c r="K438" s="236"/>
      <c r="L438" s="241"/>
      <c r="M438" s="242"/>
      <c r="N438" s="243"/>
      <c r="O438" s="243"/>
      <c r="P438" s="243"/>
      <c r="Q438" s="243"/>
      <c r="R438" s="243"/>
      <c r="S438" s="243"/>
      <c r="T438" s="244"/>
      <c r="AT438" s="245" t="s">
        <v>174</v>
      </c>
      <c r="AU438" s="245" t="s">
        <v>85</v>
      </c>
      <c r="AV438" s="11" t="s">
        <v>85</v>
      </c>
      <c r="AW438" s="11" t="s">
        <v>38</v>
      </c>
      <c r="AX438" s="11" t="s">
        <v>75</v>
      </c>
      <c r="AY438" s="245" t="s">
        <v>163</v>
      </c>
    </row>
    <row r="439" spans="2:51" s="11" customFormat="1" ht="13.5">
      <c r="B439" s="235"/>
      <c r="C439" s="236"/>
      <c r="D439" s="232" t="s">
        <v>174</v>
      </c>
      <c r="E439" s="237" t="s">
        <v>21</v>
      </c>
      <c r="F439" s="238" t="s">
        <v>703</v>
      </c>
      <c r="G439" s="236"/>
      <c r="H439" s="239">
        <v>2.513</v>
      </c>
      <c r="I439" s="240"/>
      <c r="J439" s="236"/>
      <c r="K439" s="236"/>
      <c r="L439" s="241"/>
      <c r="M439" s="242"/>
      <c r="N439" s="243"/>
      <c r="O439" s="243"/>
      <c r="P439" s="243"/>
      <c r="Q439" s="243"/>
      <c r="R439" s="243"/>
      <c r="S439" s="243"/>
      <c r="T439" s="244"/>
      <c r="AT439" s="245" t="s">
        <v>174</v>
      </c>
      <c r="AU439" s="245" t="s">
        <v>85</v>
      </c>
      <c r="AV439" s="11" t="s">
        <v>85</v>
      </c>
      <c r="AW439" s="11" t="s">
        <v>38</v>
      </c>
      <c r="AX439" s="11" t="s">
        <v>75</v>
      </c>
      <c r="AY439" s="245" t="s">
        <v>163</v>
      </c>
    </row>
    <row r="440" spans="2:51" s="12" customFormat="1" ht="13.5">
      <c r="B440" s="246"/>
      <c r="C440" s="247"/>
      <c r="D440" s="232" t="s">
        <v>174</v>
      </c>
      <c r="E440" s="248" t="s">
        <v>21</v>
      </c>
      <c r="F440" s="249" t="s">
        <v>194</v>
      </c>
      <c r="G440" s="247"/>
      <c r="H440" s="250">
        <v>296.274</v>
      </c>
      <c r="I440" s="251"/>
      <c r="J440" s="247"/>
      <c r="K440" s="247"/>
      <c r="L440" s="252"/>
      <c r="M440" s="253"/>
      <c r="N440" s="254"/>
      <c r="O440" s="254"/>
      <c r="P440" s="254"/>
      <c r="Q440" s="254"/>
      <c r="R440" s="254"/>
      <c r="S440" s="254"/>
      <c r="T440" s="255"/>
      <c r="AT440" s="256" t="s">
        <v>174</v>
      </c>
      <c r="AU440" s="256" t="s">
        <v>85</v>
      </c>
      <c r="AV440" s="12" t="s">
        <v>170</v>
      </c>
      <c r="AW440" s="12" t="s">
        <v>38</v>
      </c>
      <c r="AX440" s="12" t="s">
        <v>83</v>
      </c>
      <c r="AY440" s="256" t="s">
        <v>163</v>
      </c>
    </row>
    <row r="441" spans="2:65" s="1" customFormat="1" ht="16.5" customHeight="1">
      <c r="B441" s="45"/>
      <c r="C441" s="257" t="s">
        <v>704</v>
      </c>
      <c r="D441" s="257" t="s">
        <v>221</v>
      </c>
      <c r="E441" s="258" t="s">
        <v>705</v>
      </c>
      <c r="F441" s="259" t="s">
        <v>706</v>
      </c>
      <c r="G441" s="260" t="s">
        <v>189</v>
      </c>
      <c r="H441" s="261">
        <v>4.063</v>
      </c>
      <c r="I441" s="262"/>
      <c r="J441" s="263">
        <f>ROUND(I441*H441,2)</f>
        <v>0</v>
      </c>
      <c r="K441" s="259" t="s">
        <v>169</v>
      </c>
      <c r="L441" s="264"/>
      <c r="M441" s="265" t="s">
        <v>21</v>
      </c>
      <c r="N441" s="266" t="s">
        <v>48</v>
      </c>
      <c r="O441" s="46"/>
      <c r="P441" s="229">
        <f>O441*H441</f>
        <v>0</v>
      </c>
      <c r="Q441" s="229">
        <v>0.55</v>
      </c>
      <c r="R441" s="229">
        <f>Q441*H441</f>
        <v>2.2346500000000002</v>
      </c>
      <c r="S441" s="229">
        <v>0</v>
      </c>
      <c r="T441" s="230">
        <f>S441*H441</f>
        <v>0</v>
      </c>
      <c r="AR441" s="23" t="s">
        <v>359</v>
      </c>
      <c r="AT441" s="23" t="s">
        <v>221</v>
      </c>
      <c r="AU441" s="23" t="s">
        <v>85</v>
      </c>
      <c r="AY441" s="23" t="s">
        <v>163</v>
      </c>
      <c r="BE441" s="231">
        <f>IF(N441="základní",J441,0)</f>
        <v>0</v>
      </c>
      <c r="BF441" s="231">
        <f>IF(N441="snížená",J441,0)</f>
        <v>0</v>
      </c>
      <c r="BG441" s="231">
        <f>IF(N441="zákl. přenesená",J441,0)</f>
        <v>0</v>
      </c>
      <c r="BH441" s="231">
        <f>IF(N441="sníž. přenesená",J441,0)</f>
        <v>0</v>
      </c>
      <c r="BI441" s="231">
        <f>IF(N441="nulová",J441,0)</f>
        <v>0</v>
      </c>
      <c r="BJ441" s="23" t="s">
        <v>170</v>
      </c>
      <c r="BK441" s="231">
        <f>ROUND(I441*H441,2)</f>
        <v>0</v>
      </c>
      <c r="BL441" s="23" t="s">
        <v>262</v>
      </c>
      <c r="BM441" s="23" t="s">
        <v>707</v>
      </c>
    </row>
    <row r="442" spans="2:51" s="11" customFormat="1" ht="13.5">
      <c r="B442" s="235"/>
      <c r="C442" s="236"/>
      <c r="D442" s="232" t="s">
        <v>174</v>
      </c>
      <c r="E442" s="237" t="s">
        <v>21</v>
      </c>
      <c r="F442" s="238" t="s">
        <v>708</v>
      </c>
      <c r="G442" s="236"/>
      <c r="H442" s="239">
        <v>4.063</v>
      </c>
      <c r="I442" s="240"/>
      <c r="J442" s="236"/>
      <c r="K442" s="236"/>
      <c r="L442" s="241"/>
      <c r="M442" s="242"/>
      <c r="N442" s="243"/>
      <c r="O442" s="243"/>
      <c r="P442" s="243"/>
      <c r="Q442" s="243"/>
      <c r="R442" s="243"/>
      <c r="S442" s="243"/>
      <c r="T442" s="244"/>
      <c r="AT442" s="245" t="s">
        <v>174</v>
      </c>
      <c r="AU442" s="245" t="s">
        <v>85</v>
      </c>
      <c r="AV442" s="11" t="s">
        <v>85</v>
      </c>
      <c r="AW442" s="11" t="s">
        <v>38</v>
      </c>
      <c r="AX442" s="11" t="s">
        <v>83</v>
      </c>
      <c r="AY442" s="245" t="s">
        <v>163</v>
      </c>
    </row>
    <row r="443" spans="2:65" s="1" customFormat="1" ht="16.5" customHeight="1">
      <c r="B443" s="45"/>
      <c r="C443" s="220" t="s">
        <v>709</v>
      </c>
      <c r="D443" s="220" t="s">
        <v>165</v>
      </c>
      <c r="E443" s="221" t="s">
        <v>710</v>
      </c>
      <c r="F443" s="222" t="s">
        <v>711</v>
      </c>
      <c r="G443" s="223" t="s">
        <v>183</v>
      </c>
      <c r="H443" s="224">
        <v>370.343</v>
      </c>
      <c r="I443" s="225"/>
      <c r="J443" s="226">
        <f>ROUND(I443*H443,2)</f>
        <v>0</v>
      </c>
      <c r="K443" s="222" t="s">
        <v>169</v>
      </c>
      <c r="L443" s="71"/>
      <c r="M443" s="227" t="s">
        <v>21</v>
      </c>
      <c r="N443" s="228" t="s">
        <v>48</v>
      </c>
      <c r="O443" s="46"/>
      <c r="P443" s="229">
        <f>O443*H443</f>
        <v>0</v>
      </c>
      <c r="Q443" s="229">
        <v>0</v>
      </c>
      <c r="R443" s="229">
        <f>Q443*H443</f>
        <v>0</v>
      </c>
      <c r="S443" s="229">
        <v>0</v>
      </c>
      <c r="T443" s="230">
        <f>S443*H443</f>
        <v>0</v>
      </c>
      <c r="AR443" s="23" t="s">
        <v>262</v>
      </c>
      <c r="AT443" s="23" t="s">
        <v>165</v>
      </c>
      <c r="AU443" s="23" t="s">
        <v>85</v>
      </c>
      <c r="AY443" s="23" t="s">
        <v>163</v>
      </c>
      <c r="BE443" s="231">
        <f>IF(N443="základní",J443,0)</f>
        <v>0</v>
      </c>
      <c r="BF443" s="231">
        <f>IF(N443="snížená",J443,0)</f>
        <v>0</v>
      </c>
      <c r="BG443" s="231">
        <f>IF(N443="zákl. přenesená",J443,0)</f>
        <v>0</v>
      </c>
      <c r="BH443" s="231">
        <f>IF(N443="sníž. přenesená",J443,0)</f>
        <v>0</v>
      </c>
      <c r="BI443" s="231">
        <f>IF(N443="nulová",J443,0)</f>
        <v>0</v>
      </c>
      <c r="BJ443" s="23" t="s">
        <v>170</v>
      </c>
      <c r="BK443" s="231">
        <f>ROUND(I443*H443,2)</f>
        <v>0</v>
      </c>
      <c r="BL443" s="23" t="s">
        <v>262</v>
      </c>
      <c r="BM443" s="23" t="s">
        <v>712</v>
      </c>
    </row>
    <row r="444" spans="2:47" s="1" customFormat="1" ht="13.5">
      <c r="B444" s="45"/>
      <c r="C444" s="73"/>
      <c r="D444" s="232" t="s">
        <v>172</v>
      </c>
      <c r="E444" s="73"/>
      <c r="F444" s="233" t="s">
        <v>679</v>
      </c>
      <c r="G444" s="73"/>
      <c r="H444" s="73"/>
      <c r="I444" s="190"/>
      <c r="J444" s="73"/>
      <c r="K444" s="73"/>
      <c r="L444" s="71"/>
      <c r="M444" s="234"/>
      <c r="N444" s="46"/>
      <c r="O444" s="46"/>
      <c r="P444" s="46"/>
      <c r="Q444" s="46"/>
      <c r="R444" s="46"/>
      <c r="S444" s="46"/>
      <c r="T444" s="94"/>
      <c r="AT444" s="23" t="s">
        <v>172</v>
      </c>
      <c r="AU444" s="23" t="s">
        <v>85</v>
      </c>
    </row>
    <row r="445" spans="2:51" s="11" customFormat="1" ht="13.5">
      <c r="B445" s="235"/>
      <c r="C445" s="236"/>
      <c r="D445" s="232" t="s">
        <v>174</v>
      </c>
      <c r="E445" s="237" t="s">
        <v>21</v>
      </c>
      <c r="F445" s="238" t="s">
        <v>713</v>
      </c>
      <c r="G445" s="236"/>
      <c r="H445" s="239">
        <v>370.343</v>
      </c>
      <c r="I445" s="240"/>
      <c r="J445" s="236"/>
      <c r="K445" s="236"/>
      <c r="L445" s="241"/>
      <c r="M445" s="242"/>
      <c r="N445" s="243"/>
      <c r="O445" s="243"/>
      <c r="P445" s="243"/>
      <c r="Q445" s="243"/>
      <c r="R445" s="243"/>
      <c r="S445" s="243"/>
      <c r="T445" s="244"/>
      <c r="AT445" s="245" t="s">
        <v>174</v>
      </c>
      <c r="AU445" s="245" t="s">
        <v>85</v>
      </c>
      <c r="AV445" s="11" t="s">
        <v>85</v>
      </c>
      <c r="AW445" s="11" t="s">
        <v>38</v>
      </c>
      <c r="AX445" s="11" t="s">
        <v>83</v>
      </c>
      <c r="AY445" s="245" t="s">
        <v>163</v>
      </c>
    </row>
    <row r="446" spans="2:65" s="1" customFormat="1" ht="16.5" customHeight="1">
      <c r="B446" s="45"/>
      <c r="C446" s="257" t="s">
        <v>714</v>
      </c>
      <c r="D446" s="257" t="s">
        <v>221</v>
      </c>
      <c r="E446" s="258" t="s">
        <v>705</v>
      </c>
      <c r="F446" s="259" t="s">
        <v>706</v>
      </c>
      <c r="G446" s="260" t="s">
        <v>189</v>
      </c>
      <c r="H446" s="261">
        <v>1.067</v>
      </c>
      <c r="I446" s="262"/>
      <c r="J446" s="263">
        <f>ROUND(I446*H446,2)</f>
        <v>0</v>
      </c>
      <c r="K446" s="259" t="s">
        <v>169</v>
      </c>
      <c r="L446" s="264"/>
      <c r="M446" s="265" t="s">
        <v>21</v>
      </c>
      <c r="N446" s="266" t="s">
        <v>48</v>
      </c>
      <c r="O446" s="46"/>
      <c r="P446" s="229">
        <f>O446*H446</f>
        <v>0</v>
      </c>
      <c r="Q446" s="229">
        <v>0.55</v>
      </c>
      <c r="R446" s="229">
        <f>Q446*H446</f>
        <v>0.58685</v>
      </c>
      <c r="S446" s="229">
        <v>0</v>
      </c>
      <c r="T446" s="230">
        <f>S446*H446</f>
        <v>0</v>
      </c>
      <c r="AR446" s="23" t="s">
        <v>359</v>
      </c>
      <c r="AT446" s="23" t="s">
        <v>221</v>
      </c>
      <c r="AU446" s="23" t="s">
        <v>85</v>
      </c>
      <c r="AY446" s="23" t="s">
        <v>163</v>
      </c>
      <c r="BE446" s="231">
        <f>IF(N446="základní",J446,0)</f>
        <v>0</v>
      </c>
      <c r="BF446" s="231">
        <f>IF(N446="snížená",J446,0)</f>
        <v>0</v>
      </c>
      <c r="BG446" s="231">
        <f>IF(N446="zákl. přenesená",J446,0)</f>
        <v>0</v>
      </c>
      <c r="BH446" s="231">
        <f>IF(N446="sníž. přenesená",J446,0)</f>
        <v>0</v>
      </c>
      <c r="BI446" s="231">
        <f>IF(N446="nulová",J446,0)</f>
        <v>0</v>
      </c>
      <c r="BJ446" s="23" t="s">
        <v>170</v>
      </c>
      <c r="BK446" s="231">
        <f>ROUND(I446*H446,2)</f>
        <v>0</v>
      </c>
      <c r="BL446" s="23" t="s">
        <v>262</v>
      </c>
      <c r="BM446" s="23" t="s">
        <v>715</v>
      </c>
    </row>
    <row r="447" spans="2:51" s="11" customFormat="1" ht="13.5">
      <c r="B447" s="235"/>
      <c r="C447" s="236"/>
      <c r="D447" s="232" t="s">
        <v>174</v>
      </c>
      <c r="E447" s="237" t="s">
        <v>21</v>
      </c>
      <c r="F447" s="238" t="s">
        <v>716</v>
      </c>
      <c r="G447" s="236"/>
      <c r="H447" s="239">
        <v>0.889</v>
      </c>
      <c r="I447" s="240"/>
      <c r="J447" s="236"/>
      <c r="K447" s="236"/>
      <c r="L447" s="241"/>
      <c r="M447" s="242"/>
      <c r="N447" s="243"/>
      <c r="O447" s="243"/>
      <c r="P447" s="243"/>
      <c r="Q447" s="243"/>
      <c r="R447" s="243"/>
      <c r="S447" s="243"/>
      <c r="T447" s="244"/>
      <c r="AT447" s="245" t="s">
        <v>174</v>
      </c>
      <c r="AU447" s="245" t="s">
        <v>85</v>
      </c>
      <c r="AV447" s="11" t="s">
        <v>85</v>
      </c>
      <c r="AW447" s="11" t="s">
        <v>38</v>
      </c>
      <c r="AX447" s="11" t="s">
        <v>83</v>
      </c>
      <c r="AY447" s="245" t="s">
        <v>163</v>
      </c>
    </row>
    <row r="448" spans="2:51" s="11" customFormat="1" ht="13.5">
      <c r="B448" s="235"/>
      <c r="C448" s="236"/>
      <c r="D448" s="232" t="s">
        <v>174</v>
      </c>
      <c r="E448" s="236"/>
      <c r="F448" s="238" t="s">
        <v>717</v>
      </c>
      <c r="G448" s="236"/>
      <c r="H448" s="239">
        <v>1.067</v>
      </c>
      <c r="I448" s="240"/>
      <c r="J448" s="236"/>
      <c r="K448" s="236"/>
      <c r="L448" s="241"/>
      <c r="M448" s="242"/>
      <c r="N448" s="243"/>
      <c r="O448" s="243"/>
      <c r="P448" s="243"/>
      <c r="Q448" s="243"/>
      <c r="R448" s="243"/>
      <c r="S448" s="243"/>
      <c r="T448" s="244"/>
      <c r="AT448" s="245" t="s">
        <v>174</v>
      </c>
      <c r="AU448" s="245" t="s">
        <v>85</v>
      </c>
      <c r="AV448" s="11" t="s">
        <v>85</v>
      </c>
      <c r="AW448" s="11" t="s">
        <v>6</v>
      </c>
      <c r="AX448" s="11" t="s">
        <v>83</v>
      </c>
      <c r="AY448" s="245" t="s">
        <v>163</v>
      </c>
    </row>
    <row r="449" spans="2:65" s="1" customFormat="1" ht="38.25" customHeight="1">
      <c r="B449" s="45"/>
      <c r="C449" s="220" t="s">
        <v>718</v>
      </c>
      <c r="D449" s="220" t="s">
        <v>165</v>
      </c>
      <c r="E449" s="221" t="s">
        <v>719</v>
      </c>
      <c r="F449" s="222" t="s">
        <v>720</v>
      </c>
      <c r="G449" s="223" t="s">
        <v>253</v>
      </c>
      <c r="H449" s="224">
        <v>4.171</v>
      </c>
      <c r="I449" s="225"/>
      <c r="J449" s="226">
        <f>ROUND(I449*H449,2)</f>
        <v>0</v>
      </c>
      <c r="K449" s="222" t="s">
        <v>169</v>
      </c>
      <c r="L449" s="71"/>
      <c r="M449" s="227" t="s">
        <v>21</v>
      </c>
      <c r="N449" s="228" t="s">
        <v>48</v>
      </c>
      <c r="O449" s="46"/>
      <c r="P449" s="229">
        <f>O449*H449</f>
        <v>0</v>
      </c>
      <c r="Q449" s="229">
        <v>0</v>
      </c>
      <c r="R449" s="229">
        <f>Q449*H449</f>
        <v>0</v>
      </c>
      <c r="S449" s="229">
        <v>0</v>
      </c>
      <c r="T449" s="230">
        <f>S449*H449</f>
        <v>0</v>
      </c>
      <c r="AR449" s="23" t="s">
        <v>262</v>
      </c>
      <c r="AT449" s="23" t="s">
        <v>165</v>
      </c>
      <c r="AU449" s="23" t="s">
        <v>85</v>
      </c>
      <c r="AY449" s="23" t="s">
        <v>163</v>
      </c>
      <c r="BE449" s="231">
        <f>IF(N449="základní",J449,0)</f>
        <v>0</v>
      </c>
      <c r="BF449" s="231">
        <f>IF(N449="snížená",J449,0)</f>
        <v>0</v>
      </c>
      <c r="BG449" s="231">
        <f>IF(N449="zákl. přenesená",J449,0)</f>
        <v>0</v>
      </c>
      <c r="BH449" s="231">
        <f>IF(N449="sníž. přenesená",J449,0)</f>
        <v>0</v>
      </c>
      <c r="BI449" s="231">
        <f>IF(N449="nulová",J449,0)</f>
        <v>0</v>
      </c>
      <c r="BJ449" s="23" t="s">
        <v>170</v>
      </c>
      <c r="BK449" s="231">
        <f>ROUND(I449*H449,2)</f>
        <v>0</v>
      </c>
      <c r="BL449" s="23" t="s">
        <v>262</v>
      </c>
      <c r="BM449" s="23" t="s">
        <v>721</v>
      </c>
    </row>
    <row r="450" spans="2:47" s="1" customFormat="1" ht="13.5">
      <c r="B450" s="45"/>
      <c r="C450" s="73"/>
      <c r="D450" s="232" t="s">
        <v>172</v>
      </c>
      <c r="E450" s="73"/>
      <c r="F450" s="233" t="s">
        <v>722</v>
      </c>
      <c r="G450" s="73"/>
      <c r="H450" s="73"/>
      <c r="I450" s="190"/>
      <c r="J450" s="73"/>
      <c r="K450" s="73"/>
      <c r="L450" s="71"/>
      <c r="M450" s="234"/>
      <c r="N450" s="46"/>
      <c r="O450" s="46"/>
      <c r="P450" s="46"/>
      <c r="Q450" s="46"/>
      <c r="R450" s="46"/>
      <c r="S450" s="46"/>
      <c r="T450" s="94"/>
      <c r="AT450" s="23" t="s">
        <v>172</v>
      </c>
      <c r="AU450" s="23" t="s">
        <v>85</v>
      </c>
    </row>
    <row r="451" spans="2:65" s="1" customFormat="1" ht="38.25" customHeight="1">
      <c r="B451" s="45"/>
      <c r="C451" s="220" t="s">
        <v>723</v>
      </c>
      <c r="D451" s="220" t="s">
        <v>165</v>
      </c>
      <c r="E451" s="221" t="s">
        <v>724</v>
      </c>
      <c r="F451" s="222" t="s">
        <v>725</v>
      </c>
      <c r="G451" s="223" t="s">
        <v>253</v>
      </c>
      <c r="H451" s="224">
        <v>4.171</v>
      </c>
      <c r="I451" s="225"/>
      <c r="J451" s="226">
        <f>ROUND(I451*H451,2)</f>
        <v>0</v>
      </c>
      <c r="K451" s="222" t="s">
        <v>169</v>
      </c>
      <c r="L451" s="71"/>
      <c r="M451" s="227" t="s">
        <v>21</v>
      </c>
      <c r="N451" s="228" t="s">
        <v>48</v>
      </c>
      <c r="O451" s="46"/>
      <c r="P451" s="229">
        <f>O451*H451</f>
        <v>0</v>
      </c>
      <c r="Q451" s="229">
        <v>0</v>
      </c>
      <c r="R451" s="229">
        <f>Q451*H451</f>
        <v>0</v>
      </c>
      <c r="S451" s="229">
        <v>0</v>
      </c>
      <c r="T451" s="230">
        <f>S451*H451</f>
        <v>0</v>
      </c>
      <c r="AR451" s="23" t="s">
        <v>262</v>
      </c>
      <c r="AT451" s="23" t="s">
        <v>165</v>
      </c>
      <c r="AU451" s="23" t="s">
        <v>85</v>
      </c>
      <c r="AY451" s="23" t="s">
        <v>163</v>
      </c>
      <c r="BE451" s="231">
        <f>IF(N451="základní",J451,0)</f>
        <v>0</v>
      </c>
      <c r="BF451" s="231">
        <f>IF(N451="snížená",J451,0)</f>
        <v>0</v>
      </c>
      <c r="BG451" s="231">
        <f>IF(N451="zákl. přenesená",J451,0)</f>
        <v>0</v>
      </c>
      <c r="BH451" s="231">
        <f>IF(N451="sníž. přenesená",J451,0)</f>
        <v>0</v>
      </c>
      <c r="BI451" s="231">
        <f>IF(N451="nulová",J451,0)</f>
        <v>0</v>
      </c>
      <c r="BJ451" s="23" t="s">
        <v>170</v>
      </c>
      <c r="BK451" s="231">
        <f>ROUND(I451*H451,2)</f>
        <v>0</v>
      </c>
      <c r="BL451" s="23" t="s">
        <v>262</v>
      </c>
      <c r="BM451" s="23" t="s">
        <v>726</v>
      </c>
    </row>
    <row r="452" spans="2:47" s="1" customFormat="1" ht="13.5">
      <c r="B452" s="45"/>
      <c r="C452" s="73"/>
      <c r="D452" s="232" t="s">
        <v>172</v>
      </c>
      <c r="E452" s="73"/>
      <c r="F452" s="233" t="s">
        <v>722</v>
      </c>
      <c r="G452" s="73"/>
      <c r="H452" s="73"/>
      <c r="I452" s="190"/>
      <c r="J452" s="73"/>
      <c r="K452" s="73"/>
      <c r="L452" s="71"/>
      <c r="M452" s="234"/>
      <c r="N452" s="46"/>
      <c r="O452" s="46"/>
      <c r="P452" s="46"/>
      <c r="Q452" s="46"/>
      <c r="R452" s="46"/>
      <c r="S452" s="46"/>
      <c r="T452" s="94"/>
      <c r="AT452" s="23" t="s">
        <v>172</v>
      </c>
      <c r="AU452" s="23" t="s">
        <v>85</v>
      </c>
    </row>
    <row r="453" spans="2:63" s="10" customFormat="1" ht="29.85" customHeight="1">
      <c r="B453" s="204"/>
      <c r="C453" s="205"/>
      <c r="D453" s="206" t="s">
        <v>74</v>
      </c>
      <c r="E453" s="218" t="s">
        <v>727</v>
      </c>
      <c r="F453" s="218" t="s">
        <v>728</v>
      </c>
      <c r="G453" s="205"/>
      <c r="H453" s="205"/>
      <c r="I453" s="208"/>
      <c r="J453" s="219">
        <f>BK453</f>
        <v>0</v>
      </c>
      <c r="K453" s="205"/>
      <c r="L453" s="210"/>
      <c r="M453" s="211"/>
      <c r="N453" s="212"/>
      <c r="O453" s="212"/>
      <c r="P453" s="213">
        <f>SUM(P454:P526)</f>
        <v>0</v>
      </c>
      <c r="Q453" s="212"/>
      <c r="R453" s="213">
        <f>SUM(R454:R526)</f>
        <v>1.8646005099999998</v>
      </c>
      <c r="S453" s="212"/>
      <c r="T453" s="214">
        <f>SUM(T454:T526)</f>
        <v>2.37253604</v>
      </c>
      <c r="AR453" s="215" t="s">
        <v>85</v>
      </c>
      <c r="AT453" s="216" t="s">
        <v>74</v>
      </c>
      <c r="AU453" s="216" t="s">
        <v>83</v>
      </c>
      <c r="AY453" s="215" t="s">
        <v>163</v>
      </c>
      <c r="BK453" s="217">
        <f>SUM(BK454:BK526)</f>
        <v>0</v>
      </c>
    </row>
    <row r="454" spans="2:65" s="1" customFormat="1" ht="16.5" customHeight="1">
      <c r="B454" s="45"/>
      <c r="C454" s="220" t="s">
        <v>729</v>
      </c>
      <c r="D454" s="220" t="s">
        <v>165</v>
      </c>
      <c r="E454" s="221" t="s">
        <v>730</v>
      </c>
      <c r="F454" s="222" t="s">
        <v>731</v>
      </c>
      <c r="G454" s="223" t="s">
        <v>168</v>
      </c>
      <c r="H454" s="224">
        <v>300.012</v>
      </c>
      <c r="I454" s="225"/>
      <c r="J454" s="226">
        <f>ROUND(I454*H454,2)</f>
        <v>0</v>
      </c>
      <c r="K454" s="222" t="s">
        <v>169</v>
      </c>
      <c r="L454" s="71"/>
      <c r="M454" s="227" t="s">
        <v>21</v>
      </c>
      <c r="N454" s="228" t="s">
        <v>48</v>
      </c>
      <c r="O454" s="46"/>
      <c r="P454" s="229">
        <f>O454*H454</f>
        <v>0</v>
      </c>
      <c r="Q454" s="229">
        <v>0</v>
      </c>
      <c r="R454" s="229">
        <f>Q454*H454</f>
        <v>0</v>
      </c>
      <c r="S454" s="229">
        <v>0.00312</v>
      </c>
      <c r="T454" s="230">
        <f>S454*H454</f>
        <v>0.93603744</v>
      </c>
      <c r="AR454" s="23" t="s">
        <v>262</v>
      </c>
      <c r="AT454" s="23" t="s">
        <v>165</v>
      </c>
      <c r="AU454" s="23" t="s">
        <v>85</v>
      </c>
      <c r="AY454" s="23" t="s">
        <v>163</v>
      </c>
      <c r="BE454" s="231">
        <f>IF(N454="základní",J454,0)</f>
        <v>0</v>
      </c>
      <c r="BF454" s="231">
        <f>IF(N454="snížená",J454,0)</f>
        <v>0</v>
      </c>
      <c r="BG454" s="231">
        <f>IF(N454="zákl. přenesená",J454,0)</f>
        <v>0</v>
      </c>
      <c r="BH454" s="231">
        <f>IF(N454="sníž. přenesená",J454,0)</f>
        <v>0</v>
      </c>
      <c r="BI454" s="231">
        <f>IF(N454="nulová",J454,0)</f>
        <v>0</v>
      </c>
      <c r="BJ454" s="23" t="s">
        <v>170</v>
      </c>
      <c r="BK454" s="231">
        <f>ROUND(I454*H454,2)</f>
        <v>0</v>
      </c>
      <c r="BL454" s="23" t="s">
        <v>262</v>
      </c>
      <c r="BM454" s="23" t="s">
        <v>732</v>
      </c>
    </row>
    <row r="455" spans="2:51" s="11" customFormat="1" ht="13.5">
      <c r="B455" s="235"/>
      <c r="C455" s="236"/>
      <c r="D455" s="232" t="s">
        <v>174</v>
      </c>
      <c r="E455" s="237" t="s">
        <v>21</v>
      </c>
      <c r="F455" s="238" t="s">
        <v>699</v>
      </c>
      <c r="G455" s="236"/>
      <c r="H455" s="239">
        <v>219.75</v>
      </c>
      <c r="I455" s="240"/>
      <c r="J455" s="236"/>
      <c r="K455" s="236"/>
      <c r="L455" s="241"/>
      <c r="M455" s="242"/>
      <c r="N455" s="243"/>
      <c r="O455" s="243"/>
      <c r="P455" s="243"/>
      <c r="Q455" s="243"/>
      <c r="R455" s="243"/>
      <c r="S455" s="243"/>
      <c r="T455" s="244"/>
      <c r="AT455" s="245" t="s">
        <v>174</v>
      </c>
      <c r="AU455" s="245" t="s">
        <v>85</v>
      </c>
      <c r="AV455" s="11" t="s">
        <v>85</v>
      </c>
      <c r="AW455" s="11" t="s">
        <v>38</v>
      </c>
      <c r="AX455" s="11" t="s">
        <v>75</v>
      </c>
      <c r="AY455" s="245" t="s">
        <v>163</v>
      </c>
    </row>
    <row r="456" spans="2:51" s="11" customFormat="1" ht="13.5">
      <c r="B456" s="235"/>
      <c r="C456" s="236"/>
      <c r="D456" s="232" t="s">
        <v>174</v>
      </c>
      <c r="E456" s="237" t="s">
        <v>21</v>
      </c>
      <c r="F456" s="238" t="s">
        <v>700</v>
      </c>
      <c r="G456" s="236"/>
      <c r="H456" s="239">
        <v>69</v>
      </c>
      <c r="I456" s="240"/>
      <c r="J456" s="236"/>
      <c r="K456" s="236"/>
      <c r="L456" s="241"/>
      <c r="M456" s="242"/>
      <c r="N456" s="243"/>
      <c r="O456" s="243"/>
      <c r="P456" s="243"/>
      <c r="Q456" s="243"/>
      <c r="R456" s="243"/>
      <c r="S456" s="243"/>
      <c r="T456" s="244"/>
      <c r="AT456" s="245" t="s">
        <v>174</v>
      </c>
      <c r="AU456" s="245" t="s">
        <v>85</v>
      </c>
      <c r="AV456" s="11" t="s">
        <v>85</v>
      </c>
      <c r="AW456" s="11" t="s">
        <v>38</v>
      </c>
      <c r="AX456" s="11" t="s">
        <v>75</v>
      </c>
      <c r="AY456" s="245" t="s">
        <v>163</v>
      </c>
    </row>
    <row r="457" spans="2:51" s="11" customFormat="1" ht="13.5">
      <c r="B457" s="235"/>
      <c r="C457" s="236"/>
      <c r="D457" s="232" t="s">
        <v>174</v>
      </c>
      <c r="E457" s="237" t="s">
        <v>21</v>
      </c>
      <c r="F457" s="238" t="s">
        <v>701</v>
      </c>
      <c r="G457" s="236"/>
      <c r="H457" s="239">
        <v>2.796</v>
      </c>
      <c r="I457" s="240"/>
      <c r="J457" s="236"/>
      <c r="K457" s="236"/>
      <c r="L457" s="241"/>
      <c r="M457" s="242"/>
      <c r="N457" s="243"/>
      <c r="O457" s="243"/>
      <c r="P457" s="243"/>
      <c r="Q457" s="243"/>
      <c r="R457" s="243"/>
      <c r="S457" s="243"/>
      <c r="T457" s="244"/>
      <c r="AT457" s="245" t="s">
        <v>174</v>
      </c>
      <c r="AU457" s="245" t="s">
        <v>85</v>
      </c>
      <c r="AV457" s="11" t="s">
        <v>85</v>
      </c>
      <c r="AW457" s="11" t="s">
        <v>38</v>
      </c>
      <c r="AX457" s="11" t="s">
        <v>75</v>
      </c>
      <c r="AY457" s="245" t="s">
        <v>163</v>
      </c>
    </row>
    <row r="458" spans="2:51" s="11" customFormat="1" ht="13.5">
      <c r="B458" s="235"/>
      <c r="C458" s="236"/>
      <c r="D458" s="232" t="s">
        <v>174</v>
      </c>
      <c r="E458" s="237" t="s">
        <v>21</v>
      </c>
      <c r="F458" s="238" t="s">
        <v>733</v>
      </c>
      <c r="G458" s="236"/>
      <c r="H458" s="239">
        <v>5.953</v>
      </c>
      <c r="I458" s="240"/>
      <c r="J458" s="236"/>
      <c r="K458" s="236"/>
      <c r="L458" s="241"/>
      <c r="M458" s="242"/>
      <c r="N458" s="243"/>
      <c r="O458" s="243"/>
      <c r="P458" s="243"/>
      <c r="Q458" s="243"/>
      <c r="R458" s="243"/>
      <c r="S458" s="243"/>
      <c r="T458" s="244"/>
      <c r="AT458" s="245" t="s">
        <v>174</v>
      </c>
      <c r="AU458" s="245" t="s">
        <v>85</v>
      </c>
      <c r="AV458" s="11" t="s">
        <v>85</v>
      </c>
      <c r="AW458" s="11" t="s">
        <v>38</v>
      </c>
      <c r="AX458" s="11" t="s">
        <v>75</v>
      </c>
      <c r="AY458" s="245" t="s">
        <v>163</v>
      </c>
    </row>
    <row r="459" spans="2:51" s="11" customFormat="1" ht="13.5">
      <c r="B459" s="235"/>
      <c r="C459" s="236"/>
      <c r="D459" s="232" t="s">
        <v>174</v>
      </c>
      <c r="E459" s="237" t="s">
        <v>21</v>
      </c>
      <c r="F459" s="238" t="s">
        <v>703</v>
      </c>
      <c r="G459" s="236"/>
      <c r="H459" s="239">
        <v>2.513</v>
      </c>
      <c r="I459" s="240"/>
      <c r="J459" s="236"/>
      <c r="K459" s="236"/>
      <c r="L459" s="241"/>
      <c r="M459" s="242"/>
      <c r="N459" s="243"/>
      <c r="O459" s="243"/>
      <c r="P459" s="243"/>
      <c r="Q459" s="243"/>
      <c r="R459" s="243"/>
      <c r="S459" s="243"/>
      <c r="T459" s="244"/>
      <c r="AT459" s="245" t="s">
        <v>174</v>
      </c>
      <c r="AU459" s="245" t="s">
        <v>85</v>
      </c>
      <c r="AV459" s="11" t="s">
        <v>85</v>
      </c>
      <c r="AW459" s="11" t="s">
        <v>38</v>
      </c>
      <c r="AX459" s="11" t="s">
        <v>75</v>
      </c>
      <c r="AY459" s="245" t="s">
        <v>163</v>
      </c>
    </row>
    <row r="460" spans="2:51" s="12" customFormat="1" ht="13.5">
      <c r="B460" s="246"/>
      <c r="C460" s="247"/>
      <c r="D460" s="232" t="s">
        <v>174</v>
      </c>
      <c r="E460" s="248" t="s">
        <v>21</v>
      </c>
      <c r="F460" s="249" t="s">
        <v>194</v>
      </c>
      <c r="G460" s="247"/>
      <c r="H460" s="250">
        <v>300.012</v>
      </c>
      <c r="I460" s="251"/>
      <c r="J460" s="247"/>
      <c r="K460" s="247"/>
      <c r="L460" s="252"/>
      <c r="M460" s="253"/>
      <c r="N460" s="254"/>
      <c r="O460" s="254"/>
      <c r="P460" s="254"/>
      <c r="Q460" s="254"/>
      <c r="R460" s="254"/>
      <c r="S460" s="254"/>
      <c r="T460" s="255"/>
      <c r="AT460" s="256" t="s">
        <v>174</v>
      </c>
      <c r="AU460" s="256" t="s">
        <v>85</v>
      </c>
      <c r="AV460" s="12" t="s">
        <v>170</v>
      </c>
      <c r="AW460" s="12" t="s">
        <v>38</v>
      </c>
      <c r="AX460" s="12" t="s">
        <v>83</v>
      </c>
      <c r="AY460" s="256" t="s">
        <v>163</v>
      </c>
    </row>
    <row r="461" spans="2:65" s="1" customFormat="1" ht="25.5" customHeight="1">
      <c r="B461" s="45"/>
      <c r="C461" s="220" t="s">
        <v>734</v>
      </c>
      <c r="D461" s="220" t="s">
        <v>165</v>
      </c>
      <c r="E461" s="221" t="s">
        <v>735</v>
      </c>
      <c r="F461" s="222" t="s">
        <v>736</v>
      </c>
      <c r="G461" s="223" t="s">
        <v>183</v>
      </c>
      <c r="H461" s="224">
        <v>15.85</v>
      </c>
      <c r="I461" s="225"/>
      <c r="J461" s="226">
        <f>ROUND(I461*H461,2)</f>
        <v>0</v>
      </c>
      <c r="K461" s="222" t="s">
        <v>169</v>
      </c>
      <c r="L461" s="71"/>
      <c r="M461" s="227" t="s">
        <v>21</v>
      </c>
      <c r="N461" s="228" t="s">
        <v>48</v>
      </c>
      <c r="O461" s="46"/>
      <c r="P461" s="229">
        <f>O461*H461</f>
        <v>0</v>
      </c>
      <c r="Q461" s="229">
        <v>0</v>
      </c>
      <c r="R461" s="229">
        <f>Q461*H461</f>
        <v>0</v>
      </c>
      <c r="S461" s="229">
        <v>0.00338</v>
      </c>
      <c r="T461" s="230">
        <f>S461*H461</f>
        <v>0.053573</v>
      </c>
      <c r="AR461" s="23" t="s">
        <v>262</v>
      </c>
      <c r="AT461" s="23" t="s">
        <v>165</v>
      </c>
      <c r="AU461" s="23" t="s">
        <v>85</v>
      </c>
      <c r="AY461" s="23" t="s">
        <v>163</v>
      </c>
      <c r="BE461" s="231">
        <f>IF(N461="základní",J461,0)</f>
        <v>0</v>
      </c>
      <c r="BF461" s="231">
        <f>IF(N461="snížená",J461,0)</f>
        <v>0</v>
      </c>
      <c r="BG461" s="231">
        <f>IF(N461="zákl. přenesená",J461,0)</f>
        <v>0</v>
      </c>
      <c r="BH461" s="231">
        <f>IF(N461="sníž. přenesená",J461,0)</f>
        <v>0</v>
      </c>
      <c r="BI461" s="231">
        <f>IF(N461="nulová",J461,0)</f>
        <v>0</v>
      </c>
      <c r="BJ461" s="23" t="s">
        <v>170</v>
      </c>
      <c r="BK461" s="231">
        <f>ROUND(I461*H461,2)</f>
        <v>0</v>
      </c>
      <c r="BL461" s="23" t="s">
        <v>262</v>
      </c>
      <c r="BM461" s="23" t="s">
        <v>737</v>
      </c>
    </row>
    <row r="462" spans="2:51" s="11" customFormat="1" ht="13.5">
      <c r="B462" s="235"/>
      <c r="C462" s="236"/>
      <c r="D462" s="232" t="s">
        <v>174</v>
      </c>
      <c r="E462" s="237" t="s">
        <v>21</v>
      </c>
      <c r="F462" s="238" t="s">
        <v>738</v>
      </c>
      <c r="G462" s="236"/>
      <c r="H462" s="239">
        <v>15.85</v>
      </c>
      <c r="I462" s="240"/>
      <c r="J462" s="236"/>
      <c r="K462" s="236"/>
      <c r="L462" s="241"/>
      <c r="M462" s="242"/>
      <c r="N462" s="243"/>
      <c r="O462" s="243"/>
      <c r="P462" s="243"/>
      <c r="Q462" s="243"/>
      <c r="R462" s="243"/>
      <c r="S462" s="243"/>
      <c r="T462" s="244"/>
      <c r="AT462" s="245" t="s">
        <v>174</v>
      </c>
      <c r="AU462" s="245" t="s">
        <v>85</v>
      </c>
      <c r="AV462" s="11" t="s">
        <v>85</v>
      </c>
      <c r="AW462" s="11" t="s">
        <v>38</v>
      </c>
      <c r="AX462" s="11" t="s">
        <v>83</v>
      </c>
      <c r="AY462" s="245" t="s">
        <v>163</v>
      </c>
    </row>
    <row r="463" spans="2:65" s="1" customFormat="1" ht="25.5" customHeight="1">
      <c r="B463" s="45"/>
      <c r="C463" s="220" t="s">
        <v>739</v>
      </c>
      <c r="D463" s="220" t="s">
        <v>165</v>
      </c>
      <c r="E463" s="221" t="s">
        <v>740</v>
      </c>
      <c r="F463" s="222" t="s">
        <v>741</v>
      </c>
      <c r="G463" s="223" t="s">
        <v>183</v>
      </c>
      <c r="H463" s="224">
        <v>34.37</v>
      </c>
      <c r="I463" s="225"/>
      <c r="J463" s="226">
        <f>ROUND(I463*H463,2)</f>
        <v>0</v>
      </c>
      <c r="K463" s="222" t="s">
        <v>169</v>
      </c>
      <c r="L463" s="71"/>
      <c r="M463" s="227" t="s">
        <v>21</v>
      </c>
      <c r="N463" s="228" t="s">
        <v>48</v>
      </c>
      <c r="O463" s="46"/>
      <c r="P463" s="229">
        <f>O463*H463</f>
        <v>0</v>
      </c>
      <c r="Q463" s="229">
        <v>0</v>
      </c>
      <c r="R463" s="229">
        <f>Q463*H463</f>
        <v>0</v>
      </c>
      <c r="S463" s="229">
        <v>0.00338</v>
      </c>
      <c r="T463" s="230">
        <f>S463*H463</f>
        <v>0.1161706</v>
      </c>
      <c r="AR463" s="23" t="s">
        <v>262</v>
      </c>
      <c r="AT463" s="23" t="s">
        <v>165</v>
      </c>
      <c r="AU463" s="23" t="s">
        <v>85</v>
      </c>
      <c r="AY463" s="23" t="s">
        <v>163</v>
      </c>
      <c r="BE463" s="231">
        <f>IF(N463="základní",J463,0)</f>
        <v>0</v>
      </c>
      <c r="BF463" s="231">
        <f>IF(N463="snížená",J463,0)</f>
        <v>0</v>
      </c>
      <c r="BG463" s="231">
        <f>IF(N463="zákl. přenesená",J463,0)</f>
        <v>0</v>
      </c>
      <c r="BH463" s="231">
        <f>IF(N463="sníž. přenesená",J463,0)</f>
        <v>0</v>
      </c>
      <c r="BI463" s="231">
        <f>IF(N463="nulová",J463,0)</f>
        <v>0</v>
      </c>
      <c r="BJ463" s="23" t="s">
        <v>170</v>
      </c>
      <c r="BK463" s="231">
        <f>ROUND(I463*H463,2)</f>
        <v>0</v>
      </c>
      <c r="BL463" s="23" t="s">
        <v>262</v>
      </c>
      <c r="BM463" s="23" t="s">
        <v>742</v>
      </c>
    </row>
    <row r="464" spans="2:51" s="11" customFormat="1" ht="13.5">
      <c r="B464" s="235"/>
      <c r="C464" s="236"/>
      <c r="D464" s="232" t="s">
        <v>174</v>
      </c>
      <c r="E464" s="237" t="s">
        <v>21</v>
      </c>
      <c r="F464" s="238" t="s">
        <v>743</v>
      </c>
      <c r="G464" s="236"/>
      <c r="H464" s="239">
        <v>34.37</v>
      </c>
      <c r="I464" s="240"/>
      <c r="J464" s="236"/>
      <c r="K464" s="236"/>
      <c r="L464" s="241"/>
      <c r="M464" s="242"/>
      <c r="N464" s="243"/>
      <c r="O464" s="243"/>
      <c r="P464" s="243"/>
      <c r="Q464" s="243"/>
      <c r="R464" s="243"/>
      <c r="S464" s="243"/>
      <c r="T464" s="244"/>
      <c r="AT464" s="245" t="s">
        <v>174</v>
      </c>
      <c r="AU464" s="245" t="s">
        <v>85</v>
      </c>
      <c r="AV464" s="11" t="s">
        <v>85</v>
      </c>
      <c r="AW464" s="11" t="s">
        <v>38</v>
      </c>
      <c r="AX464" s="11" t="s">
        <v>83</v>
      </c>
      <c r="AY464" s="245" t="s">
        <v>163</v>
      </c>
    </row>
    <row r="465" spans="2:65" s="1" customFormat="1" ht="16.5" customHeight="1">
      <c r="B465" s="45"/>
      <c r="C465" s="220" t="s">
        <v>744</v>
      </c>
      <c r="D465" s="220" t="s">
        <v>165</v>
      </c>
      <c r="E465" s="221" t="s">
        <v>745</v>
      </c>
      <c r="F465" s="222" t="s">
        <v>746</v>
      </c>
      <c r="G465" s="223" t="s">
        <v>183</v>
      </c>
      <c r="H465" s="224">
        <v>26</v>
      </c>
      <c r="I465" s="225"/>
      <c r="J465" s="226">
        <f>ROUND(I465*H465,2)</f>
        <v>0</v>
      </c>
      <c r="K465" s="222" t="s">
        <v>169</v>
      </c>
      <c r="L465" s="71"/>
      <c r="M465" s="227" t="s">
        <v>21</v>
      </c>
      <c r="N465" s="228" t="s">
        <v>48</v>
      </c>
      <c r="O465" s="46"/>
      <c r="P465" s="229">
        <f>O465*H465</f>
        <v>0</v>
      </c>
      <c r="Q465" s="229">
        <v>0</v>
      </c>
      <c r="R465" s="229">
        <f>Q465*H465</f>
        <v>0</v>
      </c>
      <c r="S465" s="229">
        <v>0.00348</v>
      </c>
      <c r="T465" s="230">
        <f>S465*H465</f>
        <v>0.09048</v>
      </c>
      <c r="AR465" s="23" t="s">
        <v>262</v>
      </c>
      <c r="AT465" s="23" t="s">
        <v>165</v>
      </c>
      <c r="AU465" s="23" t="s">
        <v>85</v>
      </c>
      <c r="AY465" s="23" t="s">
        <v>163</v>
      </c>
      <c r="BE465" s="231">
        <f>IF(N465="základní",J465,0)</f>
        <v>0</v>
      </c>
      <c r="BF465" s="231">
        <f>IF(N465="snížená",J465,0)</f>
        <v>0</v>
      </c>
      <c r="BG465" s="231">
        <f>IF(N465="zákl. přenesená",J465,0)</f>
        <v>0</v>
      </c>
      <c r="BH465" s="231">
        <f>IF(N465="sníž. přenesená",J465,0)</f>
        <v>0</v>
      </c>
      <c r="BI465" s="231">
        <f>IF(N465="nulová",J465,0)</f>
        <v>0</v>
      </c>
      <c r="BJ465" s="23" t="s">
        <v>170</v>
      </c>
      <c r="BK465" s="231">
        <f>ROUND(I465*H465,2)</f>
        <v>0</v>
      </c>
      <c r="BL465" s="23" t="s">
        <v>262</v>
      </c>
      <c r="BM465" s="23" t="s">
        <v>747</v>
      </c>
    </row>
    <row r="466" spans="2:51" s="11" customFormat="1" ht="13.5">
      <c r="B466" s="235"/>
      <c r="C466" s="236"/>
      <c r="D466" s="232" t="s">
        <v>174</v>
      </c>
      <c r="E466" s="237" t="s">
        <v>21</v>
      </c>
      <c r="F466" s="238" t="s">
        <v>328</v>
      </c>
      <c r="G466" s="236"/>
      <c r="H466" s="239">
        <v>26</v>
      </c>
      <c r="I466" s="240"/>
      <c r="J466" s="236"/>
      <c r="K466" s="236"/>
      <c r="L466" s="241"/>
      <c r="M466" s="242"/>
      <c r="N466" s="243"/>
      <c r="O466" s="243"/>
      <c r="P466" s="243"/>
      <c r="Q466" s="243"/>
      <c r="R466" s="243"/>
      <c r="S466" s="243"/>
      <c r="T466" s="244"/>
      <c r="AT466" s="245" t="s">
        <v>174</v>
      </c>
      <c r="AU466" s="245" t="s">
        <v>85</v>
      </c>
      <c r="AV466" s="11" t="s">
        <v>85</v>
      </c>
      <c r="AW466" s="11" t="s">
        <v>38</v>
      </c>
      <c r="AX466" s="11" t="s">
        <v>83</v>
      </c>
      <c r="AY466" s="245" t="s">
        <v>163</v>
      </c>
    </row>
    <row r="467" spans="2:65" s="1" customFormat="1" ht="25.5" customHeight="1">
      <c r="B467" s="45"/>
      <c r="C467" s="220" t="s">
        <v>748</v>
      </c>
      <c r="D467" s="220" t="s">
        <v>165</v>
      </c>
      <c r="E467" s="221" t="s">
        <v>749</v>
      </c>
      <c r="F467" s="222" t="s">
        <v>750</v>
      </c>
      <c r="G467" s="223" t="s">
        <v>183</v>
      </c>
      <c r="H467" s="224">
        <v>95</v>
      </c>
      <c r="I467" s="225"/>
      <c r="J467" s="226">
        <f>ROUND(I467*H467,2)</f>
        <v>0</v>
      </c>
      <c r="K467" s="222" t="s">
        <v>169</v>
      </c>
      <c r="L467" s="71"/>
      <c r="M467" s="227" t="s">
        <v>21</v>
      </c>
      <c r="N467" s="228" t="s">
        <v>48</v>
      </c>
      <c r="O467" s="46"/>
      <c r="P467" s="229">
        <f>O467*H467</f>
        <v>0</v>
      </c>
      <c r="Q467" s="229">
        <v>0</v>
      </c>
      <c r="R467" s="229">
        <f>Q467*H467</f>
        <v>0</v>
      </c>
      <c r="S467" s="229">
        <v>0.00177</v>
      </c>
      <c r="T467" s="230">
        <f>S467*H467</f>
        <v>0.16815000000000002</v>
      </c>
      <c r="AR467" s="23" t="s">
        <v>262</v>
      </c>
      <c r="AT467" s="23" t="s">
        <v>165</v>
      </c>
      <c r="AU467" s="23" t="s">
        <v>85</v>
      </c>
      <c r="AY467" s="23" t="s">
        <v>163</v>
      </c>
      <c r="BE467" s="231">
        <f>IF(N467="základní",J467,0)</f>
        <v>0</v>
      </c>
      <c r="BF467" s="231">
        <f>IF(N467="snížená",J467,0)</f>
        <v>0</v>
      </c>
      <c r="BG467" s="231">
        <f>IF(N467="zákl. přenesená",J467,0)</f>
        <v>0</v>
      </c>
      <c r="BH467" s="231">
        <f>IF(N467="sníž. přenesená",J467,0)</f>
        <v>0</v>
      </c>
      <c r="BI467" s="231">
        <f>IF(N467="nulová",J467,0)</f>
        <v>0</v>
      </c>
      <c r="BJ467" s="23" t="s">
        <v>170</v>
      </c>
      <c r="BK467" s="231">
        <f>ROUND(I467*H467,2)</f>
        <v>0</v>
      </c>
      <c r="BL467" s="23" t="s">
        <v>262</v>
      </c>
      <c r="BM467" s="23" t="s">
        <v>751</v>
      </c>
    </row>
    <row r="468" spans="2:51" s="11" customFormat="1" ht="13.5">
      <c r="B468" s="235"/>
      <c r="C468" s="236"/>
      <c r="D468" s="232" t="s">
        <v>174</v>
      </c>
      <c r="E468" s="237" t="s">
        <v>21</v>
      </c>
      <c r="F468" s="238" t="s">
        <v>752</v>
      </c>
      <c r="G468" s="236"/>
      <c r="H468" s="239">
        <v>95</v>
      </c>
      <c r="I468" s="240"/>
      <c r="J468" s="236"/>
      <c r="K468" s="236"/>
      <c r="L468" s="241"/>
      <c r="M468" s="242"/>
      <c r="N468" s="243"/>
      <c r="O468" s="243"/>
      <c r="P468" s="243"/>
      <c r="Q468" s="243"/>
      <c r="R468" s="243"/>
      <c r="S468" s="243"/>
      <c r="T468" s="244"/>
      <c r="AT468" s="245" t="s">
        <v>174</v>
      </c>
      <c r="AU468" s="245" t="s">
        <v>85</v>
      </c>
      <c r="AV468" s="11" t="s">
        <v>85</v>
      </c>
      <c r="AW468" s="11" t="s">
        <v>38</v>
      </c>
      <c r="AX468" s="11" t="s">
        <v>83</v>
      </c>
      <c r="AY468" s="245" t="s">
        <v>163</v>
      </c>
    </row>
    <row r="469" spans="2:65" s="1" customFormat="1" ht="16.5" customHeight="1">
      <c r="B469" s="45"/>
      <c r="C469" s="220" t="s">
        <v>753</v>
      </c>
      <c r="D469" s="220" t="s">
        <v>165</v>
      </c>
      <c r="E469" s="221" t="s">
        <v>754</v>
      </c>
      <c r="F469" s="222" t="s">
        <v>755</v>
      </c>
      <c r="G469" s="223" t="s">
        <v>756</v>
      </c>
      <c r="H469" s="224">
        <v>1</v>
      </c>
      <c r="I469" s="225"/>
      <c r="J469" s="226">
        <f>ROUND(I469*H469,2)</f>
        <v>0</v>
      </c>
      <c r="K469" s="222" t="s">
        <v>169</v>
      </c>
      <c r="L469" s="71"/>
      <c r="M469" s="227" t="s">
        <v>21</v>
      </c>
      <c r="N469" s="228" t="s">
        <v>48</v>
      </c>
      <c r="O469" s="46"/>
      <c r="P469" s="229">
        <f>O469*H469</f>
        <v>0</v>
      </c>
      <c r="Q469" s="229">
        <v>0</v>
      </c>
      <c r="R469" s="229">
        <f>Q469*H469</f>
        <v>0</v>
      </c>
      <c r="S469" s="229">
        <v>0.00906</v>
      </c>
      <c r="T469" s="230">
        <f>S469*H469</f>
        <v>0.00906</v>
      </c>
      <c r="AR469" s="23" t="s">
        <v>262</v>
      </c>
      <c r="AT469" s="23" t="s">
        <v>165</v>
      </c>
      <c r="AU469" s="23" t="s">
        <v>85</v>
      </c>
      <c r="AY469" s="23" t="s">
        <v>163</v>
      </c>
      <c r="BE469" s="231">
        <f>IF(N469="základní",J469,0)</f>
        <v>0</v>
      </c>
      <c r="BF469" s="231">
        <f>IF(N469="snížená",J469,0)</f>
        <v>0</v>
      </c>
      <c r="BG469" s="231">
        <f>IF(N469="zákl. přenesená",J469,0)</f>
        <v>0</v>
      </c>
      <c r="BH469" s="231">
        <f>IF(N469="sníž. přenesená",J469,0)</f>
        <v>0</v>
      </c>
      <c r="BI469" s="231">
        <f>IF(N469="nulová",J469,0)</f>
        <v>0</v>
      </c>
      <c r="BJ469" s="23" t="s">
        <v>170</v>
      </c>
      <c r="BK469" s="231">
        <f>ROUND(I469*H469,2)</f>
        <v>0</v>
      </c>
      <c r="BL469" s="23" t="s">
        <v>262</v>
      </c>
      <c r="BM469" s="23" t="s">
        <v>757</v>
      </c>
    </row>
    <row r="470" spans="2:65" s="1" customFormat="1" ht="16.5" customHeight="1">
      <c r="B470" s="45"/>
      <c r="C470" s="220" t="s">
        <v>758</v>
      </c>
      <c r="D470" s="220" t="s">
        <v>165</v>
      </c>
      <c r="E470" s="221" t="s">
        <v>759</v>
      </c>
      <c r="F470" s="222" t="s">
        <v>760</v>
      </c>
      <c r="G470" s="223" t="s">
        <v>183</v>
      </c>
      <c r="H470" s="224">
        <v>96.5</v>
      </c>
      <c r="I470" s="225"/>
      <c r="J470" s="226">
        <f>ROUND(I470*H470,2)</f>
        <v>0</v>
      </c>
      <c r="K470" s="222" t="s">
        <v>169</v>
      </c>
      <c r="L470" s="71"/>
      <c r="M470" s="227" t="s">
        <v>21</v>
      </c>
      <c r="N470" s="228" t="s">
        <v>48</v>
      </c>
      <c r="O470" s="46"/>
      <c r="P470" s="229">
        <f>O470*H470</f>
        <v>0</v>
      </c>
      <c r="Q470" s="229">
        <v>0</v>
      </c>
      <c r="R470" s="229">
        <f>Q470*H470</f>
        <v>0</v>
      </c>
      <c r="S470" s="229">
        <v>0.00223</v>
      </c>
      <c r="T470" s="230">
        <f>S470*H470</f>
        <v>0.21519500000000003</v>
      </c>
      <c r="AR470" s="23" t="s">
        <v>262</v>
      </c>
      <c r="AT470" s="23" t="s">
        <v>165</v>
      </c>
      <c r="AU470" s="23" t="s">
        <v>85</v>
      </c>
      <c r="AY470" s="23" t="s">
        <v>163</v>
      </c>
      <c r="BE470" s="231">
        <f>IF(N470="základní",J470,0)</f>
        <v>0</v>
      </c>
      <c r="BF470" s="231">
        <f>IF(N470="snížená",J470,0)</f>
        <v>0</v>
      </c>
      <c r="BG470" s="231">
        <f>IF(N470="zákl. přenesená",J470,0)</f>
        <v>0</v>
      </c>
      <c r="BH470" s="231">
        <f>IF(N470="sníž. přenesená",J470,0)</f>
        <v>0</v>
      </c>
      <c r="BI470" s="231">
        <f>IF(N470="nulová",J470,0)</f>
        <v>0</v>
      </c>
      <c r="BJ470" s="23" t="s">
        <v>170</v>
      </c>
      <c r="BK470" s="231">
        <f>ROUND(I470*H470,2)</f>
        <v>0</v>
      </c>
      <c r="BL470" s="23" t="s">
        <v>262</v>
      </c>
      <c r="BM470" s="23" t="s">
        <v>761</v>
      </c>
    </row>
    <row r="471" spans="2:51" s="11" customFormat="1" ht="13.5">
      <c r="B471" s="235"/>
      <c r="C471" s="236"/>
      <c r="D471" s="232" t="s">
        <v>174</v>
      </c>
      <c r="E471" s="237" t="s">
        <v>21</v>
      </c>
      <c r="F471" s="238" t="s">
        <v>762</v>
      </c>
      <c r="G471" s="236"/>
      <c r="H471" s="239">
        <v>96.5</v>
      </c>
      <c r="I471" s="240"/>
      <c r="J471" s="236"/>
      <c r="K471" s="236"/>
      <c r="L471" s="241"/>
      <c r="M471" s="242"/>
      <c r="N471" s="243"/>
      <c r="O471" s="243"/>
      <c r="P471" s="243"/>
      <c r="Q471" s="243"/>
      <c r="R471" s="243"/>
      <c r="S471" s="243"/>
      <c r="T471" s="244"/>
      <c r="AT471" s="245" t="s">
        <v>174</v>
      </c>
      <c r="AU471" s="245" t="s">
        <v>85</v>
      </c>
      <c r="AV471" s="11" t="s">
        <v>85</v>
      </c>
      <c r="AW471" s="11" t="s">
        <v>38</v>
      </c>
      <c r="AX471" s="11" t="s">
        <v>83</v>
      </c>
      <c r="AY471" s="245" t="s">
        <v>163</v>
      </c>
    </row>
    <row r="472" spans="2:65" s="1" customFormat="1" ht="16.5" customHeight="1">
      <c r="B472" s="45"/>
      <c r="C472" s="220" t="s">
        <v>763</v>
      </c>
      <c r="D472" s="220" t="s">
        <v>165</v>
      </c>
      <c r="E472" s="221" t="s">
        <v>764</v>
      </c>
      <c r="F472" s="222" t="s">
        <v>765</v>
      </c>
      <c r="G472" s="223" t="s">
        <v>183</v>
      </c>
      <c r="H472" s="224">
        <v>85</v>
      </c>
      <c r="I472" s="225"/>
      <c r="J472" s="226">
        <f>ROUND(I472*H472,2)</f>
        <v>0</v>
      </c>
      <c r="K472" s="222" t="s">
        <v>169</v>
      </c>
      <c r="L472" s="71"/>
      <c r="M472" s="227" t="s">
        <v>21</v>
      </c>
      <c r="N472" s="228" t="s">
        <v>48</v>
      </c>
      <c r="O472" s="46"/>
      <c r="P472" s="229">
        <f>O472*H472</f>
        <v>0</v>
      </c>
      <c r="Q472" s="229">
        <v>0</v>
      </c>
      <c r="R472" s="229">
        <f>Q472*H472</f>
        <v>0</v>
      </c>
      <c r="S472" s="229">
        <v>0.00175</v>
      </c>
      <c r="T472" s="230">
        <f>S472*H472</f>
        <v>0.14875</v>
      </c>
      <c r="AR472" s="23" t="s">
        <v>262</v>
      </c>
      <c r="AT472" s="23" t="s">
        <v>165</v>
      </c>
      <c r="AU472" s="23" t="s">
        <v>85</v>
      </c>
      <c r="AY472" s="23" t="s">
        <v>163</v>
      </c>
      <c r="BE472" s="231">
        <f>IF(N472="základní",J472,0)</f>
        <v>0</v>
      </c>
      <c r="BF472" s="231">
        <f>IF(N472="snížená",J472,0)</f>
        <v>0</v>
      </c>
      <c r="BG472" s="231">
        <f>IF(N472="zákl. přenesená",J472,0)</f>
        <v>0</v>
      </c>
      <c r="BH472" s="231">
        <f>IF(N472="sníž. přenesená",J472,0)</f>
        <v>0</v>
      </c>
      <c r="BI472" s="231">
        <f>IF(N472="nulová",J472,0)</f>
        <v>0</v>
      </c>
      <c r="BJ472" s="23" t="s">
        <v>170</v>
      </c>
      <c r="BK472" s="231">
        <f>ROUND(I472*H472,2)</f>
        <v>0</v>
      </c>
      <c r="BL472" s="23" t="s">
        <v>262</v>
      </c>
      <c r="BM472" s="23" t="s">
        <v>766</v>
      </c>
    </row>
    <row r="473" spans="2:51" s="11" customFormat="1" ht="13.5">
      <c r="B473" s="235"/>
      <c r="C473" s="236"/>
      <c r="D473" s="232" t="s">
        <v>174</v>
      </c>
      <c r="E473" s="237" t="s">
        <v>21</v>
      </c>
      <c r="F473" s="238" t="s">
        <v>767</v>
      </c>
      <c r="G473" s="236"/>
      <c r="H473" s="239">
        <v>52</v>
      </c>
      <c r="I473" s="240"/>
      <c r="J473" s="236"/>
      <c r="K473" s="236"/>
      <c r="L473" s="241"/>
      <c r="M473" s="242"/>
      <c r="N473" s="243"/>
      <c r="O473" s="243"/>
      <c r="P473" s="243"/>
      <c r="Q473" s="243"/>
      <c r="R473" s="243"/>
      <c r="S473" s="243"/>
      <c r="T473" s="244"/>
      <c r="AT473" s="245" t="s">
        <v>174</v>
      </c>
      <c r="AU473" s="245" t="s">
        <v>85</v>
      </c>
      <c r="AV473" s="11" t="s">
        <v>85</v>
      </c>
      <c r="AW473" s="11" t="s">
        <v>38</v>
      </c>
      <c r="AX473" s="11" t="s">
        <v>75</v>
      </c>
      <c r="AY473" s="245" t="s">
        <v>163</v>
      </c>
    </row>
    <row r="474" spans="2:51" s="11" customFormat="1" ht="13.5">
      <c r="B474" s="235"/>
      <c r="C474" s="236"/>
      <c r="D474" s="232" t="s">
        <v>174</v>
      </c>
      <c r="E474" s="237" t="s">
        <v>21</v>
      </c>
      <c r="F474" s="238" t="s">
        <v>768</v>
      </c>
      <c r="G474" s="236"/>
      <c r="H474" s="239">
        <v>33</v>
      </c>
      <c r="I474" s="240"/>
      <c r="J474" s="236"/>
      <c r="K474" s="236"/>
      <c r="L474" s="241"/>
      <c r="M474" s="242"/>
      <c r="N474" s="243"/>
      <c r="O474" s="243"/>
      <c r="P474" s="243"/>
      <c r="Q474" s="243"/>
      <c r="R474" s="243"/>
      <c r="S474" s="243"/>
      <c r="T474" s="244"/>
      <c r="AT474" s="245" t="s">
        <v>174</v>
      </c>
      <c r="AU474" s="245" t="s">
        <v>85</v>
      </c>
      <c r="AV474" s="11" t="s">
        <v>85</v>
      </c>
      <c r="AW474" s="11" t="s">
        <v>38</v>
      </c>
      <c r="AX474" s="11" t="s">
        <v>75</v>
      </c>
      <c r="AY474" s="245" t="s">
        <v>163</v>
      </c>
    </row>
    <row r="475" spans="2:51" s="12" customFormat="1" ht="13.5">
      <c r="B475" s="246"/>
      <c r="C475" s="247"/>
      <c r="D475" s="232" t="s">
        <v>174</v>
      </c>
      <c r="E475" s="248" t="s">
        <v>21</v>
      </c>
      <c r="F475" s="249" t="s">
        <v>194</v>
      </c>
      <c r="G475" s="247"/>
      <c r="H475" s="250">
        <v>85</v>
      </c>
      <c r="I475" s="251"/>
      <c r="J475" s="247"/>
      <c r="K475" s="247"/>
      <c r="L475" s="252"/>
      <c r="M475" s="253"/>
      <c r="N475" s="254"/>
      <c r="O475" s="254"/>
      <c r="P475" s="254"/>
      <c r="Q475" s="254"/>
      <c r="R475" s="254"/>
      <c r="S475" s="254"/>
      <c r="T475" s="255"/>
      <c r="AT475" s="256" t="s">
        <v>174</v>
      </c>
      <c r="AU475" s="256" t="s">
        <v>85</v>
      </c>
      <c r="AV475" s="12" t="s">
        <v>170</v>
      </c>
      <c r="AW475" s="12" t="s">
        <v>38</v>
      </c>
      <c r="AX475" s="12" t="s">
        <v>83</v>
      </c>
      <c r="AY475" s="256" t="s">
        <v>163</v>
      </c>
    </row>
    <row r="476" spans="2:65" s="1" customFormat="1" ht="16.5" customHeight="1">
      <c r="B476" s="45"/>
      <c r="C476" s="220" t="s">
        <v>769</v>
      </c>
      <c r="D476" s="220" t="s">
        <v>165</v>
      </c>
      <c r="E476" s="221" t="s">
        <v>770</v>
      </c>
      <c r="F476" s="222" t="s">
        <v>771</v>
      </c>
      <c r="G476" s="223" t="s">
        <v>168</v>
      </c>
      <c r="H476" s="224">
        <v>3</v>
      </c>
      <c r="I476" s="225"/>
      <c r="J476" s="226">
        <f>ROUND(I476*H476,2)</f>
        <v>0</v>
      </c>
      <c r="K476" s="222" t="s">
        <v>169</v>
      </c>
      <c r="L476" s="71"/>
      <c r="M476" s="227" t="s">
        <v>21</v>
      </c>
      <c r="N476" s="228" t="s">
        <v>48</v>
      </c>
      <c r="O476" s="46"/>
      <c r="P476" s="229">
        <f>O476*H476</f>
        <v>0</v>
      </c>
      <c r="Q476" s="229">
        <v>0</v>
      </c>
      <c r="R476" s="229">
        <f>Q476*H476</f>
        <v>0</v>
      </c>
      <c r="S476" s="229">
        <v>0.00584</v>
      </c>
      <c r="T476" s="230">
        <f>S476*H476</f>
        <v>0.01752</v>
      </c>
      <c r="AR476" s="23" t="s">
        <v>262</v>
      </c>
      <c r="AT476" s="23" t="s">
        <v>165</v>
      </c>
      <c r="AU476" s="23" t="s">
        <v>85</v>
      </c>
      <c r="AY476" s="23" t="s">
        <v>163</v>
      </c>
      <c r="BE476" s="231">
        <f>IF(N476="základní",J476,0)</f>
        <v>0</v>
      </c>
      <c r="BF476" s="231">
        <f>IF(N476="snížená",J476,0)</f>
        <v>0</v>
      </c>
      <c r="BG476" s="231">
        <f>IF(N476="zákl. přenesená",J476,0)</f>
        <v>0</v>
      </c>
      <c r="BH476" s="231">
        <f>IF(N476="sníž. přenesená",J476,0)</f>
        <v>0</v>
      </c>
      <c r="BI476" s="231">
        <f>IF(N476="nulová",J476,0)</f>
        <v>0</v>
      </c>
      <c r="BJ476" s="23" t="s">
        <v>170</v>
      </c>
      <c r="BK476" s="231">
        <f>ROUND(I476*H476,2)</f>
        <v>0</v>
      </c>
      <c r="BL476" s="23" t="s">
        <v>262</v>
      </c>
      <c r="BM476" s="23" t="s">
        <v>772</v>
      </c>
    </row>
    <row r="477" spans="2:51" s="11" customFormat="1" ht="13.5">
      <c r="B477" s="235"/>
      <c r="C477" s="236"/>
      <c r="D477" s="232" t="s">
        <v>174</v>
      </c>
      <c r="E477" s="237" t="s">
        <v>21</v>
      </c>
      <c r="F477" s="238" t="s">
        <v>773</v>
      </c>
      <c r="G477" s="236"/>
      <c r="H477" s="239">
        <v>2.4</v>
      </c>
      <c r="I477" s="240"/>
      <c r="J477" s="236"/>
      <c r="K477" s="236"/>
      <c r="L477" s="241"/>
      <c r="M477" s="242"/>
      <c r="N477" s="243"/>
      <c r="O477" s="243"/>
      <c r="P477" s="243"/>
      <c r="Q477" s="243"/>
      <c r="R477" s="243"/>
      <c r="S477" s="243"/>
      <c r="T477" s="244"/>
      <c r="AT477" s="245" t="s">
        <v>174</v>
      </c>
      <c r="AU477" s="245" t="s">
        <v>85</v>
      </c>
      <c r="AV477" s="11" t="s">
        <v>85</v>
      </c>
      <c r="AW477" s="11" t="s">
        <v>38</v>
      </c>
      <c r="AX477" s="11" t="s">
        <v>75</v>
      </c>
      <c r="AY477" s="245" t="s">
        <v>163</v>
      </c>
    </row>
    <row r="478" spans="2:51" s="11" customFormat="1" ht="13.5">
      <c r="B478" s="235"/>
      <c r="C478" s="236"/>
      <c r="D478" s="232" t="s">
        <v>174</v>
      </c>
      <c r="E478" s="237" t="s">
        <v>21</v>
      </c>
      <c r="F478" s="238" t="s">
        <v>774</v>
      </c>
      <c r="G478" s="236"/>
      <c r="H478" s="239">
        <v>3</v>
      </c>
      <c r="I478" s="240"/>
      <c r="J478" s="236"/>
      <c r="K478" s="236"/>
      <c r="L478" s="241"/>
      <c r="M478" s="242"/>
      <c r="N478" s="243"/>
      <c r="O478" s="243"/>
      <c r="P478" s="243"/>
      <c r="Q478" s="243"/>
      <c r="R478" s="243"/>
      <c r="S478" s="243"/>
      <c r="T478" s="244"/>
      <c r="AT478" s="245" t="s">
        <v>174</v>
      </c>
      <c r="AU478" s="245" t="s">
        <v>85</v>
      </c>
      <c r="AV478" s="11" t="s">
        <v>85</v>
      </c>
      <c r="AW478" s="11" t="s">
        <v>38</v>
      </c>
      <c r="AX478" s="11" t="s">
        <v>83</v>
      </c>
      <c r="AY478" s="245" t="s">
        <v>163</v>
      </c>
    </row>
    <row r="479" spans="2:65" s="1" customFormat="1" ht="25.5" customHeight="1">
      <c r="B479" s="45"/>
      <c r="C479" s="220" t="s">
        <v>775</v>
      </c>
      <c r="D479" s="220" t="s">
        <v>165</v>
      </c>
      <c r="E479" s="221" t="s">
        <v>776</v>
      </c>
      <c r="F479" s="222" t="s">
        <v>777</v>
      </c>
      <c r="G479" s="223" t="s">
        <v>756</v>
      </c>
      <c r="H479" s="224">
        <v>4</v>
      </c>
      <c r="I479" s="225"/>
      <c r="J479" s="226">
        <f>ROUND(I479*H479,2)</f>
        <v>0</v>
      </c>
      <c r="K479" s="222" t="s">
        <v>169</v>
      </c>
      <c r="L479" s="71"/>
      <c r="M479" s="227" t="s">
        <v>21</v>
      </c>
      <c r="N479" s="228" t="s">
        <v>48</v>
      </c>
      <c r="O479" s="46"/>
      <c r="P479" s="229">
        <f>O479*H479</f>
        <v>0</v>
      </c>
      <c r="Q479" s="229">
        <v>0</v>
      </c>
      <c r="R479" s="229">
        <f>Q479*H479</f>
        <v>0</v>
      </c>
      <c r="S479" s="229">
        <v>0.00188</v>
      </c>
      <c r="T479" s="230">
        <f>S479*H479</f>
        <v>0.00752</v>
      </c>
      <c r="AR479" s="23" t="s">
        <v>262</v>
      </c>
      <c r="AT479" s="23" t="s">
        <v>165</v>
      </c>
      <c r="AU479" s="23" t="s">
        <v>85</v>
      </c>
      <c r="AY479" s="23" t="s">
        <v>163</v>
      </c>
      <c r="BE479" s="231">
        <f>IF(N479="základní",J479,0)</f>
        <v>0</v>
      </c>
      <c r="BF479" s="231">
        <f>IF(N479="snížená",J479,0)</f>
        <v>0</v>
      </c>
      <c r="BG479" s="231">
        <f>IF(N479="zákl. přenesená",J479,0)</f>
        <v>0</v>
      </c>
      <c r="BH479" s="231">
        <f>IF(N479="sníž. přenesená",J479,0)</f>
        <v>0</v>
      </c>
      <c r="BI479" s="231">
        <f>IF(N479="nulová",J479,0)</f>
        <v>0</v>
      </c>
      <c r="BJ479" s="23" t="s">
        <v>170</v>
      </c>
      <c r="BK479" s="231">
        <f>ROUND(I479*H479,2)</f>
        <v>0</v>
      </c>
      <c r="BL479" s="23" t="s">
        <v>262</v>
      </c>
      <c r="BM479" s="23" t="s">
        <v>778</v>
      </c>
    </row>
    <row r="480" spans="2:65" s="1" customFormat="1" ht="16.5" customHeight="1">
      <c r="B480" s="45"/>
      <c r="C480" s="220" t="s">
        <v>779</v>
      </c>
      <c r="D480" s="220" t="s">
        <v>165</v>
      </c>
      <c r="E480" s="221" t="s">
        <v>780</v>
      </c>
      <c r="F480" s="222" t="s">
        <v>781</v>
      </c>
      <c r="G480" s="223" t="s">
        <v>183</v>
      </c>
      <c r="H480" s="224">
        <v>80</v>
      </c>
      <c r="I480" s="225"/>
      <c r="J480" s="226">
        <f>ROUND(I480*H480,2)</f>
        <v>0</v>
      </c>
      <c r="K480" s="222" t="s">
        <v>169</v>
      </c>
      <c r="L480" s="71"/>
      <c r="M480" s="227" t="s">
        <v>21</v>
      </c>
      <c r="N480" s="228" t="s">
        <v>48</v>
      </c>
      <c r="O480" s="46"/>
      <c r="P480" s="229">
        <f>O480*H480</f>
        <v>0</v>
      </c>
      <c r="Q480" s="229">
        <v>0</v>
      </c>
      <c r="R480" s="229">
        <f>Q480*H480</f>
        <v>0</v>
      </c>
      <c r="S480" s="229">
        <v>0.00605</v>
      </c>
      <c r="T480" s="230">
        <f>S480*H480</f>
        <v>0.484</v>
      </c>
      <c r="AR480" s="23" t="s">
        <v>262</v>
      </c>
      <c r="AT480" s="23" t="s">
        <v>165</v>
      </c>
      <c r="AU480" s="23" t="s">
        <v>85</v>
      </c>
      <c r="AY480" s="23" t="s">
        <v>163</v>
      </c>
      <c r="BE480" s="231">
        <f>IF(N480="základní",J480,0)</f>
        <v>0</v>
      </c>
      <c r="BF480" s="231">
        <f>IF(N480="snížená",J480,0)</f>
        <v>0</v>
      </c>
      <c r="BG480" s="231">
        <f>IF(N480="zákl. přenesená",J480,0)</f>
        <v>0</v>
      </c>
      <c r="BH480" s="231">
        <f>IF(N480="sníž. přenesená",J480,0)</f>
        <v>0</v>
      </c>
      <c r="BI480" s="231">
        <f>IF(N480="nulová",J480,0)</f>
        <v>0</v>
      </c>
      <c r="BJ480" s="23" t="s">
        <v>170</v>
      </c>
      <c r="BK480" s="231">
        <f>ROUND(I480*H480,2)</f>
        <v>0</v>
      </c>
      <c r="BL480" s="23" t="s">
        <v>262</v>
      </c>
      <c r="BM480" s="23" t="s">
        <v>782</v>
      </c>
    </row>
    <row r="481" spans="2:51" s="11" customFormat="1" ht="13.5">
      <c r="B481" s="235"/>
      <c r="C481" s="236"/>
      <c r="D481" s="232" t="s">
        <v>174</v>
      </c>
      <c r="E481" s="237" t="s">
        <v>21</v>
      </c>
      <c r="F481" s="238" t="s">
        <v>783</v>
      </c>
      <c r="G481" s="236"/>
      <c r="H481" s="239">
        <v>80</v>
      </c>
      <c r="I481" s="240"/>
      <c r="J481" s="236"/>
      <c r="K481" s="236"/>
      <c r="L481" s="241"/>
      <c r="M481" s="242"/>
      <c r="N481" s="243"/>
      <c r="O481" s="243"/>
      <c r="P481" s="243"/>
      <c r="Q481" s="243"/>
      <c r="R481" s="243"/>
      <c r="S481" s="243"/>
      <c r="T481" s="244"/>
      <c r="AT481" s="245" t="s">
        <v>174</v>
      </c>
      <c r="AU481" s="245" t="s">
        <v>85</v>
      </c>
      <c r="AV481" s="11" t="s">
        <v>85</v>
      </c>
      <c r="AW481" s="11" t="s">
        <v>38</v>
      </c>
      <c r="AX481" s="11" t="s">
        <v>83</v>
      </c>
      <c r="AY481" s="245" t="s">
        <v>163</v>
      </c>
    </row>
    <row r="482" spans="2:65" s="1" customFormat="1" ht="16.5" customHeight="1">
      <c r="B482" s="45"/>
      <c r="C482" s="220" t="s">
        <v>784</v>
      </c>
      <c r="D482" s="220" t="s">
        <v>165</v>
      </c>
      <c r="E482" s="221" t="s">
        <v>785</v>
      </c>
      <c r="F482" s="222" t="s">
        <v>786</v>
      </c>
      <c r="G482" s="223" t="s">
        <v>183</v>
      </c>
      <c r="H482" s="224">
        <v>32</v>
      </c>
      <c r="I482" s="225"/>
      <c r="J482" s="226">
        <f>ROUND(I482*H482,2)</f>
        <v>0</v>
      </c>
      <c r="K482" s="222" t="s">
        <v>169</v>
      </c>
      <c r="L482" s="71"/>
      <c r="M482" s="227" t="s">
        <v>21</v>
      </c>
      <c r="N482" s="228" t="s">
        <v>48</v>
      </c>
      <c r="O482" s="46"/>
      <c r="P482" s="229">
        <f>O482*H482</f>
        <v>0</v>
      </c>
      <c r="Q482" s="229">
        <v>0</v>
      </c>
      <c r="R482" s="229">
        <f>Q482*H482</f>
        <v>0</v>
      </c>
      <c r="S482" s="229">
        <v>0.00394</v>
      </c>
      <c r="T482" s="230">
        <f>S482*H482</f>
        <v>0.12608</v>
      </c>
      <c r="AR482" s="23" t="s">
        <v>262</v>
      </c>
      <c r="AT482" s="23" t="s">
        <v>165</v>
      </c>
      <c r="AU482" s="23" t="s">
        <v>85</v>
      </c>
      <c r="AY482" s="23" t="s">
        <v>163</v>
      </c>
      <c r="BE482" s="231">
        <f>IF(N482="základní",J482,0)</f>
        <v>0</v>
      </c>
      <c r="BF482" s="231">
        <f>IF(N482="snížená",J482,0)</f>
        <v>0</v>
      </c>
      <c r="BG482" s="231">
        <f>IF(N482="zákl. přenesená",J482,0)</f>
        <v>0</v>
      </c>
      <c r="BH482" s="231">
        <f>IF(N482="sníž. přenesená",J482,0)</f>
        <v>0</v>
      </c>
      <c r="BI482" s="231">
        <f>IF(N482="nulová",J482,0)</f>
        <v>0</v>
      </c>
      <c r="BJ482" s="23" t="s">
        <v>170</v>
      </c>
      <c r="BK482" s="231">
        <f>ROUND(I482*H482,2)</f>
        <v>0</v>
      </c>
      <c r="BL482" s="23" t="s">
        <v>262</v>
      </c>
      <c r="BM482" s="23" t="s">
        <v>787</v>
      </c>
    </row>
    <row r="483" spans="2:51" s="11" customFormat="1" ht="13.5">
      <c r="B483" s="235"/>
      <c r="C483" s="236"/>
      <c r="D483" s="232" t="s">
        <v>174</v>
      </c>
      <c r="E483" s="237" t="s">
        <v>21</v>
      </c>
      <c r="F483" s="238" t="s">
        <v>788</v>
      </c>
      <c r="G483" s="236"/>
      <c r="H483" s="239">
        <v>32</v>
      </c>
      <c r="I483" s="240"/>
      <c r="J483" s="236"/>
      <c r="K483" s="236"/>
      <c r="L483" s="241"/>
      <c r="M483" s="242"/>
      <c r="N483" s="243"/>
      <c r="O483" s="243"/>
      <c r="P483" s="243"/>
      <c r="Q483" s="243"/>
      <c r="R483" s="243"/>
      <c r="S483" s="243"/>
      <c r="T483" s="244"/>
      <c r="AT483" s="245" t="s">
        <v>174</v>
      </c>
      <c r="AU483" s="245" t="s">
        <v>85</v>
      </c>
      <c r="AV483" s="11" t="s">
        <v>85</v>
      </c>
      <c r="AW483" s="11" t="s">
        <v>38</v>
      </c>
      <c r="AX483" s="11" t="s">
        <v>83</v>
      </c>
      <c r="AY483" s="245" t="s">
        <v>163</v>
      </c>
    </row>
    <row r="484" spans="2:65" s="1" customFormat="1" ht="25.5" customHeight="1">
      <c r="B484" s="45"/>
      <c r="C484" s="220" t="s">
        <v>789</v>
      </c>
      <c r="D484" s="220" t="s">
        <v>165</v>
      </c>
      <c r="E484" s="221" t="s">
        <v>790</v>
      </c>
      <c r="F484" s="222" t="s">
        <v>791</v>
      </c>
      <c r="G484" s="223" t="s">
        <v>183</v>
      </c>
      <c r="H484" s="224">
        <v>137.5</v>
      </c>
      <c r="I484" s="225"/>
      <c r="J484" s="226">
        <f>ROUND(I484*H484,2)</f>
        <v>0</v>
      </c>
      <c r="K484" s="222" t="s">
        <v>169</v>
      </c>
      <c r="L484" s="71"/>
      <c r="M484" s="227" t="s">
        <v>21</v>
      </c>
      <c r="N484" s="228" t="s">
        <v>48</v>
      </c>
      <c r="O484" s="46"/>
      <c r="P484" s="229">
        <f>O484*H484</f>
        <v>0</v>
      </c>
      <c r="Q484" s="229">
        <v>0</v>
      </c>
      <c r="R484" s="229">
        <f>Q484*H484</f>
        <v>0</v>
      </c>
      <c r="S484" s="229">
        <v>0</v>
      </c>
      <c r="T484" s="230">
        <f>S484*H484</f>
        <v>0</v>
      </c>
      <c r="AR484" s="23" t="s">
        <v>262</v>
      </c>
      <c r="AT484" s="23" t="s">
        <v>165</v>
      </c>
      <c r="AU484" s="23" t="s">
        <v>85</v>
      </c>
      <c r="AY484" s="23" t="s">
        <v>163</v>
      </c>
      <c r="BE484" s="231">
        <f>IF(N484="základní",J484,0)</f>
        <v>0</v>
      </c>
      <c r="BF484" s="231">
        <f>IF(N484="snížená",J484,0)</f>
        <v>0</v>
      </c>
      <c r="BG484" s="231">
        <f>IF(N484="zákl. přenesená",J484,0)</f>
        <v>0</v>
      </c>
      <c r="BH484" s="231">
        <f>IF(N484="sníž. přenesená",J484,0)</f>
        <v>0</v>
      </c>
      <c r="BI484" s="231">
        <f>IF(N484="nulová",J484,0)</f>
        <v>0</v>
      </c>
      <c r="BJ484" s="23" t="s">
        <v>170</v>
      </c>
      <c r="BK484" s="231">
        <f>ROUND(I484*H484,2)</f>
        <v>0</v>
      </c>
      <c r="BL484" s="23" t="s">
        <v>262</v>
      </c>
      <c r="BM484" s="23" t="s">
        <v>792</v>
      </c>
    </row>
    <row r="485" spans="2:47" s="1" customFormat="1" ht="13.5">
      <c r="B485" s="45"/>
      <c r="C485" s="73"/>
      <c r="D485" s="232" t="s">
        <v>172</v>
      </c>
      <c r="E485" s="73"/>
      <c r="F485" s="233" t="s">
        <v>793</v>
      </c>
      <c r="G485" s="73"/>
      <c r="H485" s="73"/>
      <c r="I485" s="190"/>
      <c r="J485" s="73"/>
      <c r="K485" s="73"/>
      <c r="L485" s="71"/>
      <c r="M485" s="234"/>
      <c r="N485" s="46"/>
      <c r="O485" s="46"/>
      <c r="P485" s="46"/>
      <c r="Q485" s="46"/>
      <c r="R485" s="46"/>
      <c r="S485" s="46"/>
      <c r="T485" s="94"/>
      <c r="AT485" s="23" t="s">
        <v>172</v>
      </c>
      <c r="AU485" s="23" t="s">
        <v>85</v>
      </c>
    </row>
    <row r="486" spans="2:51" s="11" customFormat="1" ht="13.5">
      <c r="B486" s="235"/>
      <c r="C486" s="236"/>
      <c r="D486" s="232" t="s">
        <v>174</v>
      </c>
      <c r="E486" s="237" t="s">
        <v>21</v>
      </c>
      <c r="F486" s="238" t="s">
        <v>794</v>
      </c>
      <c r="G486" s="236"/>
      <c r="H486" s="239">
        <v>95</v>
      </c>
      <c r="I486" s="240"/>
      <c r="J486" s="236"/>
      <c r="K486" s="236"/>
      <c r="L486" s="241"/>
      <c r="M486" s="242"/>
      <c r="N486" s="243"/>
      <c r="O486" s="243"/>
      <c r="P486" s="243"/>
      <c r="Q486" s="243"/>
      <c r="R486" s="243"/>
      <c r="S486" s="243"/>
      <c r="T486" s="244"/>
      <c r="AT486" s="245" t="s">
        <v>174</v>
      </c>
      <c r="AU486" s="245" t="s">
        <v>85</v>
      </c>
      <c r="AV486" s="11" t="s">
        <v>85</v>
      </c>
      <c r="AW486" s="11" t="s">
        <v>38</v>
      </c>
      <c r="AX486" s="11" t="s">
        <v>75</v>
      </c>
      <c r="AY486" s="245" t="s">
        <v>163</v>
      </c>
    </row>
    <row r="487" spans="2:51" s="11" customFormat="1" ht="13.5">
      <c r="B487" s="235"/>
      <c r="C487" s="236"/>
      <c r="D487" s="232" t="s">
        <v>174</v>
      </c>
      <c r="E487" s="237" t="s">
        <v>21</v>
      </c>
      <c r="F487" s="238" t="s">
        <v>795</v>
      </c>
      <c r="G487" s="236"/>
      <c r="H487" s="239">
        <v>16.5</v>
      </c>
      <c r="I487" s="240"/>
      <c r="J487" s="236"/>
      <c r="K487" s="236"/>
      <c r="L487" s="241"/>
      <c r="M487" s="242"/>
      <c r="N487" s="243"/>
      <c r="O487" s="243"/>
      <c r="P487" s="243"/>
      <c r="Q487" s="243"/>
      <c r="R487" s="243"/>
      <c r="S487" s="243"/>
      <c r="T487" s="244"/>
      <c r="AT487" s="245" t="s">
        <v>174</v>
      </c>
      <c r="AU487" s="245" t="s">
        <v>85</v>
      </c>
      <c r="AV487" s="11" t="s">
        <v>85</v>
      </c>
      <c r="AW487" s="11" t="s">
        <v>38</v>
      </c>
      <c r="AX487" s="11" t="s">
        <v>75</v>
      </c>
      <c r="AY487" s="245" t="s">
        <v>163</v>
      </c>
    </row>
    <row r="488" spans="2:51" s="11" customFormat="1" ht="13.5">
      <c r="B488" s="235"/>
      <c r="C488" s="236"/>
      <c r="D488" s="232" t="s">
        <v>174</v>
      </c>
      <c r="E488" s="237" t="s">
        <v>21</v>
      </c>
      <c r="F488" s="238" t="s">
        <v>796</v>
      </c>
      <c r="G488" s="236"/>
      <c r="H488" s="239">
        <v>26</v>
      </c>
      <c r="I488" s="240"/>
      <c r="J488" s="236"/>
      <c r="K488" s="236"/>
      <c r="L488" s="241"/>
      <c r="M488" s="242"/>
      <c r="N488" s="243"/>
      <c r="O488" s="243"/>
      <c r="P488" s="243"/>
      <c r="Q488" s="243"/>
      <c r="R488" s="243"/>
      <c r="S488" s="243"/>
      <c r="T488" s="244"/>
      <c r="AT488" s="245" t="s">
        <v>174</v>
      </c>
      <c r="AU488" s="245" t="s">
        <v>85</v>
      </c>
      <c r="AV488" s="11" t="s">
        <v>85</v>
      </c>
      <c r="AW488" s="11" t="s">
        <v>38</v>
      </c>
      <c r="AX488" s="11" t="s">
        <v>75</v>
      </c>
      <c r="AY488" s="245" t="s">
        <v>163</v>
      </c>
    </row>
    <row r="489" spans="2:51" s="12" customFormat="1" ht="13.5">
      <c r="B489" s="246"/>
      <c r="C489" s="247"/>
      <c r="D489" s="232" t="s">
        <v>174</v>
      </c>
      <c r="E489" s="248" t="s">
        <v>21</v>
      </c>
      <c r="F489" s="249" t="s">
        <v>194</v>
      </c>
      <c r="G489" s="247"/>
      <c r="H489" s="250">
        <v>137.5</v>
      </c>
      <c r="I489" s="251"/>
      <c r="J489" s="247"/>
      <c r="K489" s="247"/>
      <c r="L489" s="252"/>
      <c r="M489" s="253"/>
      <c r="N489" s="254"/>
      <c r="O489" s="254"/>
      <c r="P489" s="254"/>
      <c r="Q489" s="254"/>
      <c r="R489" s="254"/>
      <c r="S489" s="254"/>
      <c r="T489" s="255"/>
      <c r="AT489" s="256" t="s">
        <v>174</v>
      </c>
      <c r="AU489" s="256" t="s">
        <v>85</v>
      </c>
      <c r="AV489" s="12" t="s">
        <v>170</v>
      </c>
      <c r="AW489" s="12" t="s">
        <v>38</v>
      </c>
      <c r="AX489" s="12" t="s">
        <v>83</v>
      </c>
      <c r="AY489" s="256" t="s">
        <v>163</v>
      </c>
    </row>
    <row r="490" spans="2:65" s="1" customFormat="1" ht="38.25" customHeight="1">
      <c r="B490" s="45"/>
      <c r="C490" s="220" t="s">
        <v>797</v>
      </c>
      <c r="D490" s="220" t="s">
        <v>165</v>
      </c>
      <c r="E490" s="221" t="s">
        <v>798</v>
      </c>
      <c r="F490" s="222" t="s">
        <v>799</v>
      </c>
      <c r="G490" s="223" t="s">
        <v>168</v>
      </c>
      <c r="H490" s="224">
        <v>32.5</v>
      </c>
      <c r="I490" s="225"/>
      <c r="J490" s="226">
        <f>ROUND(I490*H490,2)</f>
        <v>0</v>
      </c>
      <c r="K490" s="222" t="s">
        <v>169</v>
      </c>
      <c r="L490" s="71"/>
      <c r="M490" s="227" t="s">
        <v>21</v>
      </c>
      <c r="N490" s="228" t="s">
        <v>48</v>
      </c>
      <c r="O490" s="46"/>
      <c r="P490" s="229">
        <f>O490*H490</f>
        <v>0</v>
      </c>
      <c r="Q490" s="229">
        <v>0.0065</v>
      </c>
      <c r="R490" s="229">
        <f>Q490*H490</f>
        <v>0.21125</v>
      </c>
      <c r="S490" s="229">
        <v>0</v>
      </c>
      <c r="T490" s="230">
        <f>S490*H490</f>
        <v>0</v>
      </c>
      <c r="AR490" s="23" t="s">
        <v>262</v>
      </c>
      <c r="AT490" s="23" t="s">
        <v>165</v>
      </c>
      <c r="AU490" s="23" t="s">
        <v>85</v>
      </c>
      <c r="AY490" s="23" t="s">
        <v>163</v>
      </c>
      <c r="BE490" s="231">
        <f>IF(N490="základní",J490,0)</f>
        <v>0</v>
      </c>
      <c r="BF490" s="231">
        <f>IF(N490="snížená",J490,0)</f>
        <v>0</v>
      </c>
      <c r="BG490" s="231">
        <f>IF(N490="zákl. přenesená",J490,0)</f>
        <v>0</v>
      </c>
      <c r="BH490" s="231">
        <f>IF(N490="sníž. přenesená",J490,0)</f>
        <v>0</v>
      </c>
      <c r="BI490" s="231">
        <f>IF(N490="nulová",J490,0)</f>
        <v>0</v>
      </c>
      <c r="BJ490" s="23" t="s">
        <v>170</v>
      </c>
      <c r="BK490" s="231">
        <f>ROUND(I490*H490,2)</f>
        <v>0</v>
      </c>
      <c r="BL490" s="23" t="s">
        <v>262</v>
      </c>
      <c r="BM490" s="23" t="s">
        <v>800</v>
      </c>
    </row>
    <row r="491" spans="2:65" s="1" customFormat="1" ht="38.25" customHeight="1">
      <c r="B491" s="45"/>
      <c r="C491" s="220" t="s">
        <v>801</v>
      </c>
      <c r="D491" s="220" t="s">
        <v>165</v>
      </c>
      <c r="E491" s="221" t="s">
        <v>802</v>
      </c>
      <c r="F491" s="222" t="s">
        <v>803</v>
      </c>
      <c r="G491" s="223" t="s">
        <v>168</v>
      </c>
      <c r="H491" s="224">
        <v>8.749</v>
      </c>
      <c r="I491" s="225"/>
      <c r="J491" s="226">
        <f>ROUND(I491*H491,2)</f>
        <v>0</v>
      </c>
      <c r="K491" s="222" t="s">
        <v>169</v>
      </c>
      <c r="L491" s="71"/>
      <c r="M491" s="227" t="s">
        <v>21</v>
      </c>
      <c r="N491" s="228" t="s">
        <v>48</v>
      </c>
      <c r="O491" s="46"/>
      <c r="P491" s="229">
        <f>O491*H491</f>
        <v>0</v>
      </c>
      <c r="Q491" s="229">
        <v>0.00759</v>
      </c>
      <c r="R491" s="229">
        <f>Q491*H491</f>
        <v>0.06640491000000001</v>
      </c>
      <c r="S491" s="229">
        <v>0</v>
      </c>
      <c r="T491" s="230">
        <f>S491*H491</f>
        <v>0</v>
      </c>
      <c r="AR491" s="23" t="s">
        <v>262</v>
      </c>
      <c r="AT491" s="23" t="s">
        <v>165</v>
      </c>
      <c r="AU491" s="23" t="s">
        <v>85</v>
      </c>
      <c r="AY491" s="23" t="s">
        <v>163</v>
      </c>
      <c r="BE491" s="231">
        <f>IF(N491="základní",J491,0)</f>
        <v>0</v>
      </c>
      <c r="BF491" s="231">
        <f>IF(N491="snížená",J491,0)</f>
        <v>0</v>
      </c>
      <c r="BG491" s="231">
        <f>IF(N491="zákl. přenesená",J491,0)</f>
        <v>0</v>
      </c>
      <c r="BH491" s="231">
        <f>IF(N491="sníž. přenesená",J491,0)</f>
        <v>0</v>
      </c>
      <c r="BI491" s="231">
        <f>IF(N491="nulová",J491,0)</f>
        <v>0</v>
      </c>
      <c r="BJ491" s="23" t="s">
        <v>170</v>
      </c>
      <c r="BK491" s="231">
        <f>ROUND(I491*H491,2)</f>
        <v>0</v>
      </c>
      <c r="BL491" s="23" t="s">
        <v>262</v>
      </c>
      <c r="BM491" s="23" t="s">
        <v>804</v>
      </c>
    </row>
    <row r="492" spans="2:51" s="11" customFormat="1" ht="13.5">
      <c r="B492" s="235"/>
      <c r="C492" s="236"/>
      <c r="D492" s="232" t="s">
        <v>174</v>
      </c>
      <c r="E492" s="237" t="s">
        <v>21</v>
      </c>
      <c r="F492" s="238" t="s">
        <v>805</v>
      </c>
      <c r="G492" s="236"/>
      <c r="H492" s="239">
        <v>2.796</v>
      </c>
      <c r="I492" s="240"/>
      <c r="J492" s="236"/>
      <c r="K492" s="236"/>
      <c r="L492" s="241"/>
      <c r="M492" s="242"/>
      <c r="N492" s="243"/>
      <c r="O492" s="243"/>
      <c r="P492" s="243"/>
      <c r="Q492" s="243"/>
      <c r="R492" s="243"/>
      <c r="S492" s="243"/>
      <c r="T492" s="244"/>
      <c r="AT492" s="245" t="s">
        <v>174</v>
      </c>
      <c r="AU492" s="245" t="s">
        <v>85</v>
      </c>
      <c r="AV492" s="11" t="s">
        <v>85</v>
      </c>
      <c r="AW492" s="11" t="s">
        <v>38</v>
      </c>
      <c r="AX492" s="11" t="s">
        <v>75</v>
      </c>
      <c r="AY492" s="245" t="s">
        <v>163</v>
      </c>
    </row>
    <row r="493" spans="2:51" s="11" customFormat="1" ht="13.5">
      <c r="B493" s="235"/>
      <c r="C493" s="236"/>
      <c r="D493" s="232" t="s">
        <v>174</v>
      </c>
      <c r="E493" s="237" t="s">
        <v>21</v>
      </c>
      <c r="F493" s="238" t="s">
        <v>733</v>
      </c>
      <c r="G493" s="236"/>
      <c r="H493" s="239">
        <v>5.953</v>
      </c>
      <c r="I493" s="240"/>
      <c r="J493" s="236"/>
      <c r="K493" s="236"/>
      <c r="L493" s="241"/>
      <c r="M493" s="242"/>
      <c r="N493" s="243"/>
      <c r="O493" s="243"/>
      <c r="P493" s="243"/>
      <c r="Q493" s="243"/>
      <c r="R493" s="243"/>
      <c r="S493" s="243"/>
      <c r="T493" s="244"/>
      <c r="AT493" s="245" t="s">
        <v>174</v>
      </c>
      <c r="AU493" s="245" t="s">
        <v>85</v>
      </c>
      <c r="AV493" s="11" t="s">
        <v>85</v>
      </c>
      <c r="AW493" s="11" t="s">
        <v>38</v>
      </c>
      <c r="AX493" s="11" t="s">
        <v>75</v>
      </c>
      <c r="AY493" s="245" t="s">
        <v>163</v>
      </c>
    </row>
    <row r="494" spans="2:51" s="12" customFormat="1" ht="13.5">
      <c r="B494" s="246"/>
      <c r="C494" s="247"/>
      <c r="D494" s="232" t="s">
        <v>174</v>
      </c>
      <c r="E494" s="248" t="s">
        <v>21</v>
      </c>
      <c r="F494" s="249" t="s">
        <v>194</v>
      </c>
      <c r="G494" s="247"/>
      <c r="H494" s="250">
        <v>8.749</v>
      </c>
      <c r="I494" s="251"/>
      <c r="J494" s="247"/>
      <c r="K494" s="247"/>
      <c r="L494" s="252"/>
      <c r="M494" s="253"/>
      <c r="N494" s="254"/>
      <c r="O494" s="254"/>
      <c r="P494" s="254"/>
      <c r="Q494" s="254"/>
      <c r="R494" s="254"/>
      <c r="S494" s="254"/>
      <c r="T494" s="255"/>
      <c r="AT494" s="256" t="s">
        <v>174</v>
      </c>
      <c r="AU494" s="256" t="s">
        <v>85</v>
      </c>
      <c r="AV494" s="12" t="s">
        <v>170</v>
      </c>
      <c r="AW494" s="12" t="s">
        <v>38</v>
      </c>
      <c r="AX494" s="12" t="s">
        <v>83</v>
      </c>
      <c r="AY494" s="256" t="s">
        <v>163</v>
      </c>
    </row>
    <row r="495" spans="2:65" s="1" customFormat="1" ht="25.5" customHeight="1">
      <c r="B495" s="45"/>
      <c r="C495" s="220" t="s">
        <v>806</v>
      </c>
      <c r="D495" s="220" t="s">
        <v>165</v>
      </c>
      <c r="E495" s="221" t="s">
        <v>807</v>
      </c>
      <c r="F495" s="222" t="s">
        <v>808</v>
      </c>
      <c r="G495" s="223" t="s">
        <v>183</v>
      </c>
      <c r="H495" s="224">
        <v>26</v>
      </c>
      <c r="I495" s="225"/>
      <c r="J495" s="226">
        <f>ROUND(I495*H495,2)</f>
        <v>0</v>
      </c>
      <c r="K495" s="222" t="s">
        <v>169</v>
      </c>
      <c r="L495" s="71"/>
      <c r="M495" s="227" t="s">
        <v>21</v>
      </c>
      <c r="N495" s="228" t="s">
        <v>48</v>
      </c>
      <c r="O495" s="46"/>
      <c r="P495" s="229">
        <f>O495*H495</f>
        <v>0</v>
      </c>
      <c r="Q495" s="229">
        <v>0.00439</v>
      </c>
      <c r="R495" s="229">
        <f>Q495*H495</f>
        <v>0.11413999999999999</v>
      </c>
      <c r="S495" s="229">
        <v>0</v>
      </c>
      <c r="T495" s="230">
        <f>S495*H495</f>
        <v>0</v>
      </c>
      <c r="AR495" s="23" t="s">
        <v>262</v>
      </c>
      <c r="AT495" s="23" t="s">
        <v>165</v>
      </c>
      <c r="AU495" s="23" t="s">
        <v>85</v>
      </c>
      <c r="AY495" s="23" t="s">
        <v>163</v>
      </c>
      <c r="BE495" s="231">
        <f>IF(N495="základní",J495,0)</f>
        <v>0</v>
      </c>
      <c r="BF495" s="231">
        <f>IF(N495="snížená",J495,0)</f>
        <v>0</v>
      </c>
      <c r="BG495" s="231">
        <f>IF(N495="zákl. přenesená",J495,0)</f>
        <v>0</v>
      </c>
      <c r="BH495" s="231">
        <f>IF(N495="sníž. přenesená",J495,0)</f>
        <v>0</v>
      </c>
      <c r="BI495" s="231">
        <f>IF(N495="nulová",J495,0)</f>
        <v>0</v>
      </c>
      <c r="BJ495" s="23" t="s">
        <v>170</v>
      </c>
      <c r="BK495" s="231">
        <f>ROUND(I495*H495,2)</f>
        <v>0</v>
      </c>
      <c r="BL495" s="23" t="s">
        <v>262</v>
      </c>
      <c r="BM495" s="23" t="s">
        <v>809</v>
      </c>
    </row>
    <row r="496" spans="2:47" s="1" customFormat="1" ht="13.5">
      <c r="B496" s="45"/>
      <c r="C496" s="73"/>
      <c r="D496" s="232" t="s">
        <v>172</v>
      </c>
      <c r="E496" s="73"/>
      <c r="F496" s="233" t="s">
        <v>810</v>
      </c>
      <c r="G496" s="73"/>
      <c r="H496" s="73"/>
      <c r="I496" s="190"/>
      <c r="J496" s="73"/>
      <c r="K496" s="73"/>
      <c r="L496" s="71"/>
      <c r="M496" s="234"/>
      <c r="N496" s="46"/>
      <c r="O496" s="46"/>
      <c r="P496" s="46"/>
      <c r="Q496" s="46"/>
      <c r="R496" s="46"/>
      <c r="S496" s="46"/>
      <c r="T496" s="94"/>
      <c r="AT496" s="23" t="s">
        <v>172</v>
      </c>
      <c r="AU496" s="23" t="s">
        <v>85</v>
      </c>
    </row>
    <row r="497" spans="2:51" s="11" customFormat="1" ht="13.5">
      <c r="B497" s="235"/>
      <c r="C497" s="236"/>
      <c r="D497" s="232" t="s">
        <v>174</v>
      </c>
      <c r="E497" s="237" t="s">
        <v>21</v>
      </c>
      <c r="F497" s="238" t="s">
        <v>811</v>
      </c>
      <c r="G497" s="236"/>
      <c r="H497" s="239">
        <v>26</v>
      </c>
      <c r="I497" s="240"/>
      <c r="J497" s="236"/>
      <c r="K497" s="236"/>
      <c r="L497" s="241"/>
      <c r="M497" s="242"/>
      <c r="N497" s="243"/>
      <c r="O497" s="243"/>
      <c r="P497" s="243"/>
      <c r="Q497" s="243"/>
      <c r="R497" s="243"/>
      <c r="S497" s="243"/>
      <c r="T497" s="244"/>
      <c r="AT497" s="245" t="s">
        <v>174</v>
      </c>
      <c r="AU497" s="245" t="s">
        <v>85</v>
      </c>
      <c r="AV497" s="11" t="s">
        <v>85</v>
      </c>
      <c r="AW497" s="11" t="s">
        <v>38</v>
      </c>
      <c r="AX497" s="11" t="s">
        <v>83</v>
      </c>
      <c r="AY497" s="245" t="s">
        <v>163</v>
      </c>
    </row>
    <row r="498" spans="2:65" s="1" customFormat="1" ht="25.5" customHeight="1">
      <c r="B498" s="45"/>
      <c r="C498" s="220" t="s">
        <v>812</v>
      </c>
      <c r="D498" s="220" t="s">
        <v>165</v>
      </c>
      <c r="E498" s="221" t="s">
        <v>813</v>
      </c>
      <c r="F498" s="222" t="s">
        <v>814</v>
      </c>
      <c r="G498" s="223" t="s">
        <v>183</v>
      </c>
      <c r="H498" s="224">
        <v>95</v>
      </c>
      <c r="I498" s="225"/>
      <c r="J498" s="226">
        <f>ROUND(I498*H498,2)</f>
        <v>0</v>
      </c>
      <c r="K498" s="222" t="s">
        <v>21</v>
      </c>
      <c r="L498" s="71"/>
      <c r="M498" s="227" t="s">
        <v>21</v>
      </c>
      <c r="N498" s="228" t="s">
        <v>48</v>
      </c>
      <c r="O498" s="46"/>
      <c r="P498" s="229">
        <f>O498*H498</f>
        <v>0</v>
      </c>
      <c r="Q498" s="229">
        <v>0.00443</v>
      </c>
      <c r="R498" s="229">
        <f>Q498*H498</f>
        <v>0.42085</v>
      </c>
      <c r="S498" s="229">
        <v>0</v>
      </c>
      <c r="T498" s="230">
        <f>S498*H498</f>
        <v>0</v>
      </c>
      <c r="AR498" s="23" t="s">
        <v>262</v>
      </c>
      <c r="AT498" s="23" t="s">
        <v>165</v>
      </c>
      <c r="AU498" s="23" t="s">
        <v>85</v>
      </c>
      <c r="AY498" s="23" t="s">
        <v>163</v>
      </c>
      <c r="BE498" s="231">
        <f>IF(N498="základní",J498,0)</f>
        <v>0</v>
      </c>
      <c r="BF498" s="231">
        <f>IF(N498="snížená",J498,0)</f>
        <v>0</v>
      </c>
      <c r="BG498" s="231">
        <f>IF(N498="zákl. přenesená",J498,0)</f>
        <v>0</v>
      </c>
      <c r="BH498" s="231">
        <f>IF(N498="sníž. přenesená",J498,0)</f>
        <v>0</v>
      </c>
      <c r="BI498" s="231">
        <f>IF(N498="nulová",J498,0)</f>
        <v>0</v>
      </c>
      <c r="BJ498" s="23" t="s">
        <v>170</v>
      </c>
      <c r="BK498" s="231">
        <f>ROUND(I498*H498,2)</f>
        <v>0</v>
      </c>
      <c r="BL498" s="23" t="s">
        <v>262</v>
      </c>
      <c r="BM498" s="23" t="s">
        <v>815</v>
      </c>
    </row>
    <row r="499" spans="2:51" s="11" customFormat="1" ht="13.5">
      <c r="B499" s="235"/>
      <c r="C499" s="236"/>
      <c r="D499" s="232" t="s">
        <v>174</v>
      </c>
      <c r="E499" s="237" t="s">
        <v>21</v>
      </c>
      <c r="F499" s="238" t="s">
        <v>794</v>
      </c>
      <c r="G499" s="236"/>
      <c r="H499" s="239">
        <v>95</v>
      </c>
      <c r="I499" s="240"/>
      <c r="J499" s="236"/>
      <c r="K499" s="236"/>
      <c r="L499" s="241"/>
      <c r="M499" s="242"/>
      <c r="N499" s="243"/>
      <c r="O499" s="243"/>
      <c r="P499" s="243"/>
      <c r="Q499" s="243"/>
      <c r="R499" s="243"/>
      <c r="S499" s="243"/>
      <c r="T499" s="244"/>
      <c r="AT499" s="245" t="s">
        <v>174</v>
      </c>
      <c r="AU499" s="245" t="s">
        <v>85</v>
      </c>
      <c r="AV499" s="11" t="s">
        <v>85</v>
      </c>
      <c r="AW499" s="11" t="s">
        <v>38</v>
      </c>
      <c r="AX499" s="11" t="s">
        <v>83</v>
      </c>
      <c r="AY499" s="245" t="s">
        <v>163</v>
      </c>
    </row>
    <row r="500" spans="2:65" s="1" customFormat="1" ht="25.5" customHeight="1">
      <c r="B500" s="45"/>
      <c r="C500" s="220" t="s">
        <v>816</v>
      </c>
      <c r="D500" s="220" t="s">
        <v>165</v>
      </c>
      <c r="E500" s="221" t="s">
        <v>817</v>
      </c>
      <c r="F500" s="222" t="s">
        <v>818</v>
      </c>
      <c r="G500" s="223" t="s">
        <v>183</v>
      </c>
      <c r="H500" s="224">
        <v>16.5</v>
      </c>
      <c r="I500" s="225"/>
      <c r="J500" s="226">
        <f>ROUND(I500*H500,2)</f>
        <v>0</v>
      </c>
      <c r="K500" s="222" t="s">
        <v>21</v>
      </c>
      <c r="L500" s="71"/>
      <c r="M500" s="227" t="s">
        <v>21</v>
      </c>
      <c r="N500" s="228" t="s">
        <v>48</v>
      </c>
      <c r="O500" s="46"/>
      <c r="P500" s="229">
        <f>O500*H500</f>
        <v>0</v>
      </c>
      <c r="Q500" s="229">
        <v>0.00653</v>
      </c>
      <c r="R500" s="229">
        <f>Q500*H500</f>
        <v>0.10774500000000001</v>
      </c>
      <c r="S500" s="229">
        <v>0</v>
      </c>
      <c r="T500" s="230">
        <f>S500*H500</f>
        <v>0</v>
      </c>
      <c r="AR500" s="23" t="s">
        <v>262</v>
      </c>
      <c r="AT500" s="23" t="s">
        <v>165</v>
      </c>
      <c r="AU500" s="23" t="s">
        <v>85</v>
      </c>
      <c r="AY500" s="23" t="s">
        <v>163</v>
      </c>
      <c r="BE500" s="231">
        <f>IF(N500="základní",J500,0)</f>
        <v>0</v>
      </c>
      <c r="BF500" s="231">
        <f>IF(N500="snížená",J500,0)</f>
        <v>0</v>
      </c>
      <c r="BG500" s="231">
        <f>IF(N500="zákl. přenesená",J500,0)</f>
        <v>0</v>
      </c>
      <c r="BH500" s="231">
        <f>IF(N500="sníž. přenesená",J500,0)</f>
        <v>0</v>
      </c>
      <c r="BI500" s="231">
        <f>IF(N500="nulová",J500,0)</f>
        <v>0</v>
      </c>
      <c r="BJ500" s="23" t="s">
        <v>170</v>
      </c>
      <c r="BK500" s="231">
        <f>ROUND(I500*H500,2)</f>
        <v>0</v>
      </c>
      <c r="BL500" s="23" t="s">
        <v>262</v>
      </c>
      <c r="BM500" s="23" t="s">
        <v>819</v>
      </c>
    </row>
    <row r="501" spans="2:51" s="11" customFormat="1" ht="13.5">
      <c r="B501" s="235"/>
      <c r="C501" s="236"/>
      <c r="D501" s="232" t="s">
        <v>174</v>
      </c>
      <c r="E501" s="237" t="s">
        <v>21</v>
      </c>
      <c r="F501" s="238" t="s">
        <v>820</v>
      </c>
      <c r="G501" s="236"/>
      <c r="H501" s="239">
        <v>16.5</v>
      </c>
      <c r="I501" s="240"/>
      <c r="J501" s="236"/>
      <c r="K501" s="236"/>
      <c r="L501" s="241"/>
      <c r="M501" s="242"/>
      <c r="N501" s="243"/>
      <c r="O501" s="243"/>
      <c r="P501" s="243"/>
      <c r="Q501" s="243"/>
      <c r="R501" s="243"/>
      <c r="S501" s="243"/>
      <c r="T501" s="244"/>
      <c r="AT501" s="245" t="s">
        <v>174</v>
      </c>
      <c r="AU501" s="245" t="s">
        <v>85</v>
      </c>
      <c r="AV501" s="11" t="s">
        <v>85</v>
      </c>
      <c r="AW501" s="11" t="s">
        <v>38</v>
      </c>
      <c r="AX501" s="11" t="s">
        <v>83</v>
      </c>
      <c r="AY501" s="245" t="s">
        <v>163</v>
      </c>
    </row>
    <row r="502" spans="2:65" s="1" customFormat="1" ht="25.5" customHeight="1">
      <c r="B502" s="45"/>
      <c r="C502" s="220" t="s">
        <v>821</v>
      </c>
      <c r="D502" s="220" t="s">
        <v>165</v>
      </c>
      <c r="E502" s="221" t="s">
        <v>822</v>
      </c>
      <c r="F502" s="222" t="s">
        <v>823</v>
      </c>
      <c r="G502" s="223" t="s">
        <v>183</v>
      </c>
      <c r="H502" s="224">
        <v>22.66</v>
      </c>
      <c r="I502" s="225"/>
      <c r="J502" s="226">
        <f>ROUND(I502*H502,2)</f>
        <v>0</v>
      </c>
      <c r="K502" s="222" t="s">
        <v>21</v>
      </c>
      <c r="L502" s="71"/>
      <c r="M502" s="227" t="s">
        <v>21</v>
      </c>
      <c r="N502" s="228" t="s">
        <v>48</v>
      </c>
      <c r="O502" s="46"/>
      <c r="P502" s="229">
        <f>O502*H502</f>
        <v>0</v>
      </c>
      <c r="Q502" s="229">
        <v>0.00216</v>
      </c>
      <c r="R502" s="229">
        <f>Q502*H502</f>
        <v>0.0489456</v>
      </c>
      <c r="S502" s="229">
        <v>0</v>
      </c>
      <c r="T502" s="230">
        <f>S502*H502</f>
        <v>0</v>
      </c>
      <c r="AR502" s="23" t="s">
        <v>262</v>
      </c>
      <c r="AT502" s="23" t="s">
        <v>165</v>
      </c>
      <c r="AU502" s="23" t="s">
        <v>85</v>
      </c>
      <c r="AY502" s="23" t="s">
        <v>163</v>
      </c>
      <c r="BE502" s="231">
        <f>IF(N502="základní",J502,0)</f>
        <v>0</v>
      </c>
      <c r="BF502" s="231">
        <f>IF(N502="snížená",J502,0)</f>
        <v>0</v>
      </c>
      <c r="BG502" s="231">
        <f>IF(N502="zákl. přenesená",J502,0)</f>
        <v>0</v>
      </c>
      <c r="BH502" s="231">
        <f>IF(N502="sníž. přenesená",J502,0)</f>
        <v>0</v>
      </c>
      <c r="BI502" s="231">
        <f>IF(N502="nulová",J502,0)</f>
        <v>0</v>
      </c>
      <c r="BJ502" s="23" t="s">
        <v>170</v>
      </c>
      <c r="BK502" s="231">
        <f>ROUND(I502*H502,2)</f>
        <v>0</v>
      </c>
      <c r="BL502" s="23" t="s">
        <v>262</v>
      </c>
      <c r="BM502" s="23" t="s">
        <v>824</v>
      </c>
    </row>
    <row r="503" spans="2:51" s="11" customFormat="1" ht="13.5">
      <c r="B503" s="235"/>
      <c r="C503" s="236"/>
      <c r="D503" s="232" t="s">
        <v>174</v>
      </c>
      <c r="E503" s="237" t="s">
        <v>21</v>
      </c>
      <c r="F503" s="238" t="s">
        <v>825</v>
      </c>
      <c r="G503" s="236"/>
      <c r="H503" s="239">
        <v>22.66</v>
      </c>
      <c r="I503" s="240"/>
      <c r="J503" s="236"/>
      <c r="K503" s="236"/>
      <c r="L503" s="241"/>
      <c r="M503" s="242"/>
      <c r="N503" s="243"/>
      <c r="O503" s="243"/>
      <c r="P503" s="243"/>
      <c r="Q503" s="243"/>
      <c r="R503" s="243"/>
      <c r="S503" s="243"/>
      <c r="T503" s="244"/>
      <c r="AT503" s="245" t="s">
        <v>174</v>
      </c>
      <c r="AU503" s="245" t="s">
        <v>85</v>
      </c>
      <c r="AV503" s="11" t="s">
        <v>85</v>
      </c>
      <c r="AW503" s="11" t="s">
        <v>38</v>
      </c>
      <c r="AX503" s="11" t="s">
        <v>83</v>
      </c>
      <c r="AY503" s="245" t="s">
        <v>163</v>
      </c>
    </row>
    <row r="504" spans="2:65" s="1" customFormat="1" ht="25.5" customHeight="1">
      <c r="B504" s="45"/>
      <c r="C504" s="220" t="s">
        <v>826</v>
      </c>
      <c r="D504" s="220" t="s">
        <v>165</v>
      </c>
      <c r="E504" s="221" t="s">
        <v>827</v>
      </c>
      <c r="F504" s="222" t="s">
        <v>828</v>
      </c>
      <c r="G504" s="223" t="s">
        <v>183</v>
      </c>
      <c r="H504" s="224">
        <v>60.5</v>
      </c>
      <c r="I504" s="225"/>
      <c r="J504" s="226">
        <f>ROUND(I504*H504,2)</f>
        <v>0</v>
      </c>
      <c r="K504" s="222" t="s">
        <v>169</v>
      </c>
      <c r="L504" s="71"/>
      <c r="M504" s="227" t="s">
        <v>21</v>
      </c>
      <c r="N504" s="228" t="s">
        <v>48</v>
      </c>
      <c r="O504" s="46"/>
      <c r="P504" s="229">
        <f>O504*H504</f>
        <v>0</v>
      </c>
      <c r="Q504" s="229">
        <v>0.00351</v>
      </c>
      <c r="R504" s="229">
        <f>Q504*H504</f>
        <v>0.21235500000000002</v>
      </c>
      <c r="S504" s="229">
        <v>0</v>
      </c>
      <c r="T504" s="230">
        <f>S504*H504</f>
        <v>0</v>
      </c>
      <c r="AR504" s="23" t="s">
        <v>262</v>
      </c>
      <c r="AT504" s="23" t="s">
        <v>165</v>
      </c>
      <c r="AU504" s="23" t="s">
        <v>85</v>
      </c>
      <c r="AY504" s="23" t="s">
        <v>163</v>
      </c>
      <c r="BE504" s="231">
        <f>IF(N504="základní",J504,0)</f>
        <v>0</v>
      </c>
      <c r="BF504" s="231">
        <f>IF(N504="snížená",J504,0)</f>
        <v>0</v>
      </c>
      <c r="BG504" s="231">
        <f>IF(N504="zákl. přenesená",J504,0)</f>
        <v>0</v>
      </c>
      <c r="BH504" s="231">
        <f>IF(N504="sníž. přenesená",J504,0)</f>
        <v>0</v>
      </c>
      <c r="BI504" s="231">
        <f>IF(N504="nulová",J504,0)</f>
        <v>0</v>
      </c>
      <c r="BJ504" s="23" t="s">
        <v>170</v>
      </c>
      <c r="BK504" s="231">
        <f>ROUND(I504*H504,2)</f>
        <v>0</v>
      </c>
      <c r="BL504" s="23" t="s">
        <v>262</v>
      </c>
      <c r="BM504" s="23" t="s">
        <v>829</v>
      </c>
    </row>
    <row r="505" spans="2:47" s="1" customFormat="1" ht="13.5">
      <c r="B505" s="45"/>
      <c r="C505" s="73"/>
      <c r="D505" s="232" t="s">
        <v>172</v>
      </c>
      <c r="E505" s="73"/>
      <c r="F505" s="233" t="s">
        <v>830</v>
      </c>
      <c r="G505" s="73"/>
      <c r="H505" s="73"/>
      <c r="I505" s="190"/>
      <c r="J505" s="73"/>
      <c r="K505" s="73"/>
      <c r="L505" s="71"/>
      <c r="M505" s="234"/>
      <c r="N505" s="46"/>
      <c r="O505" s="46"/>
      <c r="P505" s="46"/>
      <c r="Q505" s="46"/>
      <c r="R505" s="46"/>
      <c r="S505" s="46"/>
      <c r="T505" s="94"/>
      <c r="AT505" s="23" t="s">
        <v>172</v>
      </c>
      <c r="AU505" s="23" t="s">
        <v>85</v>
      </c>
    </row>
    <row r="506" spans="2:51" s="11" customFormat="1" ht="13.5">
      <c r="B506" s="235"/>
      <c r="C506" s="236"/>
      <c r="D506" s="232" t="s">
        <v>174</v>
      </c>
      <c r="E506" s="237" t="s">
        <v>21</v>
      </c>
      <c r="F506" s="238" t="s">
        <v>831</v>
      </c>
      <c r="G506" s="236"/>
      <c r="H506" s="239">
        <v>60.5</v>
      </c>
      <c r="I506" s="240"/>
      <c r="J506" s="236"/>
      <c r="K506" s="236"/>
      <c r="L506" s="241"/>
      <c r="M506" s="242"/>
      <c r="N506" s="243"/>
      <c r="O506" s="243"/>
      <c r="P506" s="243"/>
      <c r="Q506" s="243"/>
      <c r="R506" s="243"/>
      <c r="S506" s="243"/>
      <c r="T506" s="244"/>
      <c r="AT506" s="245" t="s">
        <v>174</v>
      </c>
      <c r="AU506" s="245" t="s">
        <v>85</v>
      </c>
      <c r="AV506" s="11" t="s">
        <v>85</v>
      </c>
      <c r="AW506" s="11" t="s">
        <v>38</v>
      </c>
      <c r="AX506" s="11" t="s">
        <v>83</v>
      </c>
      <c r="AY506" s="245" t="s">
        <v>163</v>
      </c>
    </row>
    <row r="507" spans="2:65" s="1" customFormat="1" ht="25.5" customHeight="1">
      <c r="B507" s="45"/>
      <c r="C507" s="220" t="s">
        <v>832</v>
      </c>
      <c r="D507" s="220" t="s">
        <v>165</v>
      </c>
      <c r="E507" s="221" t="s">
        <v>833</v>
      </c>
      <c r="F507" s="222" t="s">
        <v>834</v>
      </c>
      <c r="G507" s="223" t="s">
        <v>183</v>
      </c>
      <c r="H507" s="224">
        <v>36</v>
      </c>
      <c r="I507" s="225"/>
      <c r="J507" s="226">
        <f>ROUND(I507*H507,2)</f>
        <v>0</v>
      </c>
      <c r="K507" s="222" t="s">
        <v>21</v>
      </c>
      <c r="L507" s="71"/>
      <c r="M507" s="227" t="s">
        <v>21</v>
      </c>
      <c r="N507" s="228" t="s">
        <v>48</v>
      </c>
      <c r="O507" s="46"/>
      <c r="P507" s="229">
        <f>O507*H507</f>
        <v>0</v>
      </c>
      <c r="Q507" s="229">
        <v>0.00538</v>
      </c>
      <c r="R507" s="229">
        <f>Q507*H507</f>
        <v>0.19368000000000002</v>
      </c>
      <c r="S507" s="229">
        <v>0</v>
      </c>
      <c r="T507" s="230">
        <f>S507*H507</f>
        <v>0</v>
      </c>
      <c r="AR507" s="23" t="s">
        <v>262</v>
      </c>
      <c r="AT507" s="23" t="s">
        <v>165</v>
      </c>
      <c r="AU507" s="23" t="s">
        <v>85</v>
      </c>
      <c r="AY507" s="23" t="s">
        <v>163</v>
      </c>
      <c r="BE507" s="231">
        <f>IF(N507="základní",J507,0)</f>
        <v>0</v>
      </c>
      <c r="BF507" s="231">
        <f>IF(N507="snížená",J507,0)</f>
        <v>0</v>
      </c>
      <c r="BG507" s="231">
        <f>IF(N507="zákl. přenesená",J507,0)</f>
        <v>0</v>
      </c>
      <c r="BH507" s="231">
        <f>IF(N507="sníž. přenesená",J507,0)</f>
        <v>0</v>
      </c>
      <c r="BI507" s="231">
        <f>IF(N507="nulová",J507,0)</f>
        <v>0</v>
      </c>
      <c r="BJ507" s="23" t="s">
        <v>170</v>
      </c>
      <c r="BK507" s="231">
        <f>ROUND(I507*H507,2)</f>
        <v>0</v>
      </c>
      <c r="BL507" s="23" t="s">
        <v>262</v>
      </c>
      <c r="BM507" s="23" t="s">
        <v>835</v>
      </c>
    </row>
    <row r="508" spans="2:51" s="11" customFormat="1" ht="13.5">
      <c r="B508" s="235"/>
      <c r="C508" s="236"/>
      <c r="D508" s="232" t="s">
        <v>174</v>
      </c>
      <c r="E508" s="237" t="s">
        <v>21</v>
      </c>
      <c r="F508" s="238" t="s">
        <v>836</v>
      </c>
      <c r="G508" s="236"/>
      <c r="H508" s="239">
        <v>36</v>
      </c>
      <c r="I508" s="240"/>
      <c r="J508" s="236"/>
      <c r="K508" s="236"/>
      <c r="L508" s="241"/>
      <c r="M508" s="242"/>
      <c r="N508" s="243"/>
      <c r="O508" s="243"/>
      <c r="P508" s="243"/>
      <c r="Q508" s="243"/>
      <c r="R508" s="243"/>
      <c r="S508" s="243"/>
      <c r="T508" s="244"/>
      <c r="AT508" s="245" t="s">
        <v>174</v>
      </c>
      <c r="AU508" s="245" t="s">
        <v>85</v>
      </c>
      <c r="AV508" s="11" t="s">
        <v>85</v>
      </c>
      <c r="AW508" s="11" t="s">
        <v>38</v>
      </c>
      <c r="AX508" s="11" t="s">
        <v>83</v>
      </c>
      <c r="AY508" s="245" t="s">
        <v>163</v>
      </c>
    </row>
    <row r="509" spans="2:65" s="1" customFormat="1" ht="25.5" customHeight="1">
      <c r="B509" s="45"/>
      <c r="C509" s="220" t="s">
        <v>837</v>
      </c>
      <c r="D509" s="220" t="s">
        <v>165</v>
      </c>
      <c r="E509" s="221" t="s">
        <v>838</v>
      </c>
      <c r="F509" s="222" t="s">
        <v>839</v>
      </c>
      <c r="G509" s="223" t="s">
        <v>183</v>
      </c>
      <c r="H509" s="224">
        <v>26</v>
      </c>
      <c r="I509" s="225"/>
      <c r="J509" s="226">
        <f>ROUND(I509*H509,2)</f>
        <v>0</v>
      </c>
      <c r="K509" s="222" t="s">
        <v>21</v>
      </c>
      <c r="L509" s="71"/>
      <c r="M509" s="227" t="s">
        <v>21</v>
      </c>
      <c r="N509" s="228" t="s">
        <v>48</v>
      </c>
      <c r="O509" s="46"/>
      <c r="P509" s="229">
        <f>O509*H509</f>
        <v>0</v>
      </c>
      <c r="Q509" s="229">
        <v>0.0022</v>
      </c>
      <c r="R509" s="229">
        <f>Q509*H509</f>
        <v>0.0572</v>
      </c>
      <c r="S509" s="229">
        <v>0</v>
      </c>
      <c r="T509" s="230">
        <f>S509*H509</f>
        <v>0</v>
      </c>
      <c r="AR509" s="23" t="s">
        <v>262</v>
      </c>
      <c r="AT509" s="23" t="s">
        <v>165</v>
      </c>
      <c r="AU509" s="23" t="s">
        <v>85</v>
      </c>
      <c r="AY509" s="23" t="s">
        <v>163</v>
      </c>
      <c r="BE509" s="231">
        <f>IF(N509="základní",J509,0)</f>
        <v>0</v>
      </c>
      <c r="BF509" s="231">
        <f>IF(N509="snížená",J509,0)</f>
        <v>0</v>
      </c>
      <c r="BG509" s="231">
        <f>IF(N509="zákl. přenesená",J509,0)</f>
        <v>0</v>
      </c>
      <c r="BH509" s="231">
        <f>IF(N509="sníž. přenesená",J509,0)</f>
        <v>0</v>
      </c>
      <c r="BI509" s="231">
        <f>IF(N509="nulová",J509,0)</f>
        <v>0</v>
      </c>
      <c r="BJ509" s="23" t="s">
        <v>170</v>
      </c>
      <c r="BK509" s="231">
        <f>ROUND(I509*H509,2)</f>
        <v>0</v>
      </c>
      <c r="BL509" s="23" t="s">
        <v>262</v>
      </c>
      <c r="BM509" s="23" t="s">
        <v>840</v>
      </c>
    </row>
    <row r="510" spans="2:51" s="11" customFormat="1" ht="13.5">
      <c r="B510" s="235"/>
      <c r="C510" s="236"/>
      <c r="D510" s="232" t="s">
        <v>174</v>
      </c>
      <c r="E510" s="237" t="s">
        <v>21</v>
      </c>
      <c r="F510" s="238" t="s">
        <v>811</v>
      </c>
      <c r="G510" s="236"/>
      <c r="H510" s="239">
        <v>26</v>
      </c>
      <c r="I510" s="240"/>
      <c r="J510" s="236"/>
      <c r="K510" s="236"/>
      <c r="L510" s="241"/>
      <c r="M510" s="242"/>
      <c r="N510" s="243"/>
      <c r="O510" s="243"/>
      <c r="P510" s="243"/>
      <c r="Q510" s="243"/>
      <c r="R510" s="243"/>
      <c r="S510" s="243"/>
      <c r="T510" s="244"/>
      <c r="AT510" s="245" t="s">
        <v>174</v>
      </c>
      <c r="AU510" s="245" t="s">
        <v>85</v>
      </c>
      <c r="AV510" s="11" t="s">
        <v>85</v>
      </c>
      <c r="AW510" s="11" t="s">
        <v>38</v>
      </c>
      <c r="AX510" s="11" t="s">
        <v>83</v>
      </c>
      <c r="AY510" s="245" t="s">
        <v>163</v>
      </c>
    </row>
    <row r="511" spans="2:65" s="1" customFormat="1" ht="25.5" customHeight="1">
      <c r="B511" s="45"/>
      <c r="C511" s="220" t="s">
        <v>841</v>
      </c>
      <c r="D511" s="220" t="s">
        <v>165</v>
      </c>
      <c r="E511" s="221" t="s">
        <v>842</v>
      </c>
      <c r="F511" s="222" t="s">
        <v>843</v>
      </c>
      <c r="G511" s="223" t="s">
        <v>183</v>
      </c>
      <c r="H511" s="224">
        <v>26</v>
      </c>
      <c r="I511" s="225"/>
      <c r="J511" s="226">
        <f>ROUND(I511*H511,2)</f>
        <v>0</v>
      </c>
      <c r="K511" s="222" t="s">
        <v>21</v>
      </c>
      <c r="L511" s="71"/>
      <c r="M511" s="227" t="s">
        <v>21</v>
      </c>
      <c r="N511" s="228" t="s">
        <v>48</v>
      </c>
      <c r="O511" s="46"/>
      <c r="P511" s="229">
        <f>O511*H511</f>
        <v>0</v>
      </c>
      <c r="Q511" s="229">
        <v>0.00289</v>
      </c>
      <c r="R511" s="229">
        <f>Q511*H511</f>
        <v>0.07514000000000001</v>
      </c>
      <c r="S511" s="229">
        <v>0</v>
      </c>
      <c r="T511" s="230">
        <f>S511*H511</f>
        <v>0</v>
      </c>
      <c r="AR511" s="23" t="s">
        <v>262</v>
      </c>
      <c r="AT511" s="23" t="s">
        <v>165</v>
      </c>
      <c r="AU511" s="23" t="s">
        <v>85</v>
      </c>
      <c r="AY511" s="23" t="s">
        <v>163</v>
      </c>
      <c r="BE511" s="231">
        <f>IF(N511="základní",J511,0)</f>
        <v>0</v>
      </c>
      <c r="BF511" s="231">
        <f>IF(N511="snížená",J511,0)</f>
        <v>0</v>
      </c>
      <c r="BG511" s="231">
        <f>IF(N511="zákl. přenesená",J511,0)</f>
        <v>0</v>
      </c>
      <c r="BH511" s="231">
        <f>IF(N511="sníž. přenesená",J511,0)</f>
        <v>0</v>
      </c>
      <c r="BI511" s="231">
        <f>IF(N511="nulová",J511,0)</f>
        <v>0</v>
      </c>
      <c r="BJ511" s="23" t="s">
        <v>170</v>
      </c>
      <c r="BK511" s="231">
        <f>ROUND(I511*H511,2)</f>
        <v>0</v>
      </c>
      <c r="BL511" s="23" t="s">
        <v>262</v>
      </c>
      <c r="BM511" s="23" t="s">
        <v>844</v>
      </c>
    </row>
    <row r="512" spans="2:51" s="11" customFormat="1" ht="13.5">
      <c r="B512" s="235"/>
      <c r="C512" s="236"/>
      <c r="D512" s="232" t="s">
        <v>174</v>
      </c>
      <c r="E512" s="237" t="s">
        <v>21</v>
      </c>
      <c r="F512" s="238" t="s">
        <v>796</v>
      </c>
      <c r="G512" s="236"/>
      <c r="H512" s="239">
        <v>26</v>
      </c>
      <c r="I512" s="240"/>
      <c r="J512" s="236"/>
      <c r="K512" s="236"/>
      <c r="L512" s="241"/>
      <c r="M512" s="242"/>
      <c r="N512" s="243"/>
      <c r="O512" s="243"/>
      <c r="P512" s="243"/>
      <c r="Q512" s="243"/>
      <c r="R512" s="243"/>
      <c r="S512" s="243"/>
      <c r="T512" s="244"/>
      <c r="AT512" s="245" t="s">
        <v>174</v>
      </c>
      <c r="AU512" s="245" t="s">
        <v>85</v>
      </c>
      <c r="AV512" s="11" t="s">
        <v>85</v>
      </c>
      <c r="AW512" s="11" t="s">
        <v>38</v>
      </c>
      <c r="AX512" s="11" t="s">
        <v>83</v>
      </c>
      <c r="AY512" s="245" t="s">
        <v>163</v>
      </c>
    </row>
    <row r="513" spans="2:65" s="1" customFormat="1" ht="25.5" customHeight="1">
      <c r="B513" s="45"/>
      <c r="C513" s="220" t="s">
        <v>845</v>
      </c>
      <c r="D513" s="220" t="s">
        <v>165</v>
      </c>
      <c r="E513" s="221" t="s">
        <v>846</v>
      </c>
      <c r="F513" s="222" t="s">
        <v>847</v>
      </c>
      <c r="G513" s="223" t="s">
        <v>183</v>
      </c>
      <c r="H513" s="224">
        <v>16.5</v>
      </c>
      <c r="I513" s="225"/>
      <c r="J513" s="226">
        <f>ROUND(I513*H513,2)</f>
        <v>0</v>
      </c>
      <c r="K513" s="222" t="s">
        <v>169</v>
      </c>
      <c r="L513" s="71"/>
      <c r="M513" s="227" t="s">
        <v>21</v>
      </c>
      <c r="N513" s="228" t="s">
        <v>48</v>
      </c>
      <c r="O513" s="46"/>
      <c r="P513" s="229">
        <f>O513*H513</f>
        <v>0</v>
      </c>
      <c r="Q513" s="229">
        <v>0.0035</v>
      </c>
      <c r="R513" s="229">
        <f>Q513*H513</f>
        <v>0.05775</v>
      </c>
      <c r="S513" s="229">
        <v>0</v>
      </c>
      <c r="T513" s="230">
        <f>S513*H513</f>
        <v>0</v>
      </c>
      <c r="AR513" s="23" t="s">
        <v>262</v>
      </c>
      <c r="AT513" s="23" t="s">
        <v>165</v>
      </c>
      <c r="AU513" s="23" t="s">
        <v>85</v>
      </c>
      <c r="AY513" s="23" t="s">
        <v>163</v>
      </c>
      <c r="BE513" s="231">
        <f>IF(N513="základní",J513,0)</f>
        <v>0</v>
      </c>
      <c r="BF513" s="231">
        <f>IF(N513="snížená",J513,0)</f>
        <v>0</v>
      </c>
      <c r="BG513" s="231">
        <f>IF(N513="zákl. přenesená",J513,0)</f>
        <v>0</v>
      </c>
      <c r="BH513" s="231">
        <f>IF(N513="sníž. přenesená",J513,0)</f>
        <v>0</v>
      </c>
      <c r="BI513" s="231">
        <f>IF(N513="nulová",J513,0)</f>
        <v>0</v>
      </c>
      <c r="BJ513" s="23" t="s">
        <v>170</v>
      </c>
      <c r="BK513" s="231">
        <f>ROUND(I513*H513,2)</f>
        <v>0</v>
      </c>
      <c r="BL513" s="23" t="s">
        <v>262</v>
      </c>
      <c r="BM513" s="23" t="s">
        <v>848</v>
      </c>
    </row>
    <row r="514" spans="2:51" s="11" customFormat="1" ht="13.5">
      <c r="B514" s="235"/>
      <c r="C514" s="236"/>
      <c r="D514" s="232" t="s">
        <v>174</v>
      </c>
      <c r="E514" s="237" t="s">
        <v>21</v>
      </c>
      <c r="F514" s="238" t="s">
        <v>795</v>
      </c>
      <c r="G514" s="236"/>
      <c r="H514" s="239">
        <v>16.5</v>
      </c>
      <c r="I514" s="240"/>
      <c r="J514" s="236"/>
      <c r="K514" s="236"/>
      <c r="L514" s="241"/>
      <c r="M514" s="242"/>
      <c r="N514" s="243"/>
      <c r="O514" s="243"/>
      <c r="P514" s="243"/>
      <c r="Q514" s="243"/>
      <c r="R514" s="243"/>
      <c r="S514" s="243"/>
      <c r="T514" s="244"/>
      <c r="AT514" s="245" t="s">
        <v>174</v>
      </c>
      <c r="AU514" s="245" t="s">
        <v>85</v>
      </c>
      <c r="AV514" s="11" t="s">
        <v>85</v>
      </c>
      <c r="AW514" s="11" t="s">
        <v>38</v>
      </c>
      <c r="AX514" s="11" t="s">
        <v>83</v>
      </c>
      <c r="AY514" s="245" t="s">
        <v>163</v>
      </c>
    </row>
    <row r="515" spans="2:65" s="1" customFormat="1" ht="25.5" customHeight="1">
      <c r="B515" s="45"/>
      <c r="C515" s="220" t="s">
        <v>849</v>
      </c>
      <c r="D515" s="220" t="s">
        <v>165</v>
      </c>
      <c r="E515" s="221" t="s">
        <v>850</v>
      </c>
      <c r="F515" s="222" t="s">
        <v>851</v>
      </c>
      <c r="G515" s="223" t="s">
        <v>168</v>
      </c>
      <c r="H515" s="224">
        <v>6</v>
      </c>
      <c r="I515" s="225"/>
      <c r="J515" s="226">
        <f>ROUND(I515*H515,2)</f>
        <v>0</v>
      </c>
      <c r="K515" s="222" t="s">
        <v>169</v>
      </c>
      <c r="L515" s="71"/>
      <c r="M515" s="227" t="s">
        <v>21</v>
      </c>
      <c r="N515" s="228" t="s">
        <v>48</v>
      </c>
      <c r="O515" s="46"/>
      <c r="P515" s="229">
        <f>O515*H515</f>
        <v>0</v>
      </c>
      <c r="Q515" s="229">
        <v>0.01082</v>
      </c>
      <c r="R515" s="229">
        <f>Q515*H515</f>
        <v>0.06492</v>
      </c>
      <c r="S515" s="229">
        <v>0</v>
      </c>
      <c r="T515" s="230">
        <f>S515*H515</f>
        <v>0</v>
      </c>
      <c r="AR515" s="23" t="s">
        <v>262</v>
      </c>
      <c r="AT515" s="23" t="s">
        <v>165</v>
      </c>
      <c r="AU515" s="23" t="s">
        <v>85</v>
      </c>
      <c r="AY515" s="23" t="s">
        <v>163</v>
      </c>
      <c r="BE515" s="231">
        <f>IF(N515="základní",J515,0)</f>
        <v>0</v>
      </c>
      <c r="BF515" s="231">
        <f>IF(N515="snížená",J515,0)</f>
        <v>0</v>
      </c>
      <c r="BG515" s="231">
        <f>IF(N515="zákl. přenesená",J515,0)</f>
        <v>0</v>
      </c>
      <c r="BH515" s="231">
        <f>IF(N515="sníž. přenesená",J515,0)</f>
        <v>0</v>
      </c>
      <c r="BI515" s="231">
        <f>IF(N515="nulová",J515,0)</f>
        <v>0</v>
      </c>
      <c r="BJ515" s="23" t="s">
        <v>170</v>
      </c>
      <c r="BK515" s="231">
        <f>ROUND(I515*H515,2)</f>
        <v>0</v>
      </c>
      <c r="BL515" s="23" t="s">
        <v>262</v>
      </c>
      <c r="BM515" s="23" t="s">
        <v>852</v>
      </c>
    </row>
    <row r="516" spans="2:47" s="1" customFormat="1" ht="13.5">
      <c r="B516" s="45"/>
      <c r="C516" s="73"/>
      <c r="D516" s="232" t="s">
        <v>172</v>
      </c>
      <c r="E516" s="73"/>
      <c r="F516" s="233" t="s">
        <v>853</v>
      </c>
      <c r="G516" s="73"/>
      <c r="H516" s="73"/>
      <c r="I516" s="190"/>
      <c r="J516" s="73"/>
      <c r="K516" s="73"/>
      <c r="L516" s="71"/>
      <c r="M516" s="234"/>
      <c r="N516" s="46"/>
      <c r="O516" s="46"/>
      <c r="P516" s="46"/>
      <c r="Q516" s="46"/>
      <c r="R516" s="46"/>
      <c r="S516" s="46"/>
      <c r="T516" s="94"/>
      <c r="AT516" s="23" t="s">
        <v>172</v>
      </c>
      <c r="AU516" s="23" t="s">
        <v>85</v>
      </c>
    </row>
    <row r="517" spans="2:51" s="11" customFormat="1" ht="13.5">
      <c r="B517" s="235"/>
      <c r="C517" s="236"/>
      <c r="D517" s="232" t="s">
        <v>174</v>
      </c>
      <c r="E517" s="237" t="s">
        <v>21</v>
      </c>
      <c r="F517" s="238" t="s">
        <v>854</v>
      </c>
      <c r="G517" s="236"/>
      <c r="H517" s="239">
        <v>6</v>
      </c>
      <c r="I517" s="240"/>
      <c r="J517" s="236"/>
      <c r="K517" s="236"/>
      <c r="L517" s="241"/>
      <c r="M517" s="242"/>
      <c r="N517" s="243"/>
      <c r="O517" s="243"/>
      <c r="P517" s="243"/>
      <c r="Q517" s="243"/>
      <c r="R517" s="243"/>
      <c r="S517" s="243"/>
      <c r="T517" s="244"/>
      <c r="AT517" s="245" t="s">
        <v>174</v>
      </c>
      <c r="AU517" s="245" t="s">
        <v>85</v>
      </c>
      <c r="AV517" s="11" t="s">
        <v>85</v>
      </c>
      <c r="AW517" s="11" t="s">
        <v>38</v>
      </c>
      <c r="AX517" s="11" t="s">
        <v>83</v>
      </c>
      <c r="AY517" s="245" t="s">
        <v>163</v>
      </c>
    </row>
    <row r="518" spans="2:65" s="1" customFormat="1" ht="25.5" customHeight="1">
      <c r="B518" s="45"/>
      <c r="C518" s="220" t="s">
        <v>855</v>
      </c>
      <c r="D518" s="220" t="s">
        <v>165</v>
      </c>
      <c r="E518" s="221" t="s">
        <v>856</v>
      </c>
      <c r="F518" s="222" t="s">
        <v>857</v>
      </c>
      <c r="G518" s="223" t="s">
        <v>183</v>
      </c>
      <c r="H518" s="224">
        <v>80</v>
      </c>
      <c r="I518" s="225"/>
      <c r="J518" s="226">
        <f>ROUND(I518*H518,2)</f>
        <v>0</v>
      </c>
      <c r="K518" s="222" t="s">
        <v>169</v>
      </c>
      <c r="L518" s="71"/>
      <c r="M518" s="227" t="s">
        <v>21</v>
      </c>
      <c r="N518" s="228" t="s">
        <v>48</v>
      </c>
      <c r="O518" s="46"/>
      <c r="P518" s="229">
        <f>O518*H518</f>
        <v>0</v>
      </c>
      <c r="Q518" s="229">
        <v>0.00174</v>
      </c>
      <c r="R518" s="229">
        <f>Q518*H518</f>
        <v>0.1392</v>
      </c>
      <c r="S518" s="229">
        <v>0</v>
      </c>
      <c r="T518" s="230">
        <f>S518*H518</f>
        <v>0</v>
      </c>
      <c r="AR518" s="23" t="s">
        <v>262</v>
      </c>
      <c r="AT518" s="23" t="s">
        <v>165</v>
      </c>
      <c r="AU518" s="23" t="s">
        <v>85</v>
      </c>
      <c r="AY518" s="23" t="s">
        <v>163</v>
      </c>
      <c r="BE518" s="231">
        <f>IF(N518="základní",J518,0)</f>
        <v>0</v>
      </c>
      <c r="BF518" s="231">
        <f>IF(N518="snížená",J518,0)</f>
        <v>0</v>
      </c>
      <c r="BG518" s="231">
        <f>IF(N518="zákl. přenesená",J518,0)</f>
        <v>0</v>
      </c>
      <c r="BH518" s="231">
        <f>IF(N518="sníž. přenesená",J518,0)</f>
        <v>0</v>
      </c>
      <c r="BI518" s="231">
        <f>IF(N518="nulová",J518,0)</f>
        <v>0</v>
      </c>
      <c r="BJ518" s="23" t="s">
        <v>170</v>
      </c>
      <c r="BK518" s="231">
        <f>ROUND(I518*H518,2)</f>
        <v>0</v>
      </c>
      <c r="BL518" s="23" t="s">
        <v>262</v>
      </c>
      <c r="BM518" s="23" t="s">
        <v>858</v>
      </c>
    </row>
    <row r="519" spans="2:51" s="11" customFormat="1" ht="13.5">
      <c r="B519" s="235"/>
      <c r="C519" s="236"/>
      <c r="D519" s="232" t="s">
        <v>174</v>
      </c>
      <c r="E519" s="237" t="s">
        <v>21</v>
      </c>
      <c r="F519" s="238" t="s">
        <v>783</v>
      </c>
      <c r="G519" s="236"/>
      <c r="H519" s="239">
        <v>80</v>
      </c>
      <c r="I519" s="240"/>
      <c r="J519" s="236"/>
      <c r="K519" s="236"/>
      <c r="L519" s="241"/>
      <c r="M519" s="242"/>
      <c r="N519" s="243"/>
      <c r="O519" s="243"/>
      <c r="P519" s="243"/>
      <c r="Q519" s="243"/>
      <c r="R519" s="243"/>
      <c r="S519" s="243"/>
      <c r="T519" s="244"/>
      <c r="AT519" s="245" t="s">
        <v>174</v>
      </c>
      <c r="AU519" s="245" t="s">
        <v>85</v>
      </c>
      <c r="AV519" s="11" t="s">
        <v>85</v>
      </c>
      <c r="AW519" s="11" t="s">
        <v>38</v>
      </c>
      <c r="AX519" s="11" t="s">
        <v>83</v>
      </c>
      <c r="AY519" s="245" t="s">
        <v>163</v>
      </c>
    </row>
    <row r="520" spans="2:65" s="1" customFormat="1" ht="25.5" customHeight="1">
      <c r="B520" s="45"/>
      <c r="C520" s="220" t="s">
        <v>859</v>
      </c>
      <c r="D520" s="220" t="s">
        <v>165</v>
      </c>
      <c r="E520" s="221" t="s">
        <v>860</v>
      </c>
      <c r="F520" s="222" t="s">
        <v>861</v>
      </c>
      <c r="G520" s="223" t="s">
        <v>756</v>
      </c>
      <c r="H520" s="224">
        <v>10</v>
      </c>
      <c r="I520" s="225"/>
      <c r="J520" s="226">
        <f>ROUND(I520*H520,2)</f>
        <v>0</v>
      </c>
      <c r="K520" s="222" t="s">
        <v>169</v>
      </c>
      <c r="L520" s="71"/>
      <c r="M520" s="227" t="s">
        <v>21</v>
      </c>
      <c r="N520" s="228" t="s">
        <v>48</v>
      </c>
      <c r="O520" s="46"/>
      <c r="P520" s="229">
        <f>O520*H520</f>
        <v>0</v>
      </c>
      <c r="Q520" s="229">
        <v>0.00025</v>
      </c>
      <c r="R520" s="229">
        <f>Q520*H520</f>
        <v>0.0025</v>
      </c>
      <c r="S520" s="229">
        <v>0</v>
      </c>
      <c r="T520" s="230">
        <f>S520*H520</f>
        <v>0</v>
      </c>
      <c r="AR520" s="23" t="s">
        <v>262</v>
      </c>
      <c r="AT520" s="23" t="s">
        <v>165</v>
      </c>
      <c r="AU520" s="23" t="s">
        <v>85</v>
      </c>
      <c r="AY520" s="23" t="s">
        <v>163</v>
      </c>
      <c r="BE520" s="231">
        <f>IF(N520="základní",J520,0)</f>
        <v>0</v>
      </c>
      <c r="BF520" s="231">
        <f>IF(N520="snížená",J520,0)</f>
        <v>0</v>
      </c>
      <c r="BG520" s="231">
        <f>IF(N520="zákl. přenesená",J520,0)</f>
        <v>0</v>
      </c>
      <c r="BH520" s="231">
        <f>IF(N520="sníž. přenesená",J520,0)</f>
        <v>0</v>
      </c>
      <c r="BI520" s="231">
        <f>IF(N520="nulová",J520,0)</f>
        <v>0</v>
      </c>
      <c r="BJ520" s="23" t="s">
        <v>170</v>
      </c>
      <c r="BK520" s="231">
        <f>ROUND(I520*H520,2)</f>
        <v>0</v>
      </c>
      <c r="BL520" s="23" t="s">
        <v>262</v>
      </c>
      <c r="BM520" s="23" t="s">
        <v>862</v>
      </c>
    </row>
    <row r="521" spans="2:65" s="1" customFormat="1" ht="25.5" customHeight="1">
      <c r="B521" s="45"/>
      <c r="C521" s="220" t="s">
        <v>863</v>
      </c>
      <c r="D521" s="220" t="s">
        <v>165</v>
      </c>
      <c r="E521" s="221" t="s">
        <v>864</v>
      </c>
      <c r="F521" s="222" t="s">
        <v>865</v>
      </c>
      <c r="G521" s="223" t="s">
        <v>756</v>
      </c>
      <c r="H521" s="224">
        <v>4</v>
      </c>
      <c r="I521" s="225"/>
      <c r="J521" s="226">
        <f>ROUND(I521*H521,2)</f>
        <v>0</v>
      </c>
      <c r="K521" s="222" t="s">
        <v>169</v>
      </c>
      <c r="L521" s="71"/>
      <c r="M521" s="227" t="s">
        <v>21</v>
      </c>
      <c r="N521" s="228" t="s">
        <v>48</v>
      </c>
      <c r="O521" s="46"/>
      <c r="P521" s="229">
        <f>O521*H521</f>
        <v>0</v>
      </c>
      <c r="Q521" s="229">
        <v>0.00025</v>
      </c>
      <c r="R521" s="229">
        <f>Q521*H521</f>
        <v>0.001</v>
      </c>
      <c r="S521" s="229">
        <v>0</v>
      </c>
      <c r="T521" s="230">
        <f>S521*H521</f>
        <v>0</v>
      </c>
      <c r="AR521" s="23" t="s">
        <v>262</v>
      </c>
      <c r="AT521" s="23" t="s">
        <v>165</v>
      </c>
      <c r="AU521" s="23" t="s">
        <v>85</v>
      </c>
      <c r="AY521" s="23" t="s">
        <v>163</v>
      </c>
      <c r="BE521" s="231">
        <f>IF(N521="základní",J521,0)</f>
        <v>0</v>
      </c>
      <c r="BF521" s="231">
        <f>IF(N521="snížená",J521,0)</f>
        <v>0</v>
      </c>
      <c r="BG521" s="231">
        <f>IF(N521="zákl. přenesená",J521,0)</f>
        <v>0</v>
      </c>
      <c r="BH521" s="231">
        <f>IF(N521="sníž. přenesená",J521,0)</f>
        <v>0</v>
      </c>
      <c r="BI521" s="231">
        <f>IF(N521="nulová",J521,0)</f>
        <v>0</v>
      </c>
      <c r="BJ521" s="23" t="s">
        <v>170</v>
      </c>
      <c r="BK521" s="231">
        <f>ROUND(I521*H521,2)</f>
        <v>0</v>
      </c>
      <c r="BL521" s="23" t="s">
        <v>262</v>
      </c>
      <c r="BM521" s="23" t="s">
        <v>866</v>
      </c>
    </row>
    <row r="522" spans="2:65" s="1" customFormat="1" ht="25.5" customHeight="1">
      <c r="B522" s="45"/>
      <c r="C522" s="220" t="s">
        <v>867</v>
      </c>
      <c r="D522" s="220" t="s">
        <v>165</v>
      </c>
      <c r="E522" s="221" t="s">
        <v>868</v>
      </c>
      <c r="F522" s="222" t="s">
        <v>869</v>
      </c>
      <c r="G522" s="223" t="s">
        <v>183</v>
      </c>
      <c r="H522" s="224">
        <v>32</v>
      </c>
      <c r="I522" s="225"/>
      <c r="J522" s="226">
        <f>ROUND(I522*H522,2)</f>
        <v>0</v>
      </c>
      <c r="K522" s="222" t="s">
        <v>169</v>
      </c>
      <c r="L522" s="71"/>
      <c r="M522" s="227" t="s">
        <v>21</v>
      </c>
      <c r="N522" s="228" t="s">
        <v>48</v>
      </c>
      <c r="O522" s="46"/>
      <c r="P522" s="229">
        <f>O522*H522</f>
        <v>0</v>
      </c>
      <c r="Q522" s="229">
        <v>0.00286</v>
      </c>
      <c r="R522" s="229">
        <f>Q522*H522</f>
        <v>0.09152</v>
      </c>
      <c r="S522" s="229">
        <v>0</v>
      </c>
      <c r="T522" s="230">
        <f>S522*H522</f>
        <v>0</v>
      </c>
      <c r="AR522" s="23" t="s">
        <v>262</v>
      </c>
      <c r="AT522" s="23" t="s">
        <v>165</v>
      </c>
      <c r="AU522" s="23" t="s">
        <v>85</v>
      </c>
      <c r="AY522" s="23" t="s">
        <v>163</v>
      </c>
      <c r="BE522" s="231">
        <f>IF(N522="základní",J522,0)</f>
        <v>0</v>
      </c>
      <c r="BF522" s="231">
        <f>IF(N522="snížená",J522,0)</f>
        <v>0</v>
      </c>
      <c r="BG522" s="231">
        <f>IF(N522="zákl. přenesená",J522,0)</f>
        <v>0</v>
      </c>
      <c r="BH522" s="231">
        <f>IF(N522="sníž. přenesená",J522,0)</f>
        <v>0</v>
      </c>
      <c r="BI522" s="231">
        <f>IF(N522="nulová",J522,0)</f>
        <v>0</v>
      </c>
      <c r="BJ522" s="23" t="s">
        <v>170</v>
      </c>
      <c r="BK522" s="231">
        <f>ROUND(I522*H522,2)</f>
        <v>0</v>
      </c>
      <c r="BL522" s="23" t="s">
        <v>262</v>
      </c>
      <c r="BM522" s="23" t="s">
        <v>870</v>
      </c>
    </row>
    <row r="523" spans="2:65" s="1" customFormat="1" ht="38.25" customHeight="1">
      <c r="B523" s="45"/>
      <c r="C523" s="220" t="s">
        <v>871</v>
      </c>
      <c r="D523" s="220" t="s">
        <v>165</v>
      </c>
      <c r="E523" s="221" t="s">
        <v>872</v>
      </c>
      <c r="F523" s="222" t="s">
        <v>873</v>
      </c>
      <c r="G523" s="223" t="s">
        <v>253</v>
      </c>
      <c r="H523" s="224">
        <v>1.865</v>
      </c>
      <c r="I523" s="225"/>
      <c r="J523" s="226">
        <f>ROUND(I523*H523,2)</f>
        <v>0</v>
      </c>
      <c r="K523" s="222" t="s">
        <v>169</v>
      </c>
      <c r="L523" s="71"/>
      <c r="M523" s="227" t="s">
        <v>21</v>
      </c>
      <c r="N523" s="228" t="s">
        <v>48</v>
      </c>
      <c r="O523" s="46"/>
      <c r="P523" s="229">
        <f>O523*H523</f>
        <v>0</v>
      </c>
      <c r="Q523" s="229">
        <v>0</v>
      </c>
      <c r="R523" s="229">
        <f>Q523*H523</f>
        <v>0</v>
      </c>
      <c r="S523" s="229">
        <v>0</v>
      </c>
      <c r="T523" s="230">
        <f>S523*H523</f>
        <v>0</v>
      </c>
      <c r="AR523" s="23" t="s">
        <v>262</v>
      </c>
      <c r="AT523" s="23" t="s">
        <v>165</v>
      </c>
      <c r="AU523" s="23" t="s">
        <v>85</v>
      </c>
      <c r="AY523" s="23" t="s">
        <v>163</v>
      </c>
      <c r="BE523" s="231">
        <f>IF(N523="základní",J523,0)</f>
        <v>0</v>
      </c>
      <c r="BF523" s="231">
        <f>IF(N523="snížená",J523,0)</f>
        <v>0</v>
      </c>
      <c r="BG523" s="231">
        <f>IF(N523="zákl. přenesená",J523,0)</f>
        <v>0</v>
      </c>
      <c r="BH523" s="231">
        <f>IF(N523="sníž. přenesená",J523,0)</f>
        <v>0</v>
      </c>
      <c r="BI523" s="231">
        <f>IF(N523="nulová",J523,0)</f>
        <v>0</v>
      </c>
      <c r="BJ523" s="23" t="s">
        <v>170</v>
      </c>
      <c r="BK523" s="231">
        <f>ROUND(I523*H523,2)</f>
        <v>0</v>
      </c>
      <c r="BL523" s="23" t="s">
        <v>262</v>
      </c>
      <c r="BM523" s="23" t="s">
        <v>874</v>
      </c>
    </row>
    <row r="524" spans="2:47" s="1" customFormat="1" ht="13.5">
      <c r="B524" s="45"/>
      <c r="C524" s="73"/>
      <c r="D524" s="232" t="s">
        <v>172</v>
      </c>
      <c r="E524" s="73"/>
      <c r="F524" s="233" t="s">
        <v>875</v>
      </c>
      <c r="G524" s="73"/>
      <c r="H524" s="73"/>
      <c r="I524" s="190"/>
      <c r="J524" s="73"/>
      <c r="K524" s="73"/>
      <c r="L524" s="71"/>
      <c r="M524" s="234"/>
      <c r="N524" s="46"/>
      <c r="O524" s="46"/>
      <c r="P524" s="46"/>
      <c r="Q524" s="46"/>
      <c r="R524" s="46"/>
      <c r="S524" s="46"/>
      <c r="T524" s="94"/>
      <c r="AT524" s="23" t="s">
        <v>172</v>
      </c>
      <c r="AU524" s="23" t="s">
        <v>85</v>
      </c>
    </row>
    <row r="525" spans="2:65" s="1" customFormat="1" ht="38.25" customHeight="1">
      <c r="B525" s="45"/>
      <c r="C525" s="220" t="s">
        <v>876</v>
      </c>
      <c r="D525" s="220" t="s">
        <v>165</v>
      </c>
      <c r="E525" s="221" t="s">
        <v>877</v>
      </c>
      <c r="F525" s="222" t="s">
        <v>878</v>
      </c>
      <c r="G525" s="223" t="s">
        <v>253</v>
      </c>
      <c r="H525" s="224">
        <v>1.865</v>
      </c>
      <c r="I525" s="225"/>
      <c r="J525" s="226">
        <f>ROUND(I525*H525,2)</f>
        <v>0</v>
      </c>
      <c r="K525" s="222" t="s">
        <v>169</v>
      </c>
      <c r="L525" s="71"/>
      <c r="M525" s="227" t="s">
        <v>21</v>
      </c>
      <c r="N525" s="228" t="s">
        <v>48</v>
      </c>
      <c r="O525" s="46"/>
      <c r="P525" s="229">
        <f>O525*H525</f>
        <v>0</v>
      </c>
      <c r="Q525" s="229">
        <v>0</v>
      </c>
      <c r="R525" s="229">
        <f>Q525*H525</f>
        <v>0</v>
      </c>
      <c r="S525" s="229">
        <v>0</v>
      </c>
      <c r="T525" s="230">
        <f>S525*H525</f>
        <v>0</v>
      </c>
      <c r="AR525" s="23" t="s">
        <v>262</v>
      </c>
      <c r="AT525" s="23" t="s">
        <v>165</v>
      </c>
      <c r="AU525" s="23" t="s">
        <v>85</v>
      </c>
      <c r="AY525" s="23" t="s">
        <v>163</v>
      </c>
      <c r="BE525" s="231">
        <f>IF(N525="základní",J525,0)</f>
        <v>0</v>
      </c>
      <c r="BF525" s="231">
        <f>IF(N525="snížená",J525,0)</f>
        <v>0</v>
      </c>
      <c r="BG525" s="231">
        <f>IF(N525="zákl. přenesená",J525,0)</f>
        <v>0</v>
      </c>
      <c r="BH525" s="231">
        <f>IF(N525="sníž. přenesená",J525,0)</f>
        <v>0</v>
      </c>
      <c r="BI525" s="231">
        <f>IF(N525="nulová",J525,0)</f>
        <v>0</v>
      </c>
      <c r="BJ525" s="23" t="s">
        <v>170</v>
      </c>
      <c r="BK525" s="231">
        <f>ROUND(I525*H525,2)</f>
        <v>0</v>
      </c>
      <c r="BL525" s="23" t="s">
        <v>262</v>
      </c>
      <c r="BM525" s="23" t="s">
        <v>879</v>
      </c>
    </row>
    <row r="526" spans="2:47" s="1" customFormat="1" ht="13.5">
      <c r="B526" s="45"/>
      <c r="C526" s="73"/>
      <c r="D526" s="232" t="s">
        <v>172</v>
      </c>
      <c r="E526" s="73"/>
      <c r="F526" s="233" t="s">
        <v>875</v>
      </c>
      <c r="G526" s="73"/>
      <c r="H526" s="73"/>
      <c r="I526" s="190"/>
      <c r="J526" s="73"/>
      <c r="K526" s="73"/>
      <c r="L526" s="71"/>
      <c r="M526" s="234"/>
      <c r="N526" s="46"/>
      <c r="O526" s="46"/>
      <c r="P526" s="46"/>
      <c r="Q526" s="46"/>
      <c r="R526" s="46"/>
      <c r="S526" s="46"/>
      <c r="T526" s="94"/>
      <c r="AT526" s="23" t="s">
        <v>172</v>
      </c>
      <c r="AU526" s="23" t="s">
        <v>85</v>
      </c>
    </row>
    <row r="527" spans="2:63" s="10" customFormat="1" ht="29.85" customHeight="1">
      <c r="B527" s="204"/>
      <c r="C527" s="205"/>
      <c r="D527" s="206" t="s">
        <v>74</v>
      </c>
      <c r="E527" s="218" t="s">
        <v>880</v>
      </c>
      <c r="F527" s="218" t="s">
        <v>881</v>
      </c>
      <c r="G527" s="205"/>
      <c r="H527" s="205"/>
      <c r="I527" s="208"/>
      <c r="J527" s="219">
        <f>BK527</f>
        <v>0</v>
      </c>
      <c r="K527" s="205"/>
      <c r="L527" s="210"/>
      <c r="M527" s="211"/>
      <c r="N527" s="212"/>
      <c r="O527" s="212"/>
      <c r="P527" s="213">
        <f>SUM(P528:P569)</f>
        <v>0</v>
      </c>
      <c r="Q527" s="212"/>
      <c r="R527" s="213">
        <f>SUM(R528:R569)</f>
        <v>4.83066758</v>
      </c>
      <c r="S527" s="212"/>
      <c r="T527" s="214">
        <f>SUM(T528:T569)</f>
        <v>0</v>
      </c>
      <c r="AR527" s="215" t="s">
        <v>85</v>
      </c>
      <c r="AT527" s="216" t="s">
        <v>74</v>
      </c>
      <c r="AU527" s="216" t="s">
        <v>83</v>
      </c>
      <c r="AY527" s="215" t="s">
        <v>163</v>
      </c>
      <c r="BK527" s="217">
        <f>SUM(BK528:BK569)</f>
        <v>0</v>
      </c>
    </row>
    <row r="528" spans="2:65" s="1" customFormat="1" ht="25.5" customHeight="1">
      <c r="B528" s="45"/>
      <c r="C528" s="220" t="s">
        <v>882</v>
      </c>
      <c r="D528" s="220" t="s">
        <v>165</v>
      </c>
      <c r="E528" s="221" t="s">
        <v>883</v>
      </c>
      <c r="F528" s="222" t="s">
        <v>884</v>
      </c>
      <c r="G528" s="223" t="s">
        <v>168</v>
      </c>
      <c r="H528" s="224">
        <v>263.774</v>
      </c>
      <c r="I528" s="225"/>
      <c r="J528" s="226">
        <f>ROUND(I528*H528,2)</f>
        <v>0</v>
      </c>
      <c r="K528" s="222" t="s">
        <v>169</v>
      </c>
      <c r="L528" s="71"/>
      <c r="M528" s="227" t="s">
        <v>21</v>
      </c>
      <c r="N528" s="228" t="s">
        <v>48</v>
      </c>
      <c r="O528" s="46"/>
      <c r="P528" s="229">
        <f>O528*H528</f>
        <v>0</v>
      </c>
      <c r="Q528" s="229">
        <v>0.0135</v>
      </c>
      <c r="R528" s="229">
        <f>Q528*H528</f>
        <v>3.560949</v>
      </c>
      <c r="S528" s="229">
        <v>0</v>
      </c>
      <c r="T528" s="230">
        <f>S528*H528</f>
        <v>0</v>
      </c>
      <c r="AR528" s="23" t="s">
        <v>262</v>
      </c>
      <c r="AT528" s="23" t="s">
        <v>165</v>
      </c>
      <c r="AU528" s="23" t="s">
        <v>85</v>
      </c>
      <c r="AY528" s="23" t="s">
        <v>163</v>
      </c>
      <c r="BE528" s="231">
        <f>IF(N528="základní",J528,0)</f>
        <v>0</v>
      </c>
      <c r="BF528" s="231">
        <f>IF(N528="snížená",J528,0)</f>
        <v>0</v>
      </c>
      <c r="BG528" s="231">
        <f>IF(N528="zákl. přenesená",J528,0)</f>
        <v>0</v>
      </c>
      <c r="BH528" s="231">
        <f>IF(N528="sníž. přenesená",J528,0)</f>
        <v>0</v>
      </c>
      <c r="BI528" s="231">
        <f>IF(N528="nulová",J528,0)</f>
        <v>0</v>
      </c>
      <c r="BJ528" s="23" t="s">
        <v>170</v>
      </c>
      <c r="BK528" s="231">
        <f>ROUND(I528*H528,2)</f>
        <v>0</v>
      </c>
      <c r="BL528" s="23" t="s">
        <v>262</v>
      </c>
      <c r="BM528" s="23" t="s">
        <v>885</v>
      </c>
    </row>
    <row r="529" spans="2:47" s="1" customFormat="1" ht="13.5">
      <c r="B529" s="45"/>
      <c r="C529" s="73"/>
      <c r="D529" s="232" t="s">
        <v>172</v>
      </c>
      <c r="E529" s="73"/>
      <c r="F529" s="233" t="s">
        <v>886</v>
      </c>
      <c r="G529" s="73"/>
      <c r="H529" s="73"/>
      <c r="I529" s="190"/>
      <c r="J529" s="73"/>
      <c r="K529" s="73"/>
      <c r="L529" s="71"/>
      <c r="M529" s="234"/>
      <c r="N529" s="46"/>
      <c r="O529" s="46"/>
      <c r="P529" s="46"/>
      <c r="Q529" s="46"/>
      <c r="R529" s="46"/>
      <c r="S529" s="46"/>
      <c r="T529" s="94"/>
      <c r="AT529" s="23" t="s">
        <v>172</v>
      </c>
      <c r="AU529" s="23" t="s">
        <v>85</v>
      </c>
    </row>
    <row r="530" spans="2:51" s="11" customFormat="1" ht="13.5">
      <c r="B530" s="235"/>
      <c r="C530" s="236"/>
      <c r="D530" s="232" t="s">
        <v>174</v>
      </c>
      <c r="E530" s="237" t="s">
        <v>21</v>
      </c>
      <c r="F530" s="238" t="s">
        <v>699</v>
      </c>
      <c r="G530" s="236"/>
      <c r="H530" s="239">
        <v>219.75</v>
      </c>
      <c r="I530" s="240"/>
      <c r="J530" s="236"/>
      <c r="K530" s="236"/>
      <c r="L530" s="241"/>
      <c r="M530" s="242"/>
      <c r="N530" s="243"/>
      <c r="O530" s="243"/>
      <c r="P530" s="243"/>
      <c r="Q530" s="243"/>
      <c r="R530" s="243"/>
      <c r="S530" s="243"/>
      <c r="T530" s="244"/>
      <c r="AT530" s="245" t="s">
        <v>174</v>
      </c>
      <c r="AU530" s="245" t="s">
        <v>85</v>
      </c>
      <c r="AV530" s="11" t="s">
        <v>85</v>
      </c>
      <c r="AW530" s="11" t="s">
        <v>38</v>
      </c>
      <c r="AX530" s="11" t="s">
        <v>75</v>
      </c>
      <c r="AY530" s="245" t="s">
        <v>163</v>
      </c>
    </row>
    <row r="531" spans="2:51" s="11" customFormat="1" ht="13.5">
      <c r="B531" s="235"/>
      <c r="C531" s="236"/>
      <c r="D531" s="232" t="s">
        <v>174</v>
      </c>
      <c r="E531" s="237" t="s">
        <v>21</v>
      </c>
      <c r="F531" s="238" t="s">
        <v>887</v>
      </c>
      <c r="G531" s="236"/>
      <c r="H531" s="239">
        <v>36.5</v>
      </c>
      <c r="I531" s="240"/>
      <c r="J531" s="236"/>
      <c r="K531" s="236"/>
      <c r="L531" s="241"/>
      <c r="M531" s="242"/>
      <c r="N531" s="243"/>
      <c r="O531" s="243"/>
      <c r="P531" s="243"/>
      <c r="Q531" s="243"/>
      <c r="R531" s="243"/>
      <c r="S531" s="243"/>
      <c r="T531" s="244"/>
      <c r="AT531" s="245" t="s">
        <v>174</v>
      </c>
      <c r="AU531" s="245" t="s">
        <v>85</v>
      </c>
      <c r="AV531" s="11" t="s">
        <v>85</v>
      </c>
      <c r="AW531" s="11" t="s">
        <v>38</v>
      </c>
      <c r="AX531" s="11" t="s">
        <v>75</v>
      </c>
      <c r="AY531" s="245" t="s">
        <v>163</v>
      </c>
    </row>
    <row r="532" spans="2:51" s="11" customFormat="1" ht="13.5">
      <c r="B532" s="235"/>
      <c r="C532" s="236"/>
      <c r="D532" s="232" t="s">
        <v>174</v>
      </c>
      <c r="E532" s="237" t="s">
        <v>21</v>
      </c>
      <c r="F532" s="238" t="s">
        <v>701</v>
      </c>
      <c r="G532" s="236"/>
      <c r="H532" s="239">
        <v>2.796</v>
      </c>
      <c r="I532" s="240"/>
      <c r="J532" s="236"/>
      <c r="K532" s="236"/>
      <c r="L532" s="241"/>
      <c r="M532" s="242"/>
      <c r="N532" s="243"/>
      <c r="O532" s="243"/>
      <c r="P532" s="243"/>
      <c r="Q532" s="243"/>
      <c r="R532" s="243"/>
      <c r="S532" s="243"/>
      <c r="T532" s="244"/>
      <c r="AT532" s="245" t="s">
        <v>174</v>
      </c>
      <c r="AU532" s="245" t="s">
        <v>85</v>
      </c>
      <c r="AV532" s="11" t="s">
        <v>85</v>
      </c>
      <c r="AW532" s="11" t="s">
        <v>38</v>
      </c>
      <c r="AX532" s="11" t="s">
        <v>75</v>
      </c>
      <c r="AY532" s="245" t="s">
        <v>163</v>
      </c>
    </row>
    <row r="533" spans="2:51" s="11" customFormat="1" ht="13.5">
      <c r="B533" s="235"/>
      <c r="C533" s="236"/>
      <c r="D533" s="232" t="s">
        <v>174</v>
      </c>
      <c r="E533" s="237" t="s">
        <v>21</v>
      </c>
      <c r="F533" s="238" t="s">
        <v>702</v>
      </c>
      <c r="G533" s="236"/>
      <c r="H533" s="239">
        <v>2.215</v>
      </c>
      <c r="I533" s="240"/>
      <c r="J533" s="236"/>
      <c r="K533" s="236"/>
      <c r="L533" s="241"/>
      <c r="M533" s="242"/>
      <c r="N533" s="243"/>
      <c r="O533" s="243"/>
      <c r="P533" s="243"/>
      <c r="Q533" s="243"/>
      <c r="R533" s="243"/>
      <c r="S533" s="243"/>
      <c r="T533" s="244"/>
      <c r="AT533" s="245" t="s">
        <v>174</v>
      </c>
      <c r="AU533" s="245" t="s">
        <v>85</v>
      </c>
      <c r="AV533" s="11" t="s">
        <v>85</v>
      </c>
      <c r="AW533" s="11" t="s">
        <v>38</v>
      </c>
      <c r="AX533" s="11" t="s">
        <v>75</v>
      </c>
      <c r="AY533" s="245" t="s">
        <v>163</v>
      </c>
    </row>
    <row r="534" spans="2:51" s="11" customFormat="1" ht="13.5">
      <c r="B534" s="235"/>
      <c r="C534" s="236"/>
      <c r="D534" s="232" t="s">
        <v>174</v>
      </c>
      <c r="E534" s="237" t="s">
        <v>21</v>
      </c>
      <c r="F534" s="238" t="s">
        <v>703</v>
      </c>
      <c r="G534" s="236"/>
      <c r="H534" s="239">
        <v>2.513</v>
      </c>
      <c r="I534" s="240"/>
      <c r="J534" s="236"/>
      <c r="K534" s="236"/>
      <c r="L534" s="241"/>
      <c r="M534" s="242"/>
      <c r="N534" s="243"/>
      <c r="O534" s="243"/>
      <c r="P534" s="243"/>
      <c r="Q534" s="243"/>
      <c r="R534" s="243"/>
      <c r="S534" s="243"/>
      <c r="T534" s="244"/>
      <c r="AT534" s="245" t="s">
        <v>174</v>
      </c>
      <c r="AU534" s="245" t="s">
        <v>85</v>
      </c>
      <c r="AV534" s="11" t="s">
        <v>85</v>
      </c>
      <c r="AW534" s="11" t="s">
        <v>38</v>
      </c>
      <c r="AX534" s="11" t="s">
        <v>75</v>
      </c>
      <c r="AY534" s="245" t="s">
        <v>163</v>
      </c>
    </row>
    <row r="535" spans="2:51" s="12" customFormat="1" ht="13.5">
      <c r="B535" s="246"/>
      <c r="C535" s="247"/>
      <c r="D535" s="232" t="s">
        <v>174</v>
      </c>
      <c r="E535" s="248" t="s">
        <v>21</v>
      </c>
      <c r="F535" s="249" t="s">
        <v>194</v>
      </c>
      <c r="G535" s="247"/>
      <c r="H535" s="250">
        <v>263.774</v>
      </c>
      <c r="I535" s="251"/>
      <c r="J535" s="247"/>
      <c r="K535" s="247"/>
      <c r="L535" s="252"/>
      <c r="M535" s="253"/>
      <c r="N535" s="254"/>
      <c r="O535" s="254"/>
      <c r="P535" s="254"/>
      <c r="Q535" s="254"/>
      <c r="R535" s="254"/>
      <c r="S535" s="254"/>
      <c r="T535" s="255"/>
      <c r="AT535" s="256" t="s">
        <v>174</v>
      </c>
      <c r="AU535" s="256" t="s">
        <v>85</v>
      </c>
      <c r="AV535" s="12" t="s">
        <v>170</v>
      </c>
      <c r="AW535" s="12" t="s">
        <v>38</v>
      </c>
      <c r="AX535" s="12" t="s">
        <v>83</v>
      </c>
      <c r="AY535" s="256" t="s">
        <v>163</v>
      </c>
    </row>
    <row r="536" spans="2:65" s="1" customFormat="1" ht="25.5" customHeight="1">
      <c r="B536" s="45"/>
      <c r="C536" s="220" t="s">
        <v>888</v>
      </c>
      <c r="D536" s="220" t="s">
        <v>165</v>
      </c>
      <c r="E536" s="221" t="s">
        <v>889</v>
      </c>
      <c r="F536" s="222" t="s">
        <v>890</v>
      </c>
      <c r="G536" s="223" t="s">
        <v>183</v>
      </c>
      <c r="H536" s="224">
        <v>34.37</v>
      </c>
      <c r="I536" s="225"/>
      <c r="J536" s="226">
        <f>ROUND(I536*H536,2)</f>
        <v>0</v>
      </c>
      <c r="K536" s="222" t="s">
        <v>169</v>
      </c>
      <c r="L536" s="71"/>
      <c r="M536" s="227" t="s">
        <v>21</v>
      </c>
      <c r="N536" s="228" t="s">
        <v>48</v>
      </c>
      <c r="O536" s="46"/>
      <c r="P536" s="229">
        <f>O536*H536</f>
        <v>0</v>
      </c>
      <c r="Q536" s="229">
        <v>0.00571</v>
      </c>
      <c r="R536" s="229">
        <f>Q536*H536</f>
        <v>0.19625269999999997</v>
      </c>
      <c r="S536" s="229">
        <v>0</v>
      </c>
      <c r="T536" s="230">
        <f>S536*H536</f>
        <v>0</v>
      </c>
      <c r="AR536" s="23" t="s">
        <v>262</v>
      </c>
      <c r="AT536" s="23" t="s">
        <v>165</v>
      </c>
      <c r="AU536" s="23" t="s">
        <v>85</v>
      </c>
      <c r="AY536" s="23" t="s">
        <v>163</v>
      </c>
      <c r="BE536" s="231">
        <f>IF(N536="základní",J536,0)</f>
        <v>0</v>
      </c>
      <c r="BF536" s="231">
        <f>IF(N536="snížená",J536,0)</f>
        <v>0</v>
      </c>
      <c r="BG536" s="231">
        <f>IF(N536="zákl. přenesená",J536,0)</f>
        <v>0</v>
      </c>
      <c r="BH536" s="231">
        <f>IF(N536="sníž. přenesená",J536,0)</f>
        <v>0</v>
      </c>
      <c r="BI536" s="231">
        <f>IF(N536="nulová",J536,0)</f>
        <v>0</v>
      </c>
      <c r="BJ536" s="23" t="s">
        <v>170</v>
      </c>
      <c r="BK536" s="231">
        <f>ROUND(I536*H536,2)</f>
        <v>0</v>
      </c>
      <c r="BL536" s="23" t="s">
        <v>262</v>
      </c>
      <c r="BM536" s="23" t="s">
        <v>891</v>
      </c>
    </row>
    <row r="537" spans="2:47" s="1" customFormat="1" ht="13.5">
      <c r="B537" s="45"/>
      <c r="C537" s="73"/>
      <c r="D537" s="232" t="s">
        <v>172</v>
      </c>
      <c r="E537" s="73"/>
      <c r="F537" s="233" t="s">
        <v>886</v>
      </c>
      <c r="G537" s="73"/>
      <c r="H537" s="73"/>
      <c r="I537" s="190"/>
      <c r="J537" s="73"/>
      <c r="K537" s="73"/>
      <c r="L537" s="71"/>
      <c r="M537" s="234"/>
      <c r="N537" s="46"/>
      <c r="O537" s="46"/>
      <c r="P537" s="46"/>
      <c r="Q537" s="46"/>
      <c r="R537" s="46"/>
      <c r="S537" s="46"/>
      <c r="T537" s="94"/>
      <c r="AT537" s="23" t="s">
        <v>172</v>
      </c>
      <c r="AU537" s="23" t="s">
        <v>85</v>
      </c>
    </row>
    <row r="538" spans="2:51" s="11" customFormat="1" ht="13.5">
      <c r="B538" s="235"/>
      <c r="C538" s="236"/>
      <c r="D538" s="232" t="s">
        <v>174</v>
      </c>
      <c r="E538" s="237" t="s">
        <v>21</v>
      </c>
      <c r="F538" s="238" t="s">
        <v>743</v>
      </c>
      <c r="G538" s="236"/>
      <c r="H538" s="239">
        <v>34.37</v>
      </c>
      <c r="I538" s="240"/>
      <c r="J538" s="236"/>
      <c r="K538" s="236"/>
      <c r="L538" s="241"/>
      <c r="M538" s="242"/>
      <c r="N538" s="243"/>
      <c r="O538" s="243"/>
      <c r="P538" s="243"/>
      <c r="Q538" s="243"/>
      <c r="R538" s="243"/>
      <c r="S538" s="243"/>
      <c r="T538" s="244"/>
      <c r="AT538" s="245" t="s">
        <v>174</v>
      </c>
      <c r="AU538" s="245" t="s">
        <v>85</v>
      </c>
      <c r="AV538" s="11" t="s">
        <v>85</v>
      </c>
      <c r="AW538" s="11" t="s">
        <v>38</v>
      </c>
      <c r="AX538" s="11" t="s">
        <v>83</v>
      </c>
      <c r="AY538" s="245" t="s">
        <v>163</v>
      </c>
    </row>
    <row r="539" spans="2:65" s="1" customFormat="1" ht="25.5" customHeight="1">
      <c r="B539" s="45"/>
      <c r="C539" s="220" t="s">
        <v>892</v>
      </c>
      <c r="D539" s="220" t="s">
        <v>165</v>
      </c>
      <c r="E539" s="221" t="s">
        <v>893</v>
      </c>
      <c r="F539" s="222" t="s">
        <v>894</v>
      </c>
      <c r="G539" s="223" t="s">
        <v>183</v>
      </c>
      <c r="H539" s="224">
        <v>15.85</v>
      </c>
      <c r="I539" s="225"/>
      <c r="J539" s="226">
        <f>ROUND(I539*H539,2)</f>
        <v>0</v>
      </c>
      <c r="K539" s="222" t="s">
        <v>169</v>
      </c>
      <c r="L539" s="71"/>
      <c r="M539" s="227" t="s">
        <v>21</v>
      </c>
      <c r="N539" s="228" t="s">
        <v>48</v>
      </c>
      <c r="O539" s="46"/>
      <c r="P539" s="229">
        <f>O539*H539</f>
        <v>0</v>
      </c>
      <c r="Q539" s="229">
        <v>0.00571</v>
      </c>
      <c r="R539" s="229">
        <f>Q539*H539</f>
        <v>0.0905035</v>
      </c>
      <c r="S539" s="229">
        <v>0</v>
      </c>
      <c r="T539" s="230">
        <f>S539*H539</f>
        <v>0</v>
      </c>
      <c r="AR539" s="23" t="s">
        <v>262</v>
      </c>
      <c r="AT539" s="23" t="s">
        <v>165</v>
      </c>
      <c r="AU539" s="23" t="s">
        <v>85</v>
      </c>
      <c r="AY539" s="23" t="s">
        <v>163</v>
      </c>
      <c r="BE539" s="231">
        <f>IF(N539="základní",J539,0)</f>
        <v>0</v>
      </c>
      <c r="BF539" s="231">
        <f>IF(N539="snížená",J539,0)</f>
        <v>0</v>
      </c>
      <c r="BG539" s="231">
        <f>IF(N539="zákl. přenesená",J539,0)</f>
        <v>0</v>
      </c>
      <c r="BH539" s="231">
        <f>IF(N539="sníž. přenesená",J539,0)</f>
        <v>0</v>
      </c>
      <c r="BI539" s="231">
        <f>IF(N539="nulová",J539,0)</f>
        <v>0</v>
      </c>
      <c r="BJ539" s="23" t="s">
        <v>170</v>
      </c>
      <c r="BK539" s="231">
        <f>ROUND(I539*H539,2)</f>
        <v>0</v>
      </c>
      <c r="BL539" s="23" t="s">
        <v>262</v>
      </c>
      <c r="BM539" s="23" t="s">
        <v>895</v>
      </c>
    </row>
    <row r="540" spans="2:47" s="1" customFormat="1" ht="13.5">
      <c r="B540" s="45"/>
      <c r="C540" s="73"/>
      <c r="D540" s="232" t="s">
        <v>172</v>
      </c>
      <c r="E540" s="73"/>
      <c r="F540" s="233" t="s">
        <v>886</v>
      </c>
      <c r="G540" s="73"/>
      <c r="H540" s="73"/>
      <c r="I540" s="190"/>
      <c r="J540" s="73"/>
      <c r="K540" s="73"/>
      <c r="L540" s="71"/>
      <c r="M540" s="234"/>
      <c r="N540" s="46"/>
      <c r="O540" s="46"/>
      <c r="P540" s="46"/>
      <c r="Q540" s="46"/>
      <c r="R540" s="46"/>
      <c r="S540" s="46"/>
      <c r="T540" s="94"/>
      <c r="AT540" s="23" t="s">
        <v>172</v>
      </c>
      <c r="AU540" s="23" t="s">
        <v>85</v>
      </c>
    </row>
    <row r="541" spans="2:51" s="11" customFormat="1" ht="13.5">
      <c r="B541" s="235"/>
      <c r="C541" s="236"/>
      <c r="D541" s="232" t="s">
        <v>174</v>
      </c>
      <c r="E541" s="237" t="s">
        <v>21</v>
      </c>
      <c r="F541" s="238" t="s">
        <v>738</v>
      </c>
      <c r="G541" s="236"/>
      <c r="H541" s="239">
        <v>15.85</v>
      </c>
      <c r="I541" s="240"/>
      <c r="J541" s="236"/>
      <c r="K541" s="236"/>
      <c r="L541" s="241"/>
      <c r="M541" s="242"/>
      <c r="N541" s="243"/>
      <c r="O541" s="243"/>
      <c r="P541" s="243"/>
      <c r="Q541" s="243"/>
      <c r="R541" s="243"/>
      <c r="S541" s="243"/>
      <c r="T541" s="244"/>
      <c r="AT541" s="245" t="s">
        <v>174</v>
      </c>
      <c r="AU541" s="245" t="s">
        <v>85</v>
      </c>
      <c r="AV541" s="11" t="s">
        <v>85</v>
      </c>
      <c r="AW541" s="11" t="s">
        <v>38</v>
      </c>
      <c r="AX541" s="11" t="s">
        <v>83</v>
      </c>
      <c r="AY541" s="245" t="s">
        <v>163</v>
      </c>
    </row>
    <row r="542" spans="2:65" s="1" customFormat="1" ht="16.5" customHeight="1">
      <c r="B542" s="45"/>
      <c r="C542" s="257" t="s">
        <v>896</v>
      </c>
      <c r="D542" s="257" t="s">
        <v>221</v>
      </c>
      <c r="E542" s="258" t="s">
        <v>897</v>
      </c>
      <c r="F542" s="259" t="s">
        <v>898</v>
      </c>
      <c r="G542" s="260" t="s">
        <v>756</v>
      </c>
      <c r="H542" s="261">
        <v>4</v>
      </c>
      <c r="I542" s="262"/>
      <c r="J542" s="263">
        <f>ROUND(I542*H542,2)</f>
        <v>0</v>
      </c>
      <c r="K542" s="259" t="s">
        <v>169</v>
      </c>
      <c r="L542" s="264"/>
      <c r="M542" s="265" t="s">
        <v>21</v>
      </c>
      <c r="N542" s="266" t="s">
        <v>48</v>
      </c>
      <c r="O542" s="46"/>
      <c r="P542" s="229">
        <f>O542*H542</f>
        <v>0</v>
      </c>
      <c r="Q542" s="229">
        <v>0.0004</v>
      </c>
      <c r="R542" s="229">
        <f>Q542*H542</f>
        <v>0.0016</v>
      </c>
      <c r="S542" s="229">
        <v>0</v>
      </c>
      <c r="T542" s="230">
        <f>S542*H542</f>
        <v>0</v>
      </c>
      <c r="AR542" s="23" t="s">
        <v>359</v>
      </c>
      <c r="AT542" s="23" t="s">
        <v>221</v>
      </c>
      <c r="AU542" s="23" t="s">
        <v>85</v>
      </c>
      <c r="AY542" s="23" t="s">
        <v>163</v>
      </c>
      <c r="BE542" s="231">
        <f>IF(N542="základní",J542,0)</f>
        <v>0</v>
      </c>
      <c r="BF542" s="231">
        <f>IF(N542="snížená",J542,0)</f>
        <v>0</v>
      </c>
      <c r="BG542" s="231">
        <f>IF(N542="zákl. přenesená",J542,0)</f>
        <v>0</v>
      </c>
      <c r="BH542" s="231">
        <f>IF(N542="sníž. přenesená",J542,0)</f>
        <v>0</v>
      </c>
      <c r="BI542" s="231">
        <f>IF(N542="nulová",J542,0)</f>
        <v>0</v>
      </c>
      <c r="BJ542" s="23" t="s">
        <v>170</v>
      </c>
      <c r="BK542" s="231">
        <f>ROUND(I542*H542,2)</f>
        <v>0</v>
      </c>
      <c r="BL542" s="23" t="s">
        <v>262</v>
      </c>
      <c r="BM542" s="23" t="s">
        <v>899</v>
      </c>
    </row>
    <row r="543" spans="2:65" s="1" customFormat="1" ht="25.5" customHeight="1">
      <c r="B543" s="45"/>
      <c r="C543" s="220" t="s">
        <v>900</v>
      </c>
      <c r="D543" s="220" t="s">
        <v>165</v>
      </c>
      <c r="E543" s="221" t="s">
        <v>901</v>
      </c>
      <c r="F543" s="222" t="s">
        <v>902</v>
      </c>
      <c r="G543" s="223" t="s">
        <v>183</v>
      </c>
      <c r="H543" s="224">
        <v>17.7</v>
      </c>
      <c r="I543" s="225"/>
      <c r="J543" s="226">
        <f>ROUND(I543*H543,2)</f>
        <v>0</v>
      </c>
      <c r="K543" s="222" t="s">
        <v>169</v>
      </c>
      <c r="L543" s="71"/>
      <c r="M543" s="227" t="s">
        <v>21</v>
      </c>
      <c r="N543" s="228" t="s">
        <v>48</v>
      </c>
      <c r="O543" s="46"/>
      <c r="P543" s="229">
        <f>O543*H543</f>
        <v>0</v>
      </c>
      <c r="Q543" s="229">
        <v>0.05078</v>
      </c>
      <c r="R543" s="229">
        <f>Q543*H543</f>
        <v>0.898806</v>
      </c>
      <c r="S543" s="229">
        <v>0</v>
      </c>
      <c r="T543" s="230">
        <f>S543*H543</f>
        <v>0</v>
      </c>
      <c r="AR543" s="23" t="s">
        <v>262</v>
      </c>
      <c r="AT543" s="23" t="s">
        <v>165</v>
      </c>
      <c r="AU543" s="23" t="s">
        <v>85</v>
      </c>
      <c r="AY543" s="23" t="s">
        <v>163</v>
      </c>
      <c r="BE543" s="231">
        <f>IF(N543="základní",J543,0)</f>
        <v>0</v>
      </c>
      <c r="BF543" s="231">
        <f>IF(N543="snížená",J543,0)</f>
        <v>0</v>
      </c>
      <c r="BG543" s="231">
        <f>IF(N543="zákl. přenesená",J543,0)</f>
        <v>0</v>
      </c>
      <c r="BH543" s="231">
        <f>IF(N543="sníž. přenesená",J543,0)</f>
        <v>0</v>
      </c>
      <c r="BI543" s="231">
        <f>IF(N543="nulová",J543,0)</f>
        <v>0</v>
      </c>
      <c r="BJ543" s="23" t="s">
        <v>170</v>
      </c>
      <c r="BK543" s="231">
        <f>ROUND(I543*H543,2)</f>
        <v>0</v>
      </c>
      <c r="BL543" s="23" t="s">
        <v>262</v>
      </c>
      <c r="BM543" s="23" t="s">
        <v>903</v>
      </c>
    </row>
    <row r="544" spans="2:47" s="1" customFormat="1" ht="13.5">
      <c r="B544" s="45"/>
      <c r="C544" s="73"/>
      <c r="D544" s="232" t="s">
        <v>172</v>
      </c>
      <c r="E544" s="73"/>
      <c r="F544" s="233" t="s">
        <v>886</v>
      </c>
      <c r="G544" s="73"/>
      <c r="H544" s="73"/>
      <c r="I544" s="190"/>
      <c r="J544" s="73"/>
      <c r="K544" s="73"/>
      <c r="L544" s="71"/>
      <c r="M544" s="234"/>
      <c r="N544" s="46"/>
      <c r="O544" s="46"/>
      <c r="P544" s="46"/>
      <c r="Q544" s="46"/>
      <c r="R544" s="46"/>
      <c r="S544" s="46"/>
      <c r="T544" s="94"/>
      <c r="AT544" s="23" t="s">
        <v>172</v>
      </c>
      <c r="AU544" s="23" t="s">
        <v>85</v>
      </c>
    </row>
    <row r="545" spans="2:51" s="11" customFormat="1" ht="13.5">
      <c r="B545" s="235"/>
      <c r="C545" s="236"/>
      <c r="D545" s="232" t="s">
        <v>174</v>
      </c>
      <c r="E545" s="237" t="s">
        <v>21</v>
      </c>
      <c r="F545" s="238" t="s">
        <v>904</v>
      </c>
      <c r="G545" s="236"/>
      <c r="H545" s="239">
        <v>17.7</v>
      </c>
      <c r="I545" s="240"/>
      <c r="J545" s="236"/>
      <c r="K545" s="236"/>
      <c r="L545" s="241"/>
      <c r="M545" s="242"/>
      <c r="N545" s="243"/>
      <c r="O545" s="243"/>
      <c r="P545" s="243"/>
      <c r="Q545" s="243"/>
      <c r="R545" s="243"/>
      <c r="S545" s="243"/>
      <c r="T545" s="244"/>
      <c r="AT545" s="245" t="s">
        <v>174</v>
      </c>
      <c r="AU545" s="245" t="s">
        <v>85</v>
      </c>
      <c r="AV545" s="11" t="s">
        <v>85</v>
      </c>
      <c r="AW545" s="11" t="s">
        <v>38</v>
      </c>
      <c r="AX545" s="11" t="s">
        <v>83</v>
      </c>
      <c r="AY545" s="245" t="s">
        <v>163</v>
      </c>
    </row>
    <row r="546" spans="2:65" s="1" customFormat="1" ht="25.5" customHeight="1">
      <c r="B546" s="45"/>
      <c r="C546" s="220" t="s">
        <v>905</v>
      </c>
      <c r="D546" s="220" t="s">
        <v>165</v>
      </c>
      <c r="E546" s="221" t="s">
        <v>906</v>
      </c>
      <c r="F546" s="222" t="s">
        <v>907</v>
      </c>
      <c r="G546" s="223" t="s">
        <v>168</v>
      </c>
      <c r="H546" s="224">
        <v>296.274</v>
      </c>
      <c r="I546" s="225"/>
      <c r="J546" s="226">
        <f>ROUND(I546*H546,2)</f>
        <v>0</v>
      </c>
      <c r="K546" s="222" t="s">
        <v>169</v>
      </c>
      <c r="L546" s="71"/>
      <c r="M546" s="227" t="s">
        <v>21</v>
      </c>
      <c r="N546" s="228" t="s">
        <v>48</v>
      </c>
      <c r="O546" s="46"/>
      <c r="P546" s="229">
        <f>O546*H546</f>
        <v>0</v>
      </c>
      <c r="Q546" s="229">
        <v>0</v>
      </c>
      <c r="R546" s="229">
        <f>Q546*H546</f>
        <v>0</v>
      </c>
      <c r="S546" s="229">
        <v>0</v>
      </c>
      <c r="T546" s="230">
        <f>S546*H546</f>
        <v>0</v>
      </c>
      <c r="AR546" s="23" t="s">
        <v>262</v>
      </c>
      <c r="AT546" s="23" t="s">
        <v>165</v>
      </c>
      <c r="AU546" s="23" t="s">
        <v>85</v>
      </c>
      <c r="AY546" s="23" t="s">
        <v>163</v>
      </c>
      <c r="BE546" s="231">
        <f>IF(N546="základní",J546,0)</f>
        <v>0</v>
      </c>
      <c r="BF546" s="231">
        <f>IF(N546="snížená",J546,0)</f>
        <v>0</v>
      </c>
      <c r="BG546" s="231">
        <f>IF(N546="zákl. přenesená",J546,0)</f>
        <v>0</v>
      </c>
      <c r="BH546" s="231">
        <f>IF(N546="sníž. přenesená",J546,0)</f>
        <v>0</v>
      </c>
      <c r="BI546" s="231">
        <f>IF(N546="nulová",J546,0)</f>
        <v>0</v>
      </c>
      <c r="BJ546" s="23" t="s">
        <v>170</v>
      </c>
      <c r="BK546" s="231">
        <f>ROUND(I546*H546,2)</f>
        <v>0</v>
      </c>
      <c r="BL546" s="23" t="s">
        <v>262</v>
      </c>
      <c r="BM546" s="23" t="s">
        <v>908</v>
      </c>
    </row>
    <row r="547" spans="2:47" s="1" customFormat="1" ht="13.5">
      <c r="B547" s="45"/>
      <c r="C547" s="73"/>
      <c r="D547" s="232" t="s">
        <v>172</v>
      </c>
      <c r="E547" s="73"/>
      <c r="F547" s="233" t="s">
        <v>886</v>
      </c>
      <c r="G547" s="73"/>
      <c r="H547" s="73"/>
      <c r="I547" s="190"/>
      <c r="J547" s="73"/>
      <c r="K547" s="73"/>
      <c r="L547" s="71"/>
      <c r="M547" s="234"/>
      <c r="N547" s="46"/>
      <c r="O547" s="46"/>
      <c r="P547" s="46"/>
      <c r="Q547" s="46"/>
      <c r="R547" s="46"/>
      <c r="S547" s="46"/>
      <c r="T547" s="94"/>
      <c r="AT547" s="23" t="s">
        <v>172</v>
      </c>
      <c r="AU547" s="23" t="s">
        <v>85</v>
      </c>
    </row>
    <row r="548" spans="2:51" s="11" customFormat="1" ht="13.5">
      <c r="B548" s="235"/>
      <c r="C548" s="236"/>
      <c r="D548" s="232" t="s">
        <v>174</v>
      </c>
      <c r="E548" s="237" t="s">
        <v>21</v>
      </c>
      <c r="F548" s="238" t="s">
        <v>699</v>
      </c>
      <c r="G548" s="236"/>
      <c r="H548" s="239">
        <v>219.75</v>
      </c>
      <c r="I548" s="240"/>
      <c r="J548" s="236"/>
      <c r="K548" s="236"/>
      <c r="L548" s="241"/>
      <c r="M548" s="242"/>
      <c r="N548" s="243"/>
      <c r="O548" s="243"/>
      <c r="P548" s="243"/>
      <c r="Q548" s="243"/>
      <c r="R548" s="243"/>
      <c r="S548" s="243"/>
      <c r="T548" s="244"/>
      <c r="AT548" s="245" t="s">
        <v>174</v>
      </c>
      <c r="AU548" s="245" t="s">
        <v>85</v>
      </c>
      <c r="AV548" s="11" t="s">
        <v>85</v>
      </c>
      <c r="AW548" s="11" t="s">
        <v>38</v>
      </c>
      <c r="AX548" s="11" t="s">
        <v>75</v>
      </c>
      <c r="AY548" s="245" t="s">
        <v>163</v>
      </c>
    </row>
    <row r="549" spans="2:51" s="11" customFormat="1" ht="13.5">
      <c r="B549" s="235"/>
      <c r="C549" s="236"/>
      <c r="D549" s="232" t="s">
        <v>174</v>
      </c>
      <c r="E549" s="237" t="s">
        <v>21</v>
      </c>
      <c r="F549" s="238" t="s">
        <v>700</v>
      </c>
      <c r="G549" s="236"/>
      <c r="H549" s="239">
        <v>69</v>
      </c>
      <c r="I549" s="240"/>
      <c r="J549" s="236"/>
      <c r="K549" s="236"/>
      <c r="L549" s="241"/>
      <c r="M549" s="242"/>
      <c r="N549" s="243"/>
      <c r="O549" s="243"/>
      <c r="P549" s="243"/>
      <c r="Q549" s="243"/>
      <c r="R549" s="243"/>
      <c r="S549" s="243"/>
      <c r="T549" s="244"/>
      <c r="AT549" s="245" t="s">
        <v>174</v>
      </c>
      <c r="AU549" s="245" t="s">
        <v>85</v>
      </c>
      <c r="AV549" s="11" t="s">
        <v>85</v>
      </c>
      <c r="AW549" s="11" t="s">
        <v>38</v>
      </c>
      <c r="AX549" s="11" t="s">
        <v>75</v>
      </c>
      <c r="AY549" s="245" t="s">
        <v>163</v>
      </c>
    </row>
    <row r="550" spans="2:51" s="11" customFormat="1" ht="13.5">
      <c r="B550" s="235"/>
      <c r="C550" s="236"/>
      <c r="D550" s="232" t="s">
        <v>174</v>
      </c>
      <c r="E550" s="237" t="s">
        <v>21</v>
      </c>
      <c r="F550" s="238" t="s">
        <v>701</v>
      </c>
      <c r="G550" s="236"/>
      <c r="H550" s="239">
        <v>2.796</v>
      </c>
      <c r="I550" s="240"/>
      <c r="J550" s="236"/>
      <c r="K550" s="236"/>
      <c r="L550" s="241"/>
      <c r="M550" s="242"/>
      <c r="N550" s="243"/>
      <c r="O550" s="243"/>
      <c r="P550" s="243"/>
      <c r="Q550" s="243"/>
      <c r="R550" s="243"/>
      <c r="S550" s="243"/>
      <c r="T550" s="244"/>
      <c r="AT550" s="245" t="s">
        <v>174</v>
      </c>
      <c r="AU550" s="245" t="s">
        <v>85</v>
      </c>
      <c r="AV550" s="11" t="s">
        <v>85</v>
      </c>
      <c r="AW550" s="11" t="s">
        <v>38</v>
      </c>
      <c r="AX550" s="11" t="s">
        <v>75</v>
      </c>
      <c r="AY550" s="245" t="s">
        <v>163</v>
      </c>
    </row>
    <row r="551" spans="2:51" s="11" customFormat="1" ht="13.5">
      <c r="B551" s="235"/>
      <c r="C551" s="236"/>
      <c r="D551" s="232" t="s">
        <v>174</v>
      </c>
      <c r="E551" s="237" t="s">
        <v>21</v>
      </c>
      <c r="F551" s="238" t="s">
        <v>702</v>
      </c>
      <c r="G551" s="236"/>
      <c r="H551" s="239">
        <v>2.215</v>
      </c>
      <c r="I551" s="240"/>
      <c r="J551" s="236"/>
      <c r="K551" s="236"/>
      <c r="L551" s="241"/>
      <c r="M551" s="242"/>
      <c r="N551" s="243"/>
      <c r="O551" s="243"/>
      <c r="P551" s="243"/>
      <c r="Q551" s="243"/>
      <c r="R551" s="243"/>
      <c r="S551" s="243"/>
      <c r="T551" s="244"/>
      <c r="AT551" s="245" t="s">
        <v>174</v>
      </c>
      <c r="AU551" s="245" t="s">
        <v>85</v>
      </c>
      <c r="AV551" s="11" t="s">
        <v>85</v>
      </c>
      <c r="AW551" s="11" t="s">
        <v>38</v>
      </c>
      <c r="AX551" s="11" t="s">
        <v>75</v>
      </c>
      <c r="AY551" s="245" t="s">
        <v>163</v>
      </c>
    </row>
    <row r="552" spans="2:51" s="11" customFormat="1" ht="13.5">
      <c r="B552" s="235"/>
      <c r="C552" s="236"/>
      <c r="D552" s="232" t="s">
        <v>174</v>
      </c>
      <c r="E552" s="237" t="s">
        <v>21</v>
      </c>
      <c r="F552" s="238" t="s">
        <v>703</v>
      </c>
      <c r="G552" s="236"/>
      <c r="H552" s="239">
        <v>2.513</v>
      </c>
      <c r="I552" s="240"/>
      <c r="J552" s="236"/>
      <c r="K552" s="236"/>
      <c r="L552" s="241"/>
      <c r="M552" s="242"/>
      <c r="N552" s="243"/>
      <c r="O552" s="243"/>
      <c r="P552" s="243"/>
      <c r="Q552" s="243"/>
      <c r="R552" s="243"/>
      <c r="S552" s="243"/>
      <c r="T552" s="244"/>
      <c r="AT552" s="245" t="s">
        <v>174</v>
      </c>
      <c r="AU552" s="245" t="s">
        <v>85</v>
      </c>
      <c r="AV552" s="11" t="s">
        <v>85</v>
      </c>
      <c r="AW552" s="11" t="s">
        <v>38</v>
      </c>
      <c r="AX552" s="11" t="s">
        <v>75</v>
      </c>
      <c r="AY552" s="245" t="s">
        <v>163</v>
      </c>
    </row>
    <row r="553" spans="2:51" s="12" customFormat="1" ht="13.5">
      <c r="B553" s="246"/>
      <c r="C553" s="247"/>
      <c r="D553" s="232" t="s">
        <v>174</v>
      </c>
      <c r="E553" s="248" t="s">
        <v>21</v>
      </c>
      <c r="F553" s="249" t="s">
        <v>194</v>
      </c>
      <c r="G553" s="247"/>
      <c r="H553" s="250">
        <v>296.274</v>
      </c>
      <c r="I553" s="251"/>
      <c r="J553" s="247"/>
      <c r="K553" s="247"/>
      <c r="L553" s="252"/>
      <c r="M553" s="253"/>
      <c r="N553" s="254"/>
      <c r="O553" s="254"/>
      <c r="P553" s="254"/>
      <c r="Q553" s="254"/>
      <c r="R553" s="254"/>
      <c r="S553" s="254"/>
      <c r="T553" s="255"/>
      <c r="AT553" s="256" t="s">
        <v>174</v>
      </c>
      <c r="AU553" s="256" t="s">
        <v>85</v>
      </c>
      <c r="AV553" s="12" t="s">
        <v>170</v>
      </c>
      <c r="AW553" s="12" t="s">
        <v>38</v>
      </c>
      <c r="AX553" s="12" t="s">
        <v>83</v>
      </c>
      <c r="AY553" s="256" t="s">
        <v>163</v>
      </c>
    </row>
    <row r="554" spans="2:65" s="1" customFormat="1" ht="38.25" customHeight="1">
      <c r="B554" s="45"/>
      <c r="C554" s="220" t="s">
        <v>909</v>
      </c>
      <c r="D554" s="220" t="s">
        <v>165</v>
      </c>
      <c r="E554" s="221" t="s">
        <v>910</v>
      </c>
      <c r="F554" s="222" t="s">
        <v>911</v>
      </c>
      <c r="G554" s="223" t="s">
        <v>756</v>
      </c>
      <c r="H554" s="224">
        <v>4</v>
      </c>
      <c r="I554" s="225"/>
      <c r="J554" s="226">
        <f>ROUND(I554*H554,2)</f>
        <v>0</v>
      </c>
      <c r="K554" s="222" t="s">
        <v>169</v>
      </c>
      <c r="L554" s="71"/>
      <c r="M554" s="227" t="s">
        <v>21</v>
      </c>
      <c r="N554" s="228" t="s">
        <v>48</v>
      </c>
      <c r="O554" s="46"/>
      <c r="P554" s="229">
        <f>O554*H554</f>
        <v>0</v>
      </c>
      <c r="Q554" s="229">
        <v>1E-05</v>
      </c>
      <c r="R554" s="229">
        <f>Q554*H554</f>
        <v>4E-05</v>
      </c>
      <c r="S554" s="229">
        <v>0</v>
      </c>
      <c r="T554" s="230">
        <f>S554*H554</f>
        <v>0</v>
      </c>
      <c r="AR554" s="23" t="s">
        <v>262</v>
      </c>
      <c r="AT554" s="23" t="s">
        <v>165</v>
      </c>
      <c r="AU554" s="23" t="s">
        <v>85</v>
      </c>
      <c r="AY554" s="23" t="s">
        <v>163</v>
      </c>
      <c r="BE554" s="231">
        <f>IF(N554="základní",J554,0)</f>
        <v>0</v>
      </c>
      <c r="BF554" s="231">
        <f>IF(N554="snížená",J554,0)</f>
        <v>0</v>
      </c>
      <c r="BG554" s="231">
        <f>IF(N554="zákl. přenesená",J554,0)</f>
        <v>0</v>
      </c>
      <c r="BH554" s="231">
        <f>IF(N554="sníž. přenesená",J554,0)</f>
        <v>0</v>
      </c>
      <c r="BI554" s="231">
        <f>IF(N554="nulová",J554,0)</f>
        <v>0</v>
      </c>
      <c r="BJ554" s="23" t="s">
        <v>170</v>
      </c>
      <c r="BK554" s="231">
        <f>ROUND(I554*H554,2)</f>
        <v>0</v>
      </c>
      <c r="BL554" s="23" t="s">
        <v>262</v>
      </c>
      <c r="BM554" s="23" t="s">
        <v>912</v>
      </c>
    </row>
    <row r="555" spans="2:65" s="1" customFormat="1" ht="16.5" customHeight="1">
      <c r="B555" s="45"/>
      <c r="C555" s="257" t="s">
        <v>913</v>
      </c>
      <c r="D555" s="257" t="s">
        <v>221</v>
      </c>
      <c r="E555" s="258" t="s">
        <v>914</v>
      </c>
      <c r="F555" s="259" t="s">
        <v>915</v>
      </c>
      <c r="G555" s="260" t="s">
        <v>756</v>
      </c>
      <c r="H555" s="261">
        <v>1</v>
      </c>
      <c r="I555" s="262"/>
      <c r="J555" s="263">
        <f>ROUND(I555*H555,2)</f>
        <v>0</v>
      </c>
      <c r="K555" s="259" t="s">
        <v>169</v>
      </c>
      <c r="L555" s="264"/>
      <c r="M555" s="265" t="s">
        <v>21</v>
      </c>
      <c r="N555" s="266" t="s">
        <v>48</v>
      </c>
      <c r="O555" s="46"/>
      <c r="P555" s="229">
        <f>O555*H555</f>
        <v>0</v>
      </c>
      <c r="Q555" s="229">
        <v>0.0007</v>
      </c>
      <c r="R555" s="229">
        <f>Q555*H555</f>
        <v>0.0007</v>
      </c>
      <c r="S555" s="229">
        <v>0</v>
      </c>
      <c r="T555" s="230">
        <f>S555*H555</f>
        <v>0</v>
      </c>
      <c r="AR555" s="23" t="s">
        <v>359</v>
      </c>
      <c r="AT555" s="23" t="s">
        <v>221</v>
      </c>
      <c r="AU555" s="23" t="s">
        <v>85</v>
      </c>
      <c r="AY555" s="23" t="s">
        <v>163</v>
      </c>
      <c r="BE555" s="231">
        <f>IF(N555="základní",J555,0)</f>
        <v>0</v>
      </c>
      <c r="BF555" s="231">
        <f>IF(N555="snížená",J555,0)</f>
        <v>0</v>
      </c>
      <c r="BG555" s="231">
        <f>IF(N555="zákl. přenesená",J555,0)</f>
        <v>0</v>
      </c>
      <c r="BH555" s="231">
        <f>IF(N555="sníž. přenesená",J555,0)</f>
        <v>0</v>
      </c>
      <c r="BI555" s="231">
        <f>IF(N555="nulová",J555,0)</f>
        <v>0</v>
      </c>
      <c r="BJ555" s="23" t="s">
        <v>170</v>
      </c>
      <c r="BK555" s="231">
        <f>ROUND(I555*H555,2)</f>
        <v>0</v>
      </c>
      <c r="BL555" s="23" t="s">
        <v>262</v>
      </c>
      <c r="BM555" s="23" t="s">
        <v>916</v>
      </c>
    </row>
    <row r="556" spans="2:65" s="1" customFormat="1" ht="25.5" customHeight="1">
      <c r="B556" s="45"/>
      <c r="C556" s="257" t="s">
        <v>917</v>
      </c>
      <c r="D556" s="257" t="s">
        <v>221</v>
      </c>
      <c r="E556" s="258" t="s">
        <v>918</v>
      </c>
      <c r="F556" s="259" t="s">
        <v>919</v>
      </c>
      <c r="G556" s="260" t="s">
        <v>756</v>
      </c>
      <c r="H556" s="261">
        <v>3</v>
      </c>
      <c r="I556" s="262"/>
      <c r="J556" s="263">
        <f>ROUND(I556*H556,2)</f>
        <v>0</v>
      </c>
      <c r="K556" s="259" t="s">
        <v>169</v>
      </c>
      <c r="L556" s="264"/>
      <c r="M556" s="265" t="s">
        <v>21</v>
      </c>
      <c r="N556" s="266" t="s">
        <v>48</v>
      </c>
      <c r="O556" s="46"/>
      <c r="P556" s="229">
        <f>O556*H556</f>
        <v>0</v>
      </c>
      <c r="Q556" s="229">
        <v>0.0012</v>
      </c>
      <c r="R556" s="229">
        <f>Q556*H556</f>
        <v>0.0036</v>
      </c>
      <c r="S556" s="229">
        <v>0</v>
      </c>
      <c r="T556" s="230">
        <f>S556*H556</f>
        <v>0</v>
      </c>
      <c r="AR556" s="23" t="s">
        <v>359</v>
      </c>
      <c r="AT556" s="23" t="s">
        <v>221</v>
      </c>
      <c r="AU556" s="23" t="s">
        <v>85</v>
      </c>
      <c r="AY556" s="23" t="s">
        <v>163</v>
      </c>
      <c r="BE556" s="231">
        <f>IF(N556="základní",J556,0)</f>
        <v>0</v>
      </c>
      <c r="BF556" s="231">
        <f>IF(N556="snížená",J556,0)</f>
        <v>0</v>
      </c>
      <c r="BG556" s="231">
        <f>IF(N556="zákl. přenesená",J556,0)</f>
        <v>0</v>
      </c>
      <c r="BH556" s="231">
        <f>IF(N556="sníž. přenesená",J556,0)</f>
        <v>0</v>
      </c>
      <c r="BI556" s="231">
        <f>IF(N556="nulová",J556,0)</f>
        <v>0</v>
      </c>
      <c r="BJ556" s="23" t="s">
        <v>170</v>
      </c>
      <c r="BK556" s="231">
        <f>ROUND(I556*H556,2)</f>
        <v>0</v>
      </c>
      <c r="BL556" s="23" t="s">
        <v>262</v>
      </c>
      <c r="BM556" s="23" t="s">
        <v>920</v>
      </c>
    </row>
    <row r="557" spans="2:65" s="1" customFormat="1" ht="25.5" customHeight="1">
      <c r="B557" s="45"/>
      <c r="C557" s="220" t="s">
        <v>921</v>
      </c>
      <c r="D557" s="220" t="s">
        <v>165</v>
      </c>
      <c r="E557" s="221" t="s">
        <v>922</v>
      </c>
      <c r="F557" s="222" t="s">
        <v>923</v>
      </c>
      <c r="G557" s="223" t="s">
        <v>924</v>
      </c>
      <c r="H557" s="224">
        <v>1</v>
      </c>
      <c r="I557" s="225"/>
      <c r="J557" s="226">
        <f>ROUND(I557*H557,2)</f>
        <v>0</v>
      </c>
      <c r="K557" s="222" t="s">
        <v>21</v>
      </c>
      <c r="L557" s="71"/>
      <c r="M557" s="227" t="s">
        <v>21</v>
      </c>
      <c r="N557" s="228" t="s">
        <v>48</v>
      </c>
      <c r="O557" s="46"/>
      <c r="P557" s="229">
        <f>O557*H557</f>
        <v>0</v>
      </c>
      <c r="Q557" s="229">
        <v>0</v>
      </c>
      <c r="R557" s="229">
        <f>Q557*H557</f>
        <v>0</v>
      </c>
      <c r="S557" s="229">
        <v>0</v>
      </c>
      <c r="T557" s="230">
        <f>S557*H557</f>
        <v>0</v>
      </c>
      <c r="AR557" s="23" t="s">
        <v>262</v>
      </c>
      <c r="AT557" s="23" t="s">
        <v>165</v>
      </c>
      <c r="AU557" s="23" t="s">
        <v>85</v>
      </c>
      <c r="AY557" s="23" t="s">
        <v>163</v>
      </c>
      <c r="BE557" s="231">
        <f>IF(N557="základní",J557,0)</f>
        <v>0</v>
      </c>
      <c r="BF557" s="231">
        <f>IF(N557="snížená",J557,0)</f>
        <v>0</v>
      </c>
      <c r="BG557" s="231">
        <f>IF(N557="zákl. přenesená",J557,0)</f>
        <v>0</v>
      </c>
      <c r="BH557" s="231">
        <f>IF(N557="sníž. přenesená",J557,0)</f>
        <v>0</v>
      </c>
      <c r="BI557" s="231">
        <f>IF(N557="nulová",J557,0)</f>
        <v>0</v>
      </c>
      <c r="BJ557" s="23" t="s">
        <v>170</v>
      </c>
      <c r="BK557" s="231">
        <f>ROUND(I557*H557,2)</f>
        <v>0</v>
      </c>
      <c r="BL557" s="23" t="s">
        <v>262</v>
      </c>
      <c r="BM557" s="23" t="s">
        <v>925</v>
      </c>
    </row>
    <row r="558" spans="2:65" s="1" customFormat="1" ht="25.5" customHeight="1">
      <c r="B558" s="45"/>
      <c r="C558" s="220" t="s">
        <v>926</v>
      </c>
      <c r="D558" s="220" t="s">
        <v>165</v>
      </c>
      <c r="E558" s="221" t="s">
        <v>927</v>
      </c>
      <c r="F558" s="222" t="s">
        <v>928</v>
      </c>
      <c r="G558" s="223" t="s">
        <v>168</v>
      </c>
      <c r="H558" s="224">
        <v>296.274</v>
      </c>
      <c r="I558" s="225"/>
      <c r="J558" s="226">
        <f>ROUND(I558*H558,2)</f>
        <v>0</v>
      </c>
      <c r="K558" s="222" t="s">
        <v>169</v>
      </c>
      <c r="L558" s="71"/>
      <c r="M558" s="227" t="s">
        <v>21</v>
      </c>
      <c r="N558" s="228" t="s">
        <v>48</v>
      </c>
      <c r="O558" s="46"/>
      <c r="P558" s="229">
        <f>O558*H558</f>
        <v>0</v>
      </c>
      <c r="Q558" s="229">
        <v>0</v>
      </c>
      <c r="R558" s="229">
        <f>Q558*H558</f>
        <v>0</v>
      </c>
      <c r="S558" s="229">
        <v>0</v>
      </c>
      <c r="T558" s="230">
        <f>S558*H558</f>
        <v>0</v>
      </c>
      <c r="AR558" s="23" t="s">
        <v>262</v>
      </c>
      <c r="AT558" s="23" t="s">
        <v>165</v>
      </c>
      <c r="AU558" s="23" t="s">
        <v>85</v>
      </c>
      <c r="AY558" s="23" t="s">
        <v>163</v>
      </c>
      <c r="BE558" s="231">
        <f>IF(N558="základní",J558,0)</f>
        <v>0</v>
      </c>
      <c r="BF558" s="231">
        <f>IF(N558="snížená",J558,0)</f>
        <v>0</v>
      </c>
      <c r="BG558" s="231">
        <f>IF(N558="zákl. přenesená",J558,0)</f>
        <v>0</v>
      </c>
      <c r="BH558" s="231">
        <f>IF(N558="sníž. přenesená",J558,0)</f>
        <v>0</v>
      </c>
      <c r="BI558" s="231">
        <f>IF(N558="nulová",J558,0)</f>
        <v>0</v>
      </c>
      <c r="BJ558" s="23" t="s">
        <v>170</v>
      </c>
      <c r="BK558" s="231">
        <f>ROUND(I558*H558,2)</f>
        <v>0</v>
      </c>
      <c r="BL558" s="23" t="s">
        <v>262</v>
      </c>
      <c r="BM558" s="23" t="s">
        <v>929</v>
      </c>
    </row>
    <row r="559" spans="2:47" s="1" customFormat="1" ht="13.5">
      <c r="B559" s="45"/>
      <c r="C559" s="73"/>
      <c r="D559" s="232" t="s">
        <v>172</v>
      </c>
      <c r="E559" s="73"/>
      <c r="F559" s="233" t="s">
        <v>930</v>
      </c>
      <c r="G559" s="73"/>
      <c r="H559" s="73"/>
      <c r="I559" s="190"/>
      <c r="J559" s="73"/>
      <c r="K559" s="73"/>
      <c r="L559" s="71"/>
      <c r="M559" s="234"/>
      <c r="N559" s="46"/>
      <c r="O559" s="46"/>
      <c r="P559" s="46"/>
      <c r="Q559" s="46"/>
      <c r="R559" s="46"/>
      <c r="S559" s="46"/>
      <c r="T559" s="94"/>
      <c r="AT559" s="23" t="s">
        <v>172</v>
      </c>
      <c r="AU559" s="23" t="s">
        <v>85</v>
      </c>
    </row>
    <row r="560" spans="2:51" s="11" customFormat="1" ht="13.5">
      <c r="B560" s="235"/>
      <c r="C560" s="236"/>
      <c r="D560" s="232" t="s">
        <v>174</v>
      </c>
      <c r="E560" s="237" t="s">
        <v>21</v>
      </c>
      <c r="F560" s="238" t="s">
        <v>699</v>
      </c>
      <c r="G560" s="236"/>
      <c r="H560" s="239">
        <v>219.75</v>
      </c>
      <c r="I560" s="240"/>
      <c r="J560" s="236"/>
      <c r="K560" s="236"/>
      <c r="L560" s="241"/>
      <c r="M560" s="242"/>
      <c r="N560" s="243"/>
      <c r="O560" s="243"/>
      <c r="P560" s="243"/>
      <c r="Q560" s="243"/>
      <c r="R560" s="243"/>
      <c r="S560" s="243"/>
      <c r="T560" s="244"/>
      <c r="AT560" s="245" t="s">
        <v>174</v>
      </c>
      <c r="AU560" s="245" t="s">
        <v>85</v>
      </c>
      <c r="AV560" s="11" t="s">
        <v>85</v>
      </c>
      <c r="AW560" s="11" t="s">
        <v>38</v>
      </c>
      <c r="AX560" s="11" t="s">
        <v>75</v>
      </c>
      <c r="AY560" s="245" t="s">
        <v>163</v>
      </c>
    </row>
    <row r="561" spans="2:51" s="11" customFormat="1" ht="13.5">
      <c r="B561" s="235"/>
      <c r="C561" s="236"/>
      <c r="D561" s="232" t="s">
        <v>174</v>
      </c>
      <c r="E561" s="237" t="s">
        <v>21</v>
      </c>
      <c r="F561" s="238" t="s">
        <v>700</v>
      </c>
      <c r="G561" s="236"/>
      <c r="H561" s="239">
        <v>69</v>
      </c>
      <c r="I561" s="240"/>
      <c r="J561" s="236"/>
      <c r="K561" s="236"/>
      <c r="L561" s="241"/>
      <c r="M561" s="242"/>
      <c r="N561" s="243"/>
      <c r="O561" s="243"/>
      <c r="P561" s="243"/>
      <c r="Q561" s="243"/>
      <c r="R561" s="243"/>
      <c r="S561" s="243"/>
      <c r="T561" s="244"/>
      <c r="AT561" s="245" t="s">
        <v>174</v>
      </c>
      <c r="AU561" s="245" t="s">
        <v>85</v>
      </c>
      <c r="AV561" s="11" t="s">
        <v>85</v>
      </c>
      <c r="AW561" s="11" t="s">
        <v>38</v>
      </c>
      <c r="AX561" s="11" t="s">
        <v>75</v>
      </c>
      <c r="AY561" s="245" t="s">
        <v>163</v>
      </c>
    </row>
    <row r="562" spans="2:51" s="11" customFormat="1" ht="13.5">
      <c r="B562" s="235"/>
      <c r="C562" s="236"/>
      <c r="D562" s="232" t="s">
        <v>174</v>
      </c>
      <c r="E562" s="237" t="s">
        <v>21</v>
      </c>
      <c r="F562" s="238" t="s">
        <v>701</v>
      </c>
      <c r="G562" s="236"/>
      <c r="H562" s="239">
        <v>2.796</v>
      </c>
      <c r="I562" s="240"/>
      <c r="J562" s="236"/>
      <c r="K562" s="236"/>
      <c r="L562" s="241"/>
      <c r="M562" s="242"/>
      <c r="N562" s="243"/>
      <c r="O562" s="243"/>
      <c r="P562" s="243"/>
      <c r="Q562" s="243"/>
      <c r="R562" s="243"/>
      <c r="S562" s="243"/>
      <c r="T562" s="244"/>
      <c r="AT562" s="245" t="s">
        <v>174</v>
      </c>
      <c r="AU562" s="245" t="s">
        <v>85</v>
      </c>
      <c r="AV562" s="11" t="s">
        <v>85</v>
      </c>
      <c r="AW562" s="11" t="s">
        <v>38</v>
      </c>
      <c r="AX562" s="11" t="s">
        <v>75</v>
      </c>
      <c r="AY562" s="245" t="s">
        <v>163</v>
      </c>
    </row>
    <row r="563" spans="2:51" s="11" customFormat="1" ht="13.5">
      <c r="B563" s="235"/>
      <c r="C563" s="236"/>
      <c r="D563" s="232" t="s">
        <v>174</v>
      </c>
      <c r="E563" s="237" t="s">
        <v>21</v>
      </c>
      <c r="F563" s="238" t="s">
        <v>702</v>
      </c>
      <c r="G563" s="236"/>
      <c r="H563" s="239">
        <v>2.215</v>
      </c>
      <c r="I563" s="240"/>
      <c r="J563" s="236"/>
      <c r="K563" s="236"/>
      <c r="L563" s="241"/>
      <c r="M563" s="242"/>
      <c r="N563" s="243"/>
      <c r="O563" s="243"/>
      <c r="P563" s="243"/>
      <c r="Q563" s="243"/>
      <c r="R563" s="243"/>
      <c r="S563" s="243"/>
      <c r="T563" s="244"/>
      <c r="AT563" s="245" t="s">
        <v>174</v>
      </c>
      <c r="AU563" s="245" t="s">
        <v>85</v>
      </c>
      <c r="AV563" s="11" t="s">
        <v>85</v>
      </c>
      <c r="AW563" s="11" t="s">
        <v>38</v>
      </c>
      <c r="AX563" s="11" t="s">
        <v>75</v>
      </c>
      <c r="AY563" s="245" t="s">
        <v>163</v>
      </c>
    </row>
    <row r="564" spans="2:51" s="11" customFormat="1" ht="13.5">
      <c r="B564" s="235"/>
      <c r="C564" s="236"/>
      <c r="D564" s="232" t="s">
        <v>174</v>
      </c>
      <c r="E564" s="237" t="s">
        <v>21</v>
      </c>
      <c r="F564" s="238" t="s">
        <v>703</v>
      </c>
      <c r="G564" s="236"/>
      <c r="H564" s="239">
        <v>2.513</v>
      </c>
      <c r="I564" s="240"/>
      <c r="J564" s="236"/>
      <c r="K564" s="236"/>
      <c r="L564" s="241"/>
      <c r="M564" s="242"/>
      <c r="N564" s="243"/>
      <c r="O564" s="243"/>
      <c r="P564" s="243"/>
      <c r="Q564" s="243"/>
      <c r="R564" s="243"/>
      <c r="S564" s="243"/>
      <c r="T564" s="244"/>
      <c r="AT564" s="245" t="s">
        <v>174</v>
      </c>
      <c r="AU564" s="245" t="s">
        <v>85</v>
      </c>
      <c r="AV564" s="11" t="s">
        <v>85</v>
      </c>
      <c r="AW564" s="11" t="s">
        <v>38</v>
      </c>
      <c r="AX564" s="11" t="s">
        <v>75</v>
      </c>
      <c r="AY564" s="245" t="s">
        <v>163</v>
      </c>
    </row>
    <row r="565" spans="2:51" s="12" customFormat="1" ht="13.5">
      <c r="B565" s="246"/>
      <c r="C565" s="247"/>
      <c r="D565" s="232" t="s">
        <v>174</v>
      </c>
      <c r="E565" s="248" t="s">
        <v>21</v>
      </c>
      <c r="F565" s="249" t="s">
        <v>194</v>
      </c>
      <c r="G565" s="247"/>
      <c r="H565" s="250">
        <v>296.274</v>
      </c>
      <c r="I565" s="251"/>
      <c r="J565" s="247"/>
      <c r="K565" s="247"/>
      <c r="L565" s="252"/>
      <c r="M565" s="253"/>
      <c r="N565" s="254"/>
      <c r="O565" s="254"/>
      <c r="P565" s="254"/>
      <c r="Q565" s="254"/>
      <c r="R565" s="254"/>
      <c r="S565" s="254"/>
      <c r="T565" s="255"/>
      <c r="AT565" s="256" t="s">
        <v>174</v>
      </c>
      <c r="AU565" s="256" t="s">
        <v>85</v>
      </c>
      <c r="AV565" s="12" t="s">
        <v>170</v>
      </c>
      <c r="AW565" s="12" t="s">
        <v>38</v>
      </c>
      <c r="AX565" s="12" t="s">
        <v>83</v>
      </c>
      <c r="AY565" s="256" t="s">
        <v>163</v>
      </c>
    </row>
    <row r="566" spans="2:65" s="1" customFormat="1" ht="25.5" customHeight="1">
      <c r="B566" s="45"/>
      <c r="C566" s="257" t="s">
        <v>931</v>
      </c>
      <c r="D566" s="257" t="s">
        <v>221</v>
      </c>
      <c r="E566" s="258" t="s">
        <v>932</v>
      </c>
      <c r="F566" s="259" t="s">
        <v>933</v>
      </c>
      <c r="G566" s="260" t="s">
        <v>168</v>
      </c>
      <c r="H566" s="261">
        <v>355.529</v>
      </c>
      <c r="I566" s="262"/>
      <c r="J566" s="263">
        <f>ROUND(I566*H566,2)</f>
        <v>0</v>
      </c>
      <c r="K566" s="259" t="s">
        <v>169</v>
      </c>
      <c r="L566" s="264"/>
      <c r="M566" s="265" t="s">
        <v>21</v>
      </c>
      <c r="N566" s="266" t="s">
        <v>48</v>
      </c>
      <c r="O566" s="46"/>
      <c r="P566" s="229">
        <f>O566*H566</f>
        <v>0</v>
      </c>
      <c r="Q566" s="229">
        <v>0.00022</v>
      </c>
      <c r="R566" s="229">
        <f>Q566*H566</f>
        <v>0.07821638</v>
      </c>
      <c r="S566" s="229">
        <v>0</v>
      </c>
      <c r="T566" s="230">
        <f>S566*H566</f>
        <v>0</v>
      </c>
      <c r="AR566" s="23" t="s">
        <v>359</v>
      </c>
      <c r="AT566" s="23" t="s">
        <v>221</v>
      </c>
      <c r="AU566" s="23" t="s">
        <v>85</v>
      </c>
      <c r="AY566" s="23" t="s">
        <v>163</v>
      </c>
      <c r="BE566" s="231">
        <f>IF(N566="základní",J566,0)</f>
        <v>0</v>
      </c>
      <c r="BF566" s="231">
        <f>IF(N566="snížená",J566,0)</f>
        <v>0</v>
      </c>
      <c r="BG566" s="231">
        <f>IF(N566="zákl. přenesená",J566,0)</f>
        <v>0</v>
      </c>
      <c r="BH566" s="231">
        <f>IF(N566="sníž. přenesená",J566,0)</f>
        <v>0</v>
      </c>
      <c r="BI566" s="231">
        <f>IF(N566="nulová",J566,0)</f>
        <v>0</v>
      </c>
      <c r="BJ566" s="23" t="s">
        <v>170</v>
      </c>
      <c r="BK566" s="231">
        <f>ROUND(I566*H566,2)</f>
        <v>0</v>
      </c>
      <c r="BL566" s="23" t="s">
        <v>262</v>
      </c>
      <c r="BM566" s="23" t="s">
        <v>934</v>
      </c>
    </row>
    <row r="567" spans="2:51" s="11" customFormat="1" ht="13.5">
      <c r="B567" s="235"/>
      <c r="C567" s="236"/>
      <c r="D567" s="232" t="s">
        <v>174</v>
      </c>
      <c r="E567" s="236"/>
      <c r="F567" s="238" t="s">
        <v>935</v>
      </c>
      <c r="G567" s="236"/>
      <c r="H567" s="239">
        <v>355.529</v>
      </c>
      <c r="I567" s="240"/>
      <c r="J567" s="236"/>
      <c r="K567" s="236"/>
      <c r="L567" s="241"/>
      <c r="M567" s="242"/>
      <c r="N567" s="243"/>
      <c r="O567" s="243"/>
      <c r="P567" s="243"/>
      <c r="Q567" s="243"/>
      <c r="R567" s="243"/>
      <c r="S567" s="243"/>
      <c r="T567" s="244"/>
      <c r="AT567" s="245" t="s">
        <v>174</v>
      </c>
      <c r="AU567" s="245" t="s">
        <v>85</v>
      </c>
      <c r="AV567" s="11" t="s">
        <v>85</v>
      </c>
      <c r="AW567" s="11" t="s">
        <v>6</v>
      </c>
      <c r="AX567" s="11" t="s">
        <v>83</v>
      </c>
      <c r="AY567" s="245" t="s">
        <v>163</v>
      </c>
    </row>
    <row r="568" spans="2:65" s="1" customFormat="1" ht="38.25" customHeight="1">
      <c r="B568" s="45"/>
      <c r="C568" s="220" t="s">
        <v>936</v>
      </c>
      <c r="D568" s="220" t="s">
        <v>165</v>
      </c>
      <c r="E568" s="221" t="s">
        <v>937</v>
      </c>
      <c r="F568" s="222" t="s">
        <v>938</v>
      </c>
      <c r="G568" s="223" t="s">
        <v>253</v>
      </c>
      <c r="H568" s="224">
        <v>4.831</v>
      </c>
      <c r="I568" s="225"/>
      <c r="J568" s="226">
        <f>ROUND(I568*H568,2)</f>
        <v>0</v>
      </c>
      <c r="K568" s="222" t="s">
        <v>169</v>
      </c>
      <c r="L568" s="71"/>
      <c r="M568" s="227" t="s">
        <v>21</v>
      </c>
      <c r="N568" s="228" t="s">
        <v>48</v>
      </c>
      <c r="O568" s="46"/>
      <c r="P568" s="229">
        <f>O568*H568</f>
        <v>0</v>
      </c>
      <c r="Q568" s="229">
        <v>0</v>
      </c>
      <c r="R568" s="229">
        <f>Q568*H568</f>
        <v>0</v>
      </c>
      <c r="S568" s="229">
        <v>0</v>
      </c>
      <c r="T568" s="230">
        <f>S568*H568</f>
        <v>0</v>
      </c>
      <c r="AR568" s="23" t="s">
        <v>262</v>
      </c>
      <c r="AT568" s="23" t="s">
        <v>165</v>
      </c>
      <c r="AU568" s="23" t="s">
        <v>85</v>
      </c>
      <c r="AY568" s="23" t="s">
        <v>163</v>
      </c>
      <c r="BE568" s="231">
        <f>IF(N568="základní",J568,0)</f>
        <v>0</v>
      </c>
      <c r="BF568" s="231">
        <f>IF(N568="snížená",J568,0)</f>
        <v>0</v>
      </c>
      <c r="BG568" s="231">
        <f>IF(N568="zákl. přenesená",J568,0)</f>
        <v>0</v>
      </c>
      <c r="BH568" s="231">
        <f>IF(N568="sníž. přenesená",J568,0)</f>
        <v>0</v>
      </c>
      <c r="BI568" s="231">
        <f>IF(N568="nulová",J568,0)</f>
        <v>0</v>
      </c>
      <c r="BJ568" s="23" t="s">
        <v>170</v>
      </c>
      <c r="BK568" s="231">
        <f>ROUND(I568*H568,2)</f>
        <v>0</v>
      </c>
      <c r="BL568" s="23" t="s">
        <v>262</v>
      </c>
      <c r="BM568" s="23" t="s">
        <v>939</v>
      </c>
    </row>
    <row r="569" spans="2:47" s="1" customFormat="1" ht="13.5">
      <c r="B569" s="45"/>
      <c r="C569" s="73"/>
      <c r="D569" s="232" t="s">
        <v>172</v>
      </c>
      <c r="E569" s="73"/>
      <c r="F569" s="233" t="s">
        <v>940</v>
      </c>
      <c r="G569" s="73"/>
      <c r="H569" s="73"/>
      <c r="I569" s="190"/>
      <c r="J569" s="73"/>
      <c r="K569" s="73"/>
      <c r="L569" s="71"/>
      <c r="M569" s="234"/>
      <c r="N569" s="46"/>
      <c r="O569" s="46"/>
      <c r="P569" s="46"/>
      <c r="Q569" s="46"/>
      <c r="R569" s="46"/>
      <c r="S569" s="46"/>
      <c r="T569" s="94"/>
      <c r="AT569" s="23" t="s">
        <v>172</v>
      </c>
      <c r="AU569" s="23" t="s">
        <v>85</v>
      </c>
    </row>
    <row r="570" spans="2:63" s="10" customFormat="1" ht="29.85" customHeight="1">
      <c r="B570" s="204"/>
      <c r="C570" s="205"/>
      <c r="D570" s="206" t="s">
        <v>74</v>
      </c>
      <c r="E570" s="218" t="s">
        <v>941</v>
      </c>
      <c r="F570" s="218" t="s">
        <v>942</v>
      </c>
      <c r="G570" s="205"/>
      <c r="H570" s="205"/>
      <c r="I570" s="208"/>
      <c r="J570" s="219">
        <f>BK570</f>
        <v>0</v>
      </c>
      <c r="K570" s="205"/>
      <c r="L570" s="210"/>
      <c r="M570" s="211"/>
      <c r="N570" s="212"/>
      <c r="O570" s="212"/>
      <c r="P570" s="213">
        <f>SUM(P571:P624)</f>
        <v>0</v>
      </c>
      <c r="Q570" s="212"/>
      <c r="R570" s="213">
        <f>SUM(R571:R624)</f>
        <v>3.28028042</v>
      </c>
      <c r="S570" s="212"/>
      <c r="T570" s="214">
        <f>SUM(T571:T624)</f>
        <v>1.7838611400000002</v>
      </c>
      <c r="AR570" s="215" t="s">
        <v>85</v>
      </c>
      <c r="AT570" s="216" t="s">
        <v>74</v>
      </c>
      <c r="AU570" s="216" t="s">
        <v>83</v>
      </c>
      <c r="AY570" s="215" t="s">
        <v>163</v>
      </c>
      <c r="BK570" s="217">
        <f>SUM(BK571:BK624)</f>
        <v>0</v>
      </c>
    </row>
    <row r="571" spans="2:65" s="1" customFormat="1" ht="16.5" customHeight="1">
      <c r="B571" s="45"/>
      <c r="C571" s="220" t="s">
        <v>943</v>
      </c>
      <c r="D571" s="220" t="s">
        <v>165</v>
      </c>
      <c r="E571" s="221" t="s">
        <v>944</v>
      </c>
      <c r="F571" s="222" t="s">
        <v>945</v>
      </c>
      <c r="G571" s="223" t="s">
        <v>168</v>
      </c>
      <c r="H571" s="224">
        <v>113.093</v>
      </c>
      <c r="I571" s="225"/>
      <c r="J571" s="226">
        <f>ROUND(I571*H571,2)</f>
        <v>0</v>
      </c>
      <c r="K571" s="222" t="s">
        <v>946</v>
      </c>
      <c r="L571" s="71"/>
      <c r="M571" s="227" t="s">
        <v>21</v>
      </c>
      <c r="N571" s="228" t="s">
        <v>48</v>
      </c>
      <c r="O571" s="46"/>
      <c r="P571" s="229">
        <f>O571*H571</f>
        <v>0</v>
      </c>
      <c r="Q571" s="229">
        <v>0</v>
      </c>
      <c r="R571" s="229">
        <f>Q571*H571</f>
        <v>0</v>
      </c>
      <c r="S571" s="229">
        <v>0.01098</v>
      </c>
      <c r="T571" s="230">
        <f>S571*H571</f>
        <v>1.2417611400000002</v>
      </c>
      <c r="AR571" s="23" t="s">
        <v>262</v>
      </c>
      <c r="AT571" s="23" t="s">
        <v>165</v>
      </c>
      <c r="AU571" s="23" t="s">
        <v>85</v>
      </c>
      <c r="AY571" s="23" t="s">
        <v>163</v>
      </c>
      <c r="BE571" s="231">
        <f>IF(N571="základní",J571,0)</f>
        <v>0</v>
      </c>
      <c r="BF571" s="231">
        <f>IF(N571="snížená",J571,0)</f>
        <v>0</v>
      </c>
      <c r="BG571" s="231">
        <f>IF(N571="zákl. přenesená",J571,0)</f>
        <v>0</v>
      </c>
      <c r="BH571" s="231">
        <f>IF(N571="sníž. přenesená",J571,0)</f>
        <v>0</v>
      </c>
      <c r="BI571" s="231">
        <f>IF(N571="nulová",J571,0)</f>
        <v>0</v>
      </c>
      <c r="BJ571" s="23" t="s">
        <v>170</v>
      </c>
      <c r="BK571" s="231">
        <f>ROUND(I571*H571,2)</f>
        <v>0</v>
      </c>
      <c r="BL571" s="23" t="s">
        <v>262</v>
      </c>
      <c r="BM571" s="23" t="s">
        <v>947</v>
      </c>
    </row>
    <row r="572" spans="2:51" s="11" customFormat="1" ht="13.5">
      <c r="B572" s="235"/>
      <c r="C572" s="236"/>
      <c r="D572" s="232" t="s">
        <v>174</v>
      </c>
      <c r="E572" s="237" t="s">
        <v>948</v>
      </c>
      <c r="F572" s="238" t="s">
        <v>949</v>
      </c>
      <c r="G572" s="236"/>
      <c r="H572" s="239">
        <v>18.556</v>
      </c>
      <c r="I572" s="240"/>
      <c r="J572" s="236"/>
      <c r="K572" s="236"/>
      <c r="L572" s="241"/>
      <c r="M572" s="242"/>
      <c r="N572" s="243"/>
      <c r="O572" s="243"/>
      <c r="P572" s="243"/>
      <c r="Q572" s="243"/>
      <c r="R572" s="243"/>
      <c r="S572" s="243"/>
      <c r="T572" s="244"/>
      <c r="AT572" s="245" t="s">
        <v>174</v>
      </c>
      <c r="AU572" s="245" t="s">
        <v>85</v>
      </c>
      <c r="AV572" s="11" t="s">
        <v>85</v>
      </c>
      <c r="AW572" s="11" t="s">
        <v>38</v>
      </c>
      <c r="AX572" s="11" t="s">
        <v>75</v>
      </c>
      <c r="AY572" s="245" t="s">
        <v>163</v>
      </c>
    </row>
    <row r="573" spans="2:51" s="11" customFormat="1" ht="13.5">
      <c r="B573" s="235"/>
      <c r="C573" s="236"/>
      <c r="D573" s="232" t="s">
        <v>174</v>
      </c>
      <c r="E573" s="237" t="s">
        <v>950</v>
      </c>
      <c r="F573" s="238" t="s">
        <v>951</v>
      </c>
      <c r="G573" s="236"/>
      <c r="H573" s="239">
        <v>47.45</v>
      </c>
      <c r="I573" s="240"/>
      <c r="J573" s="236"/>
      <c r="K573" s="236"/>
      <c r="L573" s="241"/>
      <c r="M573" s="242"/>
      <c r="N573" s="243"/>
      <c r="O573" s="243"/>
      <c r="P573" s="243"/>
      <c r="Q573" s="243"/>
      <c r="R573" s="243"/>
      <c r="S573" s="243"/>
      <c r="T573" s="244"/>
      <c r="AT573" s="245" t="s">
        <v>174</v>
      </c>
      <c r="AU573" s="245" t="s">
        <v>85</v>
      </c>
      <c r="AV573" s="11" t="s">
        <v>85</v>
      </c>
      <c r="AW573" s="11" t="s">
        <v>38</v>
      </c>
      <c r="AX573" s="11" t="s">
        <v>75</v>
      </c>
      <c r="AY573" s="245" t="s">
        <v>163</v>
      </c>
    </row>
    <row r="574" spans="2:51" s="11" customFormat="1" ht="13.5">
      <c r="B574" s="235"/>
      <c r="C574" s="236"/>
      <c r="D574" s="232" t="s">
        <v>174</v>
      </c>
      <c r="E574" s="237" t="s">
        <v>952</v>
      </c>
      <c r="F574" s="238" t="s">
        <v>953</v>
      </c>
      <c r="G574" s="236"/>
      <c r="H574" s="239">
        <v>20.406</v>
      </c>
      <c r="I574" s="240"/>
      <c r="J574" s="236"/>
      <c r="K574" s="236"/>
      <c r="L574" s="241"/>
      <c r="M574" s="242"/>
      <c r="N574" s="243"/>
      <c r="O574" s="243"/>
      <c r="P574" s="243"/>
      <c r="Q574" s="243"/>
      <c r="R574" s="243"/>
      <c r="S574" s="243"/>
      <c r="T574" s="244"/>
      <c r="AT574" s="245" t="s">
        <v>174</v>
      </c>
      <c r="AU574" s="245" t="s">
        <v>85</v>
      </c>
      <c r="AV574" s="11" t="s">
        <v>85</v>
      </c>
      <c r="AW574" s="11" t="s">
        <v>38</v>
      </c>
      <c r="AX574" s="11" t="s">
        <v>75</v>
      </c>
      <c r="AY574" s="245" t="s">
        <v>163</v>
      </c>
    </row>
    <row r="575" spans="2:51" s="11" customFormat="1" ht="13.5">
      <c r="B575" s="235"/>
      <c r="C575" s="236"/>
      <c r="D575" s="232" t="s">
        <v>174</v>
      </c>
      <c r="E575" s="237" t="s">
        <v>954</v>
      </c>
      <c r="F575" s="238" t="s">
        <v>955</v>
      </c>
      <c r="G575" s="236"/>
      <c r="H575" s="239">
        <v>26.681</v>
      </c>
      <c r="I575" s="240"/>
      <c r="J575" s="236"/>
      <c r="K575" s="236"/>
      <c r="L575" s="241"/>
      <c r="M575" s="242"/>
      <c r="N575" s="243"/>
      <c r="O575" s="243"/>
      <c r="P575" s="243"/>
      <c r="Q575" s="243"/>
      <c r="R575" s="243"/>
      <c r="S575" s="243"/>
      <c r="T575" s="244"/>
      <c r="AT575" s="245" t="s">
        <v>174</v>
      </c>
      <c r="AU575" s="245" t="s">
        <v>85</v>
      </c>
      <c r="AV575" s="11" t="s">
        <v>85</v>
      </c>
      <c r="AW575" s="11" t="s">
        <v>38</v>
      </c>
      <c r="AX575" s="11" t="s">
        <v>75</v>
      </c>
      <c r="AY575" s="245" t="s">
        <v>163</v>
      </c>
    </row>
    <row r="576" spans="2:51" s="12" customFormat="1" ht="13.5">
      <c r="B576" s="246"/>
      <c r="C576" s="247"/>
      <c r="D576" s="232" t="s">
        <v>174</v>
      </c>
      <c r="E576" s="248" t="s">
        <v>21</v>
      </c>
      <c r="F576" s="249" t="s">
        <v>194</v>
      </c>
      <c r="G576" s="247"/>
      <c r="H576" s="250">
        <v>113.093</v>
      </c>
      <c r="I576" s="251"/>
      <c r="J576" s="247"/>
      <c r="K576" s="247"/>
      <c r="L576" s="252"/>
      <c r="M576" s="253"/>
      <c r="N576" s="254"/>
      <c r="O576" s="254"/>
      <c r="P576" s="254"/>
      <c r="Q576" s="254"/>
      <c r="R576" s="254"/>
      <c r="S576" s="254"/>
      <c r="T576" s="255"/>
      <c r="AT576" s="256" t="s">
        <v>174</v>
      </c>
      <c r="AU576" s="256" t="s">
        <v>85</v>
      </c>
      <c r="AV576" s="12" t="s">
        <v>170</v>
      </c>
      <c r="AW576" s="12" t="s">
        <v>38</v>
      </c>
      <c r="AX576" s="12" t="s">
        <v>83</v>
      </c>
      <c r="AY576" s="256" t="s">
        <v>163</v>
      </c>
    </row>
    <row r="577" spans="2:65" s="1" customFormat="1" ht="25.5" customHeight="1">
      <c r="B577" s="45"/>
      <c r="C577" s="220" t="s">
        <v>956</v>
      </c>
      <c r="D577" s="220" t="s">
        <v>165</v>
      </c>
      <c r="E577" s="221" t="s">
        <v>957</v>
      </c>
      <c r="F577" s="222" t="s">
        <v>958</v>
      </c>
      <c r="G577" s="223" t="s">
        <v>168</v>
      </c>
      <c r="H577" s="224">
        <v>79.617</v>
      </c>
      <c r="I577" s="225"/>
      <c r="J577" s="226">
        <f>ROUND(I577*H577,2)</f>
        <v>0</v>
      </c>
      <c r="K577" s="222" t="s">
        <v>169</v>
      </c>
      <c r="L577" s="71"/>
      <c r="M577" s="227" t="s">
        <v>21</v>
      </c>
      <c r="N577" s="228" t="s">
        <v>48</v>
      </c>
      <c r="O577" s="46"/>
      <c r="P577" s="229">
        <f>O577*H577</f>
        <v>0</v>
      </c>
      <c r="Q577" s="229">
        <v>0.00026</v>
      </c>
      <c r="R577" s="229">
        <f>Q577*H577</f>
        <v>0.02070042</v>
      </c>
      <c r="S577" s="229">
        <v>0</v>
      </c>
      <c r="T577" s="230">
        <f>S577*H577</f>
        <v>0</v>
      </c>
      <c r="AR577" s="23" t="s">
        <v>262</v>
      </c>
      <c r="AT577" s="23" t="s">
        <v>165</v>
      </c>
      <c r="AU577" s="23" t="s">
        <v>85</v>
      </c>
      <c r="AY577" s="23" t="s">
        <v>163</v>
      </c>
      <c r="BE577" s="231">
        <f>IF(N577="základní",J577,0)</f>
        <v>0</v>
      </c>
      <c r="BF577" s="231">
        <f>IF(N577="snížená",J577,0)</f>
        <v>0</v>
      </c>
      <c r="BG577" s="231">
        <f>IF(N577="zákl. přenesená",J577,0)</f>
        <v>0</v>
      </c>
      <c r="BH577" s="231">
        <f>IF(N577="sníž. přenesená",J577,0)</f>
        <v>0</v>
      </c>
      <c r="BI577" s="231">
        <f>IF(N577="nulová",J577,0)</f>
        <v>0</v>
      </c>
      <c r="BJ577" s="23" t="s">
        <v>170</v>
      </c>
      <c r="BK577" s="231">
        <f>ROUND(I577*H577,2)</f>
        <v>0</v>
      </c>
      <c r="BL577" s="23" t="s">
        <v>262</v>
      </c>
      <c r="BM577" s="23" t="s">
        <v>959</v>
      </c>
    </row>
    <row r="578" spans="2:47" s="1" customFormat="1" ht="13.5">
      <c r="B578" s="45"/>
      <c r="C578" s="73"/>
      <c r="D578" s="232" t="s">
        <v>172</v>
      </c>
      <c r="E578" s="73"/>
      <c r="F578" s="233" t="s">
        <v>960</v>
      </c>
      <c r="G578" s="73"/>
      <c r="H578" s="73"/>
      <c r="I578" s="190"/>
      <c r="J578" s="73"/>
      <c r="K578" s="73"/>
      <c r="L578" s="71"/>
      <c r="M578" s="234"/>
      <c r="N578" s="46"/>
      <c r="O578" s="46"/>
      <c r="P578" s="46"/>
      <c r="Q578" s="46"/>
      <c r="R578" s="46"/>
      <c r="S578" s="46"/>
      <c r="T578" s="94"/>
      <c r="AT578" s="23" t="s">
        <v>172</v>
      </c>
      <c r="AU578" s="23" t="s">
        <v>85</v>
      </c>
    </row>
    <row r="579" spans="2:51" s="11" customFormat="1" ht="13.5">
      <c r="B579" s="235"/>
      <c r="C579" s="236"/>
      <c r="D579" s="232" t="s">
        <v>174</v>
      </c>
      <c r="E579" s="237" t="s">
        <v>21</v>
      </c>
      <c r="F579" s="238" t="s">
        <v>961</v>
      </c>
      <c r="G579" s="236"/>
      <c r="H579" s="239">
        <v>4.8</v>
      </c>
      <c r="I579" s="240"/>
      <c r="J579" s="236"/>
      <c r="K579" s="236"/>
      <c r="L579" s="241"/>
      <c r="M579" s="242"/>
      <c r="N579" s="243"/>
      <c r="O579" s="243"/>
      <c r="P579" s="243"/>
      <c r="Q579" s="243"/>
      <c r="R579" s="243"/>
      <c r="S579" s="243"/>
      <c r="T579" s="244"/>
      <c r="AT579" s="245" t="s">
        <v>174</v>
      </c>
      <c r="AU579" s="245" t="s">
        <v>85</v>
      </c>
      <c r="AV579" s="11" t="s">
        <v>85</v>
      </c>
      <c r="AW579" s="11" t="s">
        <v>38</v>
      </c>
      <c r="AX579" s="11" t="s">
        <v>75</v>
      </c>
      <c r="AY579" s="245" t="s">
        <v>163</v>
      </c>
    </row>
    <row r="580" spans="2:51" s="11" customFormat="1" ht="13.5">
      <c r="B580" s="235"/>
      <c r="C580" s="236"/>
      <c r="D580" s="232" t="s">
        <v>174</v>
      </c>
      <c r="E580" s="237" t="s">
        <v>21</v>
      </c>
      <c r="F580" s="238" t="s">
        <v>962</v>
      </c>
      <c r="G580" s="236"/>
      <c r="H580" s="239">
        <v>7.2</v>
      </c>
      <c r="I580" s="240"/>
      <c r="J580" s="236"/>
      <c r="K580" s="236"/>
      <c r="L580" s="241"/>
      <c r="M580" s="242"/>
      <c r="N580" s="243"/>
      <c r="O580" s="243"/>
      <c r="P580" s="243"/>
      <c r="Q580" s="243"/>
      <c r="R580" s="243"/>
      <c r="S580" s="243"/>
      <c r="T580" s="244"/>
      <c r="AT580" s="245" t="s">
        <v>174</v>
      </c>
      <c r="AU580" s="245" t="s">
        <v>85</v>
      </c>
      <c r="AV580" s="11" t="s">
        <v>85</v>
      </c>
      <c r="AW580" s="11" t="s">
        <v>38</v>
      </c>
      <c r="AX580" s="11" t="s">
        <v>75</v>
      </c>
      <c r="AY580" s="245" t="s">
        <v>163</v>
      </c>
    </row>
    <row r="581" spans="2:51" s="11" customFormat="1" ht="13.5">
      <c r="B581" s="235"/>
      <c r="C581" s="236"/>
      <c r="D581" s="232" t="s">
        <v>174</v>
      </c>
      <c r="E581" s="237" t="s">
        <v>21</v>
      </c>
      <c r="F581" s="238" t="s">
        <v>963</v>
      </c>
      <c r="G581" s="236"/>
      <c r="H581" s="239">
        <v>39.825</v>
      </c>
      <c r="I581" s="240"/>
      <c r="J581" s="236"/>
      <c r="K581" s="236"/>
      <c r="L581" s="241"/>
      <c r="M581" s="242"/>
      <c r="N581" s="243"/>
      <c r="O581" s="243"/>
      <c r="P581" s="243"/>
      <c r="Q581" s="243"/>
      <c r="R581" s="243"/>
      <c r="S581" s="243"/>
      <c r="T581" s="244"/>
      <c r="AT581" s="245" t="s">
        <v>174</v>
      </c>
      <c r="AU581" s="245" t="s">
        <v>85</v>
      </c>
      <c r="AV581" s="11" t="s">
        <v>85</v>
      </c>
      <c r="AW581" s="11" t="s">
        <v>38</v>
      </c>
      <c r="AX581" s="11" t="s">
        <v>75</v>
      </c>
      <c r="AY581" s="245" t="s">
        <v>163</v>
      </c>
    </row>
    <row r="582" spans="2:51" s="11" customFormat="1" ht="13.5">
      <c r="B582" s="235"/>
      <c r="C582" s="236"/>
      <c r="D582" s="232" t="s">
        <v>174</v>
      </c>
      <c r="E582" s="237" t="s">
        <v>21</v>
      </c>
      <c r="F582" s="238" t="s">
        <v>964</v>
      </c>
      <c r="G582" s="236"/>
      <c r="H582" s="239">
        <v>3.99</v>
      </c>
      <c r="I582" s="240"/>
      <c r="J582" s="236"/>
      <c r="K582" s="236"/>
      <c r="L582" s="241"/>
      <c r="M582" s="242"/>
      <c r="N582" s="243"/>
      <c r="O582" s="243"/>
      <c r="P582" s="243"/>
      <c r="Q582" s="243"/>
      <c r="R582" s="243"/>
      <c r="S582" s="243"/>
      <c r="T582" s="244"/>
      <c r="AT582" s="245" t="s">
        <v>174</v>
      </c>
      <c r="AU582" s="245" t="s">
        <v>85</v>
      </c>
      <c r="AV582" s="11" t="s">
        <v>85</v>
      </c>
      <c r="AW582" s="11" t="s">
        <v>38</v>
      </c>
      <c r="AX582" s="11" t="s">
        <v>75</v>
      </c>
      <c r="AY582" s="245" t="s">
        <v>163</v>
      </c>
    </row>
    <row r="583" spans="2:51" s="11" customFormat="1" ht="13.5">
      <c r="B583" s="235"/>
      <c r="C583" s="236"/>
      <c r="D583" s="232" t="s">
        <v>174</v>
      </c>
      <c r="E583" s="237" t="s">
        <v>21</v>
      </c>
      <c r="F583" s="238" t="s">
        <v>965</v>
      </c>
      <c r="G583" s="236"/>
      <c r="H583" s="239">
        <v>0.885</v>
      </c>
      <c r="I583" s="240"/>
      <c r="J583" s="236"/>
      <c r="K583" s="236"/>
      <c r="L583" s="241"/>
      <c r="M583" s="242"/>
      <c r="N583" s="243"/>
      <c r="O583" s="243"/>
      <c r="P583" s="243"/>
      <c r="Q583" s="243"/>
      <c r="R583" s="243"/>
      <c r="S583" s="243"/>
      <c r="T583" s="244"/>
      <c r="AT583" s="245" t="s">
        <v>174</v>
      </c>
      <c r="AU583" s="245" t="s">
        <v>85</v>
      </c>
      <c r="AV583" s="11" t="s">
        <v>85</v>
      </c>
      <c r="AW583" s="11" t="s">
        <v>38</v>
      </c>
      <c r="AX583" s="11" t="s">
        <v>75</v>
      </c>
      <c r="AY583" s="245" t="s">
        <v>163</v>
      </c>
    </row>
    <row r="584" spans="2:51" s="11" customFormat="1" ht="13.5">
      <c r="B584" s="235"/>
      <c r="C584" s="236"/>
      <c r="D584" s="232" t="s">
        <v>174</v>
      </c>
      <c r="E584" s="237" t="s">
        <v>21</v>
      </c>
      <c r="F584" s="238" t="s">
        <v>966</v>
      </c>
      <c r="G584" s="236"/>
      <c r="H584" s="239">
        <v>13.4</v>
      </c>
      <c r="I584" s="240"/>
      <c r="J584" s="236"/>
      <c r="K584" s="236"/>
      <c r="L584" s="241"/>
      <c r="M584" s="242"/>
      <c r="N584" s="243"/>
      <c r="O584" s="243"/>
      <c r="P584" s="243"/>
      <c r="Q584" s="243"/>
      <c r="R584" s="243"/>
      <c r="S584" s="243"/>
      <c r="T584" s="244"/>
      <c r="AT584" s="245" t="s">
        <v>174</v>
      </c>
      <c r="AU584" s="245" t="s">
        <v>85</v>
      </c>
      <c r="AV584" s="11" t="s">
        <v>85</v>
      </c>
      <c r="AW584" s="11" t="s">
        <v>38</v>
      </c>
      <c r="AX584" s="11" t="s">
        <v>75</v>
      </c>
      <c r="AY584" s="245" t="s">
        <v>163</v>
      </c>
    </row>
    <row r="585" spans="2:51" s="11" customFormat="1" ht="13.5">
      <c r="B585" s="235"/>
      <c r="C585" s="236"/>
      <c r="D585" s="232" t="s">
        <v>174</v>
      </c>
      <c r="E585" s="237" t="s">
        <v>21</v>
      </c>
      <c r="F585" s="238" t="s">
        <v>967</v>
      </c>
      <c r="G585" s="236"/>
      <c r="H585" s="239">
        <v>2.55</v>
      </c>
      <c r="I585" s="240"/>
      <c r="J585" s="236"/>
      <c r="K585" s="236"/>
      <c r="L585" s="241"/>
      <c r="M585" s="242"/>
      <c r="N585" s="243"/>
      <c r="O585" s="243"/>
      <c r="P585" s="243"/>
      <c r="Q585" s="243"/>
      <c r="R585" s="243"/>
      <c r="S585" s="243"/>
      <c r="T585" s="244"/>
      <c r="AT585" s="245" t="s">
        <v>174</v>
      </c>
      <c r="AU585" s="245" t="s">
        <v>85</v>
      </c>
      <c r="AV585" s="11" t="s">
        <v>85</v>
      </c>
      <c r="AW585" s="11" t="s">
        <v>38</v>
      </c>
      <c r="AX585" s="11" t="s">
        <v>75</v>
      </c>
      <c r="AY585" s="245" t="s">
        <v>163</v>
      </c>
    </row>
    <row r="586" spans="2:51" s="11" customFormat="1" ht="13.5">
      <c r="B586" s="235"/>
      <c r="C586" s="236"/>
      <c r="D586" s="232" t="s">
        <v>174</v>
      </c>
      <c r="E586" s="237" t="s">
        <v>21</v>
      </c>
      <c r="F586" s="238" t="s">
        <v>968</v>
      </c>
      <c r="G586" s="236"/>
      <c r="H586" s="239">
        <v>6.967</v>
      </c>
      <c r="I586" s="240"/>
      <c r="J586" s="236"/>
      <c r="K586" s="236"/>
      <c r="L586" s="241"/>
      <c r="M586" s="242"/>
      <c r="N586" s="243"/>
      <c r="O586" s="243"/>
      <c r="P586" s="243"/>
      <c r="Q586" s="243"/>
      <c r="R586" s="243"/>
      <c r="S586" s="243"/>
      <c r="T586" s="244"/>
      <c r="AT586" s="245" t="s">
        <v>174</v>
      </c>
      <c r="AU586" s="245" t="s">
        <v>85</v>
      </c>
      <c r="AV586" s="11" t="s">
        <v>85</v>
      </c>
      <c r="AW586" s="11" t="s">
        <v>38</v>
      </c>
      <c r="AX586" s="11" t="s">
        <v>75</v>
      </c>
      <c r="AY586" s="245" t="s">
        <v>163</v>
      </c>
    </row>
    <row r="587" spans="2:51" s="12" customFormat="1" ht="13.5">
      <c r="B587" s="246"/>
      <c r="C587" s="247"/>
      <c r="D587" s="232" t="s">
        <v>174</v>
      </c>
      <c r="E587" s="248" t="s">
        <v>21</v>
      </c>
      <c r="F587" s="249" t="s">
        <v>194</v>
      </c>
      <c r="G587" s="247"/>
      <c r="H587" s="250">
        <v>79.617</v>
      </c>
      <c r="I587" s="251"/>
      <c r="J587" s="247"/>
      <c r="K587" s="247"/>
      <c r="L587" s="252"/>
      <c r="M587" s="253"/>
      <c r="N587" s="254"/>
      <c r="O587" s="254"/>
      <c r="P587" s="254"/>
      <c r="Q587" s="254"/>
      <c r="R587" s="254"/>
      <c r="S587" s="254"/>
      <c r="T587" s="255"/>
      <c r="AT587" s="256" t="s">
        <v>174</v>
      </c>
      <c r="AU587" s="256" t="s">
        <v>85</v>
      </c>
      <c r="AV587" s="12" t="s">
        <v>170</v>
      </c>
      <c r="AW587" s="12" t="s">
        <v>38</v>
      </c>
      <c r="AX587" s="12" t="s">
        <v>83</v>
      </c>
      <c r="AY587" s="256" t="s">
        <v>163</v>
      </c>
    </row>
    <row r="588" spans="2:65" s="1" customFormat="1" ht="16.5" customHeight="1">
      <c r="B588" s="45"/>
      <c r="C588" s="257" t="s">
        <v>969</v>
      </c>
      <c r="D588" s="257" t="s">
        <v>221</v>
      </c>
      <c r="E588" s="258" t="s">
        <v>970</v>
      </c>
      <c r="F588" s="259" t="s">
        <v>971</v>
      </c>
      <c r="G588" s="260" t="s">
        <v>756</v>
      </c>
      <c r="H588" s="261">
        <v>12</v>
      </c>
      <c r="I588" s="262"/>
      <c r="J588" s="263">
        <f>ROUND(I588*H588,2)</f>
        <v>0</v>
      </c>
      <c r="K588" s="259" t="s">
        <v>21</v>
      </c>
      <c r="L588" s="264"/>
      <c r="M588" s="265" t="s">
        <v>21</v>
      </c>
      <c r="N588" s="266" t="s">
        <v>48</v>
      </c>
      <c r="O588" s="46"/>
      <c r="P588" s="229">
        <f>O588*H588</f>
        <v>0</v>
      </c>
      <c r="Q588" s="229">
        <v>0.014</v>
      </c>
      <c r="R588" s="229">
        <f>Q588*H588</f>
        <v>0.168</v>
      </c>
      <c r="S588" s="229">
        <v>0</v>
      </c>
      <c r="T588" s="230">
        <f>S588*H588</f>
        <v>0</v>
      </c>
      <c r="AR588" s="23" t="s">
        <v>359</v>
      </c>
      <c r="AT588" s="23" t="s">
        <v>221</v>
      </c>
      <c r="AU588" s="23" t="s">
        <v>85</v>
      </c>
      <c r="AY588" s="23" t="s">
        <v>163</v>
      </c>
      <c r="BE588" s="231">
        <f>IF(N588="základní",J588,0)</f>
        <v>0</v>
      </c>
      <c r="BF588" s="231">
        <f>IF(N588="snížená",J588,0)</f>
        <v>0</v>
      </c>
      <c r="BG588" s="231">
        <f>IF(N588="zákl. přenesená",J588,0)</f>
        <v>0</v>
      </c>
      <c r="BH588" s="231">
        <f>IF(N588="sníž. přenesená",J588,0)</f>
        <v>0</v>
      </c>
      <c r="BI588" s="231">
        <f>IF(N588="nulová",J588,0)</f>
        <v>0</v>
      </c>
      <c r="BJ588" s="23" t="s">
        <v>170</v>
      </c>
      <c r="BK588" s="231">
        <f>ROUND(I588*H588,2)</f>
        <v>0</v>
      </c>
      <c r="BL588" s="23" t="s">
        <v>262</v>
      </c>
      <c r="BM588" s="23" t="s">
        <v>972</v>
      </c>
    </row>
    <row r="589" spans="2:65" s="1" customFormat="1" ht="16.5" customHeight="1">
      <c r="B589" s="45"/>
      <c r="C589" s="257" t="s">
        <v>973</v>
      </c>
      <c r="D589" s="257" t="s">
        <v>221</v>
      </c>
      <c r="E589" s="258" t="s">
        <v>974</v>
      </c>
      <c r="F589" s="259" t="s">
        <v>975</v>
      </c>
      <c r="G589" s="260" t="s">
        <v>756</v>
      </c>
      <c r="H589" s="261">
        <v>3</v>
      </c>
      <c r="I589" s="262"/>
      <c r="J589" s="263">
        <f>ROUND(I589*H589,2)</f>
        <v>0</v>
      </c>
      <c r="K589" s="259" t="s">
        <v>21</v>
      </c>
      <c r="L589" s="264"/>
      <c r="M589" s="265" t="s">
        <v>21</v>
      </c>
      <c r="N589" s="266" t="s">
        <v>48</v>
      </c>
      <c r="O589" s="46"/>
      <c r="P589" s="229">
        <f>O589*H589</f>
        <v>0</v>
      </c>
      <c r="Q589" s="229">
        <v>0.014</v>
      </c>
      <c r="R589" s="229">
        <f>Q589*H589</f>
        <v>0.042</v>
      </c>
      <c r="S589" s="229">
        <v>0</v>
      </c>
      <c r="T589" s="230">
        <f>S589*H589</f>
        <v>0</v>
      </c>
      <c r="AR589" s="23" t="s">
        <v>359</v>
      </c>
      <c r="AT589" s="23" t="s">
        <v>221</v>
      </c>
      <c r="AU589" s="23" t="s">
        <v>85</v>
      </c>
      <c r="AY589" s="23" t="s">
        <v>163</v>
      </c>
      <c r="BE589" s="231">
        <f>IF(N589="základní",J589,0)</f>
        <v>0</v>
      </c>
      <c r="BF589" s="231">
        <f>IF(N589="snížená",J589,0)</f>
        <v>0</v>
      </c>
      <c r="BG589" s="231">
        <f>IF(N589="zákl. přenesená",J589,0)</f>
        <v>0</v>
      </c>
      <c r="BH589" s="231">
        <f>IF(N589="sníž. přenesená",J589,0)</f>
        <v>0</v>
      </c>
      <c r="BI589" s="231">
        <f>IF(N589="nulová",J589,0)</f>
        <v>0</v>
      </c>
      <c r="BJ589" s="23" t="s">
        <v>170</v>
      </c>
      <c r="BK589" s="231">
        <f>ROUND(I589*H589,2)</f>
        <v>0</v>
      </c>
      <c r="BL589" s="23" t="s">
        <v>262</v>
      </c>
      <c r="BM589" s="23" t="s">
        <v>976</v>
      </c>
    </row>
    <row r="590" spans="2:65" s="1" customFormat="1" ht="25.5" customHeight="1">
      <c r="B590" s="45"/>
      <c r="C590" s="257" t="s">
        <v>977</v>
      </c>
      <c r="D590" s="257" t="s">
        <v>221</v>
      </c>
      <c r="E590" s="258" t="s">
        <v>978</v>
      </c>
      <c r="F590" s="259" t="s">
        <v>979</v>
      </c>
      <c r="G590" s="260" t="s">
        <v>756</v>
      </c>
      <c r="H590" s="261">
        <v>27</v>
      </c>
      <c r="I590" s="262"/>
      <c r="J590" s="263">
        <f>ROUND(I590*H590,2)</f>
        <v>0</v>
      </c>
      <c r="K590" s="259" t="s">
        <v>21</v>
      </c>
      <c r="L590" s="264"/>
      <c r="M590" s="265" t="s">
        <v>21</v>
      </c>
      <c r="N590" s="266" t="s">
        <v>48</v>
      </c>
      <c r="O590" s="46"/>
      <c r="P590" s="229">
        <f>O590*H590</f>
        <v>0</v>
      </c>
      <c r="Q590" s="229">
        <v>0.061</v>
      </c>
      <c r="R590" s="229">
        <f>Q590*H590</f>
        <v>1.647</v>
      </c>
      <c r="S590" s="229">
        <v>0</v>
      </c>
      <c r="T590" s="230">
        <f>S590*H590</f>
        <v>0</v>
      </c>
      <c r="AR590" s="23" t="s">
        <v>359</v>
      </c>
      <c r="AT590" s="23" t="s">
        <v>221</v>
      </c>
      <c r="AU590" s="23" t="s">
        <v>85</v>
      </c>
      <c r="AY590" s="23" t="s">
        <v>163</v>
      </c>
      <c r="BE590" s="231">
        <f>IF(N590="základní",J590,0)</f>
        <v>0</v>
      </c>
      <c r="BF590" s="231">
        <f>IF(N590="snížená",J590,0)</f>
        <v>0</v>
      </c>
      <c r="BG590" s="231">
        <f>IF(N590="zákl. přenesená",J590,0)</f>
        <v>0</v>
      </c>
      <c r="BH590" s="231">
        <f>IF(N590="sníž. přenesená",J590,0)</f>
        <v>0</v>
      </c>
      <c r="BI590" s="231">
        <f>IF(N590="nulová",J590,0)</f>
        <v>0</v>
      </c>
      <c r="BJ590" s="23" t="s">
        <v>170</v>
      </c>
      <c r="BK590" s="231">
        <f>ROUND(I590*H590,2)</f>
        <v>0</v>
      </c>
      <c r="BL590" s="23" t="s">
        <v>262</v>
      </c>
      <c r="BM590" s="23" t="s">
        <v>980</v>
      </c>
    </row>
    <row r="591" spans="2:65" s="1" customFormat="1" ht="16.5" customHeight="1">
      <c r="B591" s="45"/>
      <c r="C591" s="257" t="s">
        <v>981</v>
      </c>
      <c r="D591" s="257" t="s">
        <v>221</v>
      </c>
      <c r="E591" s="258" t="s">
        <v>982</v>
      </c>
      <c r="F591" s="259" t="s">
        <v>983</v>
      </c>
      <c r="G591" s="260" t="s">
        <v>756</v>
      </c>
      <c r="H591" s="261">
        <v>2</v>
      </c>
      <c r="I591" s="262"/>
      <c r="J591" s="263">
        <f>ROUND(I591*H591,2)</f>
        <v>0</v>
      </c>
      <c r="K591" s="259" t="s">
        <v>21</v>
      </c>
      <c r="L591" s="264"/>
      <c r="M591" s="265" t="s">
        <v>21</v>
      </c>
      <c r="N591" s="266" t="s">
        <v>48</v>
      </c>
      <c r="O591" s="46"/>
      <c r="P591" s="229">
        <f>O591*H591</f>
        <v>0</v>
      </c>
      <c r="Q591" s="229">
        <v>0.008</v>
      </c>
      <c r="R591" s="229">
        <f>Q591*H591</f>
        <v>0.016</v>
      </c>
      <c r="S591" s="229">
        <v>0</v>
      </c>
      <c r="T591" s="230">
        <f>S591*H591</f>
        <v>0</v>
      </c>
      <c r="AR591" s="23" t="s">
        <v>359</v>
      </c>
      <c r="AT591" s="23" t="s">
        <v>221</v>
      </c>
      <c r="AU591" s="23" t="s">
        <v>85</v>
      </c>
      <c r="AY591" s="23" t="s">
        <v>163</v>
      </c>
      <c r="BE591" s="231">
        <f>IF(N591="základní",J591,0)</f>
        <v>0</v>
      </c>
      <c r="BF591" s="231">
        <f>IF(N591="snížená",J591,0)</f>
        <v>0</v>
      </c>
      <c r="BG591" s="231">
        <f>IF(N591="zákl. přenesená",J591,0)</f>
        <v>0</v>
      </c>
      <c r="BH591" s="231">
        <f>IF(N591="sníž. přenesená",J591,0)</f>
        <v>0</v>
      </c>
      <c r="BI591" s="231">
        <f>IF(N591="nulová",J591,0)</f>
        <v>0</v>
      </c>
      <c r="BJ591" s="23" t="s">
        <v>170</v>
      </c>
      <c r="BK591" s="231">
        <f>ROUND(I591*H591,2)</f>
        <v>0</v>
      </c>
      <c r="BL591" s="23" t="s">
        <v>262</v>
      </c>
      <c r="BM591" s="23" t="s">
        <v>984</v>
      </c>
    </row>
    <row r="592" spans="2:65" s="1" customFormat="1" ht="25.5" customHeight="1">
      <c r="B592" s="45"/>
      <c r="C592" s="257" t="s">
        <v>985</v>
      </c>
      <c r="D592" s="257" t="s">
        <v>221</v>
      </c>
      <c r="E592" s="258" t="s">
        <v>986</v>
      </c>
      <c r="F592" s="259" t="s">
        <v>987</v>
      </c>
      <c r="G592" s="260" t="s">
        <v>756</v>
      </c>
      <c r="H592" s="261">
        <v>1</v>
      </c>
      <c r="I592" s="262"/>
      <c r="J592" s="263">
        <f>ROUND(I592*H592,2)</f>
        <v>0</v>
      </c>
      <c r="K592" s="259" t="s">
        <v>21</v>
      </c>
      <c r="L592" s="264"/>
      <c r="M592" s="265" t="s">
        <v>21</v>
      </c>
      <c r="N592" s="266" t="s">
        <v>48</v>
      </c>
      <c r="O592" s="46"/>
      <c r="P592" s="229">
        <f>O592*H592</f>
        <v>0</v>
      </c>
      <c r="Q592" s="229">
        <v>0.033</v>
      </c>
      <c r="R592" s="229">
        <f>Q592*H592</f>
        <v>0.033</v>
      </c>
      <c r="S592" s="229">
        <v>0</v>
      </c>
      <c r="T592" s="230">
        <f>S592*H592</f>
        <v>0</v>
      </c>
      <c r="AR592" s="23" t="s">
        <v>359</v>
      </c>
      <c r="AT592" s="23" t="s">
        <v>221</v>
      </c>
      <c r="AU592" s="23" t="s">
        <v>85</v>
      </c>
      <c r="AY592" s="23" t="s">
        <v>163</v>
      </c>
      <c r="BE592" s="231">
        <f>IF(N592="základní",J592,0)</f>
        <v>0</v>
      </c>
      <c r="BF592" s="231">
        <f>IF(N592="snížená",J592,0)</f>
        <v>0</v>
      </c>
      <c r="BG592" s="231">
        <f>IF(N592="zákl. přenesená",J592,0)</f>
        <v>0</v>
      </c>
      <c r="BH592" s="231">
        <f>IF(N592="sníž. přenesená",J592,0)</f>
        <v>0</v>
      </c>
      <c r="BI592" s="231">
        <f>IF(N592="nulová",J592,0)</f>
        <v>0</v>
      </c>
      <c r="BJ592" s="23" t="s">
        <v>170</v>
      </c>
      <c r="BK592" s="231">
        <f>ROUND(I592*H592,2)</f>
        <v>0</v>
      </c>
      <c r="BL592" s="23" t="s">
        <v>262</v>
      </c>
      <c r="BM592" s="23" t="s">
        <v>988</v>
      </c>
    </row>
    <row r="593" spans="2:65" s="1" customFormat="1" ht="25.5" customHeight="1">
      <c r="B593" s="45"/>
      <c r="C593" s="257" t="s">
        <v>989</v>
      </c>
      <c r="D593" s="257" t="s">
        <v>221</v>
      </c>
      <c r="E593" s="258" t="s">
        <v>990</v>
      </c>
      <c r="F593" s="259" t="s">
        <v>991</v>
      </c>
      <c r="G593" s="260" t="s">
        <v>756</v>
      </c>
      <c r="H593" s="261">
        <v>8</v>
      </c>
      <c r="I593" s="262"/>
      <c r="J593" s="263">
        <f>ROUND(I593*H593,2)</f>
        <v>0</v>
      </c>
      <c r="K593" s="259" t="s">
        <v>21</v>
      </c>
      <c r="L593" s="264"/>
      <c r="M593" s="265" t="s">
        <v>21</v>
      </c>
      <c r="N593" s="266" t="s">
        <v>48</v>
      </c>
      <c r="O593" s="46"/>
      <c r="P593" s="229">
        <f>O593*H593</f>
        <v>0</v>
      </c>
      <c r="Q593" s="229">
        <v>0.062</v>
      </c>
      <c r="R593" s="229">
        <f>Q593*H593</f>
        <v>0.496</v>
      </c>
      <c r="S593" s="229">
        <v>0</v>
      </c>
      <c r="T593" s="230">
        <f>S593*H593</f>
        <v>0</v>
      </c>
      <c r="AR593" s="23" t="s">
        <v>359</v>
      </c>
      <c r="AT593" s="23" t="s">
        <v>221</v>
      </c>
      <c r="AU593" s="23" t="s">
        <v>85</v>
      </c>
      <c r="AY593" s="23" t="s">
        <v>163</v>
      </c>
      <c r="BE593" s="231">
        <f>IF(N593="základní",J593,0)</f>
        <v>0</v>
      </c>
      <c r="BF593" s="231">
        <f>IF(N593="snížená",J593,0)</f>
        <v>0</v>
      </c>
      <c r="BG593" s="231">
        <f>IF(N593="zákl. přenesená",J593,0)</f>
        <v>0</v>
      </c>
      <c r="BH593" s="231">
        <f>IF(N593="sníž. přenesená",J593,0)</f>
        <v>0</v>
      </c>
      <c r="BI593" s="231">
        <f>IF(N593="nulová",J593,0)</f>
        <v>0</v>
      </c>
      <c r="BJ593" s="23" t="s">
        <v>170</v>
      </c>
      <c r="BK593" s="231">
        <f>ROUND(I593*H593,2)</f>
        <v>0</v>
      </c>
      <c r="BL593" s="23" t="s">
        <v>262</v>
      </c>
      <c r="BM593" s="23" t="s">
        <v>992</v>
      </c>
    </row>
    <row r="594" spans="2:65" s="1" customFormat="1" ht="25.5" customHeight="1">
      <c r="B594" s="45"/>
      <c r="C594" s="257" t="s">
        <v>993</v>
      </c>
      <c r="D594" s="257" t="s">
        <v>221</v>
      </c>
      <c r="E594" s="258" t="s">
        <v>994</v>
      </c>
      <c r="F594" s="259" t="s">
        <v>995</v>
      </c>
      <c r="G594" s="260" t="s">
        <v>756</v>
      </c>
      <c r="H594" s="261">
        <v>5</v>
      </c>
      <c r="I594" s="262"/>
      <c r="J594" s="263">
        <f>ROUND(I594*H594,2)</f>
        <v>0</v>
      </c>
      <c r="K594" s="259" t="s">
        <v>21</v>
      </c>
      <c r="L594" s="264"/>
      <c r="M594" s="265" t="s">
        <v>21</v>
      </c>
      <c r="N594" s="266" t="s">
        <v>48</v>
      </c>
      <c r="O594" s="46"/>
      <c r="P594" s="229">
        <f>O594*H594</f>
        <v>0</v>
      </c>
      <c r="Q594" s="229">
        <v>0.01</v>
      </c>
      <c r="R594" s="229">
        <f>Q594*H594</f>
        <v>0.05</v>
      </c>
      <c r="S594" s="229">
        <v>0</v>
      </c>
      <c r="T594" s="230">
        <f>S594*H594</f>
        <v>0</v>
      </c>
      <c r="AR594" s="23" t="s">
        <v>359</v>
      </c>
      <c r="AT594" s="23" t="s">
        <v>221</v>
      </c>
      <c r="AU594" s="23" t="s">
        <v>85</v>
      </c>
      <c r="AY594" s="23" t="s">
        <v>163</v>
      </c>
      <c r="BE594" s="231">
        <f>IF(N594="základní",J594,0)</f>
        <v>0</v>
      </c>
      <c r="BF594" s="231">
        <f>IF(N594="snížená",J594,0)</f>
        <v>0</v>
      </c>
      <c r="BG594" s="231">
        <f>IF(N594="zákl. přenesená",J594,0)</f>
        <v>0</v>
      </c>
      <c r="BH594" s="231">
        <f>IF(N594="sníž. přenesená",J594,0)</f>
        <v>0</v>
      </c>
      <c r="BI594" s="231">
        <f>IF(N594="nulová",J594,0)</f>
        <v>0</v>
      </c>
      <c r="BJ594" s="23" t="s">
        <v>170</v>
      </c>
      <c r="BK594" s="231">
        <f>ROUND(I594*H594,2)</f>
        <v>0</v>
      </c>
      <c r="BL594" s="23" t="s">
        <v>262</v>
      </c>
      <c r="BM594" s="23" t="s">
        <v>996</v>
      </c>
    </row>
    <row r="595" spans="2:65" s="1" customFormat="1" ht="25.5" customHeight="1">
      <c r="B595" s="45"/>
      <c r="C595" s="257" t="s">
        <v>997</v>
      </c>
      <c r="D595" s="257" t="s">
        <v>221</v>
      </c>
      <c r="E595" s="258" t="s">
        <v>998</v>
      </c>
      <c r="F595" s="259" t="s">
        <v>999</v>
      </c>
      <c r="G595" s="260" t="s">
        <v>756</v>
      </c>
      <c r="H595" s="261">
        <v>4</v>
      </c>
      <c r="I595" s="262"/>
      <c r="J595" s="263">
        <f>ROUND(I595*H595,2)</f>
        <v>0</v>
      </c>
      <c r="K595" s="259" t="s">
        <v>21</v>
      </c>
      <c r="L595" s="264"/>
      <c r="M595" s="265" t="s">
        <v>21</v>
      </c>
      <c r="N595" s="266" t="s">
        <v>48</v>
      </c>
      <c r="O595" s="46"/>
      <c r="P595" s="229">
        <f>O595*H595</f>
        <v>0</v>
      </c>
      <c r="Q595" s="229">
        <v>0.054</v>
      </c>
      <c r="R595" s="229">
        <f>Q595*H595</f>
        <v>0.216</v>
      </c>
      <c r="S595" s="229">
        <v>0</v>
      </c>
      <c r="T595" s="230">
        <f>S595*H595</f>
        <v>0</v>
      </c>
      <c r="AR595" s="23" t="s">
        <v>359</v>
      </c>
      <c r="AT595" s="23" t="s">
        <v>221</v>
      </c>
      <c r="AU595" s="23" t="s">
        <v>85</v>
      </c>
      <c r="AY595" s="23" t="s">
        <v>163</v>
      </c>
      <c r="BE595" s="231">
        <f>IF(N595="základní",J595,0)</f>
        <v>0</v>
      </c>
      <c r="BF595" s="231">
        <f>IF(N595="snížená",J595,0)</f>
        <v>0</v>
      </c>
      <c r="BG595" s="231">
        <f>IF(N595="zákl. přenesená",J595,0)</f>
        <v>0</v>
      </c>
      <c r="BH595" s="231">
        <f>IF(N595="sníž. přenesená",J595,0)</f>
        <v>0</v>
      </c>
      <c r="BI595" s="231">
        <f>IF(N595="nulová",J595,0)</f>
        <v>0</v>
      </c>
      <c r="BJ595" s="23" t="s">
        <v>170</v>
      </c>
      <c r="BK595" s="231">
        <f>ROUND(I595*H595,2)</f>
        <v>0</v>
      </c>
      <c r="BL595" s="23" t="s">
        <v>262</v>
      </c>
      <c r="BM595" s="23" t="s">
        <v>1000</v>
      </c>
    </row>
    <row r="596" spans="2:65" s="1" customFormat="1" ht="25.5" customHeight="1">
      <c r="B596" s="45"/>
      <c r="C596" s="220" t="s">
        <v>1001</v>
      </c>
      <c r="D596" s="220" t="s">
        <v>165</v>
      </c>
      <c r="E596" s="221" t="s">
        <v>1002</v>
      </c>
      <c r="F596" s="222" t="s">
        <v>1003</v>
      </c>
      <c r="G596" s="223" t="s">
        <v>756</v>
      </c>
      <c r="H596" s="224">
        <v>1</v>
      </c>
      <c r="I596" s="225"/>
      <c r="J596" s="226">
        <f>ROUND(I596*H596,2)</f>
        <v>0</v>
      </c>
      <c r="K596" s="222" t="s">
        <v>169</v>
      </c>
      <c r="L596" s="71"/>
      <c r="M596" s="227" t="s">
        <v>21</v>
      </c>
      <c r="N596" s="228" t="s">
        <v>48</v>
      </c>
      <c r="O596" s="46"/>
      <c r="P596" s="229">
        <f>O596*H596</f>
        <v>0</v>
      </c>
      <c r="Q596" s="229">
        <v>0</v>
      </c>
      <c r="R596" s="229">
        <f>Q596*H596</f>
        <v>0</v>
      </c>
      <c r="S596" s="229">
        <v>0</v>
      </c>
      <c r="T596" s="230">
        <f>S596*H596</f>
        <v>0</v>
      </c>
      <c r="AR596" s="23" t="s">
        <v>262</v>
      </c>
      <c r="AT596" s="23" t="s">
        <v>165</v>
      </c>
      <c r="AU596" s="23" t="s">
        <v>85</v>
      </c>
      <c r="AY596" s="23" t="s">
        <v>163</v>
      </c>
      <c r="BE596" s="231">
        <f>IF(N596="základní",J596,0)</f>
        <v>0</v>
      </c>
      <c r="BF596" s="231">
        <f>IF(N596="snížená",J596,0)</f>
        <v>0</v>
      </c>
      <c r="BG596" s="231">
        <f>IF(N596="zákl. přenesená",J596,0)</f>
        <v>0</v>
      </c>
      <c r="BH596" s="231">
        <f>IF(N596="sníž. přenesená",J596,0)</f>
        <v>0</v>
      </c>
      <c r="BI596" s="231">
        <f>IF(N596="nulová",J596,0)</f>
        <v>0</v>
      </c>
      <c r="BJ596" s="23" t="s">
        <v>170</v>
      </c>
      <c r="BK596" s="231">
        <f>ROUND(I596*H596,2)</f>
        <v>0</v>
      </c>
      <c r="BL596" s="23" t="s">
        <v>262</v>
      </c>
      <c r="BM596" s="23" t="s">
        <v>1004</v>
      </c>
    </row>
    <row r="597" spans="2:47" s="1" customFormat="1" ht="13.5">
      <c r="B597" s="45"/>
      <c r="C597" s="73"/>
      <c r="D597" s="232" t="s">
        <v>172</v>
      </c>
      <c r="E597" s="73"/>
      <c r="F597" s="233" t="s">
        <v>1005</v>
      </c>
      <c r="G597" s="73"/>
      <c r="H597" s="73"/>
      <c r="I597" s="190"/>
      <c r="J597" s="73"/>
      <c r="K597" s="73"/>
      <c r="L597" s="71"/>
      <c r="M597" s="234"/>
      <c r="N597" s="46"/>
      <c r="O597" s="46"/>
      <c r="P597" s="46"/>
      <c r="Q597" s="46"/>
      <c r="R597" s="46"/>
      <c r="S597" s="46"/>
      <c r="T597" s="94"/>
      <c r="AT597" s="23" t="s">
        <v>172</v>
      </c>
      <c r="AU597" s="23" t="s">
        <v>85</v>
      </c>
    </row>
    <row r="598" spans="2:65" s="1" customFormat="1" ht="25.5" customHeight="1">
      <c r="B598" s="45"/>
      <c r="C598" s="257" t="s">
        <v>1006</v>
      </c>
      <c r="D598" s="257" t="s">
        <v>221</v>
      </c>
      <c r="E598" s="258" t="s">
        <v>1007</v>
      </c>
      <c r="F598" s="259" t="s">
        <v>1008</v>
      </c>
      <c r="G598" s="260" t="s">
        <v>756</v>
      </c>
      <c r="H598" s="261">
        <v>1</v>
      </c>
      <c r="I598" s="262"/>
      <c r="J598" s="263">
        <f>ROUND(I598*H598,2)</f>
        <v>0</v>
      </c>
      <c r="K598" s="259" t="s">
        <v>21</v>
      </c>
      <c r="L598" s="264"/>
      <c r="M598" s="265" t="s">
        <v>21</v>
      </c>
      <c r="N598" s="266" t="s">
        <v>48</v>
      </c>
      <c r="O598" s="46"/>
      <c r="P598" s="229">
        <f>O598*H598</f>
        <v>0</v>
      </c>
      <c r="Q598" s="229">
        <v>0.037</v>
      </c>
      <c r="R598" s="229">
        <f>Q598*H598</f>
        <v>0.037</v>
      </c>
      <c r="S598" s="229">
        <v>0</v>
      </c>
      <c r="T598" s="230">
        <f>S598*H598</f>
        <v>0</v>
      </c>
      <c r="AR598" s="23" t="s">
        <v>359</v>
      </c>
      <c r="AT598" s="23" t="s">
        <v>221</v>
      </c>
      <c r="AU598" s="23" t="s">
        <v>85</v>
      </c>
      <c r="AY598" s="23" t="s">
        <v>163</v>
      </c>
      <c r="BE598" s="231">
        <f>IF(N598="základní",J598,0)</f>
        <v>0</v>
      </c>
      <c r="BF598" s="231">
        <f>IF(N598="snížená",J598,0)</f>
        <v>0</v>
      </c>
      <c r="BG598" s="231">
        <f>IF(N598="zákl. přenesená",J598,0)</f>
        <v>0</v>
      </c>
      <c r="BH598" s="231">
        <f>IF(N598="sníž. přenesená",J598,0)</f>
        <v>0</v>
      </c>
      <c r="BI598" s="231">
        <f>IF(N598="nulová",J598,0)</f>
        <v>0</v>
      </c>
      <c r="BJ598" s="23" t="s">
        <v>170</v>
      </c>
      <c r="BK598" s="231">
        <f>ROUND(I598*H598,2)</f>
        <v>0</v>
      </c>
      <c r="BL598" s="23" t="s">
        <v>262</v>
      </c>
      <c r="BM598" s="23" t="s">
        <v>1009</v>
      </c>
    </row>
    <row r="599" spans="2:65" s="1" customFormat="1" ht="25.5" customHeight="1">
      <c r="B599" s="45"/>
      <c r="C599" s="220" t="s">
        <v>1010</v>
      </c>
      <c r="D599" s="220" t="s">
        <v>165</v>
      </c>
      <c r="E599" s="221" t="s">
        <v>1011</v>
      </c>
      <c r="F599" s="222" t="s">
        <v>1012</v>
      </c>
      <c r="G599" s="223" t="s">
        <v>756</v>
      </c>
      <c r="H599" s="224">
        <v>1</v>
      </c>
      <c r="I599" s="225"/>
      <c r="J599" s="226">
        <f>ROUND(I599*H599,2)</f>
        <v>0</v>
      </c>
      <c r="K599" s="222" t="s">
        <v>169</v>
      </c>
      <c r="L599" s="71"/>
      <c r="M599" s="227" t="s">
        <v>21</v>
      </c>
      <c r="N599" s="228" t="s">
        <v>48</v>
      </c>
      <c r="O599" s="46"/>
      <c r="P599" s="229">
        <f>O599*H599</f>
        <v>0</v>
      </c>
      <c r="Q599" s="229">
        <v>0</v>
      </c>
      <c r="R599" s="229">
        <f>Q599*H599</f>
        <v>0</v>
      </c>
      <c r="S599" s="229">
        <v>0</v>
      </c>
      <c r="T599" s="230">
        <f>S599*H599</f>
        <v>0</v>
      </c>
      <c r="AR599" s="23" t="s">
        <v>262</v>
      </c>
      <c r="AT599" s="23" t="s">
        <v>165</v>
      </c>
      <c r="AU599" s="23" t="s">
        <v>85</v>
      </c>
      <c r="AY599" s="23" t="s">
        <v>163</v>
      </c>
      <c r="BE599" s="231">
        <f>IF(N599="základní",J599,0)</f>
        <v>0</v>
      </c>
      <c r="BF599" s="231">
        <f>IF(N599="snížená",J599,0)</f>
        <v>0</v>
      </c>
      <c r="BG599" s="231">
        <f>IF(N599="zákl. přenesená",J599,0)</f>
        <v>0</v>
      </c>
      <c r="BH599" s="231">
        <f>IF(N599="sníž. přenesená",J599,0)</f>
        <v>0</v>
      </c>
      <c r="BI599" s="231">
        <f>IF(N599="nulová",J599,0)</f>
        <v>0</v>
      </c>
      <c r="BJ599" s="23" t="s">
        <v>170</v>
      </c>
      <c r="BK599" s="231">
        <f>ROUND(I599*H599,2)</f>
        <v>0</v>
      </c>
      <c r="BL599" s="23" t="s">
        <v>262</v>
      </c>
      <c r="BM599" s="23" t="s">
        <v>1013</v>
      </c>
    </row>
    <row r="600" spans="2:47" s="1" customFormat="1" ht="13.5">
      <c r="B600" s="45"/>
      <c r="C600" s="73"/>
      <c r="D600" s="232" t="s">
        <v>172</v>
      </c>
      <c r="E600" s="73"/>
      <c r="F600" s="233" t="s">
        <v>1005</v>
      </c>
      <c r="G600" s="73"/>
      <c r="H600" s="73"/>
      <c r="I600" s="190"/>
      <c r="J600" s="73"/>
      <c r="K600" s="73"/>
      <c r="L600" s="71"/>
      <c r="M600" s="234"/>
      <c r="N600" s="46"/>
      <c r="O600" s="46"/>
      <c r="P600" s="46"/>
      <c r="Q600" s="46"/>
      <c r="R600" s="46"/>
      <c r="S600" s="46"/>
      <c r="T600" s="94"/>
      <c r="AT600" s="23" t="s">
        <v>172</v>
      </c>
      <c r="AU600" s="23" t="s">
        <v>85</v>
      </c>
    </row>
    <row r="601" spans="2:65" s="1" customFormat="1" ht="16.5" customHeight="1">
      <c r="B601" s="45"/>
      <c r="C601" s="257" t="s">
        <v>1014</v>
      </c>
      <c r="D601" s="257" t="s">
        <v>221</v>
      </c>
      <c r="E601" s="258" t="s">
        <v>1015</v>
      </c>
      <c r="F601" s="259" t="s">
        <v>1016</v>
      </c>
      <c r="G601" s="260" t="s">
        <v>756</v>
      </c>
      <c r="H601" s="261">
        <v>1</v>
      </c>
      <c r="I601" s="262"/>
      <c r="J601" s="263">
        <f>ROUND(I601*H601,2)</f>
        <v>0</v>
      </c>
      <c r="K601" s="259" t="s">
        <v>21</v>
      </c>
      <c r="L601" s="264"/>
      <c r="M601" s="265" t="s">
        <v>21</v>
      </c>
      <c r="N601" s="266" t="s">
        <v>48</v>
      </c>
      <c r="O601" s="46"/>
      <c r="P601" s="229">
        <f>O601*H601</f>
        <v>0</v>
      </c>
      <c r="Q601" s="229">
        <v>0.037</v>
      </c>
      <c r="R601" s="229">
        <f>Q601*H601</f>
        <v>0.037</v>
      </c>
      <c r="S601" s="229">
        <v>0</v>
      </c>
      <c r="T601" s="230">
        <f>S601*H601</f>
        <v>0</v>
      </c>
      <c r="AR601" s="23" t="s">
        <v>359</v>
      </c>
      <c r="AT601" s="23" t="s">
        <v>221</v>
      </c>
      <c r="AU601" s="23" t="s">
        <v>85</v>
      </c>
      <c r="AY601" s="23" t="s">
        <v>163</v>
      </c>
      <c r="BE601" s="231">
        <f>IF(N601="základní",J601,0)</f>
        <v>0</v>
      </c>
      <c r="BF601" s="231">
        <f>IF(N601="snížená",J601,0)</f>
        <v>0</v>
      </c>
      <c r="BG601" s="231">
        <f>IF(N601="zákl. přenesená",J601,0)</f>
        <v>0</v>
      </c>
      <c r="BH601" s="231">
        <f>IF(N601="sníž. přenesená",J601,0)</f>
        <v>0</v>
      </c>
      <c r="BI601" s="231">
        <f>IF(N601="nulová",J601,0)</f>
        <v>0</v>
      </c>
      <c r="BJ601" s="23" t="s">
        <v>170</v>
      </c>
      <c r="BK601" s="231">
        <f>ROUND(I601*H601,2)</f>
        <v>0</v>
      </c>
      <c r="BL601" s="23" t="s">
        <v>262</v>
      </c>
      <c r="BM601" s="23" t="s">
        <v>1017</v>
      </c>
    </row>
    <row r="602" spans="2:65" s="1" customFormat="1" ht="16.5" customHeight="1">
      <c r="B602" s="45"/>
      <c r="C602" s="220" t="s">
        <v>1018</v>
      </c>
      <c r="D602" s="220" t="s">
        <v>165</v>
      </c>
      <c r="E602" s="221" t="s">
        <v>1019</v>
      </c>
      <c r="F602" s="222" t="s">
        <v>1020</v>
      </c>
      <c r="G602" s="223" t="s">
        <v>756</v>
      </c>
      <c r="H602" s="224">
        <v>2</v>
      </c>
      <c r="I602" s="225"/>
      <c r="J602" s="226">
        <f>ROUND(I602*H602,2)</f>
        <v>0</v>
      </c>
      <c r="K602" s="222" t="s">
        <v>169</v>
      </c>
      <c r="L602" s="71"/>
      <c r="M602" s="227" t="s">
        <v>21</v>
      </c>
      <c r="N602" s="228" t="s">
        <v>48</v>
      </c>
      <c r="O602" s="46"/>
      <c r="P602" s="229">
        <f>O602*H602</f>
        <v>0</v>
      </c>
      <c r="Q602" s="229">
        <v>0</v>
      </c>
      <c r="R602" s="229">
        <f>Q602*H602</f>
        <v>0</v>
      </c>
      <c r="S602" s="229">
        <v>0</v>
      </c>
      <c r="T602" s="230">
        <f>S602*H602</f>
        <v>0</v>
      </c>
      <c r="AR602" s="23" t="s">
        <v>262</v>
      </c>
      <c r="AT602" s="23" t="s">
        <v>165</v>
      </c>
      <c r="AU602" s="23" t="s">
        <v>85</v>
      </c>
      <c r="AY602" s="23" t="s">
        <v>163</v>
      </c>
      <c r="BE602" s="231">
        <f>IF(N602="základní",J602,0)</f>
        <v>0</v>
      </c>
      <c r="BF602" s="231">
        <f>IF(N602="snížená",J602,0)</f>
        <v>0</v>
      </c>
      <c r="BG602" s="231">
        <f>IF(N602="zákl. přenesená",J602,0)</f>
        <v>0</v>
      </c>
      <c r="BH602" s="231">
        <f>IF(N602="sníž. přenesená",J602,0)</f>
        <v>0</v>
      </c>
      <c r="BI602" s="231">
        <f>IF(N602="nulová",J602,0)</f>
        <v>0</v>
      </c>
      <c r="BJ602" s="23" t="s">
        <v>170</v>
      </c>
      <c r="BK602" s="231">
        <f>ROUND(I602*H602,2)</f>
        <v>0</v>
      </c>
      <c r="BL602" s="23" t="s">
        <v>262</v>
      </c>
      <c r="BM602" s="23" t="s">
        <v>1021</v>
      </c>
    </row>
    <row r="603" spans="2:47" s="1" customFormat="1" ht="13.5">
      <c r="B603" s="45"/>
      <c r="C603" s="73"/>
      <c r="D603" s="232" t="s">
        <v>172</v>
      </c>
      <c r="E603" s="73"/>
      <c r="F603" s="233" t="s">
        <v>1022</v>
      </c>
      <c r="G603" s="73"/>
      <c r="H603" s="73"/>
      <c r="I603" s="190"/>
      <c r="J603" s="73"/>
      <c r="K603" s="73"/>
      <c r="L603" s="71"/>
      <c r="M603" s="234"/>
      <c r="N603" s="46"/>
      <c r="O603" s="46"/>
      <c r="P603" s="46"/>
      <c r="Q603" s="46"/>
      <c r="R603" s="46"/>
      <c r="S603" s="46"/>
      <c r="T603" s="94"/>
      <c r="AT603" s="23" t="s">
        <v>172</v>
      </c>
      <c r="AU603" s="23" t="s">
        <v>85</v>
      </c>
    </row>
    <row r="604" spans="2:65" s="1" customFormat="1" ht="16.5" customHeight="1">
      <c r="B604" s="45"/>
      <c r="C604" s="257" t="s">
        <v>1023</v>
      </c>
      <c r="D604" s="257" t="s">
        <v>221</v>
      </c>
      <c r="E604" s="258" t="s">
        <v>1024</v>
      </c>
      <c r="F604" s="259" t="s">
        <v>1025</v>
      </c>
      <c r="G604" s="260" t="s">
        <v>756</v>
      </c>
      <c r="H604" s="261">
        <v>2</v>
      </c>
      <c r="I604" s="262"/>
      <c r="J604" s="263">
        <f>ROUND(I604*H604,2)</f>
        <v>0</v>
      </c>
      <c r="K604" s="259" t="s">
        <v>21</v>
      </c>
      <c r="L604" s="264"/>
      <c r="M604" s="265" t="s">
        <v>21</v>
      </c>
      <c r="N604" s="266" t="s">
        <v>48</v>
      </c>
      <c r="O604" s="46"/>
      <c r="P604" s="229">
        <f>O604*H604</f>
        <v>0</v>
      </c>
      <c r="Q604" s="229">
        <v>0.0024</v>
      </c>
      <c r="R604" s="229">
        <f>Q604*H604</f>
        <v>0.0048</v>
      </c>
      <c r="S604" s="229">
        <v>0</v>
      </c>
      <c r="T604" s="230">
        <f>S604*H604</f>
        <v>0</v>
      </c>
      <c r="AR604" s="23" t="s">
        <v>359</v>
      </c>
      <c r="AT604" s="23" t="s">
        <v>221</v>
      </c>
      <c r="AU604" s="23" t="s">
        <v>85</v>
      </c>
      <c r="AY604" s="23" t="s">
        <v>163</v>
      </c>
      <c r="BE604" s="231">
        <f>IF(N604="základní",J604,0)</f>
        <v>0</v>
      </c>
      <c r="BF604" s="231">
        <f>IF(N604="snížená",J604,0)</f>
        <v>0</v>
      </c>
      <c r="BG604" s="231">
        <f>IF(N604="zákl. přenesená",J604,0)</f>
        <v>0</v>
      </c>
      <c r="BH604" s="231">
        <f>IF(N604="sníž. přenesená",J604,0)</f>
        <v>0</v>
      </c>
      <c r="BI604" s="231">
        <f>IF(N604="nulová",J604,0)</f>
        <v>0</v>
      </c>
      <c r="BJ604" s="23" t="s">
        <v>170</v>
      </c>
      <c r="BK604" s="231">
        <f>ROUND(I604*H604,2)</f>
        <v>0</v>
      </c>
      <c r="BL604" s="23" t="s">
        <v>262</v>
      </c>
      <c r="BM604" s="23" t="s">
        <v>1026</v>
      </c>
    </row>
    <row r="605" spans="2:65" s="1" customFormat="1" ht="38.25" customHeight="1">
      <c r="B605" s="45"/>
      <c r="C605" s="220" t="s">
        <v>1027</v>
      </c>
      <c r="D605" s="220" t="s">
        <v>165</v>
      </c>
      <c r="E605" s="221" t="s">
        <v>1028</v>
      </c>
      <c r="F605" s="222" t="s">
        <v>1029</v>
      </c>
      <c r="G605" s="223" t="s">
        <v>756</v>
      </c>
      <c r="H605" s="224">
        <v>5</v>
      </c>
      <c r="I605" s="225"/>
      <c r="J605" s="226">
        <f>ROUND(I605*H605,2)</f>
        <v>0</v>
      </c>
      <c r="K605" s="222" t="s">
        <v>169</v>
      </c>
      <c r="L605" s="71"/>
      <c r="M605" s="227" t="s">
        <v>21</v>
      </c>
      <c r="N605" s="228" t="s">
        <v>48</v>
      </c>
      <c r="O605" s="46"/>
      <c r="P605" s="229">
        <f>O605*H605</f>
        <v>0</v>
      </c>
      <c r="Q605" s="229">
        <v>0.00026</v>
      </c>
      <c r="R605" s="229">
        <f>Q605*H605</f>
        <v>0.0013</v>
      </c>
      <c r="S605" s="229">
        <v>0</v>
      </c>
      <c r="T605" s="230">
        <f>S605*H605</f>
        <v>0</v>
      </c>
      <c r="AR605" s="23" t="s">
        <v>262</v>
      </c>
      <c r="AT605" s="23" t="s">
        <v>165</v>
      </c>
      <c r="AU605" s="23" t="s">
        <v>85</v>
      </c>
      <c r="AY605" s="23" t="s">
        <v>163</v>
      </c>
      <c r="BE605" s="231">
        <f>IF(N605="základní",J605,0)</f>
        <v>0</v>
      </c>
      <c r="BF605" s="231">
        <f>IF(N605="snížená",J605,0)</f>
        <v>0</v>
      </c>
      <c r="BG605" s="231">
        <f>IF(N605="zákl. přenesená",J605,0)</f>
        <v>0</v>
      </c>
      <c r="BH605" s="231">
        <f>IF(N605="sníž. přenesená",J605,0)</f>
        <v>0</v>
      </c>
      <c r="BI605" s="231">
        <f>IF(N605="nulová",J605,0)</f>
        <v>0</v>
      </c>
      <c r="BJ605" s="23" t="s">
        <v>170</v>
      </c>
      <c r="BK605" s="231">
        <f>ROUND(I605*H605,2)</f>
        <v>0</v>
      </c>
      <c r="BL605" s="23" t="s">
        <v>262</v>
      </c>
      <c r="BM605" s="23" t="s">
        <v>1030</v>
      </c>
    </row>
    <row r="606" spans="2:47" s="1" customFormat="1" ht="13.5">
      <c r="B606" s="45"/>
      <c r="C606" s="73"/>
      <c r="D606" s="232" t="s">
        <v>172</v>
      </c>
      <c r="E606" s="73"/>
      <c r="F606" s="233" t="s">
        <v>1031</v>
      </c>
      <c r="G606" s="73"/>
      <c r="H606" s="73"/>
      <c r="I606" s="190"/>
      <c r="J606" s="73"/>
      <c r="K606" s="73"/>
      <c r="L606" s="71"/>
      <c r="M606" s="234"/>
      <c r="N606" s="46"/>
      <c r="O606" s="46"/>
      <c r="P606" s="46"/>
      <c r="Q606" s="46"/>
      <c r="R606" s="46"/>
      <c r="S606" s="46"/>
      <c r="T606" s="94"/>
      <c r="AT606" s="23" t="s">
        <v>172</v>
      </c>
      <c r="AU606" s="23" t="s">
        <v>85</v>
      </c>
    </row>
    <row r="607" spans="2:65" s="1" customFormat="1" ht="16.5" customHeight="1">
      <c r="B607" s="45"/>
      <c r="C607" s="257" t="s">
        <v>1032</v>
      </c>
      <c r="D607" s="257" t="s">
        <v>221</v>
      </c>
      <c r="E607" s="258" t="s">
        <v>1033</v>
      </c>
      <c r="F607" s="259" t="s">
        <v>1034</v>
      </c>
      <c r="G607" s="260" t="s">
        <v>1035</v>
      </c>
      <c r="H607" s="261">
        <v>5</v>
      </c>
      <c r="I607" s="262"/>
      <c r="J607" s="263">
        <f>ROUND(I607*H607,2)</f>
        <v>0</v>
      </c>
      <c r="K607" s="259" t="s">
        <v>169</v>
      </c>
      <c r="L607" s="264"/>
      <c r="M607" s="265" t="s">
        <v>21</v>
      </c>
      <c r="N607" s="266" t="s">
        <v>48</v>
      </c>
      <c r="O607" s="46"/>
      <c r="P607" s="229">
        <f>O607*H607</f>
        <v>0</v>
      </c>
      <c r="Q607" s="229">
        <v>0.0035</v>
      </c>
      <c r="R607" s="229">
        <f>Q607*H607</f>
        <v>0.0175</v>
      </c>
      <c r="S607" s="229">
        <v>0</v>
      </c>
      <c r="T607" s="230">
        <f>S607*H607</f>
        <v>0</v>
      </c>
      <c r="AR607" s="23" t="s">
        <v>359</v>
      </c>
      <c r="AT607" s="23" t="s">
        <v>221</v>
      </c>
      <c r="AU607" s="23" t="s">
        <v>85</v>
      </c>
      <c r="AY607" s="23" t="s">
        <v>163</v>
      </c>
      <c r="BE607" s="231">
        <f>IF(N607="základní",J607,0)</f>
        <v>0</v>
      </c>
      <c r="BF607" s="231">
        <f>IF(N607="snížená",J607,0)</f>
        <v>0</v>
      </c>
      <c r="BG607" s="231">
        <f>IF(N607="zákl. přenesená",J607,0)</f>
        <v>0</v>
      </c>
      <c r="BH607" s="231">
        <f>IF(N607="sníž. přenesená",J607,0)</f>
        <v>0</v>
      </c>
      <c r="BI607" s="231">
        <f>IF(N607="nulová",J607,0)</f>
        <v>0</v>
      </c>
      <c r="BJ607" s="23" t="s">
        <v>170</v>
      </c>
      <c r="BK607" s="231">
        <f>ROUND(I607*H607,2)</f>
        <v>0</v>
      </c>
      <c r="BL607" s="23" t="s">
        <v>262</v>
      </c>
      <c r="BM607" s="23" t="s">
        <v>1036</v>
      </c>
    </row>
    <row r="608" spans="2:65" s="1" customFormat="1" ht="16.5" customHeight="1">
      <c r="B608" s="45"/>
      <c r="C608" s="257" t="s">
        <v>1037</v>
      </c>
      <c r="D608" s="257" t="s">
        <v>221</v>
      </c>
      <c r="E608" s="258" t="s">
        <v>1038</v>
      </c>
      <c r="F608" s="259" t="s">
        <v>1039</v>
      </c>
      <c r="G608" s="260" t="s">
        <v>756</v>
      </c>
      <c r="H608" s="261">
        <v>4</v>
      </c>
      <c r="I608" s="262"/>
      <c r="J608" s="263">
        <f>ROUND(I608*H608,2)</f>
        <v>0</v>
      </c>
      <c r="K608" s="259" t="s">
        <v>21</v>
      </c>
      <c r="L608" s="264"/>
      <c r="M608" s="265" t="s">
        <v>21</v>
      </c>
      <c r="N608" s="266" t="s">
        <v>48</v>
      </c>
      <c r="O608" s="46"/>
      <c r="P608" s="229">
        <f>O608*H608</f>
        <v>0</v>
      </c>
      <c r="Q608" s="229">
        <v>0.00687</v>
      </c>
      <c r="R608" s="229">
        <f>Q608*H608</f>
        <v>0.02748</v>
      </c>
      <c r="S608" s="229">
        <v>0</v>
      </c>
      <c r="T608" s="230">
        <f>S608*H608</f>
        <v>0</v>
      </c>
      <c r="AR608" s="23" t="s">
        <v>359</v>
      </c>
      <c r="AT608" s="23" t="s">
        <v>221</v>
      </c>
      <c r="AU608" s="23" t="s">
        <v>85</v>
      </c>
      <c r="AY608" s="23" t="s">
        <v>163</v>
      </c>
      <c r="BE608" s="231">
        <f>IF(N608="základní",J608,0)</f>
        <v>0</v>
      </c>
      <c r="BF608" s="231">
        <f>IF(N608="snížená",J608,0)</f>
        <v>0</v>
      </c>
      <c r="BG608" s="231">
        <f>IF(N608="zákl. přenesená",J608,0)</f>
        <v>0</v>
      </c>
      <c r="BH608" s="231">
        <f>IF(N608="sníž. přenesená",J608,0)</f>
        <v>0</v>
      </c>
      <c r="BI608" s="231">
        <f>IF(N608="nulová",J608,0)</f>
        <v>0</v>
      </c>
      <c r="BJ608" s="23" t="s">
        <v>170</v>
      </c>
      <c r="BK608" s="231">
        <f>ROUND(I608*H608,2)</f>
        <v>0</v>
      </c>
      <c r="BL608" s="23" t="s">
        <v>262</v>
      </c>
      <c r="BM608" s="23" t="s">
        <v>1040</v>
      </c>
    </row>
    <row r="609" spans="2:65" s="1" customFormat="1" ht="16.5" customHeight="1">
      <c r="B609" s="45"/>
      <c r="C609" s="257" t="s">
        <v>1041</v>
      </c>
      <c r="D609" s="257" t="s">
        <v>221</v>
      </c>
      <c r="E609" s="258" t="s">
        <v>1042</v>
      </c>
      <c r="F609" s="259" t="s">
        <v>1043</v>
      </c>
      <c r="G609" s="260" t="s">
        <v>1035</v>
      </c>
      <c r="H609" s="261">
        <v>5</v>
      </c>
      <c r="I609" s="262"/>
      <c r="J609" s="263">
        <f>ROUND(I609*H609,2)</f>
        <v>0</v>
      </c>
      <c r="K609" s="259" t="s">
        <v>169</v>
      </c>
      <c r="L609" s="264"/>
      <c r="M609" s="265" t="s">
        <v>21</v>
      </c>
      <c r="N609" s="266" t="s">
        <v>48</v>
      </c>
      <c r="O609" s="46"/>
      <c r="P609" s="229">
        <f>O609*H609</f>
        <v>0</v>
      </c>
      <c r="Q609" s="229">
        <v>0.0003</v>
      </c>
      <c r="R609" s="229">
        <f>Q609*H609</f>
        <v>0.0014999999999999998</v>
      </c>
      <c r="S609" s="229">
        <v>0</v>
      </c>
      <c r="T609" s="230">
        <f>S609*H609</f>
        <v>0</v>
      </c>
      <c r="AR609" s="23" t="s">
        <v>359</v>
      </c>
      <c r="AT609" s="23" t="s">
        <v>221</v>
      </c>
      <c r="AU609" s="23" t="s">
        <v>85</v>
      </c>
      <c r="AY609" s="23" t="s">
        <v>163</v>
      </c>
      <c r="BE609" s="231">
        <f>IF(N609="základní",J609,0)</f>
        <v>0</v>
      </c>
      <c r="BF609" s="231">
        <f>IF(N609="snížená",J609,0)</f>
        <v>0</v>
      </c>
      <c r="BG609" s="231">
        <f>IF(N609="zákl. přenesená",J609,0)</f>
        <v>0</v>
      </c>
      <c r="BH609" s="231">
        <f>IF(N609="sníž. přenesená",J609,0)</f>
        <v>0</v>
      </c>
      <c r="BI609" s="231">
        <f>IF(N609="nulová",J609,0)</f>
        <v>0</v>
      </c>
      <c r="BJ609" s="23" t="s">
        <v>170</v>
      </c>
      <c r="BK609" s="231">
        <f>ROUND(I609*H609,2)</f>
        <v>0</v>
      </c>
      <c r="BL609" s="23" t="s">
        <v>262</v>
      </c>
      <c r="BM609" s="23" t="s">
        <v>1044</v>
      </c>
    </row>
    <row r="610" spans="2:65" s="1" customFormat="1" ht="25.5" customHeight="1">
      <c r="B610" s="45"/>
      <c r="C610" s="257" t="s">
        <v>1045</v>
      </c>
      <c r="D610" s="257" t="s">
        <v>221</v>
      </c>
      <c r="E610" s="258" t="s">
        <v>1046</v>
      </c>
      <c r="F610" s="259" t="s">
        <v>1047</v>
      </c>
      <c r="G610" s="260" t="s">
        <v>756</v>
      </c>
      <c r="H610" s="261">
        <v>3</v>
      </c>
      <c r="I610" s="262"/>
      <c r="J610" s="263">
        <f>ROUND(I610*H610,2)</f>
        <v>0</v>
      </c>
      <c r="K610" s="259" t="s">
        <v>169</v>
      </c>
      <c r="L610" s="264"/>
      <c r="M610" s="265" t="s">
        <v>21</v>
      </c>
      <c r="N610" s="266" t="s">
        <v>48</v>
      </c>
      <c r="O610" s="46"/>
      <c r="P610" s="229">
        <f>O610*H610</f>
        <v>0</v>
      </c>
      <c r="Q610" s="229">
        <v>0.0292</v>
      </c>
      <c r="R610" s="229">
        <f>Q610*H610</f>
        <v>0.0876</v>
      </c>
      <c r="S610" s="229">
        <v>0</v>
      </c>
      <c r="T610" s="230">
        <f>S610*H610</f>
        <v>0</v>
      </c>
      <c r="AR610" s="23" t="s">
        <v>359</v>
      </c>
      <c r="AT610" s="23" t="s">
        <v>221</v>
      </c>
      <c r="AU610" s="23" t="s">
        <v>85</v>
      </c>
      <c r="AY610" s="23" t="s">
        <v>163</v>
      </c>
      <c r="BE610" s="231">
        <f>IF(N610="základní",J610,0)</f>
        <v>0</v>
      </c>
      <c r="BF610" s="231">
        <f>IF(N610="snížená",J610,0)</f>
        <v>0</v>
      </c>
      <c r="BG610" s="231">
        <f>IF(N610="zákl. přenesená",J610,0)</f>
        <v>0</v>
      </c>
      <c r="BH610" s="231">
        <f>IF(N610="sníž. přenesená",J610,0)</f>
        <v>0</v>
      </c>
      <c r="BI610" s="231">
        <f>IF(N610="nulová",J610,0)</f>
        <v>0</v>
      </c>
      <c r="BJ610" s="23" t="s">
        <v>170</v>
      </c>
      <c r="BK610" s="231">
        <f>ROUND(I610*H610,2)</f>
        <v>0</v>
      </c>
      <c r="BL610" s="23" t="s">
        <v>262</v>
      </c>
      <c r="BM610" s="23" t="s">
        <v>1048</v>
      </c>
    </row>
    <row r="611" spans="2:65" s="1" customFormat="1" ht="16.5" customHeight="1">
      <c r="B611" s="45"/>
      <c r="C611" s="257" t="s">
        <v>1049</v>
      </c>
      <c r="D611" s="257" t="s">
        <v>221</v>
      </c>
      <c r="E611" s="258" t="s">
        <v>1050</v>
      </c>
      <c r="F611" s="259" t="s">
        <v>1051</v>
      </c>
      <c r="G611" s="260" t="s">
        <v>756</v>
      </c>
      <c r="H611" s="261">
        <v>1</v>
      </c>
      <c r="I611" s="262"/>
      <c r="J611" s="263">
        <f>ROUND(I611*H611,2)</f>
        <v>0</v>
      </c>
      <c r="K611" s="259" t="s">
        <v>169</v>
      </c>
      <c r="L611" s="264"/>
      <c r="M611" s="265" t="s">
        <v>21</v>
      </c>
      <c r="N611" s="266" t="s">
        <v>48</v>
      </c>
      <c r="O611" s="46"/>
      <c r="P611" s="229">
        <f>O611*H611</f>
        <v>0</v>
      </c>
      <c r="Q611" s="229">
        <v>0.0014</v>
      </c>
      <c r="R611" s="229">
        <f>Q611*H611</f>
        <v>0.0014</v>
      </c>
      <c r="S611" s="229">
        <v>0</v>
      </c>
      <c r="T611" s="230">
        <f>S611*H611</f>
        <v>0</v>
      </c>
      <c r="AR611" s="23" t="s">
        <v>359</v>
      </c>
      <c r="AT611" s="23" t="s">
        <v>221</v>
      </c>
      <c r="AU611" s="23" t="s">
        <v>85</v>
      </c>
      <c r="AY611" s="23" t="s">
        <v>163</v>
      </c>
      <c r="BE611" s="231">
        <f>IF(N611="základní",J611,0)</f>
        <v>0</v>
      </c>
      <c r="BF611" s="231">
        <f>IF(N611="snížená",J611,0)</f>
        <v>0</v>
      </c>
      <c r="BG611" s="231">
        <f>IF(N611="zákl. přenesená",J611,0)</f>
        <v>0</v>
      </c>
      <c r="BH611" s="231">
        <f>IF(N611="sníž. přenesená",J611,0)</f>
        <v>0</v>
      </c>
      <c r="BI611" s="231">
        <f>IF(N611="nulová",J611,0)</f>
        <v>0</v>
      </c>
      <c r="BJ611" s="23" t="s">
        <v>170</v>
      </c>
      <c r="BK611" s="231">
        <f>ROUND(I611*H611,2)</f>
        <v>0</v>
      </c>
      <c r="BL611" s="23" t="s">
        <v>262</v>
      </c>
      <c r="BM611" s="23" t="s">
        <v>1052</v>
      </c>
    </row>
    <row r="612" spans="2:65" s="1" customFormat="1" ht="16.5" customHeight="1">
      <c r="B612" s="45"/>
      <c r="C612" s="257" t="s">
        <v>1053</v>
      </c>
      <c r="D612" s="257" t="s">
        <v>221</v>
      </c>
      <c r="E612" s="258" t="s">
        <v>1054</v>
      </c>
      <c r="F612" s="259" t="s">
        <v>1055</v>
      </c>
      <c r="G612" s="260" t="s">
        <v>1035</v>
      </c>
      <c r="H612" s="261">
        <v>5</v>
      </c>
      <c r="I612" s="262"/>
      <c r="J612" s="263">
        <f>ROUND(I612*H612,2)</f>
        <v>0</v>
      </c>
      <c r="K612" s="259" t="s">
        <v>169</v>
      </c>
      <c r="L612" s="264"/>
      <c r="M612" s="265" t="s">
        <v>21</v>
      </c>
      <c r="N612" s="266" t="s">
        <v>48</v>
      </c>
      <c r="O612" s="46"/>
      <c r="P612" s="229">
        <f>O612*H612</f>
        <v>0</v>
      </c>
      <c r="Q612" s="229">
        <v>0.0032</v>
      </c>
      <c r="R612" s="229">
        <f>Q612*H612</f>
        <v>0.016</v>
      </c>
      <c r="S612" s="229">
        <v>0</v>
      </c>
      <c r="T612" s="230">
        <f>S612*H612</f>
        <v>0</v>
      </c>
      <c r="AR612" s="23" t="s">
        <v>359</v>
      </c>
      <c r="AT612" s="23" t="s">
        <v>221</v>
      </c>
      <c r="AU612" s="23" t="s">
        <v>85</v>
      </c>
      <c r="AY612" s="23" t="s">
        <v>163</v>
      </c>
      <c r="BE612" s="231">
        <f>IF(N612="základní",J612,0)</f>
        <v>0</v>
      </c>
      <c r="BF612" s="231">
        <f>IF(N612="snížená",J612,0)</f>
        <v>0</v>
      </c>
      <c r="BG612" s="231">
        <f>IF(N612="zákl. přenesená",J612,0)</f>
        <v>0</v>
      </c>
      <c r="BH612" s="231">
        <f>IF(N612="sníž. přenesená",J612,0)</f>
        <v>0</v>
      </c>
      <c r="BI612" s="231">
        <f>IF(N612="nulová",J612,0)</f>
        <v>0</v>
      </c>
      <c r="BJ612" s="23" t="s">
        <v>170</v>
      </c>
      <c r="BK612" s="231">
        <f>ROUND(I612*H612,2)</f>
        <v>0</v>
      </c>
      <c r="BL612" s="23" t="s">
        <v>262</v>
      </c>
      <c r="BM612" s="23" t="s">
        <v>1056</v>
      </c>
    </row>
    <row r="613" spans="2:65" s="1" customFormat="1" ht="25.5" customHeight="1">
      <c r="B613" s="45"/>
      <c r="C613" s="257" t="s">
        <v>1057</v>
      </c>
      <c r="D613" s="257" t="s">
        <v>221</v>
      </c>
      <c r="E613" s="258" t="s">
        <v>1058</v>
      </c>
      <c r="F613" s="259" t="s">
        <v>1059</v>
      </c>
      <c r="G613" s="260" t="s">
        <v>756</v>
      </c>
      <c r="H613" s="261">
        <v>2</v>
      </c>
      <c r="I613" s="262"/>
      <c r="J613" s="263">
        <f>ROUND(I613*H613,2)</f>
        <v>0</v>
      </c>
      <c r="K613" s="259" t="s">
        <v>21</v>
      </c>
      <c r="L613" s="264"/>
      <c r="M613" s="265" t="s">
        <v>21</v>
      </c>
      <c r="N613" s="266" t="s">
        <v>48</v>
      </c>
      <c r="O613" s="46"/>
      <c r="P613" s="229">
        <f>O613*H613</f>
        <v>0</v>
      </c>
      <c r="Q613" s="229">
        <v>0.0165</v>
      </c>
      <c r="R613" s="229">
        <f>Q613*H613</f>
        <v>0.033</v>
      </c>
      <c r="S613" s="229">
        <v>0</v>
      </c>
      <c r="T613" s="230">
        <f>S613*H613</f>
        <v>0</v>
      </c>
      <c r="AR613" s="23" t="s">
        <v>359</v>
      </c>
      <c r="AT613" s="23" t="s">
        <v>221</v>
      </c>
      <c r="AU613" s="23" t="s">
        <v>85</v>
      </c>
      <c r="AY613" s="23" t="s">
        <v>163</v>
      </c>
      <c r="BE613" s="231">
        <f>IF(N613="základní",J613,0)</f>
        <v>0</v>
      </c>
      <c r="BF613" s="231">
        <f>IF(N613="snížená",J613,0)</f>
        <v>0</v>
      </c>
      <c r="BG613" s="231">
        <f>IF(N613="zákl. přenesená",J613,0)</f>
        <v>0</v>
      </c>
      <c r="BH613" s="231">
        <f>IF(N613="sníž. přenesená",J613,0)</f>
        <v>0</v>
      </c>
      <c r="BI613" s="231">
        <f>IF(N613="nulová",J613,0)</f>
        <v>0</v>
      </c>
      <c r="BJ613" s="23" t="s">
        <v>170</v>
      </c>
      <c r="BK613" s="231">
        <f>ROUND(I613*H613,2)</f>
        <v>0</v>
      </c>
      <c r="BL613" s="23" t="s">
        <v>262</v>
      </c>
      <c r="BM613" s="23" t="s">
        <v>1060</v>
      </c>
    </row>
    <row r="614" spans="2:65" s="1" customFormat="1" ht="16.5" customHeight="1">
      <c r="B614" s="45"/>
      <c r="C614" s="257" t="s">
        <v>1061</v>
      </c>
      <c r="D614" s="257" t="s">
        <v>221</v>
      </c>
      <c r="E614" s="258" t="s">
        <v>1062</v>
      </c>
      <c r="F614" s="259" t="s">
        <v>1063</v>
      </c>
      <c r="G614" s="260" t="s">
        <v>756</v>
      </c>
      <c r="H614" s="261">
        <v>5</v>
      </c>
      <c r="I614" s="262"/>
      <c r="J614" s="263">
        <f>ROUND(I614*H614,2)</f>
        <v>0</v>
      </c>
      <c r="K614" s="259" t="s">
        <v>169</v>
      </c>
      <c r="L614" s="264"/>
      <c r="M614" s="265" t="s">
        <v>21</v>
      </c>
      <c r="N614" s="266" t="s">
        <v>48</v>
      </c>
      <c r="O614" s="46"/>
      <c r="P614" s="229">
        <f>O614*H614</f>
        <v>0</v>
      </c>
      <c r="Q614" s="229">
        <v>0.0006</v>
      </c>
      <c r="R614" s="229">
        <f>Q614*H614</f>
        <v>0.0029999999999999996</v>
      </c>
      <c r="S614" s="229">
        <v>0</v>
      </c>
      <c r="T614" s="230">
        <f>S614*H614</f>
        <v>0</v>
      </c>
      <c r="AR614" s="23" t="s">
        <v>359</v>
      </c>
      <c r="AT614" s="23" t="s">
        <v>221</v>
      </c>
      <c r="AU614" s="23" t="s">
        <v>85</v>
      </c>
      <c r="AY614" s="23" t="s">
        <v>163</v>
      </c>
      <c r="BE614" s="231">
        <f>IF(N614="základní",J614,0)</f>
        <v>0</v>
      </c>
      <c r="BF614" s="231">
        <f>IF(N614="snížená",J614,0)</f>
        <v>0</v>
      </c>
      <c r="BG614" s="231">
        <f>IF(N614="zákl. přenesená",J614,0)</f>
        <v>0</v>
      </c>
      <c r="BH614" s="231">
        <f>IF(N614="sníž. přenesená",J614,0)</f>
        <v>0</v>
      </c>
      <c r="BI614" s="231">
        <f>IF(N614="nulová",J614,0)</f>
        <v>0</v>
      </c>
      <c r="BJ614" s="23" t="s">
        <v>170</v>
      </c>
      <c r="BK614" s="231">
        <f>ROUND(I614*H614,2)</f>
        <v>0</v>
      </c>
      <c r="BL614" s="23" t="s">
        <v>262</v>
      </c>
      <c r="BM614" s="23" t="s">
        <v>1064</v>
      </c>
    </row>
    <row r="615" spans="2:65" s="1" customFormat="1" ht="38.25" customHeight="1">
      <c r="B615" s="45"/>
      <c r="C615" s="220" t="s">
        <v>1065</v>
      </c>
      <c r="D615" s="220" t="s">
        <v>165</v>
      </c>
      <c r="E615" s="221" t="s">
        <v>1066</v>
      </c>
      <c r="F615" s="222" t="s">
        <v>1067</v>
      </c>
      <c r="G615" s="223" t="s">
        <v>756</v>
      </c>
      <c r="H615" s="224">
        <v>8</v>
      </c>
      <c r="I615" s="225"/>
      <c r="J615" s="226">
        <f>ROUND(I615*H615,2)</f>
        <v>0</v>
      </c>
      <c r="K615" s="222" t="s">
        <v>21</v>
      </c>
      <c r="L615" s="71"/>
      <c r="M615" s="227" t="s">
        <v>21</v>
      </c>
      <c r="N615" s="228" t="s">
        <v>48</v>
      </c>
      <c r="O615" s="46"/>
      <c r="P615" s="229">
        <f>O615*H615</f>
        <v>0</v>
      </c>
      <c r="Q615" s="229">
        <v>0.00026</v>
      </c>
      <c r="R615" s="229">
        <f>Q615*H615</f>
        <v>0.00208</v>
      </c>
      <c r="S615" s="229">
        <v>0</v>
      </c>
      <c r="T615" s="230">
        <f>S615*H615</f>
        <v>0</v>
      </c>
      <c r="AR615" s="23" t="s">
        <v>262</v>
      </c>
      <c r="AT615" s="23" t="s">
        <v>165</v>
      </c>
      <c r="AU615" s="23" t="s">
        <v>85</v>
      </c>
      <c r="AY615" s="23" t="s">
        <v>163</v>
      </c>
      <c r="BE615" s="231">
        <f>IF(N615="základní",J615,0)</f>
        <v>0</v>
      </c>
      <c r="BF615" s="231">
        <f>IF(N615="snížená",J615,0)</f>
        <v>0</v>
      </c>
      <c r="BG615" s="231">
        <f>IF(N615="zákl. přenesená",J615,0)</f>
        <v>0</v>
      </c>
      <c r="BH615" s="231">
        <f>IF(N615="sníž. přenesená",J615,0)</f>
        <v>0</v>
      </c>
      <c r="BI615" s="231">
        <f>IF(N615="nulová",J615,0)</f>
        <v>0</v>
      </c>
      <c r="BJ615" s="23" t="s">
        <v>170</v>
      </c>
      <c r="BK615" s="231">
        <f>ROUND(I615*H615,2)</f>
        <v>0</v>
      </c>
      <c r="BL615" s="23" t="s">
        <v>262</v>
      </c>
      <c r="BM615" s="23" t="s">
        <v>1068</v>
      </c>
    </row>
    <row r="616" spans="2:65" s="1" customFormat="1" ht="16.5" customHeight="1">
      <c r="B616" s="45"/>
      <c r="C616" s="257" t="s">
        <v>1069</v>
      </c>
      <c r="D616" s="257" t="s">
        <v>221</v>
      </c>
      <c r="E616" s="258" t="s">
        <v>1070</v>
      </c>
      <c r="F616" s="259" t="s">
        <v>1071</v>
      </c>
      <c r="G616" s="260" t="s">
        <v>1035</v>
      </c>
      <c r="H616" s="261">
        <v>8</v>
      </c>
      <c r="I616" s="262"/>
      <c r="J616" s="263">
        <f>ROUND(I616*H616,2)</f>
        <v>0</v>
      </c>
      <c r="K616" s="259" t="s">
        <v>21</v>
      </c>
      <c r="L616" s="264"/>
      <c r="M616" s="265" t="s">
        <v>21</v>
      </c>
      <c r="N616" s="266" t="s">
        <v>48</v>
      </c>
      <c r="O616" s="46"/>
      <c r="P616" s="229">
        <f>O616*H616</f>
        <v>0</v>
      </c>
      <c r="Q616" s="229">
        <v>0.0002</v>
      </c>
      <c r="R616" s="229">
        <f>Q616*H616</f>
        <v>0.0016</v>
      </c>
      <c r="S616" s="229">
        <v>0</v>
      </c>
      <c r="T616" s="230">
        <f>S616*H616</f>
        <v>0</v>
      </c>
      <c r="AR616" s="23" t="s">
        <v>359</v>
      </c>
      <c r="AT616" s="23" t="s">
        <v>221</v>
      </c>
      <c r="AU616" s="23" t="s">
        <v>85</v>
      </c>
      <c r="AY616" s="23" t="s">
        <v>163</v>
      </c>
      <c r="BE616" s="231">
        <f>IF(N616="základní",J616,0)</f>
        <v>0</v>
      </c>
      <c r="BF616" s="231">
        <f>IF(N616="snížená",J616,0)</f>
        <v>0</v>
      </c>
      <c r="BG616" s="231">
        <f>IF(N616="zákl. přenesená",J616,0)</f>
        <v>0</v>
      </c>
      <c r="BH616" s="231">
        <f>IF(N616="sníž. přenesená",J616,0)</f>
        <v>0</v>
      </c>
      <c r="BI616" s="231">
        <f>IF(N616="nulová",J616,0)</f>
        <v>0</v>
      </c>
      <c r="BJ616" s="23" t="s">
        <v>170</v>
      </c>
      <c r="BK616" s="231">
        <f>ROUND(I616*H616,2)</f>
        <v>0</v>
      </c>
      <c r="BL616" s="23" t="s">
        <v>262</v>
      </c>
      <c r="BM616" s="23" t="s">
        <v>1072</v>
      </c>
    </row>
    <row r="617" spans="2:65" s="1" customFormat="1" ht="16.5" customHeight="1">
      <c r="B617" s="45"/>
      <c r="C617" s="257" t="s">
        <v>1073</v>
      </c>
      <c r="D617" s="257" t="s">
        <v>221</v>
      </c>
      <c r="E617" s="258" t="s">
        <v>1074</v>
      </c>
      <c r="F617" s="259" t="s">
        <v>1075</v>
      </c>
      <c r="G617" s="260" t="s">
        <v>1035</v>
      </c>
      <c r="H617" s="261">
        <v>8</v>
      </c>
      <c r="I617" s="262"/>
      <c r="J617" s="263">
        <f>ROUND(I617*H617,2)</f>
        <v>0</v>
      </c>
      <c r="K617" s="259" t="s">
        <v>21</v>
      </c>
      <c r="L617" s="264"/>
      <c r="M617" s="265" t="s">
        <v>21</v>
      </c>
      <c r="N617" s="266" t="s">
        <v>48</v>
      </c>
      <c r="O617" s="46"/>
      <c r="P617" s="229">
        <f>O617*H617</f>
        <v>0</v>
      </c>
      <c r="Q617" s="229">
        <v>0.0029</v>
      </c>
      <c r="R617" s="229">
        <f>Q617*H617</f>
        <v>0.0232</v>
      </c>
      <c r="S617" s="229">
        <v>0</v>
      </c>
      <c r="T617" s="230">
        <f>S617*H617</f>
        <v>0</v>
      </c>
      <c r="AR617" s="23" t="s">
        <v>359</v>
      </c>
      <c r="AT617" s="23" t="s">
        <v>221</v>
      </c>
      <c r="AU617" s="23" t="s">
        <v>85</v>
      </c>
      <c r="AY617" s="23" t="s">
        <v>163</v>
      </c>
      <c r="BE617" s="231">
        <f>IF(N617="základní",J617,0)</f>
        <v>0</v>
      </c>
      <c r="BF617" s="231">
        <f>IF(N617="snížená",J617,0)</f>
        <v>0</v>
      </c>
      <c r="BG617" s="231">
        <f>IF(N617="zákl. přenesená",J617,0)</f>
        <v>0</v>
      </c>
      <c r="BH617" s="231">
        <f>IF(N617="sníž. přenesená",J617,0)</f>
        <v>0</v>
      </c>
      <c r="BI617" s="231">
        <f>IF(N617="nulová",J617,0)</f>
        <v>0</v>
      </c>
      <c r="BJ617" s="23" t="s">
        <v>170</v>
      </c>
      <c r="BK617" s="231">
        <f>ROUND(I617*H617,2)</f>
        <v>0</v>
      </c>
      <c r="BL617" s="23" t="s">
        <v>262</v>
      </c>
      <c r="BM617" s="23" t="s">
        <v>1076</v>
      </c>
    </row>
    <row r="618" spans="2:65" s="1" customFormat="1" ht="16.5" customHeight="1">
      <c r="B618" s="45"/>
      <c r="C618" s="257" t="s">
        <v>1077</v>
      </c>
      <c r="D618" s="257" t="s">
        <v>221</v>
      </c>
      <c r="E618" s="258" t="s">
        <v>1078</v>
      </c>
      <c r="F618" s="259" t="s">
        <v>1079</v>
      </c>
      <c r="G618" s="260" t="s">
        <v>1035</v>
      </c>
      <c r="H618" s="261">
        <v>8</v>
      </c>
      <c r="I618" s="262"/>
      <c r="J618" s="263">
        <f>ROUND(I618*H618,2)</f>
        <v>0</v>
      </c>
      <c r="K618" s="259" t="s">
        <v>21</v>
      </c>
      <c r="L618" s="264"/>
      <c r="M618" s="265" t="s">
        <v>21</v>
      </c>
      <c r="N618" s="266" t="s">
        <v>48</v>
      </c>
      <c r="O618" s="46"/>
      <c r="P618" s="229">
        <f>O618*H618</f>
        <v>0</v>
      </c>
      <c r="Q618" s="229">
        <v>0.0032</v>
      </c>
      <c r="R618" s="229">
        <f>Q618*H618</f>
        <v>0.0256</v>
      </c>
      <c r="S618" s="229">
        <v>0</v>
      </c>
      <c r="T618" s="230">
        <f>S618*H618</f>
        <v>0</v>
      </c>
      <c r="AR618" s="23" t="s">
        <v>359</v>
      </c>
      <c r="AT618" s="23" t="s">
        <v>221</v>
      </c>
      <c r="AU618" s="23" t="s">
        <v>85</v>
      </c>
      <c r="AY618" s="23" t="s">
        <v>163</v>
      </c>
      <c r="BE618" s="231">
        <f>IF(N618="základní",J618,0)</f>
        <v>0</v>
      </c>
      <c r="BF618" s="231">
        <f>IF(N618="snížená",J618,0)</f>
        <v>0</v>
      </c>
      <c r="BG618" s="231">
        <f>IF(N618="zákl. přenesená",J618,0)</f>
        <v>0</v>
      </c>
      <c r="BH618" s="231">
        <f>IF(N618="sníž. přenesená",J618,0)</f>
        <v>0</v>
      </c>
      <c r="BI618" s="231">
        <f>IF(N618="nulová",J618,0)</f>
        <v>0</v>
      </c>
      <c r="BJ618" s="23" t="s">
        <v>170</v>
      </c>
      <c r="BK618" s="231">
        <f>ROUND(I618*H618,2)</f>
        <v>0</v>
      </c>
      <c r="BL618" s="23" t="s">
        <v>262</v>
      </c>
      <c r="BM618" s="23" t="s">
        <v>1080</v>
      </c>
    </row>
    <row r="619" spans="2:65" s="1" customFormat="1" ht="16.5" customHeight="1">
      <c r="B619" s="45"/>
      <c r="C619" s="257" t="s">
        <v>1081</v>
      </c>
      <c r="D619" s="257" t="s">
        <v>221</v>
      </c>
      <c r="E619" s="258" t="s">
        <v>1082</v>
      </c>
      <c r="F619" s="259" t="s">
        <v>1083</v>
      </c>
      <c r="G619" s="260" t="s">
        <v>756</v>
      </c>
      <c r="H619" s="261">
        <v>8</v>
      </c>
      <c r="I619" s="262"/>
      <c r="J619" s="263">
        <f>ROUND(I619*H619,2)</f>
        <v>0</v>
      </c>
      <c r="K619" s="259" t="s">
        <v>21</v>
      </c>
      <c r="L619" s="264"/>
      <c r="M619" s="265" t="s">
        <v>21</v>
      </c>
      <c r="N619" s="266" t="s">
        <v>48</v>
      </c>
      <c r="O619" s="46"/>
      <c r="P619" s="229">
        <f>O619*H619</f>
        <v>0</v>
      </c>
      <c r="Q619" s="229">
        <v>0.00711</v>
      </c>
      <c r="R619" s="229">
        <f>Q619*H619</f>
        <v>0.05688</v>
      </c>
      <c r="S619" s="229">
        <v>0</v>
      </c>
      <c r="T619" s="230">
        <f>S619*H619</f>
        <v>0</v>
      </c>
      <c r="AR619" s="23" t="s">
        <v>359</v>
      </c>
      <c r="AT619" s="23" t="s">
        <v>221</v>
      </c>
      <c r="AU619" s="23" t="s">
        <v>85</v>
      </c>
      <c r="AY619" s="23" t="s">
        <v>163</v>
      </c>
      <c r="BE619" s="231">
        <f>IF(N619="základní",J619,0)</f>
        <v>0</v>
      </c>
      <c r="BF619" s="231">
        <f>IF(N619="snížená",J619,0)</f>
        <v>0</v>
      </c>
      <c r="BG619" s="231">
        <f>IF(N619="zákl. přenesená",J619,0)</f>
        <v>0</v>
      </c>
      <c r="BH619" s="231">
        <f>IF(N619="sníž. přenesená",J619,0)</f>
        <v>0</v>
      </c>
      <c r="BI619" s="231">
        <f>IF(N619="nulová",J619,0)</f>
        <v>0</v>
      </c>
      <c r="BJ619" s="23" t="s">
        <v>170</v>
      </c>
      <c r="BK619" s="231">
        <f>ROUND(I619*H619,2)</f>
        <v>0</v>
      </c>
      <c r="BL619" s="23" t="s">
        <v>262</v>
      </c>
      <c r="BM619" s="23" t="s">
        <v>1084</v>
      </c>
    </row>
    <row r="620" spans="2:65" s="1" customFormat="1" ht="16.5" customHeight="1">
      <c r="B620" s="45"/>
      <c r="C620" s="257" t="s">
        <v>1085</v>
      </c>
      <c r="D620" s="257" t="s">
        <v>221</v>
      </c>
      <c r="E620" s="258" t="s">
        <v>1086</v>
      </c>
      <c r="F620" s="259" t="s">
        <v>1087</v>
      </c>
      <c r="G620" s="260" t="s">
        <v>756</v>
      </c>
      <c r="H620" s="261">
        <v>8</v>
      </c>
      <c r="I620" s="262"/>
      <c r="J620" s="263">
        <f>ROUND(I620*H620,2)</f>
        <v>0</v>
      </c>
      <c r="K620" s="259" t="s">
        <v>169</v>
      </c>
      <c r="L620" s="264"/>
      <c r="M620" s="265" t="s">
        <v>21</v>
      </c>
      <c r="N620" s="266" t="s">
        <v>48</v>
      </c>
      <c r="O620" s="46"/>
      <c r="P620" s="229">
        <f>O620*H620</f>
        <v>0</v>
      </c>
      <c r="Q620" s="229">
        <v>0.00083</v>
      </c>
      <c r="R620" s="229">
        <f>Q620*H620</f>
        <v>0.00664</v>
      </c>
      <c r="S620" s="229">
        <v>0</v>
      </c>
      <c r="T620" s="230">
        <f>S620*H620</f>
        <v>0</v>
      </c>
      <c r="AR620" s="23" t="s">
        <v>359</v>
      </c>
      <c r="AT620" s="23" t="s">
        <v>221</v>
      </c>
      <c r="AU620" s="23" t="s">
        <v>85</v>
      </c>
      <c r="AY620" s="23" t="s">
        <v>163</v>
      </c>
      <c r="BE620" s="231">
        <f>IF(N620="základní",J620,0)</f>
        <v>0</v>
      </c>
      <c r="BF620" s="231">
        <f>IF(N620="snížená",J620,0)</f>
        <v>0</v>
      </c>
      <c r="BG620" s="231">
        <f>IF(N620="zákl. přenesená",J620,0)</f>
        <v>0</v>
      </c>
      <c r="BH620" s="231">
        <f>IF(N620="sníž. přenesená",J620,0)</f>
        <v>0</v>
      </c>
      <c r="BI620" s="231">
        <f>IF(N620="nulová",J620,0)</f>
        <v>0</v>
      </c>
      <c r="BJ620" s="23" t="s">
        <v>170</v>
      </c>
      <c r="BK620" s="231">
        <f>ROUND(I620*H620,2)</f>
        <v>0</v>
      </c>
      <c r="BL620" s="23" t="s">
        <v>262</v>
      </c>
      <c r="BM620" s="23" t="s">
        <v>1088</v>
      </c>
    </row>
    <row r="621" spans="2:65" s="1" customFormat="1" ht="25.5" customHeight="1">
      <c r="B621" s="45"/>
      <c r="C621" s="257" t="s">
        <v>1089</v>
      </c>
      <c r="D621" s="257" t="s">
        <v>221</v>
      </c>
      <c r="E621" s="258" t="s">
        <v>1090</v>
      </c>
      <c r="F621" s="259" t="s">
        <v>1091</v>
      </c>
      <c r="G621" s="260" t="s">
        <v>756</v>
      </c>
      <c r="H621" s="261">
        <v>8</v>
      </c>
      <c r="I621" s="262"/>
      <c r="J621" s="263">
        <f>ROUND(I621*H621,2)</f>
        <v>0</v>
      </c>
      <c r="K621" s="259" t="s">
        <v>169</v>
      </c>
      <c r="L621" s="264"/>
      <c r="M621" s="265" t="s">
        <v>21</v>
      </c>
      <c r="N621" s="266" t="s">
        <v>48</v>
      </c>
      <c r="O621" s="46"/>
      <c r="P621" s="229">
        <f>O621*H621</f>
        <v>0</v>
      </c>
      <c r="Q621" s="229">
        <v>0.026</v>
      </c>
      <c r="R621" s="229">
        <f>Q621*H621</f>
        <v>0.208</v>
      </c>
      <c r="S621" s="229">
        <v>0</v>
      </c>
      <c r="T621" s="230">
        <f>S621*H621</f>
        <v>0</v>
      </c>
      <c r="AR621" s="23" t="s">
        <v>359</v>
      </c>
      <c r="AT621" s="23" t="s">
        <v>221</v>
      </c>
      <c r="AU621" s="23" t="s">
        <v>85</v>
      </c>
      <c r="AY621" s="23" t="s">
        <v>163</v>
      </c>
      <c r="BE621" s="231">
        <f>IF(N621="základní",J621,0)</f>
        <v>0</v>
      </c>
      <c r="BF621" s="231">
        <f>IF(N621="snížená",J621,0)</f>
        <v>0</v>
      </c>
      <c r="BG621" s="231">
        <f>IF(N621="zákl. přenesená",J621,0)</f>
        <v>0</v>
      </c>
      <c r="BH621" s="231">
        <f>IF(N621="sníž. přenesená",J621,0)</f>
        <v>0</v>
      </c>
      <c r="BI621" s="231">
        <f>IF(N621="nulová",J621,0)</f>
        <v>0</v>
      </c>
      <c r="BJ621" s="23" t="s">
        <v>170</v>
      </c>
      <c r="BK621" s="231">
        <f>ROUND(I621*H621,2)</f>
        <v>0</v>
      </c>
      <c r="BL621" s="23" t="s">
        <v>262</v>
      </c>
      <c r="BM621" s="23" t="s">
        <v>1092</v>
      </c>
    </row>
    <row r="622" spans="2:65" s="1" customFormat="1" ht="16.5" customHeight="1">
      <c r="B622" s="45"/>
      <c r="C622" s="220" t="s">
        <v>1093</v>
      </c>
      <c r="D622" s="220" t="s">
        <v>165</v>
      </c>
      <c r="E622" s="221" t="s">
        <v>1094</v>
      </c>
      <c r="F622" s="222" t="s">
        <v>1095</v>
      </c>
      <c r="G622" s="223" t="s">
        <v>756</v>
      </c>
      <c r="H622" s="224">
        <v>13</v>
      </c>
      <c r="I622" s="225"/>
      <c r="J622" s="226">
        <f>ROUND(I622*H622,2)</f>
        <v>0</v>
      </c>
      <c r="K622" s="222" t="s">
        <v>169</v>
      </c>
      <c r="L622" s="71"/>
      <c r="M622" s="227" t="s">
        <v>21</v>
      </c>
      <c r="N622" s="228" t="s">
        <v>48</v>
      </c>
      <c r="O622" s="46"/>
      <c r="P622" s="229">
        <f>O622*H622</f>
        <v>0</v>
      </c>
      <c r="Q622" s="229">
        <v>0</v>
      </c>
      <c r="R622" s="229">
        <f>Q622*H622</f>
        <v>0</v>
      </c>
      <c r="S622" s="229">
        <v>0.0417</v>
      </c>
      <c r="T622" s="230">
        <f>S622*H622</f>
        <v>0.5421</v>
      </c>
      <c r="AR622" s="23" t="s">
        <v>262</v>
      </c>
      <c r="AT622" s="23" t="s">
        <v>165</v>
      </c>
      <c r="AU622" s="23" t="s">
        <v>85</v>
      </c>
      <c r="AY622" s="23" t="s">
        <v>163</v>
      </c>
      <c r="BE622" s="231">
        <f>IF(N622="základní",J622,0)</f>
        <v>0</v>
      </c>
      <c r="BF622" s="231">
        <f>IF(N622="snížená",J622,0)</f>
        <v>0</v>
      </c>
      <c r="BG622" s="231">
        <f>IF(N622="zákl. přenesená",J622,0)</f>
        <v>0</v>
      </c>
      <c r="BH622" s="231">
        <f>IF(N622="sníž. přenesená",J622,0)</f>
        <v>0</v>
      </c>
      <c r="BI622" s="231">
        <f>IF(N622="nulová",J622,0)</f>
        <v>0</v>
      </c>
      <c r="BJ622" s="23" t="s">
        <v>170</v>
      </c>
      <c r="BK622" s="231">
        <f>ROUND(I622*H622,2)</f>
        <v>0</v>
      </c>
      <c r="BL622" s="23" t="s">
        <v>262</v>
      </c>
      <c r="BM622" s="23" t="s">
        <v>1096</v>
      </c>
    </row>
    <row r="623" spans="2:65" s="1" customFormat="1" ht="38.25" customHeight="1">
      <c r="B623" s="45"/>
      <c r="C623" s="220" t="s">
        <v>1097</v>
      </c>
      <c r="D623" s="220" t="s">
        <v>165</v>
      </c>
      <c r="E623" s="221" t="s">
        <v>1098</v>
      </c>
      <c r="F623" s="222" t="s">
        <v>1099</v>
      </c>
      <c r="G623" s="223" t="s">
        <v>253</v>
      </c>
      <c r="H623" s="224">
        <v>3.28</v>
      </c>
      <c r="I623" s="225"/>
      <c r="J623" s="226">
        <f>ROUND(I623*H623,2)</f>
        <v>0</v>
      </c>
      <c r="K623" s="222" t="s">
        <v>169</v>
      </c>
      <c r="L623" s="71"/>
      <c r="M623" s="227" t="s">
        <v>21</v>
      </c>
      <c r="N623" s="228" t="s">
        <v>48</v>
      </c>
      <c r="O623" s="46"/>
      <c r="P623" s="229">
        <f>O623*H623</f>
        <v>0</v>
      </c>
      <c r="Q623" s="229">
        <v>0</v>
      </c>
      <c r="R623" s="229">
        <f>Q623*H623</f>
        <v>0</v>
      </c>
      <c r="S623" s="229">
        <v>0</v>
      </c>
      <c r="T623" s="230">
        <f>S623*H623</f>
        <v>0</v>
      </c>
      <c r="AR623" s="23" t="s">
        <v>262</v>
      </c>
      <c r="AT623" s="23" t="s">
        <v>165</v>
      </c>
      <c r="AU623" s="23" t="s">
        <v>85</v>
      </c>
      <c r="AY623" s="23" t="s">
        <v>163</v>
      </c>
      <c r="BE623" s="231">
        <f>IF(N623="základní",J623,0)</f>
        <v>0</v>
      </c>
      <c r="BF623" s="231">
        <f>IF(N623="snížená",J623,0)</f>
        <v>0</v>
      </c>
      <c r="BG623" s="231">
        <f>IF(N623="zákl. přenesená",J623,0)</f>
        <v>0</v>
      </c>
      <c r="BH623" s="231">
        <f>IF(N623="sníž. přenesená",J623,0)</f>
        <v>0</v>
      </c>
      <c r="BI623" s="231">
        <f>IF(N623="nulová",J623,0)</f>
        <v>0</v>
      </c>
      <c r="BJ623" s="23" t="s">
        <v>170</v>
      </c>
      <c r="BK623" s="231">
        <f>ROUND(I623*H623,2)</f>
        <v>0</v>
      </c>
      <c r="BL623" s="23" t="s">
        <v>262</v>
      </c>
      <c r="BM623" s="23" t="s">
        <v>1100</v>
      </c>
    </row>
    <row r="624" spans="2:47" s="1" customFormat="1" ht="13.5">
      <c r="B624" s="45"/>
      <c r="C624" s="73"/>
      <c r="D624" s="232" t="s">
        <v>172</v>
      </c>
      <c r="E624" s="73"/>
      <c r="F624" s="233" t="s">
        <v>1101</v>
      </c>
      <c r="G624" s="73"/>
      <c r="H624" s="73"/>
      <c r="I624" s="190"/>
      <c r="J624" s="73"/>
      <c r="K624" s="73"/>
      <c r="L624" s="71"/>
      <c r="M624" s="234"/>
      <c r="N624" s="46"/>
      <c r="O624" s="46"/>
      <c r="P624" s="46"/>
      <c r="Q624" s="46"/>
      <c r="R624" s="46"/>
      <c r="S624" s="46"/>
      <c r="T624" s="94"/>
      <c r="AT624" s="23" t="s">
        <v>172</v>
      </c>
      <c r="AU624" s="23" t="s">
        <v>85</v>
      </c>
    </row>
    <row r="625" spans="2:63" s="10" customFormat="1" ht="29.85" customHeight="1">
      <c r="B625" s="204"/>
      <c r="C625" s="205"/>
      <c r="D625" s="206" t="s">
        <v>74</v>
      </c>
      <c r="E625" s="218" t="s">
        <v>1102</v>
      </c>
      <c r="F625" s="218" t="s">
        <v>1103</v>
      </c>
      <c r="G625" s="205"/>
      <c r="H625" s="205"/>
      <c r="I625" s="208"/>
      <c r="J625" s="219">
        <f>BK625</f>
        <v>0</v>
      </c>
      <c r="K625" s="205"/>
      <c r="L625" s="210"/>
      <c r="M625" s="211"/>
      <c r="N625" s="212"/>
      <c r="O625" s="212"/>
      <c r="P625" s="213">
        <f>SUM(P626:P664)</f>
        <v>0</v>
      </c>
      <c r="Q625" s="212"/>
      <c r="R625" s="213">
        <f>SUM(R626:R664)</f>
        <v>0.1946986</v>
      </c>
      <c r="S625" s="212"/>
      <c r="T625" s="214">
        <f>SUM(T626:T664)</f>
        <v>0.373</v>
      </c>
      <c r="AR625" s="215" t="s">
        <v>85</v>
      </c>
      <c r="AT625" s="216" t="s">
        <v>74</v>
      </c>
      <c r="AU625" s="216" t="s">
        <v>83</v>
      </c>
      <c r="AY625" s="215" t="s">
        <v>163</v>
      </c>
      <c r="BK625" s="217">
        <f>SUM(BK626:BK664)</f>
        <v>0</v>
      </c>
    </row>
    <row r="626" spans="2:65" s="1" customFormat="1" ht="25.5" customHeight="1">
      <c r="B626" s="45"/>
      <c r="C626" s="220" t="s">
        <v>1104</v>
      </c>
      <c r="D626" s="220" t="s">
        <v>165</v>
      </c>
      <c r="E626" s="221" t="s">
        <v>1105</v>
      </c>
      <c r="F626" s="222" t="s">
        <v>1106</v>
      </c>
      <c r="G626" s="223" t="s">
        <v>183</v>
      </c>
      <c r="H626" s="224">
        <v>5</v>
      </c>
      <c r="I626" s="225"/>
      <c r="J626" s="226">
        <f>ROUND(I626*H626,2)</f>
        <v>0</v>
      </c>
      <c r="K626" s="222" t="s">
        <v>169</v>
      </c>
      <c r="L626" s="71"/>
      <c r="M626" s="227" t="s">
        <v>21</v>
      </c>
      <c r="N626" s="228" t="s">
        <v>48</v>
      </c>
      <c r="O626" s="46"/>
      <c r="P626" s="229">
        <f>O626*H626</f>
        <v>0</v>
      </c>
      <c r="Q626" s="229">
        <v>0</v>
      </c>
      <c r="R626" s="229">
        <f>Q626*H626</f>
        <v>0</v>
      </c>
      <c r="S626" s="229">
        <v>0.016</v>
      </c>
      <c r="T626" s="230">
        <f>S626*H626</f>
        <v>0.08</v>
      </c>
      <c r="AR626" s="23" t="s">
        <v>262</v>
      </c>
      <c r="AT626" s="23" t="s">
        <v>165</v>
      </c>
      <c r="AU626" s="23" t="s">
        <v>85</v>
      </c>
      <c r="AY626" s="23" t="s">
        <v>163</v>
      </c>
      <c r="BE626" s="231">
        <f>IF(N626="základní",J626,0)</f>
        <v>0</v>
      </c>
      <c r="BF626" s="231">
        <f>IF(N626="snížená",J626,0)</f>
        <v>0</v>
      </c>
      <c r="BG626" s="231">
        <f>IF(N626="zákl. přenesená",J626,0)</f>
        <v>0</v>
      </c>
      <c r="BH626" s="231">
        <f>IF(N626="sníž. přenesená",J626,0)</f>
        <v>0</v>
      </c>
      <c r="BI626" s="231">
        <f>IF(N626="nulová",J626,0)</f>
        <v>0</v>
      </c>
      <c r="BJ626" s="23" t="s">
        <v>170</v>
      </c>
      <c r="BK626" s="231">
        <f>ROUND(I626*H626,2)</f>
        <v>0</v>
      </c>
      <c r="BL626" s="23" t="s">
        <v>262</v>
      </c>
      <c r="BM626" s="23" t="s">
        <v>1107</v>
      </c>
    </row>
    <row r="627" spans="2:65" s="1" customFormat="1" ht="25.5" customHeight="1">
      <c r="B627" s="45"/>
      <c r="C627" s="220" t="s">
        <v>1108</v>
      </c>
      <c r="D627" s="220" t="s">
        <v>165</v>
      </c>
      <c r="E627" s="221" t="s">
        <v>1109</v>
      </c>
      <c r="F627" s="222" t="s">
        <v>1110</v>
      </c>
      <c r="G627" s="223" t="s">
        <v>756</v>
      </c>
      <c r="H627" s="224">
        <v>2</v>
      </c>
      <c r="I627" s="225"/>
      <c r="J627" s="226">
        <f>ROUND(I627*H627,2)</f>
        <v>0</v>
      </c>
      <c r="K627" s="222" t="s">
        <v>169</v>
      </c>
      <c r="L627" s="71"/>
      <c r="M627" s="227" t="s">
        <v>21</v>
      </c>
      <c r="N627" s="228" t="s">
        <v>48</v>
      </c>
      <c r="O627" s="46"/>
      <c r="P627" s="229">
        <f>O627*H627</f>
        <v>0</v>
      </c>
      <c r="Q627" s="229">
        <v>0</v>
      </c>
      <c r="R627" s="229">
        <f>Q627*H627</f>
        <v>0</v>
      </c>
      <c r="S627" s="229">
        <v>0</v>
      </c>
      <c r="T627" s="230">
        <f>S627*H627</f>
        <v>0</v>
      </c>
      <c r="AR627" s="23" t="s">
        <v>262</v>
      </c>
      <c r="AT627" s="23" t="s">
        <v>165</v>
      </c>
      <c r="AU627" s="23" t="s">
        <v>85</v>
      </c>
      <c r="AY627" s="23" t="s">
        <v>163</v>
      </c>
      <c r="BE627" s="231">
        <f>IF(N627="základní",J627,0)</f>
        <v>0</v>
      </c>
      <c r="BF627" s="231">
        <f>IF(N627="snížená",J627,0)</f>
        <v>0</v>
      </c>
      <c r="BG627" s="231">
        <f>IF(N627="zákl. přenesená",J627,0)</f>
        <v>0</v>
      </c>
      <c r="BH627" s="231">
        <f>IF(N627="sníž. přenesená",J627,0)</f>
        <v>0</v>
      </c>
      <c r="BI627" s="231">
        <f>IF(N627="nulová",J627,0)</f>
        <v>0</v>
      </c>
      <c r="BJ627" s="23" t="s">
        <v>170</v>
      </c>
      <c r="BK627" s="231">
        <f>ROUND(I627*H627,2)</f>
        <v>0</v>
      </c>
      <c r="BL627" s="23" t="s">
        <v>262</v>
      </c>
      <c r="BM627" s="23" t="s">
        <v>1111</v>
      </c>
    </row>
    <row r="628" spans="2:47" s="1" customFormat="1" ht="13.5">
      <c r="B628" s="45"/>
      <c r="C628" s="73"/>
      <c r="D628" s="232" t="s">
        <v>172</v>
      </c>
      <c r="E628" s="73"/>
      <c r="F628" s="233" t="s">
        <v>1112</v>
      </c>
      <c r="G628" s="73"/>
      <c r="H628" s="73"/>
      <c r="I628" s="190"/>
      <c r="J628" s="73"/>
      <c r="K628" s="73"/>
      <c r="L628" s="71"/>
      <c r="M628" s="234"/>
      <c r="N628" s="46"/>
      <c r="O628" s="46"/>
      <c r="P628" s="46"/>
      <c r="Q628" s="46"/>
      <c r="R628" s="46"/>
      <c r="S628" s="46"/>
      <c r="T628" s="94"/>
      <c r="AT628" s="23" t="s">
        <v>172</v>
      </c>
      <c r="AU628" s="23" t="s">
        <v>85</v>
      </c>
    </row>
    <row r="629" spans="2:65" s="1" customFormat="1" ht="16.5" customHeight="1">
      <c r="B629" s="45"/>
      <c r="C629" s="257" t="s">
        <v>1113</v>
      </c>
      <c r="D629" s="257" t="s">
        <v>221</v>
      </c>
      <c r="E629" s="258" t="s">
        <v>1114</v>
      </c>
      <c r="F629" s="259" t="s">
        <v>1115</v>
      </c>
      <c r="G629" s="260" t="s">
        <v>756</v>
      </c>
      <c r="H629" s="261">
        <v>1</v>
      </c>
      <c r="I629" s="262"/>
      <c r="J629" s="263">
        <f>ROUND(I629*H629,2)</f>
        <v>0</v>
      </c>
      <c r="K629" s="259" t="s">
        <v>169</v>
      </c>
      <c r="L629" s="264"/>
      <c r="M629" s="265" t="s">
        <v>21</v>
      </c>
      <c r="N629" s="266" t="s">
        <v>48</v>
      </c>
      <c r="O629" s="46"/>
      <c r="P629" s="229">
        <f>O629*H629</f>
        <v>0</v>
      </c>
      <c r="Q629" s="229">
        <v>0.0032</v>
      </c>
      <c r="R629" s="229">
        <f>Q629*H629</f>
        <v>0.0032</v>
      </c>
      <c r="S629" s="229">
        <v>0</v>
      </c>
      <c r="T629" s="230">
        <f>S629*H629</f>
        <v>0</v>
      </c>
      <c r="AR629" s="23" t="s">
        <v>359</v>
      </c>
      <c r="AT629" s="23" t="s">
        <v>221</v>
      </c>
      <c r="AU629" s="23" t="s">
        <v>85</v>
      </c>
      <c r="AY629" s="23" t="s">
        <v>163</v>
      </c>
      <c r="BE629" s="231">
        <f>IF(N629="základní",J629,0)</f>
        <v>0</v>
      </c>
      <c r="BF629" s="231">
        <f>IF(N629="snížená",J629,0)</f>
        <v>0</v>
      </c>
      <c r="BG629" s="231">
        <f>IF(N629="zákl. přenesená",J629,0)</f>
        <v>0</v>
      </c>
      <c r="BH629" s="231">
        <f>IF(N629="sníž. přenesená",J629,0)</f>
        <v>0</v>
      </c>
      <c r="BI629" s="231">
        <f>IF(N629="nulová",J629,0)</f>
        <v>0</v>
      </c>
      <c r="BJ629" s="23" t="s">
        <v>170</v>
      </c>
      <c r="BK629" s="231">
        <f>ROUND(I629*H629,2)</f>
        <v>0</v>
      </c>
      <c r="BL629" s="23" t="s">
        <v>262</v>
      </c>
      <c r="BM629" s="23" t="s">
        <v>1116</v>
      </c>
    </row>
    <row r="630" spans="2:65" s="1" customFormat="1" ht="16.5" customHeight="1">
      <c r="B630" s="45"/>
      <c r="C630" s="257" t="s">
        <v>1117</v>
      </c>
      <c r="D630" s="257" t="s">
        <v>221</v>
      </c>
      <c r="E630" s="258" t="s">
        <v>1118</v>
      </c>
      <c r="F630" s="259" t="s">
        <v>1119</v>
      </c>
      <c r="G630" s="260" t="s">
        <v>756</v>
      </c>
      <c r="H630" s="261">
        <v>1</v>
      </c>
      <c r="I630" s="262"/>
      <c r="J630" s="263">
        <f>ROUND(I630*H630,2)</f>
        <v>0</v>
      </c>
      <c r="K630" s="259" t="s">
        <v>169</v>
      </c>
      <c r="L630" s="264"/>
      <c r="M630" s="265" t="s">
        <v>21</v>
      </c>
      <c r="N630" s="266" t="s">
        <v>48</v>
      </c>
      <c r="O630" s="46"/>
      <c r="P630" s="229">
        <f>O630*H630</f>
        <v>0</v>
      </c>
      <c r="Q630" s="229">
        <v>0.0028</v>
      </c>
      <c r="R630" s="229">
        <f>Q630*H630</f>
        <v>0.0028</v>
      </c>
      <c r="S630" s="229">
        <v>0</v>
      </c>
      <c r="T630" s="230">
        <f>S630*H630</f>
        <v>0</v>
      </c>
      <c r="AR630" s="23" t="s">
        <v>359</v>
      </c>
      <c r="AT630" s="23" t="s">
        <v>221</v>
      </c>
      <c r="AU630" s="23" t="s">
        <v>85</v>
      </c>
      <c r="AY630" s="23" t="s">
        <v>163</v>
      </c>
      <c r="BE630" s="231">
        <f>IF(N630="základní",J630,0)</f>
        <v>0</v>
      </c>
      <c r="BF630" s="231">
        <f>IF(N630="snížená",J630,0)</f>
        <v>0</v>
      </c>
      <c r="BG630" s="231">
        <f>IF(N630="zákl. přenesená",J630,0)</f>
        <v>0</v>
      </c>
      <c r="BH630" s="231">
        <f>IF(N630="sníž. přenesená",J630,0)</f>
        <v>0</v>
      </c>
      <c r="BI630" s="231">
        <f>IF(N630="nulová",J630,0)</f>
        <v>0</v>
      </c>
      <c r="BJ630" s="23" t="s">
        <v>170</v>
      </c>
      <c r="BK630" s="231">
        <f>ROUND(I630*H630,2)</f>
        <v>0</v>
      </c>
      <c r="BL630" s="23" t="s">
        <v>262</v>
      </c>
      <c r="BM630" s="23" t="s">
        <v>1120</v>
      </c>
    </row>
    <row r="631" spans="2:65" s="1" customFormat="1" ht="25.5" customHeight="1">
      <c r="B631" s="45"/>
      <c r="C631" s="220" t="s">
        <v>1121</v>
      </c>
      <c r="D631" s="220" t="s">
        <v>165</v>
      </c>
      <c r="E631" s="221" t="s">
        <v>1122</v>
      </c>
      <c r="F631" s="222" t="s">
        <v>1123</v>
      </c>
      <c r="G631" s="223" t="s">
        <v>168</v>
      </c>
      <c r="H631" s="224">
        <v>1.26</v>
      </c>
      <c r="I631" s="225"/>
      <c r="J631" s="226">
        <f>ROUND(I631*H631,2)</f>
        <v>0</v>
      </c>
      <c r="K631" s="222" t="s">
        <v>21</v>
      </c>
      <c r="L631" s="71"/>
      <c r="M631" s="227" t="s">
        <v>21</v>
      </c>
      <c r="N631" s="228" t="s">
        <v>48</v>
      </c>
      <c r="O631" s="46"/>
      <c r="P631" s="229">
        <f>O631*H631</f>
        <v>0</v>
      </c>
      <c r="Q631" s="229">
        <v>1E-05</v>
      </c>
      <c r="R631" s="229">
        <f>Q631*H631</f>
        <v>1.2600000000000001E-05</v>
      </c>
      <c r="S631" s="229">
        <v>0</v>
      </c>
      <c r="T631" s="230">
        <f>S631*H631</f>
        <v>0</v>
      </c>
      <c r="AR631" s="23" t="s">
        <v>262</v>
      </c>
      <c r="AT631" s="23" t="s">
        <v>165</v>
      </c>
      <c r="AU631" s="23" t="s">
        <v>85</v>
      </c>
      <c r="AY631" s="23" t="s">
        <v>163</v>
      </c>
      <c r="BE631" s="231">
        <f>IF(N631="základní",J631,0)</f>
        <v>0</v>
      </c>
      <c r="BF631" s="231">
        <f>IF(N631="snížená",J631,0)</f>
        <v>0</v>
      </c>
      <c r="BG631" s="231">
        <f>IF(N631="zákl. přenesená",J631,0)</f>
        <v>0</v>
      </c>
      <c r="BH631" s="231">
        <f>IF(N631="sníž. přenesená",J631,0)</f>
        <v>0</v>
      </c>
      <c r="BI631" s="231">
        <f>IF(N631="nulová",J631,0)</f>
        <v>0</v>
      </c>
      <c r="BJ631" s="23" t="s">
        <v>170</v>
      </c>
      <c r="BK631" s="231">
        <f>ROUND(I631*H631,2)</f>
        <v>0</v>
      </c>
      <c r="BL631" s="23" t="s">
        <v>262</v>
      </c>
      <c r="BM631" s="23" t="s">
        <v>1124</v>
      </c>
    </row>
    <row r="632" spans="2:51" s="11" customFormat="1" ht="13.5">
      <c r="B632" s="235"/>
      <c r="C632" s="236"/>
      <c r="D632" s="232" t="s">
        <v>174</v>
      </c>
      <c r="E632" s="237" t="s">
        <v>21</v>
      </c>
      <c r="F632" s="238" t="s">
        <v>1125</v>
      </c>
      <c r="G632" s="236"/>
      <c r="H632" s="239">
        <v>1.26</v>
      </c>
      <c r="I632" s="240"/>
      <c r="J632" s="236"/>
      <c r="K632" s="236"/>
      <c r="L632" s="241"/>
      <c r="M632" s="242"/>
      <c r="N632" s="243"/>
      <c r="O632" s="243"/>
      <c r="P632" s="243"/>
      <c r="Q632" s="243"/>
      <c r="R632" s="243"/>
      <c r="S632" s="243"/>
      <c r="T632" s="244"/>
      <c r="AT632" s="245" t="s">
        <v>174</v>
      </c>
      <c r="AU632" s="245" t="s">
        <v>85</v>
      </c>
      <c r="AV632" s="11" t="s">
        <v>85</v>
      </c>
      <c r="AW632" s="11" t="s">
        <v>38</v>
      </c>
      <c r="AX632" s="11" t="s">
        <v>75</v>
      </c>
      <c r="AY632" s="245" t="s">
        <v>163</v>
      </c>
    </row>
    <row r="633" spans="2:51" s="12" customFormat="1" ht="13.5">
      <c r="B633" s="246"/>
      <c r="C633" s="247"/>
      <c r="D633" s="232" t="s">
        <v>174</v>
      </c>
      <c r="E633" s="248" t="s">
        <v>21</v>
      </c>
      <c r="F633" s="249" t="s">
        <v>194</v>
      </c>
      <c r="G633" s="247"/>
      <c r="H633" s="250">
        <v>1.26</v>
      </c>
      <c r="I633" s="251"/>
      <c r="J633" s="247"/>
      <c r="K633" s="247"/>
      <c r="L633" s="252"/>
      <c r="M633" s="253"/>
      <c r="N633" s="254"/>
      <c r="O633" s="254"/>
      <c r="P633" s="254"/>
      <c r="Q633" s="254"/>
      <c r="R633" s="254"/>
      <c r="S633" s="254"/>
      <c r="T633" s="255"/>
      <c r="AT633" s="256" t="s">
        <v>174</v>
      </c>
      <c r="AU633" s="256" t="s">
        <v>85</v>
      </c>
      <c r="AV633" s="12" t="s">
        <v>170</v>
      </c>
      <c r="AW633" s="12" t="s">
        <v>38</v>
      </c>
      <c r="AX633" s="12" t="s">
        <v>83</v>
      </c>
      <c r="AY633" s="256" t="s">
        <v>163</v>
      </c>
    </row>
    <row r="634" spans="2:65" s="1" customFormat="1" ht="25.5" customHeight="1">
      <c r="B634" s="45"/>
      <c r="C634" s="220" t="s">
        <v>1126</v>
      </c>
      <c r="D634" s="220" t="s">
        <v>165</v>
      </c>
      <c r="E634" s="221" t="s">
        <v>1127</v>
      </c>
      <c r="F634" s="222" t="s">
        <v>1128</v>
      </c>
      <c r="G634" s="223" t="s">
        <v>224</v>
      </c>
      <c r="H634" s="224">
        <v>65.1</v>
      </c>
      <c r="I634" s="225"/>
      <c r="J634" s="226">
        <f>ROUND(I634*H634,2)</f>
        <v>0</v>
      </c>
      <c r="K634" s="222" t="s">
        <v>169</v>
      </c>
      <c r="L634" s="71"/>
      <c r="M634" s="227" t="s">
        <v>21</v>
      </c>
      <c r="N634" s="228" t="s">
        <v>48</v>
      </c>
      <c r="O634" s="46"/>
      <c r="P634" s="229">
        <f>O634*H634</f>
        <v>0</v>
      </c>
      <c r="Q634" s="229">
        <v>6E-05</v>
      </c>
      <c r="R634" s="229">
        <f>Q634*H634</f>
        <v>0.0039059999999999997</v>
      </c>
      <c r="S634" s="229">
        <v>0</v>
      </c>
      <c r="T634" s="230">
        <f>S634*H634</f>
        <v>0</v>
      </c>
      <c r="AR634" s="23" t="s">
        <v>262</v>
      </c>
      <c r="AT634" s="23" t="s">
        <v>165</v>
      </c>
      <c r="AU634" s="23" t="s">
        <v>85</v>
      </c>
      <c r="AY634" s="23" t="s">
        <v>163</v>
      </c>
      <c r="BE634" s="231">
        <f>IF(N634="základní",J634,0)</f>
        <v>0</v>
      </c>
      <c r="BF634" s="231">
        <f>IF(N634="snížená",J634,0)</f>
        <v>0</v>
      </c>
      <c r="BG634" s="231">
        <f>IF(N634="zákl. přenesená",J634,0)</f>
        <v>0</v>
      </c>
      <c r="BH634" s="231">
        <f>IF(N634="sníž. přenesená",J634,0)</f>
        <v>0</v>
      </c>
      <c r="BI634" s="231">
        <f>IF(N634="nulová",J634,0)</f>
        <v>0</v>
      </c>
      <c r="BJ634" s="23" t="s">
        <v>170</v>
      </c>
      <c r="BK634" s="231">
        <f>ROUND(I634*H634,2)</f>
        <v>0</v>
      </c>
      <c r="BL634" s="23" t="s">
        <v>262</v>
      </c>
      <c r="BM634" s="23" t="s">
        <v>1129</v>
      </c>
    </row>
    <row r="635" spans="2:47" s="1" customFormat="1" ht="13.5">
      <c r="B635" s="45"/>
      <c r="C635" s="73"/>
      <c r="D635" s="232" t="s">
        <v>172</v>
      </c>
      <c r="E635" s="73"/>
      <c r="F635" s="233" t="s">
        <v>1130</v>
      </c>
      <c r="G635" s="73"/>
      <c r="H635" s="73"/>
      <c r="I635" s="190"/>
      <c r="J635" s="73"/>
      <c r="K635" s="73"/>
      <c r="L635" s="71"/>
      <c r="M635" s="234"/>
      <c r="N635" s="46"/>
      <c r="O635" s="46"/>
      <c r="P635" s="46"/>
      <c r="Q635" s="46"/>
      <c r="R635" s="46"/>
      <c r="S635" s="46"/>
      <c r="T635" s="94"/>
      <c r="AT635" s="23" t="s">
        <v>172</v>
      </c>
      <c r="AU635" s="23" t="s">
        <v>85</v>
      </c>
    </row>
    <row r="636" spans="2:51" s="11" customFormat="1" ht="13.5">
      <c r="B636" s="235"/>
      <c r="C636" s="236"/>
      <c r="D636" s="232" t="s">
        <v>174</v>
      </c>
      <c r="E636" s="237" t="s">
        <v>21</v>
      </c>
      <c r="F636" s="238" t="s">
        <v>1131</v>
      </c>
      <c r="G636" s="236"/>
      <c r="H636" s="239">
        <v>55.8</v>
      </c>
      <c r="I636" s="240"/>
      <c r="J636" s="236"/>
      <c r="K636" s="236"/>
      <c r="L636" s="241"/>
      <c r="M636" s="242"/>
      <c r="N636" s="243"/>
      <c r="O636" s="243"/>
      <c r="P636" s="243"/>
      <c r="Q636" s="243"/>
      <c r="R636" s="243"/>
      <c r="S636" s="243"/>
      <c r="T636" s="244"/>
      <c r="AT636" s="245" t="s">
        <v>174</v>
      </c>
      <c r="AU636" s="245" t="s">
        <v>85</v>
      </c>
      <c r="AV636" s="11" t="s">
        <v>85</v>
      </c>
      <c r="AW636" s="11" t="s">
        <v>38</v>
      </c>
      <c r="AX636" s="11" t="s">
        <v>75</v>
      </c>
      <c r="AY636" s="245" t="s">
        <v>163</v>
      </c>
    </row>
    <row r="637" spans="2:51" s="11" customFormat="1" ht="13.5">
      <c r="B637" s="235"/>
      <c r="C637" s="236"/>
      <c r="D637" s="232" t="s">
        <v>174</v>
      </c>
      <c r="E637" s="237" t="s">
        <v>21</v>
      </c>
      <c r="F637" s="238" t="s">
        <v>1132</v>
      </c>
      <c r="G637" s="236"/>
      <c r="H637" s="239">
        <v>9.3</v>
      </c>
      <c r="I637" s="240"/>
      <c r="J637" s="236"/>
      <c r="K637" s="236"/>
      <c r="L637" s="241"/>
      <c r="M637" s="242"/>
      <c r="N637" s="243"/>
      <c r="O637" s="243"/>
      <c r="P637" s="243"/>
      <c r="Q637" s="243"/>
      <c r="R637" s="243"/>
      <c r="S637" s="243"/>
      <c r="T637" s="244"/>
      <c r="AT637" s="245" t="s">
        <v>174</v>
      </c>
      <c r="AU637" s="245" t="s">
        <v>85</v>
      </c>
      <c r="AV637" s="11" t="s">
        <v>85</v>
      </c>
      <c r="AW637" s="11" t="s">
        <v>38</v>
      </c>
      <c r="AX637" s="11" t="s">
        <v>75</v>
      </c>
      <c r="AY637" s="245" t="s">
        <v>163</v>
      </c>
    </row>
    <row r="638" spans="2:51" s="12" customFormat="1" ht="13.5">
      <c r="B638" s="246"/>
      <c r="C638" s="247"/>
      <c r="D638" s="232" t="s">
        <v>174</v>
      </c>
      <c r="E638" s="248" t="s">
        <v>21</v>
      </c>
      <c r="F638" s="249" t="s">
        <v>194</v>
      </c>
      <c r="G638" s="247"/>
      <c r="H638" s="250">
        <v>65.1</v>
      </c>
      <c r="I638" s="251"/>
      <c r="J638" s="247"/>
      <c r="K638" s="247"/>
      <c r="L638" s="252"/>
      <c r="M638" s="253"/>
      <c r="N638" s="254"/>
      <c r="O638" s="254"/>
      <c r="P638" s="254"/>
      <c r="Q638" s="254"/>
      <c r="R638" s="254"/>
      <c r="S638" s="254"/>
      <c r="T638" s="255"/>
      <c r="AT638" s="256" t="s">
        <v>174</v>
      </c>
      <c r="AU638" s="256" t="s">
        <v>85</v>
      </c>
      <c r="AV638" s="12" t="s">
        <v>170</v>
      </c>
      <c r="AW638" s="12" t="s">
        <v>38</v>
      </c>
      <c r="AX638" s="12" t="s">
        <v>83</v>
      </c>
      <c r="AY638" s="256" t="s">
        <v>163</v>
      </c>
    </row>
    <row r="639" spans="2:65" s="1" customFormat="1" ht="16.5" customHeight="1">
      <c r="B639" s="45"/>
      <c r="C639" s="257" t="s">
        <v>1133</v>
      </c>
      <c r="D639" s="257" t="s">
        <v>221</v>
      </c>
      <c r="E639" s="258" t="s">
        <v>1134</v>
      </c>
      <c r="F639" s="259" t="s">
        <v>1135</v>
      </c>
      <c r="G639" s="260" t="s">
        <v>253</v>
      </c>
      <c r="H639" s="261">
        <v>0.065</v>
      </c>
      <c r="I639" s="262"/>
      <c r="J639" s="263">
        <f>ROUND(I639*H639,2)</f>
        <v>0</v>
      </c>
      <c r="K639" s="259" t="s">
        <v>21</v>
      </c>
      <c r="L639" s="264"/>
      <c r="M639" s="265" t="s">
        <v>21</v>
      </c>
      <c r="N639" s="266" t="s">
        <v>48</v>
      </c>
      <c r="O639" s="46"/>
      <c r="P639" s="229">
        <f>O639*H639</f>
        <v>0</v>
      </c>
      <c r="Q639" s="229">
        <v>1</v>
      </c>
      <c r="R639" s="229">
        <f>Q639*H639</f>
        <v>0.065</v>
      </c>
      <c r="S639" s="229">
        <v>0</v>
      </c>
      <c r="T639" s="230">
        <f>S639*H639</f>
        <v>0</v>
      </c>
      <c r="AR639" s="23" t="s">
        <v>359</v>
      </c>
      <c r="AT639" s="23" t="s">
        <v>221</v>
      </c>
      <c r="AU639" s="23" t="s">
        <v>85</v>
      </c>
      <c r="AY639" s="23" t="s">
        <v>163</v>
      </c>
      <c r="BE639" s="231">
        <f>IF(N639="základní",J639,0)</f>
        <v>0</v>
      </c>
      <c r="BF639" s="231">
        <f>IF(N639="snížená",J639,0)</f>
        <v>0</v>
      </c>
      <c r="BG639" s="231">
        <f>IF(N639="zákl. přenesená",J639,0)</f>
        <v>0</v>
      </c>
      <c r="BH639" s="231">
        <f>IF(N639="sníž. přenesená",J639,0)</f>
        <v>0</v>
      </c>
      <c r="BI639" s="231">
        <f>IF(N639="nulová",J639,0)</f>
        <v>0</v>
      </c>
      <c r="BJ639" s="23" t="s">
        <v>170</v>
      </c>
      <c r="BK639" s="231">
        <f>ROUND(I639*H639,2)</f>
        <v>0</v>
      </c>
      <c r="BL639" s="23" t="s">
        <v>262</v>
      </c>
      <c r="BM639" s="23" t="s">
        <v>1136</v>
      </c>
    </row>
    <row r="640" spans="2:51" s="11" customFormat="1" ht="13.5">
      <c r="B640" s="235"/>
      <c r="C640" s="236"/>
      <c r="D640" s="232" t="s">
        <v>174</v>
      </c>
      <c r="E640" s="237" t="s">
        <v>21</v>
      </c>
      <c r="F640" s="238" t="s">
        <v>1137</v>
      </c>
      <c r="G640" s="236"/>
      <c r="H640" s="239">
        <v>0.056</v>
      </c>
      <c r="I640" s="240"/>
      <c r="J640" s="236"/>
      <c r="K640" s="236"/>
      <c r="L640" s="241"/>
      <c r="M640" s="242"/>
      <c r="N640" s="243"/>
      <c r="O640" s="243"/>
      <c r="P640" s="243"/>
      <c r="Q640" s="243"/>
      <c r="R640" s="243"/>
      <c r="S640" s="243"/>
      <c r="T640" s="244"/>
      <c r="AT640" s="245" t="s">
        <v>174</v>
      </c>
      <c r="AU640" s="245" t="s">
        <v>85</v>
      </c>
      <c r="AV640" s="11" t="s">
        <v>85</v>
      </c>
      <c r="AW640" s="11" t="s">
        <v>38</v>
      </c>
      <c r="AX640" s="11" t="s">
        <v>75</v>
      </c>
      <c r="AY640" s="245" t="s">
        <v>163</v>
      </c>
    </row>
    <row r="641" spans="2:51" s="11" customFormat="1" ht="13.5">
      <c r="B641" s="235"/>
      <c r="C641" s="236"/>
      <c r="D641" s="232" t="s">
        <v>174</v>
      </c>
      <c r="E641" s="237" t="s">
        <v>21</v>
      </c>
      <c r="F641" s="238" t="s">
        <v>1138</v>
      </c>
      <c r="G641" s="236"/>
      <c r="H641" s="239">
        <v>0.009</v>
      </c>
      <c r="I641" s="240"/>
      <c r="J641" s="236"/>
      <c r="K641" s="236"/>
      <c r="L641" s="241"/>
      <c r="M641" s="242"/>
      <c r="N641" s="243"/>
      <c r="O641" s="243"/>
      <c r="P641" s="243"/>
      <c r="Q641" s="243"/>
      <c r="R641" s="243"/>
      <c r="S641" s="243"/>
      <c r="T641" s="244"/>
      <c r="AT641" s="245" t="s">
        <v>174</v>
      </c>
      <c r="AU641" s="245" t="s">
        <v>85</v>
      </c>
      <c r="AV641" s="11" t="s">
        <v>85</v>
      </c>
      <c r="AW641" s="11" t="s">
        <v>38</v>
      </c>
      <c r="AX641" s="11" t="s">
        <v>75</v>
      </c>
      <c r="AY641" s="245" t="s">
        <v>163</v>
      </c>
    </row>
    <row r="642" spans="2:51" s="12" customFormat="1" ht="13.5">
      <c r="B642" s="246"/>
      <c r="C642" s="247"/>
      <c r="D642" s="232" t="s">
        <v>174</v>
      </c>
      <c r="E642" s="248" t="s">
        <v>21</v>
      </c>
      <c r="F642" s="249" t="s">
        <v>194</v>
      </c>
      <c r="G642" s="247"/>
      <c r="H642" s="250">
        <v>0.065</v>
      </c>
      <c r="I642" s="251"/>
      <c r="J642" s="247"/>
      <c r="K642" s="247"/>
      <c r="L642" s="252"/>
      <c r="M642" s="253"/>
      <c r="N642" s="254"/>
      <c r="O642" s="254"/>
      <c r="P642" s="254"/>
      <c r="Q642" s="254"/>
      <c r="R642" s="254"/>
      <c r="S642" s="254"/>
      <c r="T642" s="255"/>
      <c r="AT642" s="256" t="s">
        <v>174</v>
      </c>
      <c r="AU642" s="256" t="s">
        <v>85</v>
      </c>
      <c r="AV642" s="12" t="s">
        <v>170</v>
      </c>
      <c r="AW642" s="12" t="s">
        <v>38</v>
      </c>
      <c r="AX642" s="12" t="s">
        <v>83</v>
      </c>
      <c r="AY642" s="256" t="s">
        <v>163</v>
      </c>
    </row>
    <row r="643" spans="2:65" s="1" customFormat="1" ht="16.5" customHeight="1">
      <c r="B643" s="45"/>
      <c r="C643" s="220" t="s">
        <v>1139</v>
      </c>
      <c r="D643" s="220" t="s">
        <v>165</v>
      </c>
      <c r="E643" s="221" t="s">
        <v>1140</v>
      </c>
      <c r="F643" s="222" t="s">
        <v>1141</v>
      </c>
      <c r="G643" s="223" t="s">
        <v>756</v>
      </c>
      <c r="H643" s="224">
        <v>1</v>
      </c>
      <c r="I643" s="225"/>
      <c r="J643" s="226">
        <f>ROUND(I643*H643,2)</f>
        <v>0</v>
      </c>
      <c r="K643" s="222" t="s">
        <v>169</v>
      </c>
      <c r="L643" s="71"/>
      <c r="M643" s="227" t="s">
        <v>21</v>
      </c>
      <c r="N643" s="228" t="s">
        <v>48</v>
      </c>
      <c r="O643" s="46"/>
      <c r="P643" s="229">
        <f>O643*H643</f>
        <v>0</v>
      </c>
      <c r="Q643" s="229">
        <v>0.0001</v>
      </c>
      <c r="R643" s="229">
        <f>Q643*H643</f>
        <v>0.0001</v>
      </c>
      <c r="S643" s="229">
        <v>0</v>
      </c>
      <c r="T643" s="230">
        <f>S643*H643</f>
        <v>0</v>
      </c>
      <c r="AR643" s="23" t="s">
        <v>262</v>
      </c>
      <c r="AT643" s="23" t="s">
        <v>165</v>
      </c>
      <c r="AU643" s="23" t="s">
        <v>85</v>
      </c>
      <c r="AY643" s="23" t="s">
        <v>163</v>
      </c>
      <c r="BE643" s="231">
        <f>IF(N643="základní",J643,0)</f>
        <v>0</v>
      </c>
      <c r="BF643" s="231">
        <f>IF(N643="snížená",J643,0)</f>
        <v>0</v>
      </c>
      <c r="BG643" s="231">
        <f>IF(N643="zákl. přenesená",J643,0)</f>
        <v>0</v>
      </c>
      <c r="BH643" s="231">
        <f>IF(N643="sníž. přenesená",J643,0)</f>
        <v>0</v>
      </c>
      <c r="BI643" s="231">
        <f>IF(N643="nulová",J643,0)</f>
        <v>0</v>
      </c>
      <c r="BJ643" s="23" t="s">
        <v>170</v>
      </c>
      <c r="BK643" s="231">
        <f>ROUND(I643*H643,2)</f>
        <v>0</v>
      </c>
      <c r="BL643" s="23" t="s">
        <v>262</v>
      </c>
      <c r="BM643" s="23" t="s">
        <v>1142</v>
      </c>
    </row>
    <row r="644" spans="2:47" s="1" customFormat="1" ht="13.5">
      <c r="B644" s="45"/>
      <c r="C644" s="73"/>
      <c r="D644" s="232" t="s">
        <v>172</v>
      </c>
      <c r="E644" s="73"/>
      <c r="F644" s="233" t="s">
        <v>1143</v>
      </c>
      <c r="G644" s="73"/>
      <c r="H644" s="73"/>
      <c r="I644" s="190"/>
      <c r="J644" s="73"/>
      <c r="K644" s="73"/>
      <c r="L644" s="71"/>
      <c r="M644" s="234"/>
      <c r="N644" s="46"/>
      <c r="O644" s="46"/>
      <c r="P644" s="46"/>
      <c r="Q644" s="46"/>
      <c r="R644" s="46"/>
      <c r="S644" s="46"/>
      <c r="T644" s="94"/>
      <c r="AT644" s="23" t="s">
        <v>172</v>
      </c>
      <c r="AU644" s="23" t="s">
        <v>85</v>
      </c>
    </row>
    <row r="645" spans="2:65" s="1" customFormat="1" ht="16.5" customHeight="1">
      <c r="B645" s="45"/>
      <c r="C645" s="257" t="s">
        <v>1144</v>
      </c>
      <c r="D645" s="257" t="s">
        <v>221</v>
      </c>
      <c r="E645" s="258" t="s">
        <v>1145</v>
      </c>
      <c r="F645" s="259" t="s">
        <v>1146</v>
      </c>
      <c r="G645" s="260" t="s">
        <v>756</v>
      </c>
      <c r="H645" s="261">
        <v>1</v>
      </c>
      <c r="I645" s="262"/>
      <c r="J645" s="263">
        <f>ROUND(I645*H645,2)</f>
        <v>0</v>
      </c>
      <c r="K645" s="259" t="s">
        <v>21</v>
      </c>
      <c r="L645" s="264"/>
      <c r="M645" s="265" t="s">
        <v>21</v>
      </c>
      <c r="N645" s="266" t="s">
        <v>48</v>
      </c>
      <c r="O645" s="46"/>
      <c r="P645" s="229">
        <f>O645*H645</f>
        <v>0</v>
      </c>
      <c r="Q645" s="229">
        <v>0.0105</v>
      </c>
      <c r="R645" s="229">
        <f>Q645*H645</f>
        <v>0.0105</v>
      </c>
      <c r="S645" s="229">
        <v>0</v>
      </c>
      <c r="T645" s="230">
        <f>S645*H645</f>
        <v>0</v>
      </c>
      <c r="AR645" s="23" t="s">
        <v>359</v>
      </c>
      <c r="AT645" s="23" t="s">
        <v>221</v>
      </c>
      <c r="AU645" s="23" t="s">
        <v>85</v>
      </c>
      <c r="AY645" s="23" t="s">
        <v>163</v>
      </c>
      <c r="BE645" s="231">
        <f>IF(N645="základní",J645,0)</f>
        <v>0</v>
      </c>
      <c r="BF645" s="231">
        <f>IF(N645="snížená",J645,0)</f>
        <v>0</v>
      </c>
      <c r="BG645" s="231">
        <f>IF(N645="zákl. přenesená",J645,0)</f>
        <v>0</v>
      </c>
      <c r="BH645" s="231">
        <f>IF(N645="sníž. přenesená",J645,0)</f>
        <v>0</v>
      </c>
      <c r="BI645" s="231">
        <f>IF(N645="nulová",J645,0)</f>
        <v>0</v>
      </c>
      <c r="BJ645" s="23" t="s">
        <v>170</v>
      </c>
      <c r="BK645" s="231">
        <f>ROUND(I645*H645,2)</f>
        <v>0</v>
      </c>
      <c r="BL645" s="23" t="s">
        <v>262</v>
      </c>
      <c r="BM645" s="23" t="s">
        <v>1147</v>
      </c>
    </row>
    <row r="646" spans="2:65" s="1" customFormat="1" ht="16.5" customHeight="1">
      <c r="B646" s="45"/>
      <c r="C646" s="220" t="s">
        <v>1148</v>
      </c>
      <c r="D646" s="220" t="s">
        <v>165</v>
      </c>
      <c r="E646" s="221" t="s">
        <v>1149</v>
      </c>
      <c r="F646" s="222" t="s">
        <v>1150</v>
      </c>
      <c r="G646" s="223" t="s">
        <v>756</v>
      </c>
      <c r="H646" s="224">
        <v>1</v>
      </c>
      <c r="I646" s="225"/>
      <c r="J646" s="226">
        <f>ROUND(I646*H646,2)</f>
        <v>0</v>
      </c>
      <c r="K646" s="222" t="s">
        <v>169</v>
      </c>
      <c r="L646" s="71"/>
      <c r="M646" s="227" t="s">
        <v>21</v>
      </c>
      <c r="N646" s="228" t="s">
        <v>48</v>
      </c>
      <c r="O646" s="46"/>
      <c r="P646" s="229">
        <f>O646*H646</f>
        <v>0</v>
      </c>
      <c r="Q646" s="229">
        <v>0</v>
      </c>
      <c r="R646" s="229">
        <f>Q646*H646</f>
        <v>0</v>
      </c>
      <c r="S646" s="229">
        <v>0.012</v>
      </c>
      <c r="T646" s="230">
        <f>S646*H646</f>
        <v>0.012</v>
      </c>
      <c r="AR646" s="23" t="s">
        <v>262</v>
      </c>
      <c r="AT646" s="23" t="s">
        <v>165</v>
      </c>
      <c r="AU646" s="23" t="s">
        <v>85</v>
      </c>
      <c r="AY646" s="23" t="s">
        <v>163</v>
      </c>
      <c r="BE646" s="231">
        <f>IF(N646="základní",J646,0)</f>
        <v>0</v>
      </c>
      <c r="BF646" s="231">
        <f>IF(N646="snížená",J646,0)</f>
        <v>0</v>
      </c>
      <c r="BG646" s="231">
        <f>IF(N646="zákl. přenesená",J646,0)</f>
        <v>0</v>
      </c>
      <c r="BH646" s="231">
        <f>IF(N646="sníž. přenesená",J646,0)</f>
        <v>0</v>
      </c>
      <c r="BI646" s="231">
        <f>IF(N646="nulová",J646,0)</f>
        <v>0</v>
      </c>
      <c r="BJ646" s="23" t="s">
        <v>170</v>
      </c>
      <c r="BK646" s="231">
        <f>ROUND(I646*H646,2)</f>
        <v>0</v>
      </c>
      <c r="BL646" s="23" t="s">
        <v>262</v>
      </c>
      <c r="BM646" s="23" t="s">
        <v>1151</v>
      </c>
    </row>
    <row r="647" spans="2:65" s="1" customFormat="1" ht="16.5" customHeight="1">
      <c r="B647" s="45"/>
      <c r="C647" s="220" t="s">
        <v>1152</v>
      </c>
      <c r="D647" s="220" t="s">
        <v>165</v>
      </c>
      <c r="E647" s="221" t="s">
        <v>1153</v>
      </c>
      <c r="F647" s="222" t="s">
        <v>1154</v>
      </c>
      <c r="G647" s="223" t="s">
        <v>756</v>
      </c>
      <c r="H647" s="224">
        <v>1</v>
      </c>
      <c r="I647" s="225"/>
      <c r="J647" s="226">
        <f>ROUND(I647*H647,2)</f>
        <v>0</v>
      </c>
      <c r="K647" s="222" t="s">
        <v>169</v>
      </c>
      <c r="L647" s="71"/>
      <c r="M647" s="227" t="s">
        <v>21</v>
      </c>
      <c r="N647" s="228" t="s">
        <v>48</v>
      </c>
      <c r="O647" s="46"/>
      <c r="P647" s="229">
        <f>O647*H647</f>
        <v>0</v>
      </c>
      <c r="Q647" s="229">
        <v>0</v>
      </c>
      <c r="R647" s="229">
        <f>Q647*H647</f>
        <v>0</v>
      </c>
      <c r="S647" s="229">
        <v>0</v>
      </c>
      <c r="T647" s="230">
        <f>S647*H647</f>
        <v>0</v>
      </c>
      <c r="AR647" s="23" t="s">
        <v>262</v>
      </c>
      <c r="AT647" s="23" t="s">
        <v>165</v>
      </c>
      <c r="AU647" s="23" t="s">
        <v>85</v>
      </c>
      <c r="AY647" s="23" t="s">
        <v>163</v>
      </c>
      <c r="BE647" s="231">
        <f>IF(N647="základní",J647,0)</f>
        <v>0</v>
      </c>
      <c r="BF647" s="231">
        <f>IF(N647="snížená",J647,0)</f>
        <v>0</v>
      </c>
      <c r="BG647" s="231">
        <f>IF(N647="zákl. přenesená",J647,0)</f>
        <v>0</v>
      </c>
      <c r="BH647" s="231">
        <f>IF(N647="sníž. přenesená",J647,0)</f>
        <v>0</v>
      </c>
      <c r="BI647" s="231">
        <f>IF(N647="nulová",J647,0)</f>
        <v>0</v>
      </c>
      <c r="BJ647" s="23" t="s">
        <v>170</v>
      </c>
      <c r="BK647" s="231">
        <f>ROUND(I647*H647,2)</f>
        <v>0</v>
      </c>
      <c r="BL647" s="23" t="s">
        <v>262</v>
      </c>
      <c r="BM647" s="23" t="s">
        <v>1155</v>
      </c>
    </row>
    <row r="648" spans="2:47" s="1" customFormat="1" ht="13.5">
      <c r="B648" s="45"/>
      <c r="C648" s="73"/>
      <c r="D648" s="232" t="s">
        <v>172</v>
      </c>
      <c r="E648" s="73"/>
      <c r="F648" s="233" t="s">
        <v>1156</v>
      </c>
      <c r="G648" s="73"/>
      <c r="H648" s="73"/>
      <c r="I648" s="190"/>
      <c r="J648" s="73"/>
      <c r="K648" s="73"/>
      <c r="L648" s="71"/>
      <c r="M648" s="234"/>
      <c r="N648" s="46"/>
      <c r="O648" s="46"/>
      <c r="P648" s="46"/>
      <c r="Q648" s="46"/>
      <c r="R648" s="46"/>
      <c r="S648" s="46"/>
      <c r="T648" s="94"/>
      <c r="AT648" s="23" t="s">
        <v>172</v>
      </c>
      <c r="AU648" s="23" t="s">
        <v>85</v>
      </c>
    </row>
    <row r="649" spans="2:65" s="1" customFormat="1" ht="16.5" customHeight="1">
      <c r="B649" s="45"/>
      <c r="C649" s="257" t="s">
        <v>1157</v>
      </c>
      <c r="D649" s="257" t="s">
        <v>221</v>
      </c>
      <c r="E649" s="258" t="s">
        <v>1158</v>
      </c>
      <c r="F649" s="259" t="s">
        <v>1159</v>
      </c>
      <c r="G649" s="260" t="s">
        <v>756</v>
      </c>
      <c r="H649" s="261">
        <v>1</v>
      </c>
      <c r="I649" s="262"/>
      <c r="J649" s="263">
        <f>ROUND(I649*H649,2)</f>
        <v>0</v>
      </c>
      <c r="K649" s="259" t="s">
        <v>169</v>
      </c>
      <c r="L649" s="264"/>
      <c r="M649" s="265" t="s">
        <v>21</v>
      </c>
      <c r="N649" s="266" t="s">
        <v>48</v>
      </c>
      <c r="O649" s="46"/>
      <c r="P649" s="229">
        <f>O649*H649</f>
        <v>0</v>
      </c>
      <c r="Q649" s="229">
        <v>0.00298</v>
      </c>
      <c r="R649" s="229">
        <f>Q649*H649</f>
        <v>0.00298</v>
      </c>
      <c r="S649" s="229">
        <v>0</v>
      </c>
      <c r="T649" s="230">
        <f>S649*H649</f>
        <v>0</v>
      </c>
      <c r="AR649" s="23" t="s">
        <v>359</v>
      </c>
      <c r="AT649" s="23" t="s">
        <v>221</v>
      </c>
      <c r="AU649" s="23" t="s">
        <v>85</v>
      </c>
      <c r="AY649" s="23" t="s">
        <v>163</v>
      </c>
      <c r="BE649" s="231">
        <f>IF(N649="základní",J649,0)</f>
        <v>0</v>
      </c>
      <c r="BF649" s="231">
        <f>IF(N649="snížená",J649,0)</f>
        <v>0</v>
      </c>
      <c r="BG649" s="231">
        <f>IF(N649="zákl. přenesená",J649,0)</f>
        <v>0</v>
      </c>
      <c r="BH649" s="231">
        <f>IF(N649="sníž. přenesená",J649,0)</f>
        <v>0</v>
      </c>
      <c r="BI649" s="231">
        <f>IF(N649="nulová",J649,0)</f>
        <v>0</v>
      </c>
      <c r="BJ649" s="23" t="s">
        <v>170</v>
      </c>
      <c r="BK649" s="231">
        <f>ROUND(I649*H649,2)</f>
        <v>0</v>
      </c>
      <c r="BL649" s="23" t="s">
        <v>262</v>
      </c>
      <c r="BM649" s="23" t="s">
        <v>1160</v>
      </c>
    </row>
    <row r="650" spans="2:65" s="1" customFormat="1" ht="16.5" customHeight="1">
      <c r="B650" s="45"/>
      <c r="C650" s="220" t="s">
        <v>1161</v>
      </c>
      <c r="D650" s="220" t="s">
        <v>165</v>
      </c>
      <c r="E650" s="221" t="s">
        <v>1162</v>
      </c>
      <c r="F650" s="222" t="s">
        <v>1163</v>
      </c>
      <c r="G650" s="223" t="s">
        <v>756</v>
      </c>
      <c r="H650" s="224">
        <v>1</v>
      </c>
      <c r="I650" s="225"/>
      <c r="J650" s="226">
        <f>ROUND(I650*H650,2)</f>
        <v>0</v>
      </c>
      <c r="K650" s="222" t="s">
        <v>169</v>
      </c>
      <c r="L650" s="71"/>
      <c r="M650" s="227" t="s">
        <v>21</v>
      </c>
      <c r="N650" s="228" t="s">
        <v>48</v>
      </c>
      <c r="O650" s="46"/>
      <c r="P650" s="229">
        <f>O650*H650</f>
        <v>0</v>
      </c>
      <c r="Q650" s="229">
        <v>0</v>
      </c>
      <c r="R650" s="229">
        <f>Q650*H650</f>
        <v>0</v>
      </c>
      <c r="S650" s="229">
        <v>0.003</v>
      </c>
      <c r="T650" s="230">
        <f>S650*H650</f>
        <v>0.003</v>
      </c>
      <c r="AR650" s="23" t="s">
        <v>262</v>
      </c>
      <c r="AT650" s="23" t="s">
        <v>165</v>
      </c>
      <c r="AU650" s="23" t="s">
        <v>85</v>
      </c>
      <c r="AY650" s="23" t="s">
        <v>163</v>
      </c>
      <c r="BE650" s="231">
        <f>IF(N650="základní",J650,0)</f>
        <v>0</v>
      </c>
      <c r="BF650" s="231">
        <f>IF(N650="snížená",J650,0)</f>
        <v>0</v>
      </c>
      <c r="BG650" s="231">
        <f>IF(N650="zákl. přenesená",J650,0)</f>
        <v>0</v>
      </c>
      <c r="BH650" s="231">
        <f>IF(N650="sníž. přenesená",J650,0)</f>
        <v>0</v>
      </c>
      <c r="BI650" s="231">
        <f>IF(N650="nulová",J650,0)</f>
        <v>0</v>
      </c>
      <c r="BJ650" s="23" t="s">
        <v>170</v>
      </c>
      <c r="BK650" s="231">
        <f>ROUND(I650*H650,2)</f>
        <v>0</v>
      </c>
      <c r="BL650" s="23" t="s">
        <v>262</v>
      </c>
      <c r="BM650" s="23" t="s">
        <v>1164</v>
      </c>
    </row>
    <row r="651" spans="2:47" s="1" customFormat="1" ht="13.5">
      <c r="B651" s="45"/>
      <c r="C651" s="73"/>
      <c r="D651" s="232" t="s">
        <v>172</v>
      </c>
      <c r="E651" s="73"/>
      <c r="F651" s="233" t="s">
        <v>1165</v>
      </c>
      <c r="G651" s="73"/>
      <c r="H651" s="73"/>
      <c r="I651" s="190"/>
      <c r="J651" s="73"/>
      <c r="K651" s="73"/>
      <c r="L651" s="71"/>
      <c r="M651" s="234"/>
      <c r="N651" s="46"/>
      <c r="O651" s="46"/>
      <c r="P651" s="46"/>
      <c r="Q651" s="46"/>
      <c r="R651" s="46"/>
      <c r="S651" s="46"/>
      <c r="T651" s="94"/>
      <c r="AT651" s="23" t="s">
        <v>172</v>
      </c>
      <c r="AU651" s="23" t="s">
        <v>85</v>
      </c>
    </row>
    <row r="652" spans="2:65" s="1" customFormat="1" ht="16.5" customHeight="1">
      <c r="B652" s="45"/>
      <c r="C652" s="220" t="s">
        <v>1166</v>
      </c>
      <c r="D652" s="220" t="s">
        <v>165</v>
      </c>
      <c r="E652" s="221" t="s">
        <v>1167</v>
      </c>
      <c r="F652" s="222" t="s">
        <v>1168</v>
      </c>
      <c r="G652" s="223" t="s">
        <v>924</v>
      </c>
      <c r="H652" s="224">
        <v>1</v>
      </c>
      <c r="I652" s="225"/>
      <c r="J652" s="226">
        <f>ROUND(I652*H652,2)</f>
        <v>0</v>
      </c>
      <c r="K652" s="222" t="s">
        <v>21</v>
      </c>
      <c r="L652" s="71"/>
      <c r="M652" s="227" t="s">
        <v>21</v>
      </c>
      <c r="N652" s="228" t="s">
        <v>48</v>
      </c>
      <c r="O652" s="46"/>
      <c r="P652" s="229">
        <f>O652*H652</f>
        <v>0</v>
      </c>
      <c r="Q652" s="229">
        <v>0</v>
      </c>
      <c r="R652" s="229">
        <f>Q652*H652</f>
        <v>0</v>
      </c>
      <c r="S652" s="229">
        <v>0</v>
      </c>
      <c r="T652" s="230">
        <f>S652*H652</f>
        <v>0</v>
      </c>
      <c r="AR652" s="23" t="s">
        <v>262</v>
      </c>
      <c r="AT652" s="23" t="s">
        <v>165</v>
      </c>
      <c r="AU652" s="23" t="s">
        <v>85</v>
      </c>
      <c r="AY652" s="23" t="s">
        <v>163</v>
      </c>
      <c r="BE652" s="231">
        <f>IF(N652="základní",J652,0)</f>
        <v>0</v>
      </c>
      <c r="BF652" s="231">
        <f>IF(N652="snížená",J652,0)</f>
        <v>0</v>
      </c>
      <c r="BG652" s="231">
        <f>IF(N652="zákl. přenesená",J652,0)</f>
        <v>0</v>
      </c>
      <c r="BH652" s="231">
        <f>IF(N652="sníž. přenesená",J652,0)</f>
        <v>0</v>
      </c>
      <c r="BI652" s="231">
        <f>IF(N652="nulová",J652,0)</f>
        <v>0</v>
      </c>
      <c r="BJ652" s="23" t="s">
        <v>170</v>
      </c>
      <c r="BK652" s="231">
        <f>ROUND(I652*H652,2)</f>
        <v>0</v>
      </c>
      <c r="BL652" s="23" t="s">
        <v>262</v>
      </c>
      <c r="BM652" s="23" t="s">
        <v>1169</v>
      </c>
    </row>
    <row r="653" spans="2:51" s="11" customFormat="1" ht="13.5">
      <c r="B653" s="235"/>
      <c r="C653" s="236"/>
      <c r="D653" s="232" t="s">
        <v>174</v>
      </c>
      <c r="E653" s="237" t="s">
        <v>21</v>
      </c>
      <c r="F653" s="238" t="s">
        <v>1170</v>
      </c>
      <c r="G653" s="236"/>
      <c r="H653" s="239">
        <v>1</v>
      </c>
      <c r="I653" s="240"/>
      <c r="J653" s="236"/>
      <c r="K653" s="236"/>
      <c r="L653" s="241"/>
      <c r="M653" s="242"/>
      <c r="N653" s="243"/>
      <c r="O653" s="243"/>
      <c r="P653" s="243"/>
      <c r="Q653" s="243"/>
      <c r="R653" s="243"/>
      <c r="S653" s="243"/>
      <c r="T653" s="244"/>
      <c r="AT653" s="245" t="s">
        <v>174</v>
      </c>
      <c r="AU653" s="245" t="s">
        <v>85</v>
      </c>
      <c r="AV653" s="11" t="s">
        <v>85</v>
      </c>
      <c r="AW653" s="11" t="s">
        <v>38</v>
      </c>
      <c r="AX653" s="11" t="s">
        <v>75</v>
      </c>
      <c r="AY653" s="245" t="s">
        <v>163</v>
      </c>
    </row>
    <row r="654" spans="2:51" s="12" customFormat="1" ht="13.5">
      <c r="B654" s="246"/>
      <c r="C654" s="247"/>
      <c r="D654" s="232" t="s">
        <v>174</v>
      </c>
      <c r="E654" s="248" t="s">
        <v>21</v>
      </c>
      <c r="F654" s="249" t="s">
        <v>194</v>
      </c>
      <c r="G654" s="247"/>
      <c r="H654" s="250">
        <v>1</v>
      </c>
      <c r="I654" s="251"/>
      <c r="J654" s="247"/>
      <c r="K654" s="247"/>
      <c r="L654" s="252"/>
      <c r="M654" s="253"/>
      <c r="N654" s="254"/>
      <c r="O654" s="254"/>
      <c r="P654" s="254"/>
      <c r="Q654" s="254"/>
      <c r="R654" s="254"/>
      <c r="S654" s="254"/>
      <c r="T654" s="255"/>
      <c r="AT654" s="256" t="s">
        <v>174</v>
      </c>
      <c r="AU654" s="256" t="s">
        <v>85</v>
      </c>
      <c r="AV654" s="12" t="s">
        <v>170</v>
      </c>
      <c r="AW654" s="12" t="s">
        <v>38</v>
      </c>
      <c r="AX654" s="12" t="s">
        <v>83</v>
      </c>
      <c r="AY654" s="256" t="s">
        <v>163</v>
      </c>
    </row>
    <row r="655" spans="2:65" s="1" customFormat="1" ht="16.5" customHeight="1">
      <c r="B655" s="45"/>
      <c r="C655" s="257" t="s">
        <v>1171</v>
      </c>
      <c r="D655" s="257" t="s">
        <v>221</v>
      </c>
      <c r="E655" s="258" t="s">
        <v>1172</v>
      </c>
      <c r="F655" s="259" t="s">
        <v>1173</v>
      </c>
      <c r="G655" s="260" t="s">
        <v>756</v>
      </c>
      <c r="H655" s="261">
        <v>3</v>
      </c>
      <c r="I655" s="262"/>
      <c r="J655" s="263">
        <f>ROUND(I655*H655,2)</f>
        <v>0</v>
      </c>
      <c r="K655" s="259" t="s">
        <v>21</v>
      </c>
      <c r="L655" s="264"/>
      <c r="M655" s="265" t="s">
        <v>21</v>
      </c>
      <c r="N655" s="266" t="s">
        <v>48</v>
      </c>
      <c r="O655" s="46"/>
      <c r="P655" s="229">
        <f>O655*H655</f>
        <v>0</v>
      </c>
      <c r="Q655" s="229">
        <v>0.0059</v>
      </c>
      <c r="R655" s="229">
        <f>Q655*H655</f>
        <v>0.0177</v>
      </c>
      <c r="S655" s="229">
        <v>0</v>
      </c>
      <c r="T655" s="230">
        <f>S655*H655</f>
        <v>0</v>
      </c>
      <c r="AR655" s="23" t="s">
        <v>359</v>
      </c>
      <c r="AT655" s="23" t="s">
        <v>221</v>
      </c>
      <c r="AU655" s="23" t="s">
        <v>85</v>
      </c>
      <c r="AY655" s="23" t="s">
        <v>163</v>
      </c>
      <c r="BE655" s="231">
        <f>IF(N655="základní",J655,0)</f>
        <v>0</v>
      </c>
      <c r="BF655" s="231">
        <f>IF(N655="snížená",J655,0)</f>
        <v>0</v>
      </c>
      <c r="BG655" s="231">
        <f>IF(N655="zákl. přenesená",J655,0)</f>
        <v>0</v>
      </c>
      <c r="BH655" s="231">
        <f>IF(N655="sníž. přenesená",J655,0)</f>
        <v>0</v>
      </c>
      <c r="BI655" s="231">
        <f>IF(N655="nulová",J655,0)</f>
        <v>0</v>
      </c>
      <c r="BJ655" s="23" t="s">
        <v>170</v>
      </c>
      <c r="BK655" s="231">
        <f>ROUND(I655*H655,2)</f>
        <v>0</v>
      </c>
      <c r="BL655" s="23" t="s">
        <v>262</v>
      </c>
      <c r="BM655" s="23" t="s">
        <v>1174</v>
      </c>
    </row>
    <row r="656" spans="2:65" s="1" customFormat="1" ht="16.5" customHeight="1">
      <c r="B656" s="45"/>
      <c r="C656" s="257" t="s">
        <v>1175</v>
      </c>
      <c r="D656" s="257" t="s">
        <v>221</v>
      </c>
      <c r="E656" s="258" t="s">
        <v>1176</v>
      </c>
      <c r="F656" s="259" t="s">
        <v>1177</v>
      </c>
      <c r="G656" s="260" t="s">
        <v>756</v>
      </c>
      <c r="H656" s="261">
        <v>15</v>
      </c>
      <c r="I656" s="262"/>
      <c r="J656" s="263">
        <f>ROUND(I656*H656,2)</f>
        <v>0</v>
      </c>
      <c r="K656" s="259" t="s">
        <v>21</v>
      </c>
      <c r="L656" s="264"/>
      <c r="M656" s="265" t="s">
        <v>21</v>
      </c>
      <c r="N656" s="266" t="s">
        <v>48</v>
      </c>
      <c r="O656" s="46"/>
      <c r="P656" s="229">
        <f>O656*H656</f>
        <v>0</v>
      </c>
      <c r="Q656" s="229">
        <v>0.0059</v>
      </c>
      <c r="R656" s="229">
        <f>Q656*H656</f>
        <v>0.0885</v>
      </c>
      <c r="S656" s="229">
        <v>0</v>
      </c>
      <c r="T656" s="230">
        <f>S656*H656</f>
        <v>0</v>
      </c>
      <c r="AR656" s="23" t="s">
        <v>359</v>
      </c>
      <c r="AT656" s="23" t="s">
        <v>221</v>
      </c>
      <c r="AU656" s="23" t="s">
        <v>85</v>
      </c>
      <c r="AY656" s="23" t="s">
        <v>163</v>
      </c>
      <c r="BE656" s="231">
        <f>IF(N656="základní",J656,0)</f>
        <v>0</v>
      </c>
      <c r="BF656" s="231">
        <f>IF(N656="snížená",J656,0)</f>
        <v>0</v>
      </c>
      <c r="BG656" s="231">
        <f>IF(N656="zákl. přenesená",J656,0)</f>
        <v>0</v>
      </c>
      <c r="BH656" s="231">
        <f>IF(N656="sníž. přenesená",J656,0)</f>
        <v>0</v>
      </c>
      <c r="BI656" s="231">
        <f>IF(N656="nulová",J656,0)</f>
        <v>0</v>
      </c>
      <c r="BJ656" s="23" t="s">
        <v>170</v>
      </c>
      <c r="BK656" s="231">
        <f>ROUND(I656*H656,2)</f>
        <v>0</v>
      </c>
      <c r="BL656" s="23" t="s">
        <v>262</v>
      </c>
      <c r="BM656" s="23" t="s">
        <v>1178</v>
      </c>
    </row>
    <row r="657" spans="2:65" s="1" customFormat="1" ht="25.5" customHeight="1">
      <c r="B657" s="45"/>
      <c r="C657" s="220" t="s">
        <v>1179</v>
      </c>
      <c r="D657" s="220" t="s">
        <v>165</v>
      </c>
      <c r="E657" s="221" t="s">
        <v>1180</v>
      </c>
      <c r="F657" s="222" t="s">
        <v>1181</v>
      </c>
      <c r="G657" s="223" t="s">
        <v>224</v>
      </c>
      <c r="H657" s="224">
        <v>278</v>
      </c>
      <c r="I657" s="225"/>
      <c r="J657" s="226">
        <f>ROUND(I657*H657,2)</f>
        <v>0</v>
      </c>
      <c r="K657" s="222" t="s">
        <v>169</v>
      </c>
      <c r="L657" s="71"/>
      <c r="M657" s="227" t="s">
        <v>21</v>
      </c>
      <c r="N657" s="228" t="s">
        <v>48</v>
      </c>
      <c r="O657" s="46"/>
      <c r="P657" s="229">
        <f>O657*H657</f>
        <v>0</v>
      </c>
      <c r="Q657" s="229">
        <v>0</v>
      </c>
      <c r="R657" s="229">
        <f>Q657*H657</f>
        <v>0</v>
      </c>
      <c r="S657" s="229">
        <v>0.001</v>
      </c>
      <c r="T657" s="230">
        <f>S657*H657</f>
        <v>0.278</v>
      </c>
      <c r="AR657" s="23" t="s">
        <v>262</v>
      </c>
      <c r="AT657" s="23" t="s">
        <v>165</v>
      </c>
      <c r="AU657" s="23" t="s">
        <v>85</v>
      </c>
      <c r="AY657" s="23" t="s">
        <v>163</v>
      </c>
      <c r="BE657" s="231">
        <f>IF(N657="základní",J657,0)</f>
        <v>0</v>
      </c>
      <c r="BF657" s="231">
        <f>IF(N657="snížená",J657,0)</f>
        <v>0</v>
      </c>
      <c r="BG657" s="231">
        <f>IF(N657="zákl. přenesená",J657,0)</f>
        <v>0</v>
      </c>
      <c r="BH657" s="231">
        <f>IF(N657="sníž. přenesená",J657,0)</f>
        <v>0</v>
      </c>
      <c r="BI657" s="231">
        <f>IF(N657="nulová",J657,0)</f>
        <v>0</v>
      </c>
      <c r="BJ657" s="23" t="s">
        <v>170</v>
      </c>
      <c r="BK657" s="231">
        <f>ROUND(I657*H657,2)</f>
        <v>0</v>
      </c>
      <c r="BL657" s="23" t="s">
        <v>262</v>
      </c>
      <c r="BM657" s="23" t="s">
        <v>1182</v>
      </c>
    </row>
    <row r="658" spans="2:47" s="1" customFormat="1" ht="13.5">
      <c r="B658" s="45"/>
      <c r="C658" s="73"/>
      <c r="D658" s="232" t="s">
        <v>172</v>
      </c>
      <c r="E658" s="73"/>
      <c r="F658" s="233" t="s">
        <v>1183</v>
      </c>
      <c r="G658" s="73"/>
      <c r="H658" s="73"/>
      <c r="I658" s="190"/>
      <c r="J658" s="73"/>
      <c r="K658" s="73"/>
      <c r="L658" s="71"/>
      <c r="M658" s="234"/>
      <c r="N658" s="46"/>
      <c r="O658" s="46"/>
      <c r="P658" s="46"/>
      <c r="Q658" s="46"/>
      <c r="R658" s="46"/>
      <c r="S658" s="46"/>
      <c r="T658" s="94"/>
      <c r="AT658" s="23" t="s">
        <v>172</v>
      </c>
      <c r="AU658" s="23" t="s">
        <v>85</v>
      </c>
    </row>
    <row r="659" spans="2:51" s="11" customFormat="1" ht="13.5">
      <c r="B659" s="235"/>
      <c r="C659" s="236"/>
      <c r="D659" s="232" t="s">
        <v>174</v>
      </c>
      <c r="E659" s="237" t="s">
        <v>21</v>
      </c>
      <c r="F659" s="238" t="s">
        <v>1184</v>
      </c>
      <c r="G659" s="236"/>
      <c r="H659" s="239">
        <v>268</v>
      </c>
      <c r="I659" s="240"/>
      <c r="J659" s="236"/>
      <c r="K659" s="236"/>
      <c r="L659" s="241"/>
      <c r="M659" s="242"/>
      <c r="N659" s="243"/>
      <c r="O659" s="243"/>
      <c r="P659" s="243"/>
      <c r="Q659" s="243"/>
      <c r="R659" s="243"/>
      <c r="S659" s="243"/>
      <c r="T659" s="244"/>
      <c r="AT659" s="245" t="s">
        <v>174</v>
      </c>
      <c r="AU659" s="245" t="s">
        <v>85</v>
      </c>
      <c r="AV659" s="11" t="s">
        <v>85</v>
      </c>
      <c r="AW659" s="11" t="s">
        <v>38</v>
      </c>
      <c r="AX659" s="11" t="s">
        <v>75</v>
      </c>
      <c r="AY659" s="245" t="s">
        <v>163</v>
      </c>
    </row>
    <row r="660" spans="2:51" s="11" customFormat="1" ht="13.5">
      <c r="B660" s="235"/>
      <c r="C660" s="236"/>
      <c r="D660" s="232" t="s">
        <v>174</v>
      </c>
      <c r="E660" s="237" t="s">
        <v>21</v>
      </c>
      <c r="F660" s="238" t="s">
        <v>1185</v>
      </c>
      <c r="G660" s="236"/>
      <c r="H660" s="239">
        <v>5</v>
      </c>
      <c r="I660" s="240"/>
      <c r="J660" s="236"/>
      <c r="K660" s="236"/>
      <c r="L660" s="241"/>
      <c r="M660" s="242"/>
      <c r="N660" s="243"/>
      <c r="O660" s="243"/>
      <c r="P660" s="243"/>
      <c r="Q660" s="243"/>
      <c r="R660" s="243"/>
      <c r="S660" s="243"/>
      <c r="T660" s="244"/>
      <c r="AT660" s="245" t="s">
        <v>174</v>
      </c>
      <c r="AU660" s="245" t="s">
        <v>85</v>
      </c>
      <c r="AV660" s="11" t="s">
        <v>85</v>
      </c>
      <c r="AW660" s="11" t="s">
        <v>38</v>
      </c>
      <c r="AX660" s="11" t="s">
        <v>75</v>
      </c>
      <c r="AY660" s="245" t="s">
        <v>163</v>
      </c>
    </row>
    <row r="661" spans="2:51" s="11" customFormat="1" ht="13.5">
      <c r="B661" s="235"/>
      <c r="C661" s="236"/>
      <c r="D661" s="232" t="s">
        <v>174</v>
      </c>
      <c r="E661" s="237" t="s">
        <v>21</v>
      </c>
      <c r="F661" s="238" t="s">
        <v>1186</v>
      </c>
      <c r="G661" s="236"/>
      <c r="H661" s="239">
        <v>5</v>
      </c>
      <c r="I661" s="240"/>
      <c r="J661" s="236"/>
      <c r="K661" s="236"/>
      <c r="L661" s="241"/>
      <c r="M661" s="242"/>
      <c r="N661" s="243"/>
      <c r="O661" s="243"/>
      <c r="P661" s="243"/>
      <c r="Q661" s="243"/>
      <c r="R661" s="243"/>
      <c r="S661" s="243"/>
      <c r="T661" s="244"/>
      <c r="AT661" s="245" t="s">
        <v>174</v>
      </c>
      <c r="AU661" s="245" t="s">
        <v>85</v>
      </c>
      <c r="AV661" s="11" t="s">
        <v>85</v>
      </c>
      <c r="AW661" s="11" t="s">
        <v>38</v>
      </c>
      <c r="AX661" s="11" t="s">
        <v>75</v>
      </c>
      <c r="AY661" s="245" t="s">
        <v>163</v>
      </c>
    </row>
    <row r="662" spans="2:51" s="12" customFormat="1" ht="13.5">
      <c r="B662" s="246"/>
      <c r="C662" s="247"/>
      <c r="D662" s="232" t="s">
        <v>174</v>
      </c>
      <c r="E662" s="248" t="s">
        <v>21</v>
      </c>
      <c r="F662" s="249" t="s">
        <v>194</v>
      </c>
      <c r="G662" s="247"/>
      <c r="H662" s="250">
        <v>278</v>
      </c>
      <c r="I662" s="251"/>
      <c r="J662" s="247"/>
      <c r="K662" s="247"/>
      <c r="L662" s="252"/>
      <c r="M662" s="253"/>
      <c r="N662" s="254"/>
      <c r="O662" s="254"/>
      <c r="P662" s="254"/>
      <c r="Q662" s="254"/>
      <c r="R662" s="254"/>
      <c r="S662" s="254"/>
      <c r="T662" s="255"/>
      <c r="AT662" s="256" t="s">
        <v>174</v>
      </c>
      <c r="AU662" s="256" t="s">
        <v>85</v>
      </c>
      <c r="AV662" s="12" t="s">
        <v>170</v>
      </c>
      <c r="AW662" s="12" t="s">
        <v>38</v>
      </c>
      <c r="AX662" s="12" t="s">
        <v>83</v>
      </c>
      <c r="AY662" s="256" t="s">
        <v>163</v>
      </c>
    </row>
    <row r="663" spans="2:65" s="1" customFormat="1" ht="38.25" customHeight="1">
      <c r="B663" s="45"/>
      <c r="C663" s="220" t="s">
        <v>1187</v>
      </c>
      <c r="D663" s="220" t="s">
        <v>165</v>
      </c>
      <c r="E663" s="221" t="s">
        <v>1188</v>
      </c>
      <c r="F663" s="222" t="s">
        <v>1189</v>
      </c>
      <c r="G663" s="223" t="s">
        <v>253</v>
      </c>
      <c r="H663" s="224">
        <v>0.195</v>
      </c>
      <c r="I663" s="225"/>
      <c r="J663" s="226">
        <f>ROUND(I663*H663,2)</f>
        <v>0</v>
      </c>
      <c r="K663" s="222" t="s">
        <v>169</v>
      </c>
      <c r="L663" s="71"/>
      <c r="M663" s="227" t="s">
        <v>21</v>
      </c>
      <c r="N663" s="228" t="s">
        <v>48</v>
      </c>
      <c r="O663" s="46"/>
      <c r="P663" s="229">
        <f>O663*H663</f>
        <v>0</v>
      </c>
      <c r="Q663" s="229">
        <v>0</v>
      </c>
      <c r="R663" s="229">
        <f>Q663*H663</f>
        <v>0</v>
      </c>
      <c r="S663" s="229">
        <v>0</v>
      </c>
      <c r="T663" s="230">
        <f>S663*H663</f>
        <v>0</v>
      </c>
      <c r="AR663" s="23" t="s">
        <v>262</v>
      </c>
      <c r="AT663" s="23" t="s">
        <v>165</v>
      </c>
      <c r="AU663" s="23" t="s">
        <v>85</v>
      </c>
      <c r="AY663" s="23" t="s">
        <v>163</v>
      </c>
      <c r="BE663" s="231">
        <f>IF(N663="základní",J663,0)</f>
        <v>0</v>
      </c>
      <c r="BF663" s="231">
        <f>IF(N663="snížená",J663,0)</f>
        <v>0</v>
      </c>
      <c r="BG663" s="231">
        <f>IF(N663="zákl. přenesená",J663,0)</f>
        <v>0</v>
      </c>
      <c r="BH663" s="231">
        <f>IF(N663="sníž. přenesená",J663,0)</f>
        <v>0</v>
      </c>
      <c r="BI663" s="231">
        <f>IF(N663="nulová",J663,0)</f>
        <v>0</v>
      </c>
      <c r="BJ663" s="23" t="s">
        <v>170</v>
      </c>
      <c r="BK663" s="231">
        <f>ROUND(I663*H663,2)</f>
        <v>0</v>
      </c>
      <c r="BL663" s="23" t="s">
        <v>262</v>
      </c>
      <c r="BM663" s="23" t="s">
        <v>1190</v>
      </c>
    </row>
    <row r="664" spans="2:47" s="1" customFormat="1" ht="13.5">
      <c r="B664" s="45"/>
      <c r="C664" s="73"/>
      <c r="D664" s="232" t="s">
        <v>172</v>
      </c>
      <c r="E664" s="73"/>
      <c r="F664" s="233" t="s">
        <v>1191</v>
      </c>
      <c r="G664" s="73"/>
      <c r="H664" s="73"/>
      <c r="I664" s="190"/>
      <c r="J664" s="73"/>
      <c r="K664" s="73"/>
      <c r="L664" s="71"/>
      <c r="M664" s="234"/>
      <c r="N664" s="46"/>
      <c r="O664" s="46"/>
      <c r="P664" s="46"/>
      <c r="Q664" s="46"/>
      <c r="R664" s="46"/>
      <c r="S664" s="46"/>
      <c r="T664" s="94"/>
      <c r="AT664" s="23" t="s">
        <v>172</v>
      </c>
      <c r="AU664" s="23" t="s">
        <v>85</v>
      </c>
    </row>
    <row r="665" spans="2:63" s="10" customFormat="1" ht="29.85" customHeight="1">
      <c r="B665" s="204"/>
      <c r="C665" s="205"/>
      <c r="D665" s="206" t="s">
        <v>74</v>
      </c>
      <c r="E665" s="218" t="s">
        <v>1192</v>
      </c>
      <c r="F665" s="218" t="s">
        <v>1193</v>
      </c>
      <c r="G665" s="205"/>
      <c r="H665" s="205"/>
      <c r="I665" s="208"/>
      <c r="J665" s="219">
        <f>BK665</f>
        <v>0</v>
      </c>
      <c r="K665" s="205"/>
      <c r="L665" s="210"/>
      <c r="M665" s="211"/>
      <c r="N665" s="212"/>
      <c r="O665" s="212"/>
      <c r="P665" s="213">
        <f>SUM(P666:P675)</f>
        <v>0</v>
      </c>
      <c r="Q665" s="212"/>
      <c r="R665" s="213">
        <f>SUM(R666:R675)</f>
        <v>0.707355</v>
      </c>
      <c r="S665" s="212"/>
      <c r="T665" s="214">
        <f>SUM(T666:T675)</f>
        <v>0</v>
      </c>
      <c r="AR665" s="215" t="s">
        <v>85</v>
      </c>
      <c r="AT665" s="216" t="s">
        <v>74</v>
      </c>
      <c r="AU665" s="216" t="s">
        <v>83</v>
      </c>
      <c r="AY665" s="215" t="s">
        <v>163</v>
      </c>
      <c r="BK665" s="217">
        <f>SUM(BK666:BK675)</f>
        <v>0</v>
      </c>
    </row>
    <row r="666" spans="2:65" s="1" customFormat="1" ht="25.5" customHeight="1">
      <c r="B666" s="45"/>
      <c r="C666" s="220" t="s">
        <v>1194</v>
      </c>
      <c r="D666" s="220" t="s">
        <v>165</v>
      </c>
      <c r="E666" s="221" t="s">
        <v>1195</v>
      </c>
      <c r="F666" s="222" t="s">
        <v>1196</v>
      </c>
      <c r="G666" s="223" t="s">
        <v>168</v>
      </c>
      <c r="H666" s="224">
        <v>4.95</v>
      </c>
      <c r="I666" s="225"/>
      <c r="J666" s="226">
        <f>ROUND(I666*H666,2)</f>
        <v>0</v>
      </c>
      <c r="K666" s="222" t="s">
        <v>169</v>
      </c>
      <c r="L666" s="71"/>
      <c r="M666" s="227" t="s">
        <v>21</v>
      </c>
      <c r="N666" s="228" t="s">
        <v>48</v>
      </c>
      <c r="O666" s="46"/>
      <c r="P666" s="229">
        <f>O666*H666</f>
        <v>0</v>
      </c>
      <c r="Q666" s="229">
        <v>0.0039</v>
      </c>
      <c r="R666" s="229">
        <f>Q666*H666</f>
        <v>0.019305</v>
      </c>
      <c r="S666" s="229">
        <v>0</v>
      </c>
      <c r="T666" s="230">
        <f>S666*H666</f>
        <v>0</v>
      </c>
      <c r="AR666" s="23" t="s">
        <v>262</v>
      </c>
      <c r="AT666" s="23" t="s">
        <v>165</v>
      </c>
      <c r="AU666" s="23" t="s">
        <v>85</v>
      </c>
      <c r="AY666" s="23" t="s">
        <v>163</v>
      </c>
      <c r="BE666" s="231">
        <f>IF(N666="základní",J666,0)</f>
        <v>0</v>
      </c>
      <c r="BF666" s="231">
        <f>IF(N666="snížená",J666,0)</f>
        <v>0</v>
      </c>
      <c r="BG666" s="231">
        <f>IF(N666="zákl. přenesená",J666,0)</f>
        <v>0</v>
      </c>
      <c r="BH666" s="231">
        <f>IF(N666="sníž. přenesená",J666,0)</f>
        <v>0</v>
      </c>
      <c r="BI666" s="231">
        <f>IF(N666="nulová",J666,0)</f>
        <v>0</v>
      </c>
      <c r="BJ666" s="23" t="s">
        <v>170</v>
      </c>
      <c r="BK666" s="231">
        <f>ROUND(I666*H666,2)</f>
        <v>0</v>
      </c>
      <c r="BL666" s="23" t="s">
        <v>262</v>
      </c>
      <c r="BM666" s="23" t="s">
        <v>1197</v>
      </c>
    </row>
    <row r="667" spans="2:51" s="11" customFormat="1" ht="13.5">
      <c r="B667" s="235"/>
      <c r="C667" s="236"/>
      <c r="D667" s="232" t="s">
        <v>174</v>
      </c>
      <c r="E667" s="237" t="s">
        <v>21</v>
      </c>
      <c r="F667" s="238" t="s">
        <v>1198</v>
      </c>
      <c r="G667" s="236"/>
      <c r="H667" s="239">
        <v>2.25</v>
      </c>
      <c r="I667" s="240"/>
      <c r="J667" s="236"/>
      <c r="K667" s="236"/>
      <c r="L667" s="241"/>
      <c r="M667" s="242"/>
      <c r="N667" s="243"/>
      <c r="O667" s="243"/>
      <c r="P667" s="243"/>
      <c r="Q667" s="243"/>
      <c r="R667" s="243"/>
      <c r="S667" s="243"/>
      <c r="T667" s="244"/>
      <c r="AT667" s="245" t="s">
        <v>174</v>
      </c>
      <c r="AU667" s="245" t="s">
        <v>85</v>
      </c>
      <c r="AV667" s="11" t="s">
        <v>85</v>
      </c>
      <c r="AW667" s="11" t="s">
        <v>38</v>
      </c>
      <c r="AX667" s="11" t="s">
        <v>75</v>
      </c>
      <c r="AY667" s="245" t="s">
        <v>163</v>
      </c>
    </row>
    <row r="668" spans="2:51" s="11" customFormat="1" ht="13.5">
      <c r="B668" s="235"/>
      <c r="C668" s="236"/>
      <c r="D668" s="232" t="s">
        <v>174</v>
      </c>
      <c r="E668" s="237" t="s">
        <v>21</v>
      </c>
      <c r="F668" s="238" t="s">
        <v>1199</v>
      </c>
      <c r="G668" s="236"/>
      <c r="H668" s="239">
        <v>2.7</v>
      </c>
      <c r="I668" s="240"/>
      <c r="J668" s="236"/>
      <c r="K668" s="236"/>
      <c r="L668" s="241"/>
      <c r="M668" s="242"/>
      <c r="N668" s="243"/>
      <c r="O668" s="243"/>
      <c r="P668" s="243"/>
      <c r="Q668" s="243"/>
      <c r="R668" s="243"/>
      <c r="S668" s="243"/>
      <c r="T668" s="244"/>
      <c r="AT668" s="245" t="s">
        <v>174</v>
      </c>
      <c r="AU668" s="245" t="s">
        <v>85</v>
      </c>
      <c r="AV668" s="11" t="s">
        <v>85</v>
      </c>
      <c r="AW668" s="11" t="s">
        <v>38</v>
      </c>
      <c r="AX668" s="11" t="s">
        <v>75</v>
      </c>
      <c r="AY668" s="245" t="s">
        <v>163</v>
      </c>
    </row>
    <row r="669" spans="2:51" s="12" customFormat="1" ht="13.5">
      <c r="B669" s="246"/>
      <c r="C669" s="247"/>
      <c r="D669" s="232" t="s">
        <v>174</v>
      </c>
      <c r="E669" s="248" t="s">
        <v>21</v>
      </c>
      <c r="F669" s="249" t="s">
        <v>194</v>
      </c>
      <c r="G669" s="247"/>
      <c r="H669" s="250">
        <v>4.95</v>
      </c>
      <c r="I669" s="251"/>
      <c r="J669" s="247"/>
      <c r="K669" s="247"/>
      <c r="L669" s="252"/>
      <c r="M669" s="253"/>
      <c r="N669" s="254"/>
      <c r="O669" s="254"/>
      <c r="P669" s="254"/>
      <c r="Q669" s="254"/>
      <c r="R669" s="254"/>
      <c r="S669" s="254"/>
      <c r="T669" s="255"/>
      <c r="AT669" s="256" t="s">
        <v>174</v>
      </c>
      <c r="AU669" s="256" t="s">
        <v>85</v>
      </c>
      <c r="AV669" s="12" t="s">
        <v>170</v>
      </c>
      <c r="AW669" s="12" t="s">
        <v>38</v>
      </c>
      <c r="AX669" s="12" t="s">
        <v>83</v>
      </c>
      <c r="AY669" s="256" t="s">
        <v>163</v>
      </c>
    </row>
    <row r="670" spans="2:65" s="1" customFormat="1" ht="16.5" customHeight="1">
      <c r="B670" s="45"/>
      <c r="C670" s="257" t="s">
        <v>1200</v>
      </c>
      <c r="D670" s="257" t="s">
        <v>221</v>
      </c>
      <c r="E670" s="258" t="s">
        <v>1201</v>
      </c>
      <c r="F670" s="259" t="s">
        <v>1202</v>
      </c>
      <c r="G670" s="260" t="s">
        <v>168</v>
      </c>
      <c r="H670" s="261">
        <v>2.475</v>
      </c>
      <c r="I670" s="262"/>
      <c r="J670" s="263">
        <f>ROUND(I670*H670,2)</f>
        <v>0</v>
      </c>
      <c r="K670" s="259" t="s">
        <v>21</v>
      </c>
      <c r="L670" s="264"/>
      <c r="M670" s="265" t="s">
        <v>21</v>
      </c>
      <c r="N670" s="266" t="s">
        <v>48</v>
      </c>
      <c r="O670" s="46"/>
      <c r="P670" s="229">
        <f>O670*H670</f>
        <v>0</v>
      </c>
      <c r="Q670" s="229">
        <v>0.086</v>
      </c>
      <c r="R670" s="229">
        <f>Q670*H670</f>
        <v>0.21284999999999998</v>
      </c>
      <c r="S670" s="229">
        <v>0</v>
      </c>
      <c r="T670" s="230">
        <f>S670*H670</f>
        <v>0</v>
      </c>
      <c r="AR670" s="23" t="s">
        <v>359</v>
      </c>
      <c r="AT670" s="23" t="s">
        <v>221</v>
      </c>
      <c r="AU670" s="23" t="s">
        <v>85</v>
      </c>
      <c r="AY670" s="23" t="s">
        <v>163</v>
      </c>
      <c r="BE670" s="231">
        <f>IF(N670="základní",J670,0)</f>
        <v>0</v>
      </c>
      <c r="BF670" s="231">
        <f>IF(N670="snížená",J670,0)</f>
        <v>0</v>
      </c>
      <c r="BG670" s="231">
        <f>IF(N670="zákl. přenesená",J670,0)</f>
        <v>0</v>
      </c>
      <c r="BH670" s="231">
        <f>IF(N670="sníž. přenesená",J670,0)</f>
        <v>0</v>
      </c>
      <c r="BI670" s="231">
        <f>IF(N670="nulová",J670,0)</f>
        <v>0</v>
      </c>
      <c r="BJ670" s="23" t="s">
        <v>170</v>
      </c>
      <c r="BK670" s="231">
        <f>ROUND(I670*H670,2)</f>
        <v>0</v>
      </c>
      <c r="BL670" s="23" t="s">
        <v>262</v>
      </c>
      <c r="BM670" s="23" t="s">
        <v>1203</v>
      </c>
    </row>
    <row r="671" spans="2:51" s="11" customFormat="1" ht="13.5">
      <c r="B671" s="235"/>
      <c r="C671" s="236"/>
      <c r="D671" s="232" t="s">
        <v>174</v>
      </c>
      <c r="E671" s="237" t="s">
        <v>21</v>
      </c>
      <c r="F671" s="238" t="s">
        <v>1204</v>
      </c>
      <c r="G671" s="236"/>
      <c r="H671" s="239">
        <v>2.475</v>
      </c>
      <c r="I671" s="240"/>
      <c r="J671" s="236"/>
      <c r="K671" s="236"/>
      <c r="L671" s="241"/>
      <c r="M671" s="242"/>
      <c r="N671" s="243"/>
      <c r="O671" s="243"/>
      <c r="P671" s="243"/>
      <c r="Q671" s="243"/>
      <c r="R671" s="243"/>
      <c r="S671" s="243"/>
      <c r="T671" s="244"/>
      <c r="AT671" s="245" t="s">
        <v>174</v>
      </c>
      <c r="AU671" s="245" t="s">
        <v>85</v>
      </c>
      <c r="AV671" s="11" t="s">
        <v>85</v>
      </c>
      <c r="AW671" s="11" t="s">
        <v>38</v>
      </c>
      <c r="AX671" s="11" t="s">
        <v>83</v>
      </c>
      <c r="AY671" s="245" t="s">
        <v>163</v>
      </c>
    </row>
    <row r="672" spans="2:65" s="1" customFormat="1" ht="25.5" customHeight="1">
      <c r="B672" s="45"/>
      <c r="C672" s="257" t="s">
        <v>1205</v>
      </c>
      <c r="D672" s="257" t="s">
        <v>221</v>
      </c>
      <c r="E672" s="258" t="s">
        <v>1206</v>
      </c>
      <c r="F672" s="259" t="s">
        <v>1207</v>
      </c>
      <c r="G672" s="260" t="s">
        <v>183</v>
      </c>
      <c r="H672" s="261">
        <v>9.9</v>
      </c>
      <c r="I672" s="262"/>
      <c r="J672" s="263">
        <f>ROUND(I672*H672,2)</f>
        <v>0</v>
      </c>
      <c r="K672" s="259" t="s">
        <v>21</v>
      </c>
      <c r="L672" s="264"/>
      <c r="M672" s="265" t="s">
        <v>21</v>
      </c>
      <c r="N672" s="266" t="s">
        <v>48</v>
      </c>
      <c r="O672" s="46"/>
      <c r="P672" s="229">
        <f>O672*H672</f>
        <v>0</v>
      </c>
      <c r="Q672" s="229">
        <v>0.048</v>
      </c>
      <c r="R672" s="229">
        <f>Q672*H672</f>
        <v>0.4752</v>
      </c>
      <c r="S672" s="229">
        <v>0</v>
      </c>
      <c r="T672" s="230">
        <f>S672*H672</f>
        <v>0</v>
      </c>
      <c r="AR672" s="23" t="s">
        <v>359</v>
      </c>
      <c r="AT672" s="23" t="s">
        <v>221</v>
      </c>
      <c r="AU672" s="23" t="s">
        <v>85</v>
      </c>
      <c r="AY672" s="23" t="s">
        <v>163</v>
      </c>
      <c r="BE672" s="231">
        <f>IF(N672="základní",J672,0)</f>
        <v>0</v>
      </c>
      <c r="BF672" s="231">
        <f>IF(N672="snížená",J672,0)</f>
        <v>0</v>
      </c>
      <c r="BG672" s="231">
        <f>IF(N672="zákl. přenesená",J672,0)</f>
        <v>0</v>
      </c>
      <c r="BH672" s="231">
        <f>IF(N672="sníž. přenesená",J672,0)</f>
        <v>0</v>
      </c>
      <c r="BI672" s="231">
        <f>IF(N672="nulová",J672,0)</f>
        <v>0</v>
      </c>
      <c r="BJ672" s="23" t="s">
        <v>170</v>
      </c>
      <c r="BK672" s="231">
        <f>ROUND(I672*H672,2)</f>
        <v>0</v>
      </c>
      <c r="BL672" s="23" t="s">
        <v>262</v>
      </c>
      <c r="BM672" s="23" t="s">
        <v>1208</v>
      </c>
    </row>
    <row r="673" spans="2:51" s="11" customFormat="1" ht="13.5">
      <c r="B673" s="235"/>
      <c r="C673" s="236"/>
      <c r="D673" s="232" t="s">
        <v>174</v>
      </c>
      <c r="E673" s="237" t="s">
        <v>21</v>
      </c>
      <c r="F673" s="238" t="s">
        <v>1209</v>
      </c>
      <c r="G673" s="236"/>
      <c r="H673" s="239">
        <v>9.9</v>
      </c>
      <c r="I673" s="240"/>
      <c r="J673" s="236"/>
      <c r="K673" s="236"/>
      <c r="L673" s="241"/>
      <c r="M673" s="242"/>
      <c r="N673" s="243"/>
      <c r="O673" s="243"/>
      <c r="P673" s="243"/>
      <c r="Q673" s="243"/>
      <c r="R673" s="243"/>
      <c r="S673" s="243"/>
      <c r="T673" s="244"/>
      <c r="AT673" s="245" t="s">
        <v>174</v>
      </c>
      <c r="AU673" s="245" t="s">
        <v>85</v>
      </c>
      <c r="AV673" s="11" t="s">
        <v>85</v>
      </c>
      <c r="AW673" s="11" t="s">
        <v>38</v>
      </c>
      <c r="AX673" s="11" t="s">
        <v>83</v>
      </c>
      <c r="AY673" s="245" t="s">
        <v>163</v>
      </c>
    </row>
    <row r="674" spans="2:65" s="1" customFormat="1" ht="38.25" customHeight="1">
      <c r="B674" s="45"/>
      <c r="C674" s="220" t="s">
        <v>1210</v>
      </c>
      <c r="D674" s="220" t="s">
        <v>165</v>
      </c>
      <c r="E674" s="221" t="s">
        <v>1211</v>
      </c>
      <c r="F674" s="222" t="s">
        <v>1212</v>
      </c>
      <c r="G674" s="223" t="s">
        <v>253</v>
      </c>
      <c r="H674" s="224">
        <v>0.707</v>
      </c>
      <c r="I674" s="225"/>
      <c r="J674" s="226">
        <f>ROUND(I674*H674,2)</f>
        <v>0</v>
      </c>
      <c r="K674" s="222" t="s">
        <v>169</v>
      </c>
      <c r="L674" s="71"/>
      <c r="M674" s="227" t="s">
        <v>21</v>
      </c>
      <c r="N674" s="228" t="s">
        <v>48</v>
      </c>
      <c r="O674" s="46"/>
      <c r="P674" s="229">
        <f>O674*H674</f>
        <v>0</v>
      </c>
      <c r="Q674" s="229">
        <v>0</v>
      </c>
      <c r="R674" s="229">
        <f>Q674*H674</f>
        <v>0</v>
      </c>
      <c r="S674" s="229">
        <v>0</v>
      </c>
      <c r="T674" s="230">
        <f>S674*H674</f>
        <v>0</v>
      </c>
      <c r="AR674" s="23" t="s">
        <v>262</v>
      </c>
      <c r="AT674" s="23" t="s">
        <v>165</v>
      </c>
      <c r="AU674" s="23" t="s">
        <v>85</v>
      </c>
      <c r="AY674" s="23" t="s">
        <v>163</v>
      </c>
      <c r="BE674" s="231">
        <f>IF(N674="základní",J674,0)</f>
        <v>0</v>
      </c>
      <c r="BF674" s="231">
        <f>IF(N674="snížená",J674,0)</f>
        <v>0</v>
      </c>
      <c r="BG674" s="231">
        <f>IF(N674="zákl. přenesená",J674,0)</f>
        <v>0</v>
      </c>
      <c r="BH674" s="231">
        <f>IF(N674="sníž. přenesená",J674,0)</f>
        <v>0</v>
      </c>
      <c r="BI674" s="231">
        <f>IF(N674="nulová",J674,0)</f>
        <v>0</v>
      </c>
      <c r="BJ674" s="23" t="s">
        <v>170</v>
      </c>
      <c r="BK674" s="231">
        <f>ROUND(I674*H674,2)</f>
        <v>0</v>
      </c>
      <c r="BL674" s="23" t="s">
        <v>262</v>
      </c>
      <c r="BM674" s="23" t="s">
        <v>1213</v>
      </c>
    </row>
    <row r="675" spans="2:47" s="1" customFormat="1" ht="13.5">
      <c r="B675" s="45"/>
      <c r="C675" s="73"/>
      <c r="D675" s="232" t="s">
        <v>172</v>
      </c>
      <c r="E675" s="73"/>
      <c r="F675" s="233" t="s">
        <v>672</v>
      </c>
      <c r="G675" s="73"/>
      <c r="H675" s="73"/>
      <c r="I675" s="190"/>
      <c r="J675" s="73"/>
      <c r="K675" s="73"/>
      <c r="L675" s="71"/>
      <c r="M675" s="234"/>
      <c r="N675" s="46"/>
      <c r="O675" s="46"/>
      <c r="P675" s="46"/>
      <c r="Q675" s="46"/>
      <c r="R675" s="46"/>
      <c r="S675" s="46"/>
      <c r="T675" s="94"/>
      <c r="AT675" s="23" t="s">
        <v>172</v>
      </c>
      <c r="AU675" s="23" t="s">
        <v>85</v>
      </c>
    </row>
    <row r="676" spans="2:63" s="10" customFormat="1" ht="29.85" customHeight="1">
      <c r="B676" s="204"/>
      <c r="C676" s="205"/>
      <c r="D676" s="206" t="s">
        <v>74</v>
      </c>
      <c r="E676" s="218" t="s">
        <v>1214</v>
      </c>
      <c r="F676" s="218" t="s">
        <v>1215</v>
      </c>
      <c r="G676" s="205"/>
      <c r="H676" s="205"/>
      <c r="I676" s="208"/>
      <c r="J676" s="219">
        <f>BK676</f>
        <v>0</v>
      </c>
      <c r="K676" s="205"/>
      <c r="L676" s="210"/>
      <c r="M676" s="211"/>
      <c r="N676" s="212"/>
      <c r="O676" s="212"/>
      <c r="P676" s="213">
        <f>SUM(P677:P694)</f>
        <v>0</v>
      </c>
      <c r="Q676" s="212"/>
      <c r="R676" s="213">
        <f>SUM(R677:R694)</f>
        <v>0.42533593000000003</v>
      </c>
      <c r="S676" s="212"/>
      <c r="T676" s="214">
        <f>SUM(T677:T694)</f>
        <v>0</v>
      </c>
      <c r="AR676" s="215" t="s">
        <v>85</v>
      </c>
      <c r="AT676" s="216" t="s">
        <v>74</v>
      </c>
      <c r="AU676" s="216" t="s">
        <v>83</v>
      </c>
      <c r="AY676" s="215" t="s">
        <v>163</v>
      </c>
      <c r="BK676" s="217">
        <f>SUM(BK677:BK694)</f>
        <v>0</v>
      </c>
    </row>
    <row r="677" spans="2:65" s="1" customFormat="1" ht="38.25" customHeight="1">
      <c r="B677" s="45"/>
      <c r="C677" s="220" t="s">
        <v>1216</v>
      </c>
      <c r="D677" s="220" t="s">
        <v>165</v>
      </c>
      <c r="E677" s="221" t="s">
        <v>1217</v>
      </c>
      <c r="F677" s="222" t="s">
        <v>1218</v>
      </c>
      <c r="G677" s="223" t="s">
        <v>756</v>
      </c>
      <c r="H677" s="224">
        <v>1</v>
      </c>
      <c r="I677" s="225"/>
      <c r="J677" s="226">
        <f>ROUND(I677*H677,2)</f>
        <v>0</v>
      </c>
      <c r="K677" s="222" t="s">
        <v>169</v>
      </c>
      <c r="L677" s="71"/>
      <c r="M677" s="227" t="s">
        <v>21</v>
      </c>
      <c r="N677" s="228" t="s">
        <v>48</v>
      </c>
      <c r="O677" s="46"/>
      <c r="P677" s="229">
        <f>O677*H677</f>
        <v>0</v>
      </c>
      <c r="Q677" s="229">
        <v>0.0002</v>
      </c>
      <c r="R677" s="229">
        <f>Q677*H677</f>
        <v>0.0002</v>
      </c>
      <c r="S677" s="229">
        <v>0</v>
      </c>
      <c r="T677" s="230">
        <f>S677*H677</f>
        <v>0</v>
      </c>
      <c r="AR677" s="23" t="s">
        <v>262</v>
      </c>
      <c r="AT677" s="23" t="s">
        <v>165</v>
      </c>
      <c r="AU677" s="23" t="s">
        <v>85</v>
      </c>
      <c r="AY677" s="23" t="s">
        <v>163</v>
      </c>
      <c r="BE677" s="231">
        <f>IF(N677="základní",J677,0)</f>
        <v>0</v>
      </c>
      <c r="BF677" s="231">
        <f>IF(N677="snížená",J677,0)</f>
        <v>0</v>
      </c>
      <c r="BG677" s="231">
        <f>IF(N677="zákl. přenesená",J677,0)</f>
        <v>0</v>
      </c>
      <c r="BH677" s="231">
        <f>IF(N677="sníž. přenesená",J677,0)</f>
        <v>0</v>
      </c>
      <c r="BI677" s="231">
        <f>IF(N677="nulová",J677,0)</f>
        <v>0</v>
      </c>
      <c r="BJ677" s="23" t="s">
        <v>170</v>
      </c>
      <c r="BK677" s="231">
        <f>ROUND(I677*H677,2)</f>
        <v>0</v>
      </c>
      <c r="BL677" s="23" t="s">
        <v>262</v>
      </c>
      <c r="BM677" s="23" t="s">
        <v>1219</v>
      </c>
    </row>
    <row r="678" spans="2:47" s="1" customFormat="1" ht="13.5">
      <c r="B678" s="45"/>
      <c r="C678" s="73"/>
      <c r="D678" s="232" t="s">
        <v>172</v>
      </c>
      <c r="E678" s="73"/>
      <c r="F678" s="233" t="s">
        <v>1220</v>
      </c>
      <c r="G678" s="73"/>
      <c r="H678" s="73"/>
      <c r="I678" s="190"/>
      <c r="J678" s="73"/>
      <c r="K678" s="73"/>
      <c r="L678" s="71"/>
      <c r="M678" s="234"/>
      <c r="N678" s="46"/>
      <c r="O678" s="46"/>
      <c r="P678" s="46"/>
      <c r="Q678" s="46"/>
      <c r="R678" s="46"/>
      <c r="S678" s="46"/>
      <c r="T678" s="94"/>
      <c r="AT678" s="23" t="s">
        <v>172</v>
      </c>
      <c r="AU678" s="23" t="s">
        <v>85</v>
      </c>
    </row>
    <row r="679" spans="2:51" s="11" customFormat="1" ht="13.5">
      <c r="B679" s="235"/>
      <c r="C679" s="236"/>
      <c r="D679" s="232" t="s">
        <v>174</v>
      </c>
      <c r="E679" s="237" t="s">
        <v>21</v>
      </c>
      <c r="F679" s="238" t="s">
        <v>1221</v>
      </c>
      <c r="G679" s="236"/>
      <c r="H679" s="239">
        <v>1</v>
      </c>
      <c r="I679" s="240"/>
      <c r="J679" s="236"/>
      <c r="K679" s="236"/>
      <c r="L679" s="241"/>
      <c r="M679" s="242"/>
      <c r="N679" s="243"/>
      <c r="O679" s="243"/>
      <c r="P679" s="243"/>
      <c r="Q679" s="243"/>
      <c r="R679" s="243"/>
      <c r="S679" s="243"/>
      <c r="T679" s="244"/>
      <c r="AT679" s="245" t="s">
        <v>174</v>
      </c>
      <c r="AU679" s="245" t="s">
        <v>85</v>
      </c>
      <c r="AV679" s="11" t="s">
        <v>85</v>
      </c>
      <c r="AW679" s="11" t="s">
        <v>38</v>
      </c>
      <c r="AX679" s="11" t="s">
        <v>83</v>
      </c>
      <c r="AY679" s="245" t="s">
        <v>163</v>
      </c>
    </row>
    <row r="680" spans="2:65" s="1" customFormat="1" ht="25.5" customHeight="1">
      <c r="B680" s="45"/>
      <c r="C680" s="220" t="s">
        <v>1222</v>
      </c>
      <c r="D680" s="220" t="s">
        <v>165</v>
      </c>
      <c r="E680" s="221" t="s">
        <v>1223</v>
      </c>
      <c r="F680" s="222" t="s">
        <v>1224</v>
      </c>
      <c r="G680" s="223" t="s">
        <v>168</v>
      </c>
      <c r="H680" s="224">
        <v>391.879</v>
      </c>
      <c r="I680" s="225"/>
      <c r="J680" s="226">
        <f>ROUND(I680*H680,2)</f>
        <v>0</v>
      </c>
      <c r="K680" s="222" t="s">
        <v>169</v>
      </c>
      <c r="L680" s="71"/>
      <c r="M680" s="227" t="s">
        <v>21</v>
      </c>
      <c r="N680" s="228" t="s">
        <v>48</v>
      </c>
      <c r="O680" s="46"/>
      <c r="P680" s="229">
        <f>O680*H680</f>
        <v>0</v>
      </c>
      <c r="Q680" s="229">
        <v>0.00013</v>
      </c>
      <c r="R680" s="229">
        <f>Q680*H680</f>
        <v>0.05094427</v>
      </c>
      <c r="S680" s="229">
        <v>0</v>
      </c>
      <c r="T680" s="230">
        <f>S680*H680</f>
        <v>0</v>
      </c>
      <c r="AR680" s="23" t="s">
        <v>262</v>
      </c>
      <c r="AT680" s="23" t="s">
        <v>165</v>
      </c>
      <c r="AU680" s="23" t="s">
        <v>85</v>
      </c>
      <c r="AY680" s="23" t="s">
        <v>163</v>
      </c>
      <c r="BE680" s="231">
        <f>IF(N680="základní",J680,0)</f>
        <v>0</v>
      </c>
      <c r="BF680" s="231">
        <f>IF(N680="snížená",J680,0)</f>
        <v>0</v>
      </c>
      <c r="BG680" s="231">
        <f>IF(N680="zákl. přenesená",J680,0)</f>
        <v>0</v>
      </c>
      <c r="BH680" s="231">
        <f>IF(N680="sníž. přenesená",J680,0)</f>
        <v>0</v>
      </c>
      <c r="BI680" s="231">
        <f>IF(N680="nulová",J680,0)</f>
        <v>0</v>
      </c>
      <c r="BJ680" s="23" t="s">
        <v>170</v>
      </c>
      <c r="BK680" s="231">
        <f>ROUND(I680*H680,2)</f>
        <v>0</v>
      </c>
      <c r="BL680" s="23" t="s">
        <v>262</v>
      </c>
      <c r="BM680" s="23" t="s">
        <v>1225</v>
      </c>
    </row>
    <row r="681" spans="2:51" s="11" customFormat="1" ht="13.5">
      <c r="B681" s="235"/>
      <c r="C681" s="236"/>
      <c r="D681" s="232" t="s">
        <v>174</v>
      </c>
      <c r="E681" s="237" t="s">
        <v>21</v>
      </c>
      <c r="F681" s="238" t="s">
        <v>403</v>
      </c>
      <c r="G681" s="236"/>
      <c r="H681" s="239">
        <v>184.116</v>
      </c>
      <c r="I681" s="240"/>
      <c r="J681" s="236"/>
      <c r="K681" s="236"/>
      <c r="L681" s="241"/>
      <c r="M681" s="242"/>
      <c r="N681" s="243"/>
      <c r="O681" s="243"/>
      <c r="P681" s="243"/>
      <c r="Q681" s="243"/>
      <c r="R681" s="243"/>
      <c r="S681" s="243"/>
      <c r="T681" s="244"/>
      <c r="AT681" s="245" t="s">
        <v>174</v>
      </c>
      <c r="AU681" s="245" t="s">
        <v>85</v>
      </c>
      <c r="AV681" s="11" t="s">
        <v>85</v>
      </c>
      <c r="AW681" s="11" t="s">
        <v>38</v>
      </c>
      <c r="AX681" s="11" t="s">
        <v>75</v>
      </c>
      <c r="AY681" s="245" t="s">
        <v>163</v>
      </c>
    </row>
    <row r="682" spans="2:51" s="11" customFormat="1" ht="13.5">
      <c r="B682" s="235"/>
      <c r="C682" s="236"/>
      <c r="D682" s="232" t="s">
        <v>174</v>
      </c>
      <c r="E682" s="237" t="s">
        <v>21</v>
      </c>
      <c r="F682" s="238" t="s">
        <v>404</v>
      </c>
      <c r="G682" s="236"/>
      <c r="H682" s="239">
        <v>82.005</v>
      </c>
      <c r="I682" s="240"/>
      <c r="J682" s="236"/>
      <c r="K682" s="236"/>
      <c r="L682" s="241"/>
      <c r="M682" s="242"/>
      <c r="N682" s="243"/>
      <c r="O682" s="243"/>
      <c r="P682" s="243"/>
      <c r="Q682" s="243"/>
      <c r="R682" s="243"/>
      <c r="S682" s="243"/>
      <c r="T682" s="244"/>
      <c r="AT682" s="245" t="s">
        <v>174</v>
      </c>
      <c r="AU682" s="245" t="s">
        <v>85</v>
      </c>
      <c r="AV682" s="11" t="s">
        <v>85</v>
      </c>
      <c r="AW682" s="11" t="s">
        <v>38</v>
      </c>
      <c r="AX682" s="11" t="s">
        <v>75</v>
      </c>
      <c r="AY682" s="245" t="s">
        <v>163</v>
      </c>
    </row>
    <row r="683" spans="2:51" s="11" customFormat="1" ht="13.5">
      <c r="B683" s="235"/>
      <c r="C683" s="236"/>
      <c r="D683" s="232" t="s">
        <v>174</v>
      </c>
      <c r="E683" s="237" t="s">
        <v>21</v>
      </c>
      <c r="F683" s="238" t="s">
        <v>405</v>
      </c>
      <c r="G683" s="236"/>
      <c r="H683" s="239">
        <v>197.101</v>
      </c>
      <c r="I683" s="240"/>
      <c r="J683" s="236"/>
      <c r="K683" s="236"/>
      <c r="L683" s="241"/>
      <c r="M683" s="242"/>
      <c r="N683" s="243"/>
      <c r="O683" s="243"/>
      <c r="P683" s="243"/>
      <c r="Q683" s="243"/>
      <c r="R683" s="243"/>
      <c r="S683" s="243"/>
      <c r="T683" s="244"/>
      <c r="AT683" s="245" t="s">
        <v>174</v>
      </c>
      <c r="AU683" s="245" t="s">
        <v>85</v>
      </c>
      <c r="AV683" s="11" t="s">
        <v>85</v>
      </c>
      <c r="AW683" s="11" t="s">
        <v>38</v>
      </c>
      <c r="AX683" s="11" t="s">
        <v>75</v>
      </c>
      <c r="AY683" s="245" t="s">
        <v>163</v>
      </c>
    </row>
    <row r="684" spans="2:51" s="11" customFormat="1" ht="13.5">
      <c r="B684" s="235"/>
      <c r="C684" s="236"/>
      <c r="D684" s="232" t="s">
        <v>174</v>
      </c>
      <c r="E684" s="237" t="s">
        <v>21</v>
      </c>
      <c r="F684" s="238" t="s">
        <v>406</v>
      </c>
      <c r="G684" s="236"/>
      <c r="H684" s="239">
        <v>9.36</v>
      </c>
      <c r="I684" s="240"/>
      <c r="J684" s="236"/>
      <c r="K684" s="236"/>
      <c r="L684" s="241"/>
      <c r="M684" s="242"/>
      <c r="N684" s="243"/>
      <c r="O684" s="243"/>
      <c r="P684" s="243"/>
      <c r="Q684" s="243"/>
      <c r="R684" s="243"/>
      <c r="S684" s="243"/>
      <c r="T684" s="244"/>
      <c r="AT684" s="245" t="s">
        <v>174</v>
      </c>
      <c r="AU684" s="245" t="s">
        <v>85</v>
      </c>
      <c r="AV684" s="11" t="s">
        <v>85</v>
      </c>
      <c r="AW684" s="11" t="s">
        <v>38</v>
      </c>
      <c r="AX684" s="11" t="s">
        <v>75</v>
      </c>
      <c r="AY684" s="245" t="s">
        <v>163</v>
      </c>
    </row>
    <row r="685" spans="2:51" s="11" customFormat="1" ht="13.5">
      <c r="B685" s="235"/>
      <c r="C685" s="236"/>
      <c r="D685" s="232" t="s">
        <v>174</v>
      </c>
      <c r="E685" s="237" t="s">
        <v>21</v>
      </c>
      <c r="F685" s="238" t="s">
        <v>407</v>
      </c>
      <c r="G685" s="236"/>
      <c r="H685" s="239">
        <v>4.233</v>
      </c>
      <c r="I685" s="240"/>
      <c r="J685" s="236"/>
      <c r="K685" s="236"/>
      <c r="L685" s="241"/>
      <c r="M685" s="242"/>
      <c r="N685" s="243"/>
      <c r="O685" s="243"/>
      <c r="P685" s="243"/>
      <c r="Q685" s="243"/>
      <c r="R685" s="243"/>
      <c r="S685" s="243"/>
      <c r="T685" s="244"/>
      <c r="AT685" s="245" t="s">
        <v>174</v>
      </c>
      <c r="AU685" s="245" t="s">
        <v>85</v>
      </c>
      <c r="AV685" s="11" t="s">
        <v>85</v>
      </c>
      <c r="AW685" s="11" t="s">
        <v>38</v>
      </c>
      <c r="AX685" s="11" t="s">
        <v>75</v>
      </c>
      <c r="AY685" s="245" t="s">
        <v>163</v>
      </c>
    </row>
    <row r="686" spans="2:51" s="11" customFormat="1" ht="13.5">
      <c r="B686" s="235"/>
      <c r="C686" s="236"/>
      <c r="D686" s="232" t="s">
        <v>174</v>
      </c>
      <c r="E686" s="237" t="s">
        <v>21</v>
      </c>
      <c r="F686" s="238" t="s">
        <v>408</v>
      </c>
      <c r="G686" s="236"/>
      <c r="H686" s="239">
        <v>-84.936</v>
      </c>
      <c r="I686" s="240"/>
      <c r="J686" s="236"/>
      <c r="K686" s="236"/>
      <c r="L686" s="241"/>
      <c r="M686" s="242"/>
      <c r="N686" s="243"/>
      <c r="O686" s="243"/>
      <c r="P686" s="243"/>
      <c r="Q686" s="243"/>
      <c r="R686" s="243"/>
      <c r="S686" s="243"/>
      <c r="T686" s="244"/>
      <c r="AT686" s="245" t="s">
        <v>174</v>
      </c>
      <c r="AU686" s="245" t="s">
        <v>85</v>
      </c>
      <c r="AV686" s="11" t="s">
        <v>85</v>
      </c>
      <c r="AW686" s="11" t="s">
        <v>38</v>
      </c>
      <c r="AX686" s="11" t="s">
        <v>75</v>
      </c>
      <c r="AY686" s="245" t="s">
        <v>163</v>
      </c>
    </row>
    <row r="687" spans="2:51" s="12" customFormat="1" ht="13.5">
      <c r="B687" s="246"/>
      <c r="C687" s="247"/>
      <c r="D687" s="232" t="s">
        <v>174</v>
      </c>
      <c r="E687" s="248" t="s">
        <v>21</v>
      </c>
      <c r="F687" s="249" t="s">
        <v>194</v>
      </c>
      <c r="G687" s="247"/>
      <c r="H687" s="250">
        <v>391.879</v>
      </c>
      <c r="I687" s="251"/>
      <c r="J687" s="247"/>
      <c r="K687" s="247"/>
      <c r="L687" s="252"/>
      <c r="M687" s="253"/>
      <c r="N687" s="254"/>
      <c r="O687" s="254"/>
      <c r="P687" s="254"/>
      <c r="Q687" s="254"/>
      <c r="R687" s="254"/>
      <c r="S687" s="254"/>
      <c r="T687" s="255"/>
      <c r="AT687" s="256" t="s">
        <v>174</v>
      </c>
      <c r="AU687" s="256" t="s">
        <v>85</v>
      </c>
      <c r="AV687" s="12" t="s">
        <v>170</v>
      </c>
      <c r="AW687" s="12" t="s">
        <v>38</v>
      </c>
      <c r="AX687" s="12" t="s">
        <v>83</v>
      </c>
      <c r="AY687" s="256" t="s">
        <v>163</v>
      </c>
    </row>
    <row r="688" spans="2:65" s="1" customFormat="1" ht="25.5" customHeight="1">
      <c r="B688" s="45"/>
      <c r="C688" s="220" t="s">
        <v>1226</v>
      </c>
      <c r="D688" s="220" t="s">
        <v>165</v>
      </c>
      <c r="E688" s="221" t="s">
        <v>1227</v>
      </c>
      <c r="F688" s="222" t="s">
        <v>1228</v>
      </c>
      <c r="G688" s="223" t="s">
        <v>168</v>
      </c>
      <c r="H688" s="224">
        <v>391.879</v>
      </c>
      <c r="I688" s="225"/>
      <c r="J688" s="226">
        <f>ROUND(I688*H688,2)</f>
        <v>0</v>
      </c>
      <c r="K688" s="222" t="s">
        <v>169</v>
      </c>
      <c r="L688" s="71"/>
      <c r="M688" s="227" t="s">
        <v>21</v>
      </c>
      <c r="N688" s="228" t="s">
        <v>48</v>
      </c>
      <c r="O688" s="46"/>
      <c r="P688" s="229">
        <f>O688*H688</f>
        <v>0</v>
      </c>
      <c r="Q688" s="229">
        <v>0.00092</v>
      </c>
      <c r="R688" s="229">
        <f>Q688*H688</f>
        <v>0.36052868000000005</v>
      </c>
      <c r="S688" s="229">
        <v>0</v>
      </c>
      <c r="T688" s="230">
        <f>S688*H688</f>
        <v>0</v>
      </c>
      <c r="AR688" s="23" t="s">
        <v>262</v>
      </c>
      <c r="AT688" s="23" t="s">
        <v>165</v>
      </c>
      <c r="AU688" s="23" t="s">
        <v>85</v>
      </c>
      <c r="AY688" s="23" t="s">
        <v>163</v>
      </c>
      <c r="BE688" s="231">
        <f>IF(N688="základní",J688,0)</f>
        <v>0</v>
      </c>
      <c r="BF688" s="231">
        <f>IF(N688="snížená",J688,0)</f>
        <v>0</v>
      </c>
      <c r="BG688" s="231">
        <f>IF(N688="zákl. přenesená",J688,0)</f>
        <v>0</v>
      </c>
      <c r="BH688" s="231">
        <f>IF(N688="sníž. přenesená",J688,0)</f>
        <v>0</v>
      </c>
      <c r="BI688" s="231">
        <f>IF(N688="nulová",J688,0)</f>
        <v>0</v>
      </c>
      <c r="BJ688" s="23" t="s">
        <v>170</v>
      </c>
      <c r="BK688" s="231">
        <f>ROUND(I688*H688,2)</f>
        <v>0</v>
      </c>
      <c r="BL688" s="23" t="s">
        <v>262</v>
      </c>
      <c r="BM688" s="23" t="s">
        <v>1229</v>
      </c>
    </row>
    <row r="689" spans="2:65" s="1" customFormat="1" ht="25.5" customHeight="1">
      <c r="B689" s="45"/>
      <c r="C689" s="220" t="s">
        <v>1230</v>
      </c>
      <c r="D689" s="220" t="s">
        <v>165</v>
      </c>
      <c r="E689" s="221" t="s">
        <v>1231</v>
      </c>
      <c r="F689" s="222" t="s">
        <v>1232</v>
      </c>
      <c r="G689" s="223" t="s">
        <v>168</v>
      </c>
      <c r="H689" s="224">
        <v>6.935</v>
      </c>
      <c r="I689" s="225"/>
      <c r="J689" s="226">
        <f>ROUND(I689*H689,2)</f>
        <v>0</v>
      </c>
      <c r="K689" s="222" t="s">
        <v>169</v>
      </c>
      <c r="L689" s="71"/>
      <c r="M689" s="227" t="s">
        <v>21</v>
      </c>
      <c r="N689" s="228" t="s">
        <v>48</v>
      </c>
      <c r="O689" s="46"/>
      <c r="P689" s="229">
        <f>O689*H689</f>
        <v>0</v>
      </c>
      <c r="Q689" s="229">
        <v>0.00084</v>
      </c>
      <c r="R689" s="229">
        <f>Q689*H689</f>
        <v>0.0058254</v>
      </c>
      <c r="S689" s="229">
        <v>0</v>
      </c>
      <c r="T689" s="230">
        <f>S689*H689</f>
        <v>0</v>
      </c>
      <c r="AR689" s="23" t="s">
        <v>262</v>
      </c>
      <c r="AT689" s="23" t="s">
        <v>165</v>
      </c>
      <c r="AU689" s="23" t="s">
        <v>85</v>
      </c>
      <c r="AY689" s="23" t="s">
        <v>163</v>
      </c>
      <c r="BE689" s="231">
        <f>IF(N689="základní",J689,0)</f>
        <v>0</v>
      </c>
      <c r="BF689" s="231">
        <f>IF(N689="snížená",J689,0)</f>
        <v>0</v>
      </c>
      <c r="BG689" s="231">
        <f>IF(N689="zákl. přenesená",J689,0)</f>
        <v>0</v>
      </c>
      <c r="BH689" s="231">
        <f>IF(N689="sníž. přenesená",J689,0)</f>
        <v>0</v>
      </c>
      <c r="BI689" s="231">
        <f>IF(N689="nulová",J689,0)</f>
        <v>0</v>
      </c>
      <c r="BJ689" s="23" t="s">
        <v>170</v>
      </c>
      <c r="BK689" s="231">
        <f>ROUND(I689*H689,2)</f>
        <v>0</v>
      </c>
      <c r="BL689" s="23" t="s">
        <v>262</v>
      </c>
      <c r="BM689" s="23" t="s">
        <v>1233</v>
      </c>
    </row>
    <row r="690" spans="2:51" s="11" customFormat="1" ht="13.5">
      <c r="B690" s="235"/>
      <c r="C690" s="236"/>
      <c r="D690" s="232" t="s">
        <v>174</v>
      </c>
      <c r="E690" s="237" t="s">
        <v>21</v>
      </c>
      <c r="F690" s="238" t="s">
        <v>1234</v>
      </c>
      <c r="G690" s="236"/>
      <c r="H690" s="239">
        <v>6.935</v>
      </c>
      <c r="I690" s="240"/>
      <c r="J690" s="236"/>
      <c r="K690" s="236"/>
      <c r="L690" s="241"/>
      <c r="M690" s="242"/>
      <c r="N690" s="243"/>
      <c r="O690" s="243"/>
      <c r="P690" s="243"/>
      <c r="Q690" s="243"/>
      <c r="R690" s="243"/>
      <c r="S690" s="243"/>
      <c r="T690" s="244"/>
      <c r="AT690" s="245" t="s">
        <v>174</v>
      </c>
      <c r="AU690" s="245" t="s">
        <v>85</v>
      </c>
      <c r="AV690" s="11" t="s">
        <v>85</v>
      </c>
      <c r="AW690" s="11" t="s">
        <v>38</v>
      </c>
      <c r="AX690" s="11" t="s">
        <v>75</v>
      </c>
      <c r="AY690" s="245" t="s">
        <v>163</v>
      </c>
    </row>
    <row r="691" spans="2:51" s="12" customFormat="1" ht="13.5">
      <c r="B691" s="246"/>
      <c r="C691" s="247"/>
      <c r="D691" s="232" t="s">
        <v>174</v>
      </c>
      <c r="E691" s="248" t="s">
        <v>21</v>
      </c>
      <c r="F691" s="249" t="s">
        <v>194</v>
      </c>
      <c r="G691" s="247"/>
      <c r="H691" s="250">
        <v>6.935</v>
      </c>
      <c r="I691" s="251"/>
      <c r="J691" s="247"/>
      <c r="K691" s="247"/>
      <c r="L691" s="252"/>
      <c r="M691" s="253"/>
      <c r="N691" s="254"/>
      <c r="O691" s="254"/>
      <c r="P691" s="254"/>
      <c r="Q691" s="254"/>
      <c r="R691" s="254"/>
      <c r="S691" s="254"/>
      <c r="T691" s="255"/>
      <c r="AT691" s="256" t="s">
        <v>174</v>
      </c>
      <c r="AU691" s="256" t="s">
        <v>85</v>
      </c>
      <c r="AV691" s="12" t="s">
        <v>170</v>
      </c>
      <c r="AW691" s="12" t="s">
        <v>38</v>
      </c>
      <c r="AX691" s="12" t="s">
        <v>83</v>
      </c>
      <c r="AY691" s="256" t="s">
        <v>163</v>
      </c>
    </row>
    <row r="692" spans="2:65" s="1" customFormat="1" ht="25.5" customHeight="1">
      <c r="B692" s="45"/>
      <c r="C692" s="220" t="s">
        <v>1235</v>
      </c>
      <c r="D692" s="220" t="s">
        <v>165</v>
      </c>
      <c r="E692" s="221" t="s">
        <v>1236</v>
      </c>
      <c r="F692" s="222" t="s">
        <v>1237</v>
      </c>
      <c r="G692" s="223" t="s">
        <v>168</v>
      </c>
      <c r="H692" s="224">
        <v>391.879</v>
      </c>
      <c r="I692" s="225"/>
      <c r="J692" s="226">
        <f>ROUND(I692*H692,2)</f>
        <v>0</v>
      </c>
      <c r="K692" s="222" t="s">
        <v>169</v>
      </c>
      <c r="L692" s="71"/>
      <c r="M692" s="227" t="s">
        <v>21</v>
      </c>
      <c r="N692" s="228" t="s">
        <v>48</v>
      </c>
      <c r="O692" s="46"/>
      <c r="P692" s="229">
        <f>O692*H692</f>
        <v>0</v>
      </c>
      <c r="Q692" s="229">
        <v>0</v>
      </c>
      <c r="R692" s="229">
        <f>Q692*H692</f>
        <v>0</v>
      </c>
      <c r="S692" s="229">
        <v>0</v>
      </c>
      <c r="T692" s="230">
        <f>S692*H692</f>
        <v>0</v>
      </c>
      <c r="AR692" s="23" t="s">
        <v>262</v>
      </c>
      <c r="AT692" s="23" t="s">
        <v>165</v>
      </c>
      <c r="AU692" s="23" t="s">
        <v>85</v>
      </c>
      <c r="AY692" s="23" t="s">
        <v>163</v>
      </c>
      <c r="BE692" s="231">
        <f>IF(N692="základní",J692,0)</f>
        <v>0</v>
      </c>
      <c r="BF692" s="231">
        <f>IF(N692="snížená",J692,0)</f>
        <v>0</v>
      </c>
      <c r="BG692" s="231">
        <f>IF(N692="zákl. přenesená",J692,0)</f>
        <v>0</v>
      </c>
      <c r="BH692" s="231">
        <f>IF(N692="sníž. přenesená",J692,0)</f>
        <v>0</v>
      </c>
      <c r="BI692" s="231">
        <f>IF(N692="nulová",J692,0)</f>
        <v>0</v>
      </c>
      <c r="BJ692" s="23" t="s">
        <v>170</v>
      </c>
      <c r="BK692" s="231">
        <f>ROUND(I692*H692,2)</f>
        <v>0</v>
      </c>
      <c r="BL692" s="23" t="s">
        <v>262</v>
      </c>
      <c r="BM692" s="23" t="s">
        <v>1238</v>
      </c>
    </row>
    <row r="693" spans="2:51" s="11" customFormat="1" ht="13.5">
      <c r="B693" s="235"/>
      <c r="C693" s="236"/>
      <c r="D693" s="232" t="s">
        <v>174</v>
      </c>
      <c r="E693" s="237" t="s">
        <v>21</v>
      </c>
      <c r="F693" s="238" t="s">
        <v>1239</v>
      </c>
      <c r="G693" s="236"/>
      <c r="H693" s="239">
        <v>391.879</v>
      </c>
      <c r="I693" s="240"/>
      <c r="J693" s="236"/>
      <c r="K693" s="236"/>
      <c r="L693" s="241"/>
      <c r="M693" s="242"/>
      <c r="N693" s="243"/>
      <c r="O693" s="243"/>
      <c r="P693" s="243"/>
      <c r="Q693" s="243"/>
      <c r="R693" s="243"/>
      <c r="S693" s="243"/>
      <c r="T693" s="244"/>
      <c r="AT693" s="245" t="s">
        <v>174</v>
      </c>
      <c r="AU693" s="245" t="s">
        <v>85</v>
      </c>
      <c r="AV693" s="11" t="s">
        <v>85</v>
      </c>
      <c r="AW693" s="11" t="s">
        <v>38</v>
      </c>
      <c r="AX693" s="11" t="s">
        <v>83</v>
      </c>
      <c r="AY693" s="245" t="s">
        <v>163</v>
      </c>
    </row>
    <row r="694" spans="2:65" s="1" customFormat="1" ht="25.5" customHeight="1">
      <c r="B694" s="45"/>
      <c r="C694" s="220" t="s">
        <v>1240</v>
      </c>
      <c r="D694" s="220" t="s">
        <v>165</v>
      </c>
      <c r="E694" s="221" t="s">
        <v>1241</v>
      </c>
      <c r="F694" s="222" t="s">
        <v>1242</v>
      </c>
      <c r="G694" s="223" t="s">
        <v>168</v>
      </c>
      <c r="H694" s="224">
        <v>391.879</v>
      </c>
      <c r="I694" s="225"/>
      <c r="J694" s="226">
        <f>ROUND(I694*H694,2)</f>
        <v>0</v>
      </c>
      <c r="K694" s="222" t="s">
        <v>169</v>
      </c>
      <c r="L694" s="71"/>
      <c r="M694" s="227" t="s">
        <v>21</v>
      </c>
      <c r="N694" s="277" t="s">
        <v>48</v>
      </c>
      <c r="O694" s="278"/>
      <c r="P694" s="279">
        <f>O694*H694</f>
        <v>0</v>
      </c>
      <c r="Q694" s="279">
        <v>2E-05</v>
      </c>
      <c r="R694" s="279">
        <f>Q694*H694</f>
        <v>0.00783758</v>
      </c>
      <c r="S694" s="279">
        <v>0</v>
      </c>
      <c r="T694" s="280">
        <f>S694*H694</f>
        <v>0</v>
      </c>
      <c r="AR694" s="23" t="s">
        <v>262</v>
      </c>
      <c r="AT694" s="23" t="s">
        <v>165</v>
      </c>
      <c r="AU694" s="23" t="s">
        <v>85</v>
      </c>
      <c r="AY694" s="23" t="s">
        <v>163</v>
      </c>
      <c r="BE694" s="231">
        <f>IF(N694="základní",J694,0)</f>
        <v>0</v>
      </c>
      <c r="BF694" s="231">
        <f>IF(N694="snížená",J694,0)</f>
        <v>0</v>
      </c>
      <c r="BG694" s="231">
        <f>IF(N694="zákl. přenesená",J694,0)</f>
        <v>0</v>
      </c>
      <c r="BH694" s="231">
        <f>IF(N694="sníž. přenesená",J694,0)</f>
        <v>0</v>
      </c>
      <c r="BI694" s="231">
        <f>IF(N694="nulová",J694,0)</f>
        <v>0</v>
      </c>
      <c r="BJ694" s="23" t="s">
        <v>170</v>
      </c>
      <c r="BK694" s="231">
        <f>ROUND(I694*H694,2)</f>
        <v>0</v>
      </c>
      <c r="BL694" s="23" t="s">
        <v>262</v>
      </c>
      <c r="BM694" s="23" t="s">
        <v>1243</v>
      </c>
    </row>
    <row r="695" spans="2:12" s="1" customFormat="1" ht="6.95" customHeight="1">
      <c r="B695" s="66"/>
      <c r="C695" s="67"/>
      <c r="D695" s="67"/>
      <c r="E695" s="67"/>
      <c r="F695" s="67"/>
      <c r="G695" s="67"/>
      <c r="H695" s="67"/>
      <c r="I695" s="165"/>
      <c r="J695" s="67"/>
      <c r="K695" s="67"/>
      <c r="L695" s="71"/>
    </row>
  </sheetData>
  <sheetProtection password="CC35" sheet="1" objects="1" scenarios="1" formatColumns="0" formatRows="0" autoFilter="0"/>
  <autoFilter ref="C94:K694"/>
  <mergeCells count="10">
    <mergeCell ref="E7:H7"/>
    <mergeCell ref="E9:H9"/>
    <mergeCell ref="E24:H24"/>
    <mergeCell ref="E45:H45"/>
    <mergeCell ref="E47:H47"/>
    <mergeCell ref="J51:J52"/>
    <mergeCell ref="E85:H85"/>
    <mergeCell ref="E87:H87"/>
    <mergeCell ref="G1:H1"/>
    <mergeCell ref="L2:V2"/>
  </mergeCells>
  <hyperlinks>
    <hyperlink ref="F1:G1" location="C2" display="1) Krycí list soupisu"/>
    <hyperlink ref="G1:H1" location="C54" display="2) Rekapitulace"/>
    <hyperlink ref="J1" location="C94"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BR342"/>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35"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0"/>
      <c r="B1" s="136"/>
      <c r="C1" s="136"/>
      <c r="D1" s="137" t="s">
        <v>1</v>
      </c>
      <c r="E1" s="136"/>
      <c r="F1" s="138" t="s">
        <v>115</v>
      </c>
      <c r="G1" s="138" t="s">
        <v>116</v>
      </c>
      <c r="H1" s="138"/>
      <c r="I1" s="139"/>
      <c r="J1" s="138" t="s">
        <v>117</v>
      </c>
      <c r="K1" s="137" t="s">
        <v>118</v>
      </c>
      <c r="L1" s="138" t="s">
        <v>119</v>
      </c>
      <c r="M1" s="138"/>
      <c r="N1" s="138"/>
      <c r="O1" s="138"/>
      <c r="P1" s="138"/>
      <c r="Q1" s="138"/>
      <c r="R1" s="138"/>
      <c r="S1" s="138"/>
      <c r="T1" s="138"/>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AT2" s="23" t="s">
        <v>88</v>
      </c>
    </row>
    <row r="3" spans="2:46" ht="6.95" customHeight="1">
      <c r="B3" s="24"/>
      <c r="C3" s="25"/>
      <c r="D3" s="25"/>
      <c r="E3" s="25"/>
      <c r="F3" s="25"/>
      <c r="G3" s="25"/>
      <c r="H3" s="25"/>
      <c r="I3" s="140"/>
      <c r="J3" s="25"/>
      <c r="K3" s="26"/>
      <c r="AT3" s="23" t="s">
        <v>85</v>
      </c>
    </row>
    <row r="4" spans="2:46" ht="36.95" customHeight="1">
      <c r="B4" s="27"/>
      <c r="C4" s="28"/>
      <c r="D4" s="29" t="s">
        <v>120</v>
      </c>
      <c r="E4" s="28"/>
      <c r="F4" s="28"/>
      <c r="G4" s="28"/>
      <c r="H4" s="28"/>
      <c r="I4" s="141"/>
      <c r="J4" s="28"/>
      <c r="K4" s="30"/>
      <c r="M4" s="31" t="s">
        <v>12</v>
      </c>
      <c r="AT4" s="23" t="s">
        <v>38</v>
      </c>
    </row>
    <row r="5" spans="2:11" ht="6.95" customHeight="1">
      <c r="B5" s="27"/>
      <c r="C5" s="28"/>
      <c r="D5" s="28"/>
      <c r="E5" s="28"/>
      <c r="F5" s="28"/>
      <c r="G5" s="28"/>
      <c r="H5" s="28"/>
      <c r="I5" s="141"/>
      <c r="J5" s="28"/>
      <c r="K5" s="30"/>
    </row>
    <row r="6" spans="2:11" ht="13.5">
      <c r="B6" s="27"/>
      <c r="C6" s="28"/>
      <c r="D6" s="39" t="s">
        <v>18</v>
      </c>
      <c r="E6" s="28"/>
      <c r="F6" s="28"/>
      <c r="G6" s="28"/>
      <c r="H6" s="28"/>
      <c r="I6" s="141"/>
      <c r="J6" s="28"/>
      <c r="K6" s="30"/>
    </row>
    <row r="7" spans="2:11" ht="16.5" customHeight="1">
      <c r="B7" s="27"/>
      <c r="C7" s="28"/>
      <c r="D7" s="28"/>
      <c r="E7" s="142" t="str">
        <f>'Rekapitulace stavby'!K6</f>
        <v>Rekonstrukce objektu na ul. Velflíkova 385/14, Ostrava - Hrabůvka</v>
      </c>
      <c r="F7" s="39"/>
      <c r="G7" s="39"/>
      <c r="H7" s="39"/>
      <c r="I7" s="141"/>
      <c r="J7" s="28"/>
      <c r="K7" s="30"/>
    </row>
    <row r="8" spans="2:11" s="1" customFormat="1" ht="13.5">
      <c r="B8" s="45"/>
      <c r="C8" s="46"/>
      <c r="D8" s="39" t="s">
        <v>121</v>
      </c>
      <c r="E8" s="46"/>
      <c r="F8" s="46"/>
      <c r="G8" s="46"/>
      <c r="H8" s="46"/>
      <c r="I8" s="143"/>
      <c r="J8" s="46"/>
      <c r="K8" s="50"/>
    </row>
    <row r="9" spans="2:11" s="1" customFormat="1" ht="36.95" customHeight="1">
      <c r="B9" s="45"/>
      <c r="C9" s="46"/>
      <c r="D9" s="46"/>
      <c r="E9" s="144" t="s">
        <v>1244</v>
      </c>
      <c r="F9" s="46"/>
      <c r="G9" s="46"/>
      <c r="H9" s="46"/>
      <c r="I9" s="143"/>
      <c r="J9" s="46"/>
      <c r="K9" s="50"/>
    </row>
    <row r="10" spans="2:11" s="1" customFormat="1" ht="13.5">
      <c r="B10" s="45"/>
      <c r="C10" s="46"/>
      <c r="D10" s="46"/>
      <c r="E10" s="46"/>
      <c r="F10" s="46"/>
      <c r="G10" s="46"/>
      <c r="H10" s="46"/>
      <c r="I10" s="143"/>
      <c r="J10" s="46"/>
      <c r="K10" s="50"/>
    </row>
    <row r="11" spans="2:11" s="1" customFormat="1" ht="14.4" customHeight="1">
      <c r="B11" s="45"/>
      <c r="C11" s="46"/>
      <c r="D11" s="39" t="s">
        <v>20</v>
      </c>
      <c r="E11" s="46"/>
      <c r="F11" s="34" t="s">
        <v>21</v>
      </c>
      <c r="G11" s="46"/>
      <c r="H11" s="46"/>
      <c r="I11" s="145" t="s">
        <v>22</v>
      </c>
      <c r="J11" s="34" t="s">
        <v>21</v>
      </c>
      <c r="K11" s="50"/>
    </row>
    <row r="12" spans="2:11" s="1" customFormat="1" ht="14.4" customHeight="1">
      <c r="B12" s="45"/>
      <c r="C12" s="46"/>
      <c r="D12" s="39" t="s">
        <v>23</v>
      </c>
      <c r="E12" s="46"/>
      <c r="F12" s="34" t="s">
        <v>24</v>
      </c>
      <c r="G12" s="46"/>
      <c r="H12" s="46"/>
      <c r="I12" s="145" t="s">
        <v>25</v>
      </c>
      <c r="J12" s="146" t="str">
        <f>'Rekapitulace stavby'!AN8</f>
        <v>1. 4. 2019</v>
      </c>
      <c r="K12" s="50"/>
    </row>
    <row r="13" spans="2:11" s="1" customFormat="1" ht="10.8" customHeight="1">
      <c r="B13" s="45"/>
      <c r="C13" s="46"/>
      <c r="D13" s="46"/>
      <c r="E13" s="46"/>
      <c r="F13" s="46"/>
      <c r="G13" s="46"/>
      <c r="H13" s="46"/>
      <c r="I13" s="143"/>
      <c r="J13" s="46"/>
      <c r="K13" s="50"/>
    </row>
    <row r="14" spans="2:11" s="1" customFormat="1" ht="14.4" customHeight="1">
      <c r="B14" s="45"/>
      <c r="C14" s="46"/>
      <c r="D14" s="39" t="s">
        <v>27</v>
      </c>
      <c r="E14" s="46"/>
      <c r="F14" s="46"/>
      <c r="G14" s="46"/>
      <c r="H14" s="46"/>
      <c r="I14" s="145" t="s">
        <v>28</v>
      </c>
      <c r="J14" s="34" t="s">
        <v>29</v>
      </c>
      <c r="K14" s="50"/>
    </row>
    <row r="15" spans="2:11" s="1" customFormat="1" ht="18" customHeight="1">
      <c r="B15" s="45"/>
      <c r="C15" s="46"/>
      <c r="D15" s="46"/>
      <c r="E15" s="34" t="s">
        <v>30</v>
      </c>
      <c r="F15" s="46"/>
      <c r="G15" s="46"/>
      <c r="H15" s="46"/>
      <c r="I15" s="145" t="s">
        <v>31</v>
      </c>
      <c r="J15" s="34" t="s">
        <v>21</v>
      </c>
      <c r="K15" s="50"/>
    </row>
    <row r="16" spans="2:11" s="1" customFormat="1" ht="6.95" customHeight="1">
      <c r="B16" s="45"/>
      <c r="C16" s="46"/>
      <c r="D16" s="46"/>
      <c r="E16" s="46"/>
      <c r="F16" s="46"/>
      <c r="G16" s="46"/>
      <c r="H16" s="46"/>
      <c r="I16" s="143"/>
      <c r="J16" s="46"/>
      <c r="K16" s="50"/>
    </row>
    <row r="17" spans="2:11" s="1" customFormat="1" ht="14.4" customHeight="1">
      <c r="B17" s="45"/>
      <c r="C17" s="46"/>
      <c r="D17" s="39" t="s">
        <v>32</v>
      </c>
      <c r="E17" s="46"/>
      <c r="F17" s="46"/>
      <c r="G17" s="46"/>
      <c r="H17" s="46"/>
      <c r="I17" s="145" t="s">
        <v>28</v>
      </c>
      <c r="J17" s="34" t="str">
        <f>IF('Rekapitulace stavby'!AN13="Vyplň údaj","",IF('Rekapitulace stavby'!AN13="","",'Rekapitulace stavby'!AN13))</f>
        <v/>
      </c>
      <c r="K17" s="50"/>
    </row>
    <row r="18" spans="2:11" s="1" customFormat="1" ht="18" customHeight="1">
      <c r="B18" s="45"/>
      <c r="C18" s="46"/>
      <c r="D18" s="46"/>
      <c r="E18" s="34" t="str">
        <f>IF('Rekapitulace stavby'!E14="Vyplň údaj","",IF('Rekapitulace stavby'!E14="","",'Rekapitulace stavby'!E14))</f>
        <v/>
      </c>
      <c r="F18" s="46"/>
      <c r="G18" s="46"/>
      <c r="H18" s="46"/>
      <c r="I18" s="145" t="s">
        <v>31</v>
      </c>
      <c r="J18" s="34" t="str">
        <f>IF('Rekapitulace stavby'!AN14="Vyplň údaj","",IF('Rekapitulace stavby'!AN14="","",'Rekapitulace stavby'!AN14))</f>
        <v/>
      </c>
      <c r="K18" s="50"/>
    </row>
    <row r="19" spans="2:11" s="1" customFormat="1" ht="6.95" customHeight="1">
      <c r="B19" s="45"/>
      <c r="C19" s="46"/>
      <c r="D19" s="46"/>
      <c r="E19" s="46"/>
      <c r="F19" s="46"/>
      <c r="G19" s="46"/>
      <c r="H19" s="46"/>
      <c r="I19" s="143"/>
      <c r="J19" s="46"/>
      <c r="K19" s="50"/>
    </row>
    <row r="20" spans="2:11" s="1" customFormat="1" ht="14.4" customHeight="1">
      <c r="B20" s="45"/>
      <c r="C20" s="46"/>
      <c r="D20" s="39" t="s">
        <v>34</v>
      </c>
      <c r="E20" s="46"/>
      <c r="F20" s="46"/>
      <c r="G20" s="46"/>
      <c r="H20" s="46"/>
      <c r="I20" s="145" t="s">
        <v>28</v>
      </c>
      <c r="J20" s="34" t="s">
        <v>35</v>
      </c>
      <c r="K20" s="50"/>
    </row>
    <row r="21" spans="2:11" s="1" customFormat="1" ht="18" customHeight="1">
      <c r="B21" s="45"/>
      <c r="C21" s="46"/>
      <c r="D21" s="46"/>
      <c r="E21" s="34" t="s">
        <v>36</v>
      </c>
      <c r="F21" s="46"/>
      <c r="G21" s="46"/>
      <c r="H21" s="46"/>
      <c r="I21" s="145" t="s">
        <v>31</v>
      </c>
      <c r="J21" s="34" t="s">
        <v>37</v>
      </c>
      <c r="K21" s="50"/>
    </row>
    <row r="22" spans="2:11" s="1" customFormat="1" ht="6.95" customHeight="1">
      <c r="B22" s="45"/>
      <c r="C22" s="46"/>
      <c r="D22" s="46"/>
      <c r="E22" s="46"/>
      <c r="F22" s="46"/>
      <c r="G22" s="46"/>
      <c r="H22" s="46"/>
      <c r="I22" s="143"/>
      <c r="J22" s="46"/>
      <c r="K22" s="50"/>
    </row>
    <row r="23" spans="2:11" s="1" customFormat="1" ht="14.4" customHeight="1">
      <c r="B23" s="45"/>
      <c r="C23" s="46"/>
      <c r="D23" s="39" t="s">
        <v>39</v>
      </c>
      <c r="E23" s="46"/>
      <c r="F23" s="46"/>
      <c r="G23" s="46"/>
      <c r="H23" s="46"/>
      <c r="I23" s="143"/>
      <c r="J23" s="46"/>
      <c r="K23" s="50"/>
    </row>
    <row r="24" spans="2:11" s="6" customFormat="1" ht="16.5" customHeight="1">
      <c r="B24" s="147"/>
      <c r="C24" s="148"/>
      <c r="D24" s="148"/>
      <c r="E24" s="43" t="s">
        <v>21</v>
      </c>
      <c r="F24" s="43"/>
      <c r="G24" s="43"/>
      <c r="H24" s="43"/>
      <c r="I24" s="149"/>
      <c r="J24" s="148"/>
      <c r="K24" s="150"/>
    </row>
    <row r="25" spans="2:11" s="1" customFormat="1" ht="6.95" customHeight="1">
      <c r="B25" s="45"/>
      <c r="C25" s="46"/>
      <c r="D25" s="46"/>
      <c r="E25" s="46"/>
      <c r="F25" s="46"/>
      <c r="G25" s="46"/>
      <c r="H25" s="46"/>
      <c r="I25" s="143"/>
      <c r="J25" s="46"/>
      <c r="K25" s="50"/>
    </row>
    <row r="26" spans="2:11" s="1" customFormat="1" ht="6.95" customHeight="1">
      <c r="B26" s="45"/>
      <c r="C26" s="46"/>
      <c r="D26" s="105"/>
      <c r="E26" s="105"/>
      <c r="F26" s="105"/>
      <c r="G26" s="105"/>
      <c r="H26" s="105"/>
      <c r="I26" s="151"/>
      <c r="J26" s="105"/>
      <c r="K26" s="152"/>
    </row>
    <row r="27" spans="2:11" s="1" customFormat="1" ht="25.4" customHeight="1">
      <c r="B27" s="45"/>
      <c r="C27" s="46"/>
      <c r="D27" s="153" t="s">
        <v>41</v>
      </c>
      <c r="E27" s="46"/>
      <c r="F27" s="46"/>
      <c r="G27" s="46"/>
      <c r="H27" s="46"/>
      <c r="I27" s="143"/>
      <c r="J27" s="154">
        <f>ROUND(J91,2)</f>
        <v>0</v>
      </c>
      <c r="K27" s="50"/>
    </row>
    <row r="28" spans="2:11" s="1" customFormat="1" ht="6.95" customHeight="1">
      <c r="B28" s="45"/>
      <c r="C28" s="46"/>
      <c r="D28" s="105"/>
      <c r="E28" s="105"/>
      <c r="F28" s="105"/>
      <c r="G28" s="105"/>
      <c r="H28" s="105"/>
      <c r="I28" s="151"/>
      <c r="J28" s="105"/>
      <c r="K28" s="152"/>
    </row>
    <row r="29" spans="2:11" s="1" customFormat="1" ht="14.4" customHeight="1">
      <c r="B29" s="45"/>
      <c r="C29" s="46"/>
      <c r="D29" s="46"/>
      <c r="E29" s="46"/>
      <c r="F29" s="51" t="s">
        <v>43</v>
      </c>
      <c r="G29" s="46"/>
      <c r="H29" s="46"/>
      <c r="I29" s="155" t="s">
        <v>42</v>
      </c>
      <c r="J29" s="51" t="s">
        <v>44</v>
      </c>
      <c r="K29" s="50"/>
    </row>
    <row r="30" spans="2:11" s="1" customFormat="1" ht="14.4" customHeight="1" hidden="1">
      <c r="B30" s="45"/>
      <c r="C30" s="46"/>
      <c r="D30" s="54" t="s">
        <v>45</v>
      </c>
      <c r="E30" s="54" t="s">
        <v>46</v>
      </c>
      <c r="F30" s="156">
        <f>ROUND(SUM(BE91:BE341),2)</f>
        <v>0</v>
      </c>
      <c r="G30" s="46"/>
      <c r="H30" s="46"/>
      <c r="I30" s="157">
        <v>0.21</v>
      </c>
      <c r="J30" s="156">
        <f>ROUND(ROUND((SUM(BE91:BE341)),2)*I30,2)</f>
        <v>0</v>
      </c>
      <c r="K30" s="50"/>
    </row>
    <row r="31" spans="2:11" s="1" customFormat="1" ht="14.4" customHeight="1" hidden="1">
      <c r="B31" s="45"/>
      <c r="C31" s="46"/>
      <c r="D31" s="46"/>
      <c r="E31" s="54" t="s">
        <v>47</v>
      </c>
      <c r="F31" s="156">
        <f>ROUND(SUM(BF91:BF341),2)</f>
        <v>0</v>
      </c>
      <c r="G31" s="46"/>
      <c r="H31" s="46"/>
      <c r="I31" s="157">
        <v>0.15</v>
      </c>
      <c r="J31" s="156">
        <f>ROUND(ROUND((SUM(BF91:BF341)),2)*I31,2)</f>
        <v>0</v>
      </c>
      <c r="K31" s="50"/>
    </row>
    <row r="32" spans="2:11" s="1" customFormat="1" ht="14.4" customHeight="1">
      <c r="B32" s="45"/>
      <c r="C32" s="46"/>
      <c r="D32" s="54" t="s">
        <v>45</v>
      </c>
      <c r="E32" s="54" t="s">
        <v>48</v>
      </c>
      <c r="F32" s="156">
        <f>ROUND(SUM(BG91:BG341),2)</f>
        <v>0</v>
      </c>
      <c r="G32" s="46"/>
      <c r="H32" s="46"/>
      <c r="I32" s="157">
        <v>0.21</v>
      </c>
      <c r="J32" s="156">
        <v>0</v>
      </c>
      <c r="K32" s="50"/>
    </row>
    <row r="33" spans="2:11" s="1" customFormat="1" ht="14.4" customHeight="1">
      <c r="B33" s="45"/>
      <c r="C33" s="46"/>
      <c r="D33" s="46"/>
      <c r="E33" s="54" t="s">
        <v>49</v>
      </c>
      <c r="F33" s="156">
        <f>ROUND(SUM(BH91:BH341),2)</f>
        <v>0</v>
      </c>
      <c r="G33" s="46"/>
      <c r="H33" s="46"/>
      <c r="I33" s="157">
        <v>0.15</v>
      </c>
      <c r="J33" s="156">
        <v>0</v>
      </c>
      <c r="K33" s="50"/>
    </row>
    <row r="34" spans="2:11" s="1" customFormat="1" ht="14.4" customHeight="1" hidden="1">
      <c r="B34" s="45"/>
      <c r="C34" s="46"/>
      <c r="D34" s="46"/>
      <c r="E34" s="54" t="s">
        <v>50</v>
      </c>
      <c r="F34" s="156">
        <f>ROUND(SUM(BI91:BI341),2)</f>
        <v>0</v>
      </c>
      <c r="G34" s="46"/>
      <c r="H34" s="46"/>
      <c r="I34" s="157">
        <v>0</v>
      </c>
      <c r="J34" s="156">
        <v>0</v>
      </c>
      <c r="K34" s="50"/>
    </row>
    <row r="35" spans="2:11" s="1" customFormat="1" ht="6.95" customHeight="1">
      <c r="B35" s="45"/>
      <c r="C35" s="46"/>
      <c r="D35" s="46"/>
      <c r="E35" s="46"/>
      <c r="F35" s="46"/>
      <c r="G35" s="46"/>
      <c r="H35" s="46"/>
      <c r="I35" s="143"/>
      <c r="J35" s="46"/>
      <c r="K35" s="50"/>
    </row>
    <row r="36" spans="2:11" s="1" customFormat="1" ht="25.4" customHeight="1">
      <c r="B36" s="45"/>
      <c r="C36" s="158"/>
      <c r="D36" s="159" t="s">
        <v>51</v>
      </c>
      <c r="E36" s="97"/>
      <c r="F36" s="97"/>
      <c r="G36" s="160" t="s">
        <v>52</v>
      </c>
      <c r="H36" s="161" t="s">
        <v>53</v>
      </c>
      <c r="I36" s="162"/>
      <c r="J36" s="163">
        <f>SUM(J27:J34)</f>
        <v>0</v>
      </c>
      <c r="K36" s="164"/>
    </row>
    <row r="37" spans="2:11" s="1" customFormat="1" ht="14.4" customHeight="1">
      <c r="B37" s="66"/>
      <c r="C37" s="67"/>
      <c r="D37" s="67"/>
      <c r="E37" s="67"/>
      <c r="F37" s="67"/>
      <c r="G37" s="67"/>
      <c r="H37" s="67"/>
      <c r="I37" s="165"/>
      <c r="J37" s="67"/>
      <c r="K37" s="68"/>
    </row>
    <row r="41" spans="2:11" s="1" customFormat="1" ht="6.95" customHeight="1">
      <c r="B41" s="166"/>
      <c r="C41" s="167"/>
      <c r="D41" s="167"/>
      <c r="E41" s="167"/>
      <c r="F41" s="167"/>
      <c r="G41" s="167"/>
      <c r="H41" s="167"/>
      <c r="I41" s="168"/>
      <c r="J41" s="167"/>
      <c r="K41" s="169"/>
    </row>
    <row r="42" spans="2:11" s="1" customFormat="1" ht="36.95" customHeight="1">
      <c r="B42" s="45"/>
      <c r="C42" s="29" t="s">
        <v>123</v>
      </c>
      <c r="D42" s="46"/>
      <c r="E42" s="46"/>
      <c r="F42" s="46"/>
      <c r="G42" s="46"/>
      <c r="H42" s="46"/>
      <c r="I42" s="143"/>
      <c r="J42" s="46"/>
      <c r="K42" s="50"/>
    </row>
    <row r="43" spans="2:11" s="1" customFormat="1" ht="6.95" customHeight="1">
      <c r="B43" s="45"/>
      <c r="C43" s="46"/>
      <c r="D43" s="46"/>
      <c r="E43" s="46"/>
      <c r="F43" s="46"/>
      <c r="G43" s="46"/>
      <c r="H43" s="46"/>
      <c r="I43" s="143"/>
      <c r="J43" s="46"/>
      <c r="K43" s="50"/>
    </row>
    <row r="44" spans="2:11" s="1" customFormat="1" ht="14.4" customHeight="1">
      <c r="B44" s="45"/>
      <c r="C44" s="39" t="s">
        <v>18</v>
      </c>
      <c r="D44" s="46"/>
      <c r="E44" s="46"/>
      <c r="F44" s="46"/>
      <c r="G44" s="46"/>
      <c r="H44" s="46"/>
      <c r="I44" s="143"/>
      <c r="J44" s="46"/>
      <c r="K44" s="50"/>
    </row>
    <row r="45" spans="2:11" s="1" customFormat="1" ht="16.5" customHeight="1">
      <c r="B45" s="45"/>
      <c r="C45" s="46"/>
      <c r="D45" s="46"/>
      <c r="E45" s="142" t="str">
        <f>E7</f>
        <v>Rekonstrukce objektu na ul. Velflíkova 385/14, Ostrava - Hrabůvka</v>
      </c>
      <c r="F45" s="39"/>
      <c r="G45" s="39"/>
      <c r="H45" s="39"/>
      <c r="I45" s="143"/>
      <c r="J45" s="46"/>
      <c r="K45" s="50"/>
    </row>
    <row r="46" spans="2:11" s="1" customFormat="1" ht="14.4" customHeight="1">
      <c r="B46" s="45"/>
      <c r="C46" s="39" t="s">
        <v>121</v>
      </c>
      <c r="D46" s="46"/>
      <c r="E46" s="46"/>
      <c r="F46" s="46"/>
      <c r="G46" s="46"/>
      <c r="H46" s="46"/>
      <c r="I46" s="143"/>
      <c r="J46" s="46"/>
      <c r="K46" s="50"/>
    </row>
    <row r="47" spans="2:11" s="1" customFormat="1" ht="17.25" customHeight="1">
      <c r="B47" s="45"/>
      <c r="C47" s="46"/>
      <c r="D47" s="46"/>
      <c r="E47" s="144" t="str">
        <f>E9</f>
        <v>02a - Interiér 1PP</v>
      </c>
      <c r="F47" s="46"/>
      <c r="G47" s="46"/>
      <c r="H47" s="46"/>
      <c r="I47" s="143"/>
      <c r="J47" s="46"/>
      <c r="K47" s="50"/>
    </row>
    <row r="48" spans="2:11" s="1" customFormat="1" ht="6.95" customHeight="1">
      <c r="B48" s="45"/>
      <c r="C48" s="46"/>
      <c r="D48" s="46"/>
      <c r="E48" s="46"/>
      <c r="F48" s="46"/>
      <c r="G48" s="46"/>
      <c r="H48" s="46"/>
      <c r="I48" s="143"/>
      <c r="J48" s="46"/>
      <c r="K48" s="50"/>
    </row>
    <row r="49" spans="2:11" s="1" customFormat="1" ht="18" customHeight="1">
      <c r="B49" s="45"/>
      <c r="C49" s="39" t="s">
        <v>23</v>
      </c>
      <c r="D49" s="46"/>
      <c r="E49" s="46"/>
      <c r="F49" s="34" t="str">
        <f>F12</f>
        <v>Velflíkova 385/14</v>
      </c>
      <c r="G49" s="46"/>
      <c r="H49" s="46"/>
      <c r="I49" s="145" t="s">
        <v>25</v>
      </c>
      <c r="J49" s="146" t="str">
        <f>IF(J12="","",J12)</f>
        <v>1. 4. 2019</v>
      </c>
      <c r="K49" s="50"/>
    </row>
    <row r="50" spans="2:11" s="1" customFormat="1" ht="6.95" customHeight="1">
      <c r="B50" s="45"/>
      <c r="C50" s="46"/>
      <c r="D50" s="46"/>
      <c r="E50" s="46"/>
      <c r="F50" s="46"/>
      <c r="G50" s="46"/>
      <c r="H50" s="46"/>
      <c r="I50" s="143"/>
      <c r="J50" s="46"/>
      <c r="K50" s="50"/>
    </row>
    <row r="51" spans="2:11" s="1" customFormat="1" ht="13.5">
      <c r="B51" s="45"/>
      <c r="C51" s="39" t="s">
        <v>27</v>
      </c>
      <c r="D51" s="46"/>
      <c r="E51" s="46"/>
      <c r="F51" s="34" t="str">
        <f>E15</f>
        <v>STATUTÁRNÍ MĚSTO OSTRAVA, m.o. OSTRAVA- JIH</v>
      </c>
      <c r="G51" s="46"/>
      <c r="H51" s="46"/>
      <c r="I51" s="145" t="s">
        <v>34</v>
      </c>
      <c r="J51" s="43" t="str">
        <f>E21</f>
        <v>BYVAST pro s.r.o.</v>
      </c>
      <c r="K51" s="50"/>
    </row>
    <row r="52" spans="2:11" s="1" customFormat="1" ht="14.4" customHeight="1">
      <c r="B52" s="45"/>
      <c r="C52" s="39" t="s">
        <v>32</v>
      </c>
      <c r="D52" s="46"/>
      <c r="E52" s="46"/>
      <c r="F52" s="34" t="str">
        <f>IF(E18="","",E18)</f>
        <v/>
      </c>
      <c r="G52" s="46"/>
      <c r="H52" s="46"/>
      <c r="I52" s="143"/>
      <c r="J52" s="170"/>
      <c r="K52" s="50"/>
    </row>
    <row r="53" spans="2:11" s="1" customFormat="1" ht="10.3" customHeight="1">
      <c r="B53" s="45"/>
      <c r="C53" s="46"/>
      <c r="D53" s="46"/>
      <c r="E53" s="46"/>
      <c r="F53" s="46"/>
      <c r="G53" s="46"/>
      <c r="H53" s="46"/>
      <c r="I53" s="143"/>
      <c r="J53" s="46"/>
      <c r="K53" s="50"/>
    </row>
    <row r="54" spans="2:11" s="1" customFormat="1" ht="29.25" customHeight="1">
      <c r="B54" s="45"/>
      <c r="C54" s="171" t="s">
        <v>124</v>
      </c>
      <c r="D54" s="158"/>
      <c r="E54" s="158"/>
      <c r="F54" s="158"/>
      <c r="G54" s="158"/>
      <c r="H54" s="158"/>
      <c r="I54" s="172"/>
      <c r="J54" s="173" t="s">
        <v>125</v>
      </c>
      <c r="K54" s="174"/>
    </row>
    <row r="55" spans="2:11" s="1" customFormat="1" ht="10.3" customHeight="1">
      <c r="B55" s="45"/>
      <c r="C55" s="46"/>
      <c r="D55" s="46"/>
      <c r="E55" s="46"/>
      <c r="F55" s="46"/>
      <c r="G55" s="46"/>
      <c r="H55" s="46"/>
      <c r="I55" s="143"/>
      <c r="J55" s="46"/>
      <c r="K55" s="50"/>
    </row>
    <row r="56" spans="2:47" s="1" customFormat="1" ht="29.25" customHeight="1">
      <c r="B56" s="45"/>
      <c r="C56" s="175" t="s">
        <v>126</v>
      </c>
      <c r="D56" s="46"/>
      <c r="E56" s="46"/>
      <c r="F56" s="46"/>
      <c r="G56" s="46"/>
      <c r="H56" s="46"/>
      <c r="I56" s="143"/>
      <c r="J56" s="154">
        <f>J91</f>
        <v>0</v>
      </c>
      <c r="K56" s="50"/>
      <c r="AU56" s="23" t="s">
        <v>127</v>
      </c>
    </row>
    <row r="57" spans="2:11" s="7" customFormat="1" ht="24.95" customHeight="1">
      <c r="B57" s="176"/>
      <c r="C57" s="177"/>
      <c r="D57" s="178" t="s">
        <v>128</v>
      </c>
      <c r="E57" s="179"/>
      <c r="F57" s="179"/>
      <c r="G57" s="179"/>
      <c r="H57" s="179"/>
      <c r="I57" s="180"/>
      <c r="J57" s="181">
        <f>J92</f>
        <v>0</v>
      </c>
      <c r="K57" s="182"/>
    </row>
    <row r="58" spans="2:11" s="8" customFormat="1" ht="19.9" customHeight="1">
      <c r="B58" s="183"/>
      <c r="C58" s="184"/>
      <c r="D58" s="185" t="s">
        <v>130</v>
      </c>
      <c r="E58" s="186"/>
      <c r="F58" s="186"/>
      <c r="G58" s="186"/>
      <c r="H58" s="186"/>
      <c r="I58" s="187"/>
      <c r="J58" s="188">
        <f>J93</f>
        <v>0</v>
      </c>
      <c r="K58" s="189"/>
    </row>
    <row r="59" spans="2:11" s="8" customFormat="1" ht="19.9" customHeight="1">
      <c r="B59" s="183"/>
      <c r="C59" s="184"/>
      <c r="D59" s="185" t="s">
        <v>131</v>
      </c>
      <c r="E59" s="186"/>
      <c r="F59" s="186"/>
      <c r="G59" s="186"/>
      <c r="H59" s="186"/>
      <c r="I59" s="187"/>
      <c r="J59" s="188">
        <f>J98</f>
        <v>0</v>
      </c>
      <c r="K59" s="189"/>
    </row>
    <row r="60" spans="2:11" s="8" customFormat="1" ht="19.9" customHeight="1">
      <c r="B60" s="183"/>
      <c r="C60" s="184"/>
      <c r="D60" s="185" t="s">
        <v>134</v>
      </c>
      <c r="E60" s="186"/>
      <c r="F60" s="186"/>
      <c r="G60" s="186"/>
      <c r="H60" s="186"/>
      <c r="I60" s="187"/>
      <c r="J60" s="188">
        <f>J103</f>
        <v>0</v>
      </c>
      <c r="K60" s="189"/>
    </row>
    <row r="61" spans="2:11" s="8" customFormat="1" ht="19.9" customHeight="1">
      <c r="B61" s="183"/>
      <c r="C61" s="184"/>
      <c r="D61" s="185" t="s">
        <v>135</v>
      </c>
      <c r="E61" s="186"/>
      <c r="F61" s="186"/>
      <c r="G61" s="186"/>
      <c r="H61" s="186"/>
      <c r="I61" s="187"/>
      <c r="J61" s="188">
        <f>J189</f>
        <v>0</v>
      </c>
      <c r="K61" s="189"/>
    </row>
    <row r="62" spans="2:11" s="8" customFormat="1" ht="19.9" customHeight="1">
      <c r="B62" s="183"/>
      <c r="C62" s="184"/>
      <c r="D62" s="185" t="s">
        <v>136</v>
      </c>
      <c r="E62" s="186"/>
      <c r="F62" s="186"/>
      <c r="G62" s="186"/>
      <c r="H62" s="186"/>
      <c r="I62" s="187"/>
      <c r="J62" s="188">
        <f>J236</f>
        <v>0</v>
      </c>
      <c r="K62" s="189"/>
    </row>
    <row r="63" spans="2:11" s="8" customFormat="1" ht="19.9" customHeight="1">
      <c r="B63" s="183"/>
      <c r="C63" s="184"/>
      <c r="D63" s="185" t="s">
        <v>137</v>
      </c>
      <c r="E63" s="186"/>
      <c r="F63" s="186"/>
      <c r="G63" s="186"/>
      <c r="H63" s="186"/>
      <c r="I63" s="187"/>
      <c r="J63" s="188">
        <f>J246</f>
        <v>0</v>
      </c>
      <c r="K63" s="189"/>
    </row>
    <row r="64" spans="2:11" s="7" customFormat="1" ht="24.95" customHeight="1">
      <c r="B64" s="176"/>
      <c r="C64" s="177"/>
      <c r="D64" s="178" t="s">
        <v>138</v>
      </c>
      <c r="E64" s="179"/>
      <c r="F64" s="179"/>
      <c r="G64" s="179"/>
      <c r="H64" s="179"/>
      <c r="I64" s="180"/>
      <c r="J64" s="181">
        <f>J249</f>
        <v>0</v>
      </c>
      <c r="K64" s="182"/>
    </row>
    <row r="65" spans="2:11" s="8" customFormat="1" ht="19.9" customHeight="1">
      <c r="B65" s="183"/>
      <c r="C65" s="184"/>
      <c r="D65" s="185" t="s">
        <v>1245</v>
      </c>
      <c r="E65" s="186"/>
      <c r="F65" s="186"/>
      <c r="G65" s="186"/>
      <c r="H65" s="186"/>
      <c r="I65" s="187"/>
      <c r="J65" s="188">
        <f>J250</f>
        <v>0</v>
      </c>
      <c r="K65" s="189"/>
    </row>
    <row r="66" spans="2:11" s="8" customFormat="1" ht="19.9" customHeight="1">
      <c r="B66" s="183"/>
      <c r="C66" s="184"/>
      <c r="D66" s="185" t="s">
        <v>140</v>
      </c>
      <c r="E66" s="186"/>
      <c r="F66" s="186"/>
      <c r="G66" s="186"/>
      <c r="H66" s="186"/>
      <c r="I66" s="187"/>
      <c r="J66" s="188">
        <f>J264</f>
        <v>0</v>
      </c>
      <c r="K66" s="189"/>
    </row>
    <row r="67" spans="2:11" s="8" customFormat="1" ht="19.9" customHeight="1">
      <c r="B67" s="183"/>
      <c r="C67" s="184"/>
      <c r="D67" s="185" t="s">
        <v>143</v>
      </c>
      <c r="E67" s="186"/>
      <c r="F67" s="186"/>
      <c r="G67" s="186"/>
      <c r="H67" s="186"/>
      <c r="I67" s="187"/>
      <c r="J67" s="188">
        <f>J272</f>
        <v>0</v>
      </c>
      <c r="K67" s="189"/>
    </row>
    <row r="68" spans="2:11" s="8" customFormat="1" ht="19.9" customHeight="1">
      <c r="B68" s="183"/>
      <c r="C68" s="184"/>
      <c r="D68" s="185" t="s">
        <v>144</v>
      </c>
      <c r="E68" s="186"/>
      <c r="F68" s="186"/>
      <c r="G68" s="186"/>
      <c r="H68" s="186"/>
      <c r="I68" s="187"/>
      <c r="J68" s="188">
        <f>J290</f>
        <v>0</v>
      </c>
      <c r="K68" s="189"/>
    </row>
    <row r="69" spans="2:11" s="8" customFormat="1" ht="19.9" customHeight="1">
      <c r="B69" s="183"/>
      <c r="C69" s="184"/>
      <c r="D69" s="185" t="s">
        <v>145</v>
      </c>
      <c r="E69" s="186"/>
      <c r="F69" s="186"/>
      <c r="G69" s="186"/>
      <c r="H69" s="186"/>
      <c r="I69" s="187"/>
      <c r="J69" s="188">
        <f>J296</f>
        <v>0</v>
      </c>
      <c r="K69" s="189"/>
    </row>
    <row r="70" spans="2:11" s="8" customFormat="1" ht="19.9" customHeight="1">
      <c r="B70" s="183"/>
      <c r="C70" s="184"/>
      <c r="D70" s="185" t="s">
        <v>146</v>
      </c>
      <c r="E70" s="186"/>
      <c r="F70" s="186"/>
      <c r="G70" s="186"/>
      <c r="H70" s="186"/>
      <c r="I70" s="187"/>
      <c r="J70" s="188">
        <f>J317</f>
        <v>0</v>
      </c>
      <c r="K70" s="189"/>
    </row>
    <row r="71" spans="2:11" s="8" customFormat="1" ht="19.9" customHeight="1">
      <c r="B71" s="183"/>
      <c r="C71" s="184"/>
      <c r="D71" s="185" t="s">
        <v>1246</v>
      </c>
      <c r="E71" s="186"/>
      <c r="F71" s="186"/>
      <c r="G71" s="186"/>
      <c r="H71" s="186"/>
      <c r="I71" s="187"/>
      <c r="J71" s="188">
        <f>J336</f>
        <v>0</v>
      </c>
      <c r="K71" s="189"/>
    </row>
    <row r="72" spans="2:11" s="1" customFormat="1" ht="21.8" customHeight="1">
      <c r="B72" s="45"/>
      <c r="C72" s="46"/>
      <c r="D72" s="46"/>
      <c r="E72" s="46"/>
      <c r="F72" s="46"/>
      <c r="G72" s="46"/>
      <c r="H72" s="46"/>
      <c r="I72" s="143"/>
      <c r="J72" s="46"/>
      <c r="K72" s="50"/>
    </row>
    <row r="73" spans="2:11" s="1" customFormat="1" ht="6.95" customHeight="1">
      <c r="B73" s="66"/>
      <c r="C73" s="67"/>
      <c r="D73" s="67"/>
      <c r="E73" s="67"/>
      <c r="F73" s="67"/>
      <c r="G73" s="67"/>
      <c r="H73" s="67"/>
      <c r="I73" s="165"/>
      <c r="J73" s="67"/>
      <c r="K73" s="68"/>
    </row>
    <row r="77" spans="2:12" s="1" customFormat="1" ht="6.95" customHeight="1">
      <c r="B77" s="69"/>
      <c r="C77" s="70"/>
      <c r="D77" s="70"/>
      <c r="E77" s="70"/>
      <c r="F77" s="70"/>
      <c r="G77" s="70"/>
      <c r="H77" s="70"/>
      <c r="I77" s="168"/>
      <c r="J77" s="70"/>
      <c r="K77" s="70"/>
      <c r="L77" s="71"/>
    </row>
    <row r="78" spans="2:12" s="1" customFormat="1" ht="36.95" customHeight="1">
      <c r="B78" s="45"/>
      <c r="C78" s="72" t="s">
        <v>147</v>
      </c>
      <c r="D78" s="73"/>
      <c r="E78" s="73"/>
      <c r="F78" s="73"/>
      <c r="G78" s="73"/>
      <c r="H78" s="73"/>
      <c r="I78" s="190"/>
      <c r="J78" s="73"/>
      <c r="K78" s="73"/>
      <c r="L78" s="71"/>
    </row>
    <row r="79" spans="2:12" s="1" customFormat="1" ht="6.95" customHeight="1">
      <c r="B79" s="45"/>
      <c r="C79" s="73"/>
      <c r="D79" s="73"/>
      <c r="E79" s="73"/>
      <c r="F79" s="73"/>
      <c r="G79" s="73"/>
      <c r="H79" s="73"/>
      <c r="I79" s="190"/>
      <c r="J79" s="73"/>
      <c r="K79" s="73"/>
      <c r="L79" s="71"/>
    </row>
    <row r="80" spans="2:12" s="1" customFormat="1" ht="14.4" customHeight="1">
      <c r="B80" s="45"/>
      <c r="C80" s="75" t="s">
        <v>18</v>
      </c>
      <c r="D80" s="73"/>
      <c r="E80" s="73"/>
      <c r="F80" s="73"/>
      <c r="G80" s="73"/>
      <c r="H80" s="73"/>
      <c r="I80" s="190"/>
      <c r="J80" s="73"/>
      <c r="K80" s="73"/>
      <c r="L80" s="71"/>
    </row>
    <row r="81" spans="2:12" s="1" customFormat="1" ht="16.5" customHeight="1">
      <c r="B81" s="45"/>
      <c r="C81" s="73"/>
      <c r="D81" s="73"/>
      <c r="E81" s="191" t="str">
        <f>E7</f>
        <v>Rekonstrukce objektu na ul. Velflíkova 385/14, Ostrava - Hrabůvka</v>
      </c>
      <c r="F81" s="75"/>
      <c r="G81" s="75"/>
      <c r="H81" s="75"/>
      <c r="I81" s="190"/>
      <c r="J81" s="73"/>
      <c r="K81" s="73"/>
      <c r="L81" s="71"/>
    </row>
    <row r="82" spans="2:12" s="1" customFormat="1" ht="14.4" customHeight="1">
      <c r="B82" s="45"/>
      <c r="C82" s="75" t="s">
        <v>121</v>
      </c>
      <c r="D82" s="73"/>
      <c r="E82" s="73"/>
      <c r="F82" s="73"/>
      <c r="G82" s="73"/>
      <c r="H82" s="73"/>
      <c r="I82" s="190"/>
      <c r="J82" s="73"/>
      <c r="K82" s="73"/>
      <c r="L82" s="71"/>
    </row>
    <row r="83" spans="2:12" s="1" customFormat="1" ht="17.25" customHeight="1">
      <c r="B83" s="45"/>
      <c r="C83" s="73"/>
      <c r="D83" s="73"/>
      <c r="E83" s="81" t="str">
        <f>E9</f>
        <v>02a - Interiér 1PP</v>
      </c>
      <c r="F83" s="73"/>
      <c r="G83" s="73"/>
      <c r="H83" s="73"/>
      <c r="I83" s="190"/>
      <c r="J83" s="73"/>
      <c r="K83" s="73"/>
      <c r="L83" s="71"/>
    </row>
    <row r="84" spans="2:12" s="1" customFormat="1" ht="6.95" customHeight="1">
      <c r="B84" s="45"/>
      <c r="C84" s="73"/>
      <c r="D84" s="73"/>
      <c r="E84" s="73"/>
      <c r="F84" s="73"/>
      <c r="G84" s="73"/>
      <c r="H84" s="73"/>
      <c r="I84" s="190"/>
      <c r="J84" s="73"/>
      <c r="K84" s="73"/>
      <c r="L84" s="71"/>
    </row>
    <row r="85" spans="2:12" s="1" customFormat="1" ht="18" customHeight="1">
      <c r="B85" s="45"/>
      <c r="C85" s="75" t="s">
        <v>23</v>
      </c>
      <c r="D85" s="73"/>
      <c r="E85" s="73"/>
      <c r="F85" s="192" t="str">
        <f>F12</f>
        <v>Velflíkova 385/14</v>
      </c>
      <c r="G85" s="73"/>
      <c r="H85" s="73"/>
      <c r="I85" s="193" t="s">
        <v>25</v>
      </c>
      <c r="J85" s="84" t="str">
        <f>IF(J12="","",J12)</f>
        <v>1. 4. 2019</v>
      </c>
      <c r="K85" s="73"/>
      <c r="L85" s="71"/>
    </row>
    <row r="86" spans="2:12" s="1" customFormat="1" ht="6.95" customHeight="1">
      <c r="B86" s="45"/>
      <c r="C86" s="73"/>
      <c r="D86" s="73"/>
      <c r="E86" s="73"/>
      <c r="F86" s="73"/>
      <c r="G86" s="73"/>
      <c r="H86" s="73"/>
      <c r="I86" s="190"/>
      <c r="J86" s="73"/>
      <c r="K86" s="73"/>
      <c r="L86" s="71"/>
    </row>
    <row r="87" spans="2:12" s="1" customFormat="1" ht="13.5">
      <c r="B87" s="45"/>
      <c r="C87" s="75" t="s">
        <v>27</v>
      </c>
      <c r="D87" s="73"/>
      <c r="E87" s="73"/>
      <c r="F87" s="192" t="str">
        <f>E15</f>
        <v>STATUTÁRNÍ MĚSTO OSTRAVA, m.o. OSTRAVA- JIH</v>
      </c>
      <c r="G87" s="73"/>
      <c r="H87" s="73"/>
      <c r="I87" s="193" t="s">
        <v>34</v>
      </c>
      <c r="J87" s="192" t="str">
        <f>E21</f>
        <v>BYVAST pro s.r.o.</v>
      </c>
      <c r="K87" s="73"/>
      <c r="L87" s="71"/>
    </row>
    <row r="88" spans="2:12" s="1" customFormat="1" ht="14.4" customHeight="1">
      <c r="B88" s="45"/>
      <c r="C88" s="75" t="s">
        <v>32</v>
      </c>
      <c r="D88" s="73"/>
      <c r="E88" s="73"/>
      <c r="F88" s="192" t="str">
        <f>IF(E18="","",E18)</f>
        <v/>
      </c>
      <c r="G88" s="73"/>
      <c r="H88" s="73"/>
      <c r="I88" s="190"/>
      <c r="J88" s="73"/>
      <c r="K88" s="73"/>
      <c r="L88" s="71"/>
    </row>
    <row r="89" spans="2:12" s="1" customFormat="1" ht="10.3" customHeight="1">
      <c r="B89" s="45"/>
      <c r="C89" s="73"/>
      <c r="D89" s="73"/>
      <c r="E89" s="73"/>
      <c r="F89" s="73"/>
      <c r="G89" s="73"/>
      <c r="H89" s="73"/>
      <c r="I89" s="190"/>
      <c r="J89" s="73"/>
      <c r="K89" s="73"/>
      <c r="L89" s="71"/>
    </row>
    <row r="90" spans="2:20" s="9" customFormat="1" ht="29.25" customHeight="1">
      <c r="B90" s="194"/>
      <c r="C90" s="195" t="s">
        <v>148</v>
      </c>
      <c r="D90" s="196" t="s">
        <v>60</v>
      </c>
      <c r="E90" s="196" t="s">
        <v>56</v>
      </c>
      <c r="F90" s="196" t="s">
        <v>149</v>
      </c>
      <c r="G90" s="196" t="s">
        <v>150</v>
      </c>
      <c r="H90" s="196" t="s">
        <v>151</v>
      </c>
      <c r="I90" s="197" t="s">
        <v>152</v>
      </c>
      <c r="J90" s="196" t="s">
        <v>125</v>
      </c>
      <c r="K90" s="198" t="s">
        <v>153</v>
      </c>
      <c r="L90" s="199"/>
      <c r="M90" s="101" t="s">
        <v>154</v>
      </c>
      <c r="N90" s="102" t="s">
        <v>45</v>
      </c>
      <c r="O90" s="102" t="s">
        <v>155</v>
      </c>
      <c r="P90" s="102" t="s">
        <v>156</v>
      </c>
      <c r="Q90" s="102" t="s">
        <v>157</v>
      </c>
      <c r="R90" s="102" t="s">
        <v>158</v>
      </c>
      <c r="S90" s="102" t="s">
        <v>159</v>
      </c>
      <c r="T90" s="103" t="s">
        <v>160</v>
      </c>
    </row>
    <row r="91" spans="2:63" s="1" customFormat="1" ht="29.25" customHeight="1">
      <c r="B91" s="45"/>
      <c r="C91" s="107" t="s">
        <v>126</v>
      </c>
      <c r="D91" s="73"/>
      <c r="E91" s="73"/>
      <c r="F91" s="73"/>
      <c r="G91" s="73"/>
      <c r="H91" s="73"/>
      <c r="I91" s="190"/>
      <c r="J91" s="200">
        <f>BK91</f>
        <v>0</v>
      </c>
      <c r="K91" s="73"/>
      <c r="L91" s="71"/>
      <c r="M91" s="104"/>
      <c r="N91" s="105"/>
      <c r="O91" s="105"/>
      <c r="P91" s="201">
        <f>P92+P249</f>
        <v>0</v>
      </c>
      <c r="Q91" s="105"/>
      <c r="R91" s="201">
        <f>R92+R249</f>
        <v>93.422334</v>
      </c>
      <c r="S91" s="105"/>
      <c r="T91" s="202">
        <f>T92+T249</f>
        <v>65.41030280000001</v>
      </c>
      <c r="AT91" s="23" t="s">
        <v>74</v>
      </c>
      <c r="AU91" s="23" t="s">
        <v>127</v>
      </c>
      <c r="BK91" s="203">
        <f>BK92+BK249</f>
        <v>0</v>
      </c>
    </row>
    <row r="92" spans="2:63" s="10" customFormat="1" ht="37.4" customHeight="1">
      <c r="B92" s="204"/>
      <c r="C92" s="205"/>
      <c r="D92" s="206" t="s">
        <v>74</v>
      </c>
      <c r="E92" s="207" t="s">
        <v>161</v>
      </c>
      <c r="F92" s="207" t="s">
        <v>162</v>
      </c>
      <c r="G92" s="205"/>
      <c r="H92" s="205"/>
      <c r="I92" s="208"/>
      <c r="J92" s="209">
        <f>BK92</f>
        <v>0</v>
      </c>
      <c r="K92" s="205"/>
      <c r="L92" s="210"/>
      <c r="M92" s="211"/>
      <c r="N92" s="212"/>
      <c r="O92" s="212"/>
      <c r="P92" s="213">
        <f>P93+P98+P103+P189+P236+P246</f>
        <v>0</v>
      </c>
      <c r="Q92" s="212"/>
      <c r="R92" s="213">
        <f>R93+R98+R103+R189+R236+R246</f>
        <v>90.50436635000001</v>
      </c>
      <c r="S92" s="212"/>
      <c r="T92" s="214">
        <f>T93+T98+T103+T189+T236+T246</f>
        <v>65.41030280000001</v>
      </c>
      <c r="AR92" s="215" t="s">
        <v>83</v>
      </c>
      <c r="AT92" s="216" t="s">
        <v>74</v>
      </c>
      <c r="AU92" s="216" t="s">
        <v>75</v>
      </c>
      <c r="AY92" s="215" t="s">
        <v>163</v>
      </c>
      <c r="BK92" s="217">
        <f>BK93+BK98+BK103+BK189+BK236+BK246</f>
        <v>0</v>
      </c>
    </row>
    <row r="93" spans="2:63" s="10" customFormat="1" ht="19.9" customHeight="1">
      <c r="B93" s="204"/>
      <c r="C93" s="205"/>
      <c r="D93" s="206" t="s">
        <v>74</v>
      </c>
      <c r="E93" s="218" t="s">
        <v>85</v>
      </c>
      <c r="F93" s="218" t="s">
        <v>227</v>
      </c>
      <c r="G93" s="205"/>
      <c r="H93" s="205"/>
      <c r="I93" s="208"/>
      <c r="J93" s="219">
        <f>BK93</f>
        <v>0</v>
      </c>
      <c r="K93" s="205"/>
      <c r="L93" s="210"/>
      <c r="M93" s="211"/>
      <c r="N93" s="212"/>
      <c r="O93" s="212"/>
      <c r="P93" s="213">
        <f>SUM(P94:P97)</f>
        <v>0</v>
      </c>
      <c r="Q93" s="212"/>
      <c r="R93" s="213">
        <f>SUM(R94:R97)</f>
        <v>0.8626752</v>
      </c>
      <c r="S93" s="212"/>
      <c r="T93" s="214">
        <f>SUM(T94:T97)</f>
        <v>0</v>
      </c>
      <c r="AR93" s="215" t="s">
        <v>83</v>
      </c>
      <c r="AT93" s="216" t="s">
        <v>74</v>
      </c>
      <c r="AU93" s="216" t="s">
        <v>83</v>
      </c>
      <c r="AY93" s="215" t="s">
        <v>163</v>
      </c>
      <c r="BK93" s="217">
        <f>SUM(BK94:BK97)</f>
        <v>0</v>
      </c>
    </row>
    <row r="94" spans="2:65" s="1" customFormat="1" ht="16.5" customHeight="1">
      <c r="B94" s="45"/>
      <c r="C94" s="220" t="s">
        <v>83</v>
      </c>
      <c r="D94" s="220" t="s">
        <v>165</v>
      </c>
      <c r="E94" s="221" t="s">
        <v>1247</v>
      </c>
      <c r="F94" s="222" t="s">
        <v>1248</v>
      </c>
      <c r="G94" s="223" t="s">
        <v>168</v>
      </c>
      <c r="H94" s="224">
        <v>48.96</v>
      </c>
      <c r="I94" s="225"/>
      <c r="J94" s="226">
        <f>ROUND(I94*H94,2)</f>
        <v>0</v>
      </c>
      <c r="K94" s="222" t="s">
        <v>169</v>
      </c>
      <c r="L94" s="71"/>
      <c r="M94" s="227" t="s">
        <v>21</v>
      </c>
      <c r="N94" s="228" t="s">
        <v>48</v>
      </c>
      <c r="O94" s="46"/>
      <c r="P94" s="229">
        <f>O94*H94</f>
        <v>0</v>
      </c>
      <c r="Q94" s="229">
        <v>0.01762</v>
      </c>
      <c r="R94" s="229">
        <f>Q94*H94</f>
        <v>0.8626752</v>
      </c>
      <c r="S94" s="229">
        <v>0</v>
      </c>
      <c r="T94" s="230">
        <f>S94*H94</f>
        <v>0</v>
      </c>
      <c r="AR94" s="23" t="s">
        <v>170</v>
      </c>
      <c r="AT94" s="23" t="s">
        <v>165</v>
      </c>
      <c r="AU94" s="23" t="s">
        <v>85</v>
      </c>
      <c r="AY94" s="23" t="s">
        <v>163</v>
      </c>
      <c r="BE94" s="231">
        <f>IF(N94="základní",J94,0)</f>
        <v>0</v>
      </c>
      <c r="BF94" s="231">
        <f>IF(N94="snížená",J94,0)</f>
        <v>0</v>
      </c>
      <c r="BG94" s="231">
        <f>IF(N94="zákl. přenesená",J94,0)</f>
        <v>0</v>
      </c>
      <c r="BH94" s="231">
        <f>IF(N94="sníž. přenesená",J94,0)</f>
        <v>0</v>
      </c>
      <c r="BI94" s="231">
        <f>IF(N94="nulová",J94,0)</f>
        <v>0</v>
      </c>
      <c r="BJ94" s="23" t="s">
        <v>170</v>
      </c>
      <c r="BK94" s="231">
        <f>ROUND(I94*H94,2)</f>
        <v>0</v>
      </c>
      <c r="BL94" s="23" t="s">
        <v>170</v>
      </c>
      <c r="BM94" s="23" t="s">
        <v>1249</v>
      </c>
    </row>
    <row r="95" spans="2:47" s="1" customFormat="1" ht="13.5">
      <c r="B95" s="45"/>
      <c r="C95" s="73"/>
      <c r="D95" s="232" t="s">
        <v>172</v>
      </c>
      <c r="E95" s="73"/>
      <c r="F95" s="233" t="s">
        <v>244</v>
      </c>
      <c r="G95" s="73"/>
      <c r="H95" s="73"/>
      <c r="I95" s="190"/>
      <c r="J95" s="73"/>
      <c r="K95" s="73"/>
      <c r="L95" s="71"/>
      <c r="M95" s="234"/>
      <c r="N95" s="46"/>
      <c r="O95" s="46"/>
      <c r="P95" s="46"/>
      <c r="Q95" s="46"/>
      <c r="R95" s="46"/>
      <c r="S95" s="46"/>
      <c r="T95" s="94"/>
      <c r="AT95" s="23" t="s">
        <v>172</v>
      </c>
      <c r="AU95" s="23" t="s">
        <v>85</v>
      </c>
    </row>
    <row r="96" spans="2:51" s="11" customFormat="1" ht="13.5">
      <c r="B96" s="235"/>
      <c r="C96" s="236"/>
      <c r="D96" s="232" t="s">
        <v>174</v>
      </c>
      <c r="E96" s="237" t="s">
        <v>21</v>
      </c>
      <c r="F96" s="238" t="s">
        <v>1250</v>
      </c>
      <c r="G96" s="236"/>
      <c r="H96" s="239">
        <v>48.96</v>
      </c>
      <c r="I96" s="240"/>
      <c r="J96" s="236"/>
      <c r="K96" s="236"/>
      <c r="L96" s="241"/>
      <c r="M96" s="242"/>
      <c r="N96" s="243"/>
      <c r="O96" s="243"/>
      <c r="P96" s="243"/>
      <c r="Q96" s="243"/>
      <c r="R96" s="243"/>
      <c r="S96" s="243"/>
      <c r="T96" s="244"/>
      <c r="AT96" s="245" t="s">
        <v>174</v>
      </c>
      <c r="AU96" s="245" t="s">
        <v>85</v>
      </c>
      <c r="AV96" s="11" t="s">
        <v>85</v>
      </c>
      <c r="AW96" s="11" t="s">
        <v>38</v>
      </c>
      <c r="AX96" s="11" t="s">
        <v>75</v>
      </c>
      <c r="AY96" s="245" t="s">
        <v>163</v>
      </c>
    </row>
    <row r="97" spans="2:51" s="12" customFormat="1" ht="13.5">
      <c r="B97" s="246"/>
      <c r="C97" s="247"/>
      <c r="D97" s="232" t="s">
        <v>174</v>
      </c>
      <c r="E97" s="248" t="s">
        <v>21</v>
      </c>
      <c r="F97" s="249" t="s">
        <v>194</v>
      </c>
      <c r="G97" s="247"/>
      <c r="H97" s="250">
        <v>48.96</v>
      </c>
      <c r="I97" s="251"/>
      <c r="J97" s="247"/>
      <c r="K97" s="247"/>
      <c r="L97" s="252"/>
      <c r="M97" s="253"/>
      <c r="N97" s="254"/>
      <c r="O97" s="254"/>
      <c r="P97" s="254"/>
      <c r="Q97" s="254"/>
      <c r="R97" s="254"/>
      <c r="S97" s="254"/>
      <c r="T97" s="255"/>
      <c r="AT97" s="256" t="s">
        <v>174</v>
      </c>
      <c r="AU97" s="256" t="s">
        <v>85</v>
      </c>
      <c r="AV97" s="12" t="s">
        <v>170</v>
      </c>
      <c r="AW97" s="12" t="s">
        <v>38</v>
      </c>
      <c r="AX97" s="12" t="s">
        <v>83</v>
      </c>
      <c r="AY97" s="256" t="s">
        <v>163</v>
      </c>
    </row>
    <row r="98" spans="2:63" s="10" customFormat="1" ht="29.85" customHeight="1">
      <c r="B98" s="204"/>
      <c r="C98" s="205"/>
      <c r="D98" s="206" t="s">
        <v>74</v>
      </c>
      <c r="E98" s="218" t="s">
        <v>180</v>
      </c>
      <c r="F98" s="218" t="s">
        <v>274</v>
      </c>
      <c r="G98" s="205"/>
      <c r="H98" s="205"/>
      <c r="I98" s="208"/>
      <c r="J98" s="219">
        <f>BK98</f>
        <v>0</v>
      </c>
      <c r="K98" s="205"/>
      <c r="L98" s="210"/>
      <c r="M98" s="211"/>
      <c r="N98" s="212"/>
      <c r="O98" s="212"/>
      <c r="P98" s="213">
        <f>SUM(P99:P102)</f>
        <v>0</v>
      </c>
      <c r="Q98" s="212"/>
      <c r="R98" s="213">
        <f>SUM(R99:R102)</f>
        <v>0</v>
      </c>
      <c r="S98" s="212"/>
      <c r="T98" s="214">
        <f>SUM(T99:T102)</f>
        <v>0</v>
      </c>
      <c r="AR98" s="215" t="s">
        <v>83</v>
      </c>
      <c r="AT98" s="216" t="s">
        <v>74</v>
      </c>
      <c r="AU98" s="216" t="s">
        <v>83</v>
      </c>
      <c r="AY98" s="215" t="s">
        <v>163</v>
      </c>
      <c r="BK98" s="217">
        <f>SUM(BK99:BK102)</f>
        <v>0</v>
      </c>
    </row>
    <row r="99" spans="2:65" s="1" customFormat="1" ht="16.5" customHeight="1">
      <c r="B99" s="45"/>
      <c r="C99" s="220" t="s">
        <v>85</v>
      </c>
      <c r="D99" s="220" t="s">
        <v>165</v>
      </c>
      <c r="E99" s="221" t="s">
        <v>283</v>
      </c>
      <c r="F99" s="222" t="s">
        <v>284</v>
      </c>
      <c r="G99" s="223" t="s">
        <v>189</v>
      </c>
      <c r="H99" s="224">
        <v>0.99</v>
      </c>
      <c r="I99" s="225"/>
      <c r="J99" s="226">
        <f>ROUND(I99*H99,2)</f>
        <v>0</v>
      </c>
      <c r="K99" s="222" t="s">
        <v>21</v>
      </c>
      <c r="L99" s="71"/>
      <c r="M99" s="227" t="s">
        <v>21</v>
      </c>
      <c r="N99" s="228" t="s">
        <v>48</v>
      </c>
      <c r="O99" s="46"/>
      <c r="P99" s="229">
        <f>O99*H99</f>
        <v>0</v>
      </c>
      <c r="Q99" s="229">
        <v>0</v>
      </c>
      <c r="R99" s="229">
        <f>Q99*H99</f>
        <v>0</v>
      </c>
      <c r="S99" s="229">
        <v>0</v>
      </c>
      <c r="T99" s="230">
        <f>S99*H99</f>
        <v>0</v>
      </c>
      <c r="AR99" s="23" t="s">
        <v>170</v>
      </c>
      <c r="AT99" s="23" t="s">
        <v>165</v>
      </c>
      <c r="AU99" s="23" t="s">
        <v>85</v>
      </c>
      <c r="AY99" s="23" t="s">
        <v>163</v>
      </c>
      <c r="BE99" s="231">
        <f>IF(N99="základní",J99,0)</f>
        <v>0</v>
      </c>
      <c r="BF99" s="231">
        <f>IF(N99="snížená",J99,0)</f>
        <v>0</v>
      </c>
      <c r="BG99" s="231">
        <f>IF(N99="zákl. přenesená",J99,0)</f>
        <v>0</v>
      </c>
      <c r="BH99" s="231">
        <f>IF(N99="sníž. přenesená",J99,0)</f>
        <v>0</v>
      </c>
      <c r="BI99" s="231">
        <f>IF(N99="nulová",J99,0)</f>
        <v>0</v>
      </c>
      <c r="BJ99" s="23" t="s">
        <v>170</v>
      </c>
      <c r="BK99" s="231">
        <f>ROUND(I99*H99,2)</f>
        <v>0</v>
      </c>
      <c r="BL99" s="23" t="s">
        <v>170</v>
      </c>
      <c r="BM99" s="23" t="s">
        <v>1251</v>
      </c>
    </row>
    <row r="100" spans="2:51" s="11" customFormat="1" ht="13.5">
      <c r="B100" s="235"/>
      <c r="C100" s="236"/>
      <c r="D100" s="232" t="s">
        <v>174</v>
      </c>
      <c r="E100" s="237" t="s">
        <v>21</v>
      </c>
      <c r="F100" s="238" t="s">
        <v>1252</v>
      </c>
      <c r="G100" s="236"/>
      <c r="H100" s="239">
        <v>0.18</v>
      </c>
      <c r="I100" s="240"/>
      <c r="J100" s="236"/>
      <c r="K100" s="236"/>
      <c r="L100" s="241"/>
      <c r="M100" s="242"/>
      <c r="N100" s="243"/>
      <c r="O100" s="243"/>
      <c r="P100" s="243"/>
      <c r="Q100" s="243"/>
      <c r="R100" s="243"/>
      <c r="S100" s="243"/>
      <c r="T100" s="244"/>
      <c r="AT100" s="245" t="s">
        <v>174</v>
      </c>
      <c r="AU100" s="245" t="s">
        <v>85</v>
      </c>
      <c r="AV100" s="11" t="s">
        <v>85</v>
      </c>
      <c r="AW100" s="11" t="s">
        <v>38</v>
      </c>
      <c r="AX100" s="11" t="s">
        <v>75</v>
      </c>
      <c r="AY100" s="245" t="s">
        <v>163</v>
      </c>
    </row>
    <row r="101" spans="2:51" s="11" customFormat="1" ht="13.5">
      <c r="B101" s="235"/>
      <c r="C101" s="236"/>
      <c r="D101" s="232" t="s">
        <v>174</v>
      </c>
      <c r="E101" s="237" t="s">
        <v>21</v>
      </c>
      <c r="F101" s="238" t="s">
        <v>1253</v>
      </c>
      <c r="G101" s="236"/>
      <c r="H101" s="239">
        <v>0.81</v>
      </c>
      <c r="I101" s="240"/>
      <c r="J101" s="236"/>
      <c r="K101" s="236"/>
      <c r="L101" s="241"/>
      <c r="M101" s="242"/>
      <c r="N101" s="243"/>
      <c r="O101" s="243"/>
      <c r="P101" s="243"/>
      <c r="Q101" s="243"/>
      <c r="R101" s="243"/>
      <c r="S101" s="243"/>
      <c r="T101" s="244"/>
      <c r="AT101" s="245" t="s">
        <v>174</v>
      </c>
      <c r="AU101" s="245" t="s">
        <v>85</v>
      </c>
      <c r="AV101" s="11" t="s">
        <v>85</v>
      </c>
      <c r="AW101" s="11" t="s">
        <v>38</v>
      </c>
      <c r="AX101" s="11" t="s">
        <v>75</v>
      </c>
      <c r="AY101" s="245" t="s">
        <v>163</v>
      </c>
    </row>
    <row r="102" spans="2:51" s="12" customFormat="1" ht="13.5">
      <c r="B102" s="246"/>
      <c r="C102" s="247"/>
      <c r="D102" s="232" t="s">
        <v>174</v>
      </c>
      <c r="E102" s="248" t="s">
        <v>21</v>
      </c>
      <c r="F102" s="249" t="s">
        <v>194</v>
      </c>
      <c r="G102" s="247"/>
      <c r="H102" s="250">
        <v>0.99</v>
      </c>
      <c r="I102" s="251"/>
      <c r="J102" s="247"/>
      <c r="K102" s="247"/>
      <c r="L102" s="252"/>
      <c r="M102" s="253"/>
      <c r="N102" s="254"/>
      <c r="O102" s="254"/>
      <c r="P102" s="254"/>
      <c r="Q102" s="254"/>
      <c r="R102" s="254"/>
      <c r="S102" s="254"/>
      <c r="T102" s="255"/>
      <c r="AT102" s="256" t="s">
        <v>174</v>
      </c>
      <c r="AU102" s="256" t="s">
        <v>85</v>
      </c>
      <c r="AV102" s="12" t="s">
        <v>170</v>
      </c>
      <c r="AW102" s="12" t="s">
        <v>38</v>
      </c>
      <c r="AX102" s="12" t="s">
        <v>83</v>
      </c>
      <c r="AY102" s="256" t="s">
        <v>163</v>
      </c>
    </row>
    <row r="103" spans="2:63" s="10" customFormat="1" ht="29.85" customHeight="1">
      <c r="B103" s="204"/>
      <c r="C103" s="205"/>
      <c r="D103" s="206" t="s">
        <v>74</v>
      </c>
      <c r="E103" s="218" t="s">
        <v>203</v>
      </c>
      <c r="F103" s="218" t="s">
        <v>376</v>
      </c>
      <c r="G103" s="205"/>
      <c r="H103" s="205"/>
      <c r="I103" s="208"/>
      <c r="J103" s="219">
        <f>BK103</f>
        <v>0</v>
      </c>
      <c r="K103" s="205"/>
      <c r="L103" s="210"/>
      <c r="M103" s="211"/>
      <c r="N103" s="212"/>
      <c r="O103" s="212"/>
      <c r="P103" s="213">
        <f>SUM(P104:P188)</f>
        <v>0</v>
      </c>
      <c r="Q103" s="212"/>
      <c r="R103" s="213">
        <f>SUM(R104:R188)</f>
        <v>83.03209115000001</v>
      </c>
      <c r="S103" s="212"/>
      <c r="T103" s="214">
        <f>SUM(T104:T188)</f>
        <v>0</v>
      </c>
      <c r="AR103" s="215" t="s">
        <v>83</v>
      </c>
      <c r="AT103" s="216" t="s">
        <v>74</v>
      </c>
      <c r="AU103" s="216" t="s">
        <v>83</v>
      </c>
      <c r="AY103" s="215" t="s">
        <v>163</v>
      </c>
      <c r="BK103" s="217">
        <f>SUM(BK104:BK188)</f>
        <v>0</v>
      </c>
    </row>
    <row r="104" spans="2:65" s="1" customFormat="1" ht="25.5" customHeight="1">
      <c r="B104" s="45"/>
      <c r="C104" s="220" t="s">
        <v>180</v>
      </c>
      <c r="D104" s="220" t="s">
        <v>165</v>
      </c>
      <c r="E104" s="221" t="s">
        <v>1254</v>
      </c>
      <c r="F104" s="222" t="s">
        <v>1255</v>
      </c>
      <c r="G104" s="223" t="s">
        <v>168</v>
      </c>
      <c r="H104" s="224">
        <v>163.26</v>
      </c>
      <c r="I104" s="225"/>
      <c r="J104" s="226">
        <f>ROUND(I104*H104,2)</f>
        <v>0</v>
      </c>
      <c r="K104" s="222" t="s">
        <v>169</v>
      </c>
      <c r="L104" s="71"/>
      <c r="M104" s="227" t="s">
        <v>21</v>
      </c>
      <c r="N104" s="228" t="s">
        <v>48</v>
      </c>
      <c r="O104" s="46"/>
      <c r="P104" s="229">
        <f>O104*H104</f>
        <v>0</v>
      </c>
      <c r="Q104" s="229">
        <v>0.00438</v>
      </c>
      <c r="R104" s="229">
        <f>Q104*H104</f>
        <v>0.7150788</v>
      </c>
      <c r="S104" s="229">
        <v>0</v>
      </c>
      <c r="T104" s="230">
        <f>S104*H104</f>
        <v>0</v>
      </c>
      <c r="AR104" s="23" t="s">
        <v>170</v>
      </c>
      <c r="AT104" s="23" t="s">
        <v>165</v>
      </c>
      <c r="AU104" s="23" t="s">
        <v>85</v>
      </c>
      <c r="AY104" s="23" t="s">
        <v>163</v>
      </c>
      <c r="BE104" s="231">
        <f>IF(N104="základní",J104,0)</f>
        <v>0</v>
      </c>
      <c r="BF104" s="231">
        <f>IF(N104="snížená",J104,0)</f>
        <v>0</v>
      </c>
      <c r="BG104" s="231">
        <f>IF(N104="zákl. přenesená",J104,0)</f>
        <v>0</v>
      </c>
      <c r="BH104" s="231">
        <f>IF(N104="sníž. přenesená",J104,0)</f>
        <v>0</v>
      </c>
      <c r="BI104" s="231">
        <f>IF(N104="nulová",J104,0)</f>
        <v>0</v>
      </c>
      <c r="BJ104" s="23" t="s">
        <v>170</v>
      </c>
      <c r="BK104" s="231">
        <f>ROUND(I104*H104,2)</f>
        <v>0</v>
      </c>
      <c r="BL104" s="23" t="s">
        <v>170</v>
      </c>
      <c r="BM104" s="23" t="s">
        <v>1256</v>
      </c>
    </row>
    <row r="105" spans="2:47" s="1" customFormat="1" ht="13.5">
      <c r="B105" s="45"/>
      <c r="C105" s="73"/>
      <c r="D105" s="232" t="s">
        <v>172</v>
      </c>
      <c r="E105" s="73"/>
      <c r="F105" s="233" t="s">
        <v>402</v>
      </c>
      <c r="G105" s="73"/>
      <c r="H105" s="73"/>
      <c r="I105" s="190"/>
      <c r="J105" s="73"/>
      <c r="K105" s="73"/>
      <c r="L105" s="71"/>
      <c r="M105" s="234"/>
      <c r="N105" s="46"/>
      <c r="O105" s="46"/>
      <c r="P105" s="46"/>
      <c r="Q105" s="46"/>
      <c r="R105" s="46"/>
      <c r="S105" s="46"/>
      <c r="T105" s="94"/>
      <c r="AT105" s="23" t="s">
        <v>172</v>
      </c>
      <c r="AU105" s="23" t="s">
        <v>85</v>
      </c>
    </row>
    <row r="106" spans="2:51" s="11" customFormat="1" ht="13.5">
      <c r="B106" s="235"/>
      <c r="C106" s="236"/>
      <c r="D106" s="232" t="s">
        <v>174</v>
      </c>
      <c r="E106" s="237" t="s">
        <v>21</v>
      </c>
      <c r="F106" s="238" t="s">
        <v>1257</v>
      </c>
      <c r="G106" s="236"/>
      <c r="H106" s="239">
        <v>10.53</v>
      </c>
      <c r="I106" s="240"/>
      <c r="J106" s="236"/>
      <c r="K106" s="236"/>
      <c r="L106" s="241"/>
      <c r="M106" s="242"/>
      <c r="N106" s="243"/>
      <c r="O106" s="243"/>
      <c r="P106" s="243"/>
      <c r="Q106" s="243"/>
      <c r="R106" s="243"/>
      <c r="S106" s="243"/>
      <c r="T106" s="244"/>
      <c r="AT106" s="245" t="s">
        <v>174</v>
      </c>
      <c r="AU106" s="245" t="s">
        <v>85</v>
      </c>
      <c r="AV106" s="11" t="s">
        <v>85</v>
      </c>
      <c r="AW106" s="11" t="s">
        <v>38</v>
      </c>
      <c r="AX106" s="11" t="s">
        <v>75</v>
      </c>
      <c r="AY106" s="245" t="s">
        <v>163</v>
      </c>
    </row>
    <row r="107" spans="2:51" s="11" customFormat="1" ht="13.5">
      <c r="B107" s="235"/>
      <c r="C107" s="236"/>
      <c r="D107" s="232" t="s">
        <v>174</v>
      </c>
      <c r="E107" s="237" t="s">
        <v>21</v>
      </c>
      <c r="F107" s="238" t="s">
        <v>1258</v>
      </c>
      <c r="G107" s="236"/>
      <c r="H107" s="239">
        <v>4.66</v>
      </c>
      <c r="I107" s="240"/>
      <c r="J107" s="236"/>
      <c r="K107" s="236"/>
      <c r="L107" s="241"/>
      <c r="M107" s="242"/>
      <c r="N107" s="243"/>
      <c r="O107" s="243"/>
      <c r="P107" s="243"/>
      <c r="Q107" s="243"/>
      <c r="R107" s="243"/>
      <c r="S107" s="243"/>
      <c r="T107" s="244"/>
      <c r="AT107" s="245" t="s">
        <v>174</v>
      </c>
      <c r="AU107" s="245" t="s">
        <v>85</v>
      </c>
      <c r="AV107" s="11" t="s">
        <v>85</v>
      </c>
      <c r="AW107" s="11" t="s">
        <v>38</v>
      </c>
      <c r="AX107" s="11" t="s">
        <v>75</v>
      </c>
      <c r="AY107" s="245" t="s">
        <v>163</v>
      </c>
    </row>
    <row r="108" spans="2:51" s="11" customFormat="1" ht="13.5">
      <c r="B108" s="235"/>
      <c r="C108" s="236"/>
      <c r="D108" s="232" t="s">
        <v>174</v>
      </c>
      <c r="E108" s="237" t="s">
        <v>21</v>
      </c>
      <c r="F108" s="238" t="s">
        <v>1259</v>
      </c>
      <c r="G108" s="236"/>
      <c r="H108" s="239">
        <v>9.09</v>
      </c>
      <c r="I108" s="240"/>
      <c r="J108" s="236"/>
      <c r="K108" s="236"/>
      <c r="L108" s="241"/>
      <c r="M108" s="242"/>
      <c r="N108" s="243"/>
      <c r="O108" s="243"/>
      <c r="P108" s="243"/>
      <c r="Q108" s="243"/>
      <c r="R108" s="243"/>
      <c r="S108" s="243"/>
      <c r="T108" s="244"/>
      <c r="AT108" s="245" t="s">
        <v>174</v>
      </c>
      <c r="AU108" s="245" t="s">
        <v>85</v>
      </c>
      <c r="AV108" s="11" t="s">
        <v>85</v>
      </c>
      <c r="AW108" s="11" t="s">
        <v>38</v>
      </c>
      <c r="AX108" s="11" t="s">
        <v>75</v>
      </c>
      <c r="AY108" s="245" t="s">
        <v>163</v>
      </c>
    </row>
    <row r="109" spans="2:51" s="11" customFormat="1" ht="13.5">
      <c r="B109" s="235"/>
      <c r="C109" s="236"/>
      <c r="D109" s="232" t="s">
        <v>174</v>
      </c>
      <c r="E109" s="237" t="s">
        <v>21</v>
      </c>
      <c r="F109" s="238" t="s">
        <v>1260</v>
      </c>
      <c r="G109" s="236"/>
      <c r="H109" s="239">
        <v>23.66</v>
      </c>
      <c r="I109" s="240"/>
      <c r="J109" s="236"/>
      <c r="K109" s="236"/>
      <c r="L109" s="241"/>
      <c r="M109" s="242"/>
      <c r="N109" s="243"/>
      <c r="O109" s="243"/>
      <c r="P109" s="243"/>
      <c r="Q109" s="243"/>
      <c r="R109" s="243"/>
      <c r="S109" s="243"/>
      <c r="T109" s="244"/>
      <c r="AT109" s="245" t="s">
        <v>174</v>
      </c>
      <c r="AU109" s="245" t="s">
        <v>85</v>
      </c>
      <c r="AV109" s="11" t="s">
        <v>85</v>
      </c>
      <c r="AW109" s="11" t="s">
        <v>38</v>
      </c>
      <c r="AX109" s="11" t="s">
        <v>75</v>
      </c>
      <c r="AY109" s="245" t="s">
        <v>163</v>
      </c>
    </row>
    <row r="110" spans="2:51" s="11" customFormat="1" ht="13.5">
      <c r="B110" s="235"/>
      <c r="C110" s="236"/>
      <c r="D110" s="232" t="s">
        <v>174</v>
      </c>
      <c r="E110" s="237" t="s">
        <v>21</v>
      </c>
      <c r="F110" s="238" t="s">
        <v>1261</v>
      </c>
      <c r="G110" s="236"/>
      <c r="H110" s="239">
        <v>31.68</v>
      </c>
      <c r="I110" s="240"/>
      <c r="J110" s="236"/>
      <c r="K110" s="236"/>
      <c r="L110" s="241"/>
      <c r="M110" s="242"/>
      <c r="N110" s="243"/>
      <c r="O110" s="243"/>
      <c r="P110" s="243"/>
      <c r="Q110" s="243"/>
      <c r="R110" s="243"/>
      <c r="S110" s="243"/>
      <c r="T110" s="244"/>
      <c r="AT110" s="245" t="s">
        <v>174</v>
      </c>
      <c r="AU110" s="245" t="s">
        <v>85</v>
      </c>
      <c r="AV110" s="11" t="s">
        <v>85</v>
      </c>
      <c r="AW110" s="11" t="s">
        <v>38</v>
      </c>
      <c r="AX110" s="11" t="s">
        <v>75</v>
      </c>
      <c r="AY110" s="245" t="s">
        <v>163</v>
      </c>
    </row>
    <row r="111" spans="2:51" s="11" customFormat="1" ht="13.5">
      <c r="B111" s="235"/>
      <c r="C111" s="236"/>
      <c r="D111" s="232" t="s">
        <v>174</v>
      </c>
      <c r="E111" s="237" t="s">
        <v>21</v>
      </c>
      <c r="F111" s="238" t="s">
        <v>1262</v>
      </c>
      <c r="G111" s="236"/>
      <c r="H111" s="239">
        <v>49.58</v>
      </c>
      <c r="I111" s="240"/>
      <c r="J111" s="236"/>
      <c r="K111" s="236"/>
      <c r="L111" s="241"/>
      <c r="M111" s="242"/>
      <c r="N111" s="243"/>
      <c r="O111" s="243"/>
      <c r="P111" s="243"/>
      <c r="Q111" s="243"/>
      <c r="R111" s="243"/>
      <c r="S111" s="243"/>
      <c r="T111" s="244"/>
      <c r="AT111" s="245" t="s">
        <v>174</v>
      </c>
      <c r="AU111" s="245" t="s">
        <v>85</v>
      </c>
      <c r="AV111" s="11" t="s">
        <v>85</v>
      </c>
      <c r="AW111" s="11" t="s">
        <v>38</v>
      </c>
      <c r="AX111" s="11" t="s">
        <v>75</v>
      </c>
      <c r="AY111" s="245" t="s">
        <v>163</v>
      </c>
    </row>
    <row r="112" spans="2:51" s="11" customFormat="1" ht="13.5">
      <c r="B112" s="235"/>
      <c r="C112" s="236"/>
      <c r="D112" s="232" t="s">
        <v>174</v>
      </c>
      <c r="E112" s="237" t="s">
        <v>21</v>
      </c>
      <c r="F112" s="238" t="s">
        <v>1263</v>
      </c>
      <c r="G112" s="236"/>
      <c r="H112" s="239">
        <v>22.62</v>
      </c>
      <c r="I112" s="240"/>
      <c r="J112" s="236"/>
      <c r="K112" s="236"/>
      <c r="L112" s="241"/>
      <c r="M112" s="242"/>
      <c r="N112" s="243"/>
      <c r="O112" s="243"/>
      <c r="P112" s="243"/>
      <c r="Q112" s="243"/>
      <c r="R112" s="243"/>
      <c r="S112" s="243"/>
      <c r="T112" s="244"/>
      <c r="AT112" s="245" t="s">
        <v>174</v>
      </c>
      <c r="AU112" s="245" t="s">
        <v>85</v>
      </c>
      <c r="AV112" s="11" t="s">
        <v>85</v>
      </c>
      <c r="AW112" s="11" t="s">
        <v>38</v>
      </c>
      <c r="AX112" s="11" t="s">
        <v>75</v>
      </c>
      <c r="AY112" s="245" t="s">
        <v>163</v>
      </c>
    </row>
    <row r="113" spans="2:51" s="11" customFormat="1" ht="13.5">
      <c r="B113" s="235"/>
      <c r="C113" s="236"/>
      <c r="D113" s="232" t="s">
        <v>174</v>
      </c>
      <c r="E113" s="237" t="s">
        <v>21</v>
      </c>
      <c r="F113" s="238" t="s">
        <v>1264</v>
      </c>
      <c r="G113" s="236"/>
      <c r="H113" s="239">
        <v>11.44</v>
      </c>
      <c r="I113" s="240"/>
      <c r="J113" s="236"/>
      <c r="K113" s="236"/>
      <c r="L113" s="241"/>
      <c r="M113" s="242"/>
      <c r="N113" s="243"/>
      <c r="O113" s="243"/>
      <c r="P113" s="243"/>
      <c r="Q113" s="243"/>
      <c r="R113" s="243"/>
      <c r="S113" s="243"/>
      <c r="T113" s="244"/>
      <c r="AT113" s="245" t="s">
        <v>174</v>
      </c>
      <c r="AU113" s="245" t="s">
        <v>85</v>
      </c>
      <c r="AV113" s="11" t="s">
        <v>85</v>
      </c>
      <c r="AW113" s="11" t="s">
        <v>38</v>
      </c>
      <c r="AX113" s="11" t="s">
        <v>75</v>
      </c>
      <c r="AY113" s="245" t="s">
        <v>163</v>
      </c>
    </row>
    <row r="114" spans="2:51" s="12" customFormat="1" ht="13.5">
      <c r="B114" s="246"/>
      <c r="C114" s="247"/>
      <c r="D114" s="232" t="s">
        <v>174</v>
      </c>
      <c r="E114" s="248" t="s">
        <v>21</v>
      </c>
      <c r="F114" s="249" t="s">
        <v>194</v>
      </c>
      <c r="G114" s="247"/>
      <c r="H114" s="250">
        <v>163.26</v>
      </c>
      <c r="I114" s="251"/>
      <c r="J114" s="247"/>
      <c r="K114" s="247"/>
      <c r="L114" s="252"/>
      <c r="M114" s="253"/>
      <c r="N114" s="254"/>
      <c r="O114" s="254"/>
      <c r="P114" s="254"/>
      <c r="Q114" s="254"/>
      <c r="R114" s="254"/>
      <c r="S114" s="254"/>
      <c r="T114" s="255"/>
      <c r="AT114" s="256" t="s">
        <v>174</v>
      </c>
      <c r="AU114" s="256" t="s">
        <v>85</v>
      </c>
      <c r="AV114" s="12" t="s">
        <v>170</v>
      </c>
      <c r="AW114" s="12" t="s">
        <v>38</v>
      </c>
      <c r="AX114" s="12" t="s">
        <v>83</v>
      </c>
      <c r="AY114" s="256" t="s">
        <v>163</v>
      </c>
    </row>
    <row r="115" spans="2:65" s="1" customFormat="1" ht="25.5" customHeight="1">
      <c r="B115" s="45"/>
      <c r="C115" s="220" t="s">
        <v>170</v>
      </c>
      <c r="D115" s="220" t="s">
        <v>165</v>
      </c>
      <c r="E115" s="221" t="s">
        <v>1265</v>
      </c>
      <c r="F115" s="222" t="s">
        <v>1266</v>
      </c>
      <c r="G115" s="223" t="s">
        <v>168</v>
      </c>
      <c r="H115" s="224">
        <v>163.26</v>
      </c>
      <c r="I115" s="225"/>
      <c r="J115" s="226">
        <f>ROUND(I115*H115,2)</f>
        <v>0</v>
      </c>
      <c r="K115" s="222" t="s">
        <v>169</v>
      </c>
      <c r="L115" s="71"/>
      <c r="M115" s="227" t="s">
        <v>21</v>
      </c>
      <c r="N115" s="228" t="s">
        <v>48</v>
      </c>
      <c r="O115" s="46"/>
      <c r="P115" s="229">
        <f>O115*H115</f>
        <v>0</v>
      </c>
      <c r="Q115" s="229">
        <v>0.003</v>
      </c>
      <c r="R115" s="229">
        <f>Q115*H115</f>
        <v>0.48978</v>
      </c>
      <c r="S115" s="229">
        <v>0</v>
      </c>
      <c r="T115" s="230">
        <f>S115*H115</f>
        <v>0</v>
      </c>
      <c r="AR115" s="23" t="s">
        <v>170</v>
      </c>
      <c r="AT115" s="23" t="s">
        <v>165</v>
      </c>
      <c r="AU115" s="23" t="s">
        <v>85</v>
      </c>
      <c r="AY115" s="23" t="s">
        <v>163</v>
      </c>
      <c r="BE115" s="231">
        <f>IF(N115="základní",J115,0)</f>
        <v>0</v>
      </c>
      <c r="BF115" s="231">
        <f>IF(N115="snížená",J115,0)</f>
        <v>0</v>
      </c>
      <c r="BG115" s="231">
        <f>IF(N115="zákl. přenesená",J115,0)</f>
        <v>0</v>
      </c>
      <c r="BH115" s="231">
        <f>IF(N115="sníž. přenesená",J115,0)</f>
        <v>0</v>
      </c>
      <c r="BI115" s="231">
        <f>IF(N115="nulová",J115,0)</f>
        <v>0</v>
      </c>
      <c r="BJ115" s="23" t="s">
        <v>170</v>
      </c>
      <c r="BK115" s="231">
        <f>ROUND(I115*H115,2)</f>
        <v>0</v>
      </c>
      <c r="BL115" s="23" t="s">
        <v>170</v>
      </c>
      <c r="BM115" s="23" t="s">
        <v>1267</v>
      </c>
    </row>
    <row r="116" spans="2:65" s="1" customFormat="1" ht="38.25" customHeight="1">
      <c r="B116" s="45"/>
      <c r="C116" s="220" t="s">
        <v>195</v>
      </c>
      <c r="D116" s="220" t="s">
        <v>165</v>
      </c>
      <c r="E116" s="221" t="s">
        <v>1268</v>
      </c>
      <c r="F116" s="222" t="s">
        <v>1269</v>
      </c>
      <c r="G116" s="223" t="s">
        <v>168</v>
      </c>
      <c r="H116" s="224">
        <v>374.102</v>
      </c>
      <c r="I116" s="225"/>
      <c r="J116" s="226">
        <f>ROUND(I116*H116,2)</f>
        <v>0</v>
      </c>
      <c r="K116" s="222" t="s">
        <v>169</v>
      </c>
      <c r="L116" s="71"/>
      <c r="M116" s="227" t="s">
        <v>21</v>
      </c>
      <c r="N116" s="228" t="s">
        <v>48</v>
      </c>
      <c r="O116" s="46"/>
      <c r="P116" s="229">
        <f>O116*H116</f>
        <v>0</v>
      </c>
      <c r="Q116" s="229">
        <v>0.01628</v>
      </c>
      <c r="R116" s="229">
        <f>Q116*H116</f>
        <v>6.090380559999999</v>
      </c>
      <c r="S116" s="229">
        <v>0</v>
      </c>
      <c r="T116" s="230">
        <f>S116*H116</f>
        <v>0</v>
      </c>
      <c r="AR116" s="23" t="s">
        <v>170</v>
      </c>
      <c r="AT116" s="23" t="s">
        <v>165</v>
      </c>
      <c r="AU116" s="23" t="s">
        <v>85</v>
      </c>
      <c r="AY116" s="23" t="s">
        <v>163</v>
      </c>
      <c r="BE116" s="231">
        <f>IF(N116="základní",J116,0)</f>
        <v>0</v>
      </c>
      <c r="BF116" s="231">
        <f>IF(N116="snížená",J116,0)</f>
        <v>0</v>
      </c>
      <c r="BG116" s="231">
        <f>IF(N116="zákl. přenesená",J116,0)</f>
        <v>0</v>
      </c>
      <c r="BH116" s="231">
        <f>IF(N116="sníž. přenesená",J116,0)</f>
        <v>0</v>
      </c>
      <c r="BI116" s="231">
        <f>IF(N116="nulová",J116,0)</f>
        <v>0</v>
      </c>
      <c r="BJ116" s="23" t="s">
        <v>170</v>
      </c>
      <c r="BK116" s="231">
        <f>ROUND(I116*H116,2)</f>
        <v>0</v>
      </c>
      <c r="BL116" s="23" t="s">
        <v>170</v>
      </c>
      <c r="BM116" s="23" t="s">
        <v>1270</v>
      </c>
    </row>
    <row r="117" spans="2:47" s="1" customFormat="1" ht="13.5">
      <c r="B117" s="45"/>
      <c r="C117" s="73"/>
      <c r="D117" s="232" t="s">
        <v>172</v>
      </c>
      <c r="E117" s="73"/>
      <c r="F117" s="233" t="s">
        <v>1271</v>
      </c>
      <c r="G117" s="73"/>
      <c r="H117" s="73"/>
      <c r="I117" s="190"/>
      <c r="J117" s="73"/>
      <c r="K117" s="73"/>
      <c r="L117" s="71"/>
      <c r="M117" s="234"/>
      <c r="N117" s="46"/>
      <c r="O117" s="46"/>
      <c r="P117" s="46"/>
      <c r="Q117" s="46"/>
      <c r="R117" s="46"/>
      <c r="S117" s="46"/>
      <c r="T117" s="94"/>
      <c r="AT117" s="23" t="s">
        <v>172</v>
      </c>
      <c r="AU117" s="23" t="s">
        <v>85</v>
      </c>
    </row>
    <row r="118" spans="2:51" s="11" customFormat="1" ht="13.5">
      <c r="B118" s="235"/>
      <c r="C118" s="236"/>
      <c r="D118" s="232" t="s">
        <v>174</v>
      </c>
      <c r="E118" s="237" t="s">
        <v>21</v>
      </c>
      <c r="F118" s="238" t="s">
        <v>1272</v>
      </c>
      <c r="G118" s="236"/>
      <c r="H118" s="239">
        <v>47.97</v>
      </c>
      <c r="I118" s="240"/>
      <c r="J118" s="236"/>
      <c r="K118" s="236"/>
      <c r="L118" s="241"/>
      <c r="M118" s="242"/>
      <c r="N118" s="243"/>
      <c r="O118" s="243"/>
      <c r="P118" s="243"/>
      <c r="Q118" s="243"/>
      <c r="R118" s="243"/>
      <c r="S118" s="243"/>
      <c r="T118" s="244"/>
      <c r="AT118" s="245" t="s">
        <v>174</v>
      </c>
      <c r="AU118" s="245" t="s">
        <v>85</v>
      </c>
      <c r="AV118" s="11" t="s">
        <v>85</v>
      </c>
      <c r="AW118" s="11" t="s">
        <v>38</v>
      </c>
      <c r="AX118" s="11" t="s">
        <v>75</v>
      </c>
      <c r="AY118" s="245" t="s">
        <v>163</v>
      </c>
    </row>
    <row r="119" spans="2:51" s="11" customFormat="1" ht="13.5">
      <c r="B119" s="235"/>
      <c r="C119" s="236"/>
      <c r="D119" s="232" t="s">
        <v>174</v>
      </c>
      <c r="E119" s="237" t="s">
        <v>21</v>
      </c>
      <c r="F119" s="238" t="s">
        <v>1273</v>
      </c>
      <c r="G119" s="236"/>
      <c r="H119" s="239">
        <v>22.903</v>
      </c>
      <c r="I119" s="240"/>
      <c r="J119" s="236"/>
      <c r="K119" s="236"/>
      <c r="L119" s="241"/>
      <c r="M119" s="242"/>
      <c r="N119" s="243"/>
      <c r="O119" s="243"/>
      <c r="P119" s="243"/>
      <c r="Q119" s="243"/>
      <c r="R119" s="243"/>
      <c r="S119" s="243"/>
      <c r="T119" s="244"/>
      <c r="AT119" s="245" t="s">
        <v>174</v>
      </c>
      <c r="AU119" s="245" t="s">
        <v>85</v>
      </c>
      <c r="AV119" s="11" t="s">
        <v>85</v>
      </c>
      <c r="AW119" s="11" t="s">
        <v>38</v>
      </c>
      <c r="AX119" s="11" t="s">
        <v>75</v>
      </c>
      <c r="AY119" s="245" t="s">
        <v>163</v>
      </c>
    </row>
    <row r="120" spans="2:51" s="11" customFormat="1" ht="13.5">
      <c r="B120" s="235"/>
      <c r="C120" s="236"/>
      <c r="D120" s="232" t="s">
        <v>174</v>
      </c>
      <c r="E120" s="237" t="s">
        <v>21</v>
      </c>
      <c r="F120" s="238" t="s">
        <v>1274</v>
      </c>
      <c r="G120" s="236"/>
      <c r="H120" s="239">
        <v>32.349</v>
      </c>
      <c r="I120" s="240"/>
      <c r="J120" s="236"/>
      <c r="K120" s="236"/>
      <c r="L120" s="241"/>
      <c r="M120" s="242"/>
      <c r="N120" s="243"/>
      <c r="O120" s="243"/>
      <c r="P120" s="243"/>
      <c r="Q120" s="243"/>
      <c r="R120" s="243"/>
      <c r="S120" s="243"/>
      <c r="T120" s="244"/>
      <c r="AT120" s="245" t="s">
        <v>174</v>
      </c>
      <c r="AU120" s="245" t="s">
        <v>85</v>
      </c>
      <c r="AV120" s="11" t="s">
        <v>85</v>
      </c>
      <c r="AW120" s="11" t="s">
        <v>38</v>
      </c>
      <c r="AX120" s="11" t="s">
        <v>75</v>
      </c>
      <c r="AY120" s="245" t="s">
        <v>163</v>
      </c>
    </row>
    <row r="121" spans="2:51" s="11" customFormat="1" ht="13.5">
      <c r="B121" s="235"/>
      <c r="C121" s="236"/>
      <c r="D121" s="232" t="s">
        <v>174</v>
      </c>
      <c r="E121" s="237" t="s">
        <v>21</v>
      </c>
      <c r="F121" s="238" t="s">
        <v>1275</v>
      </c>
      <c r="G121" s="236"/>
      <c r="H121" s="239">
        <v>47.216</v>
      </c>
      <c r="I121" s="240"/>
      <c r="J121" s="236"/>
      <c r="K121" s="236"/>
      <c r="L121" s="241"/>
      <c r="M121" s="242"/>
      <c r="N121" s="243"/>
      <c r="O121" s="243"/>
      <c r="P121" s="243"/>
      <c r="Q121" s="243"/>
      <c r="R121" s="243"/>
      <c r="S121" s="243"/>
      <c r="T121" s="244"/>
      <c r="AT121" s="245" t="s">
        <v>174</v>
      </c>
      <c r="AU121" s="245" t="s">
        <v>85</v>
      </c>
      <c r="AV121" s="11" t="s">
        <v>85</v>
      </c>
      <c r="AW121" s="11" t="s">
        <v>38</v>
      </c>
      <c r="AX121" s="11" t="s">
        <v>75</v>
      </c>
      <c r="AY121" s="245" t="s">
        <v>163</v>
      </c>
    </row>
    <row r="122" spans="2:51" s="11" customFormat="1" ht="13.5">
      <c r="B122" s="235"/>
      <c r="C122" s="236"/>
      <c r="D122" s="232" t="s">
        <v>174</v>
      </c>
      <c r="E122" s="237" t="s">
        <v>21</v>
      </c>
      <c r="F122" s="238" t="s">
        <v>1276</v>
      </c>
      <c r="G122" s="236"/>
      <c r="H122" s="239">
        <v>56.826</v>
      </c>
      <c r="I122" s="240"/>
      <c r="J122" s="236"/>
      <c r="K122" s="236"/>
      <c r="L122" s="241"/>
      <c r="M122" s="242"/>
      <c r="N122" s="243"/>
      <c r="O122" s="243"/>
      <c r="P122" s="243"/>
      <c r="Q122" s="243"/>
      <c r="R122" s="243"/>
      <c r="S122" s="243"/>
      <c r="T122" s="244"/>
      <c r="AT122" s="245" t="s">
        <v>174</v>
      </c>
      <c r="AU122" s="245" t="s">
        <v>85</v>
      </c>
      <c r="AV122" s="11" t="s">
        <v>85</v>
      </c>
      <c r="AW122" s="11" t="s">
        <v>38</v>
      </c>
      <c r="AX122" s="11" t="s">
        <v>75</v>
      </c>
      <c r="AY122" s="245" t="s">
        <v>163</v>
      </c>
    </row>
    <row r="123" spans="2:51" s="11" customFormat="1" ht="13.5">
      <c r="B123" s="235"/>
      <c r="C123" s="236"/>
      <c r="D123" s="232" t="s">
        <v>174</v>
      </c>
      <c r="E123" s="237" t="s">
        <v>21</v>
      </c>
      <c r="F123" s="238" t="s">
        <v>1277</v>
      </c>
      <c r="G123" s="236"/>
      <c r="H123" s="239">
        <v>86.584</v>
      </c>
      <c r="I123" s="240"/>
      <c r="J123" s="236"/>
      <c r="K123" s="236"/>
      <c r="L123" s="241"/>
      <c r="M123" s="242"/>
      <c r="N123" s="243"/>
      <c r="O123" s="243"/>
      <c r="P123" s="243"/>
      <c r="Q123" s="243"/>
      <c r="R123" s="243"/>
      <c r="S123" s="243"/>
      <c r="T123" s="244"/>
      <c r="AT123" s="245" t="s">
        <v>174</v>
      </c>
      <c r="AU123" s="245" t="s">
        <v>85</v>
      </c>
      <c r="AV123" s="11" t="s">
        <v>85</v>
      </c>
      <c r="AW123" s="11" t="s">
        <v>38</v>
      </c>
      <c r="AX123" s="11" t="s">
        <v>75</v>
      </c>
      <c r="AY123" s="245" t="s">
        <v>163</v>
      </c>
    </row>
    <row r="124" spans="2:51" s="11" customFormat="1" ht="13.5">
      <c r="B124" s="235"/>
      <c r="C124" s="236"/>
      <c r="D124" s="232" t="s">
        <v>174</v>
      </c>
      <c r="E124" s="237" t="s">
        <v>21</v>
      </c>
      <c r="F124" s="238" t="s">
        <v>1278</v>
      </c>
      <c r="G124" s="236"/>
      <c r="H124" s="239">
        <v>43.644</v>
      </c>
      <c r="I124" s="240"/>
      <c r="J124" s="236"/>
      <c r="K124" s="236"/>
      <c r="L124" s="241"/>
      <c r="M124" s="242"/>
      <c r="N124" s="243"/>
      <c r="O124" s="243"/>
      <c r="P124" s="243"/>
      <c r="Q124" s="243"/>
      <c r="R124" s="243"/>
      <c r="S124" s="243"/>
      <c r="T124" s="244"/>
      <c r="AT124" s="245" t="s">
        <v>174</v>
      </c>
      <c r="AU124" s="245" t="s">
        <v>85</v>
      </c>
      <c r="AV124" s="11" t="s">
        <v>85</v>
      </c>
      <c r="AW124" s="11" t="s">
        <v>38</v>
      </c>
      <c r="AX124" s="11" t="s">
        <v>75</v>
      </c>
      <c r="AY124" s="245" t="s">
        <v>163</v>
      </c>
    </row>
    <row r="125" spans="2:51" s="11" customFormat="1" ht="13.5">
      <c r="B125" s="235"/>
      <c r="C125" s="236"/>
      <c r="D125" s="232" t="s">
        <v>174</v>
      </c>
      <c r="E125" s="237" t="s">
        <v>21</v>
      </c>
      <c r="F125" s="238" t="s">
        <v>1279</v>
      </c>
      <c r="G125" s="236"/>
      <c r="H125" s="239">
        <v>36.61</v>
      </c>
      <c r="I125" s="240"/>
      <c r="J125" s="236"/>
      <c r="K125" s="236"/>
      <c r="L125" s="241"/>
      <c r="M125" s="242"/>
      <c r="N125" s="243"/>
      <c r="O125" s="243"/>
      <c r="P125" s="243"/>
      <c r="Q125" s="243"/>
      <c r="R125" s="243"/>
      <c r="S125" s="243"/>
      <c r="T125" s="244"/>
      <c r="AT125" s="245" t="s">
        <v>174</v>
      </c>
      <c r="AU125" s="245" t="s">
        <v>85</v>
      </c>
      <c r="AV125" s="11" t="s">
        <v>85</v>
      </c>
      <c r="AW125" s="11" t="s">
        <v>38</v>
      </c>
      <c r="AX125" s="11" t="s">
        <v>75</v>
      </c>
      <c r="AY125" s="245" t="s">
        <v>163</v>
      </c>
    </row>
    <row r="126" spans="2:51" s="12" customFormat="1" ht="13.5">
      <c r="B126" s="246"/>
      <c r="C126" s="247"/>
      <c r="D126" s="232" t="s">
        <v>174</v>
      </c>
      <c r="E126" s="248" t="s">
        <v>21</v>
      </c>
      <c r="F126" s="249" t="s">
        <v>194</v>
      </c>
      <c r="G126" s="247"/>
      <c r="H126" s="250">
        <v>374.102</v>
      </c>
      <c r="I126" s="251"/>
      <c r="J126" s="247"/>
      <c r="K126" s="247"/>
      <c r="L126" s="252"/>
      <c r="M126" s="253"/>
      <c r="N126" s="254"/>
      <c r="O126" s="254"/>
      <c r="P126" s="254"/>
      <c r="Q126" s="254"/>
      <c r="R126" s="254"/>
      <c r="S126" s="254"/>
      <c r="T126" s="255"/>
      <c r="AT126" s="256" t="s">
        <v>174</v>
      </c>
      <c r="AU126" s="256" t="s">
        <v>85</v>
      </c>
      <c r="AV126" s="12" t="s">
        <v>170</v>
      </c>
      <c r="AW126" s="12" t="s">
        <v>38</v>
      </c>
      <c r="AX126" s="12" t="s">
        <v>83</v>
      </c>
      <c r="AY126" s="256" t="s">
        <v>163</v>
      </c>
    </row>
    <row r="127" spans="2:65" s="1" customFormat="1" ht="25.5" customHeight="1">
      <c r="B127" s="45"/>
      <c r="C127" s="220" t="s">
        <v>203</v>
      </c>
      <c r="D127" s="220" t="s">
        <v>165</v>
      </c>
      <c r="E127" s="221" t="s">
        <v>1280</v>
      </c>
      <c r="F127" s="222" t="s">
        <v>1281</v>
      </c>
      <c r="G127" s="223" t="s">
        <v>168</v>
      </c>
      <c r="H127" s="224">
        <v>1496.408</v>
      </c>
      <c r="I127" s="225"/>
      <c r="J127" s="226">
        <f>ROUND(I127*H127,2)</f>
        <v>0</v>
      </c>
      <c r="K127" s="222" t="s">
        <v>169</v>
      </c>
      <c r="L127" s="71"/>
      <c r="M127" s="227" t="s">
        <v>21</v>
      </c>
      <c r="N127" s="228" t="s">
        <v>48</v>
      </c>
      <c r="O127" s="46"/>
      <c r="P127" s="229">
        <f>O127*H127</f>
        <v>0</v>
      </c>
      <c r="Q127" s="229">
        <v>0.0068</v>
      </c>
      <c r="R127" s="229">
        <f>Q127*H127</f>
        <v>10.175574399999999</v>
      </c>
      <c r="S127" s="229">
        <v>0</v>
      </c>
      <c r="T127" s="230">
        <f>S127*H127</f>
        <v>0</v>
      </c>
      <c r="AR127" s="23" t="s">
        <v>170</v>
      </c>
      <c r="AT127" s="23" t="s">
        <v>165</v>
      </c>
      <c r="AU127" s="23" t="s">
        <v>85</v>
      </c>
      <c r="AY127" s="23" t="s">
        <v>163</v>
      </c>
      <c r="BE127" s="231">
        <f>IF(N127="základní",J127,0)</f>
        <v>0</v>
      </c>
      <c r="BF127" s="231">
        <f>IF(N127="snížená",J127,0)</f>
        <v>0</v>
      </c>
      <c r="BG127" s="231">
        <f>IF(N127="zákl. přenesená",J127,0)</f>
        <v>0</v>
      </c>
      <c r="BH127" s="231">
        <f>IF(N127="sníž. přenesená",J127,0)</f>
        <v>0</v>
      </c>
      <c r="BI127" s="231">
        <f>IF(N127="nulová",J127,0)</f>
        <v>0</v>
      </c>
      <c r="BJ127" s="23" t="s">
        <v>170</v>
      </c>
      <c r="BK127" s="231">
        <f>ROUND(I127*H127,2)</f>
        <v>0</v>
      </c>
      <c r="BL127" s="23" t="s">
        <v>170</v>
      </c>
      <c r="BM127" s="23" t="s">
        <v>1282</v>
      </c>
    </row>
    <row r="128" spans="2:47" s="1" customFormat="1" ht="13.5">
      <c r="B128" s="45"/>
      <c r="C128" s="73"/>
      <c r="D128" s="232" t="s">
        <v>172</v>
      </c>
      <c r="E128" s="73"/>
      <c r="F128" s="233" t="s">
        <v>1271</v>
      </c>
      <c r="G128" s="73"/>
      <c r="H128" s="73"/>
      <c r="I128" s="190"/>
      <c r="J128" s="73"/>
      <c r="K128" s="73"/>
      <c r="L128" s="71"/>
      <c r="M128" s="234"/>
      <c r="N128" s="46"/>
      <c r="O128" s="46"/>
      <c r="P128" s="46"/>
      <c r="Q128" s="46"/>
      <c r="R128" s="46"/>
      <c r="S128" s="46"/>
      <c r="T128" s="94"/>
      <c r="AT128" s="23" t="s">
        <v>172</v>
      </c>
      <c r="AU128" s="23" t="s">
        <v>85</v>
      </c>
    </row>
    <row r="129" spans="2:51" s="11" customFormat="1" ht="13.5">
      <c r="B129" s="235"/>
      <c r="C129" s="236"/>
      <c r="D129" s="232" t="s">
        <v>174</v>
      </c>
      <c r="E129" s="236"/>
      <c r="F129" s="238" t="s">
        <v>1283</v>
      </c>
      <c r="G129" s="236"/>
      <c r="H129" s="239">
        <v>1496.408</v>
      </c>
      <c r="I129" s="240"/>
      <c r="J129" s="236"/>
      <c r="K129" s="236"/>
      <c r="L129" s="241"/>
      <c r="M129" s="242"/>
      <c r="N129" s="243"/>
      <c r="O129" s="243"/>
      <c r="P129" s="243"/>
      <c r="Q129" s="243"/>
      <c r="R129" s="243"/>
      <c r="S129" s="243"/>
      <c r="T129" s="244"/>
      <c r="AT129" s="245" t="s">
        <v>174</v>
      </c>
      <c r="AU129" s="245" t="s">
        <v>85</v>
      </c>
      <c r="AV129" s="11" t="s">
        <v>85</v>
      </c>
      <c r="AW129" s="11" t="s">
        <v>6</v>
      </c>
      <c r="AX129" s="11" t="s">
        <v>83</v>
      </c>
      <c r="AY129" s="245" t="s">
        <v>163</v>
      </c>
    </row>
    <row r="130" spans="2:65" s="1" customFormat="1" ht="38.25" customHeight="1">
      <c r="B130" s="45"/>
      <c r="C130" s="220" t="s">
        <v>208</v>
      </c>
      <c r="D130" s="220" t="s">
        <v>165</v>
      </c>
      <c r="E130" s="221" t="s">
        <v>1284</v>
      </c>
      <c r="F130" s="222" t="s">
        <v>1285</v>
      </c>
      <c r="G130" s="223" t="s">
        <v>168</v>
      </c>
      <c r="H130" s="224">
        <v>7.38</v>
      </c>
      <c r="I130" s="225"/>
      <c r="J130" s="226">
        <f>ROUND(I130*H130,2)</f>
        <v>0</v>
      </c>
      <c r="K130" s="222" t="s">
        <v>169</v>
      </c>
      <c r="L130" s="71"/>
      <c r="M130" s="227" t="s">
        <v>21</v>
      </c>
      <c r="N130" s="228" t="s">
        <v>48</v>
      </c>
      <c r="O130" s="46"/>
      <c r="P130" s="229">
        <f>O130*H130</f>
        <v>0</v>
      </c>
      <c r="Q130" s="229">
        <v>0.01628</v>
      </c>
      <c r="R130" s="229">
        <f>Q130*H130</f>
        <v>0.12014639999999999</v>
      </c>
      <c r="S130" s="229">
        <v>0</v>
      </c>
      <c r="T130" s="230">
        <f>S130*H130</f>
        <v>0</v>
      </c>
      <c r="AR130" s="23" t="s">
        <v>170</v>
      </c>
      <c r="AT130" s="23" t="s">
        <v>165</v>
      </c>
      <c r="AU130" s="23" t="s">
        <v>85</v>
      </c>
      <c r="AY130" s="23" t="s">
        <v>163</v>
      </c>
      <c r="BE130" s="231">
        <f>IF(N130="základní",J130,0)</f>
        <v>0</v>
      </c>
      <c r="BF130" s="231">
        <f>IF(N130="snížená",J130,0)</f>
        <v>0</v>
      </c>
      <c r="BG130" s="231">
        <f>IF(N130="zákl. přenesená",J130,0)</f>
        <v>0</v>
      </c>
      <c r="BH130" s="231">
        <f>IF(N130="sníž. přenesená",J130,0)</f>
        <v>0</v>
      </c>
      <c r="BI130" s="231">
        <f>IF(N130="nulová",J130,0)</f>
        <v>0</v>
      </c>
      <c r="BJ130" s="23" t="s">
        <v>170</v>
      </c>
      <c r="BK130" s="231">
        <f>ROUND(I130*H130,2)</f>
        <v>0</v>
      </c>
      <c r="BL130" s="23" t="s">
        <v>170</v>
      </c>
      <c r="BM130" s="23" t="s">
        <v>1286</v>
      </c>
    </row>
    <row r="131" spans="2:47" s="1" customFormat="1" ht="13.5">
      <c r="B131" s="45"/>
      <c r="C131" s="73"/>
      <c r="D131" s="232" t="s">
        <v>172</v>
      </c>
      <c r="E131" s="73"/>
      <c r="F131" s="233" t="s">
        <v>1271</v>
      </c>
      <c r="G131" s="73"/>
      <c r="H131" s="73"/>
      <c r="I131" s="190"/>
      <c r="J131" s="73"/>
      <c r="K131" s="73"/>
      <c r="L131" s="71"/>
      <c r="M131" s="234"/>
      <c r="N131" s="46"/>
      <c r="O131" s="46"/>
      <c r="P131" s="46"/>
      <c r="Q131" s="46"/>
      <c r="R131" s="46"/>
      <c r="S131" s="46"/>
      <c r="T131" s="94"/>
      <c r="AT131" s="23" t="s">
        <v>172</v>
      </c>
      <c r="AU131" s="23" t="s">
        <v>85</v>
      </c>
    </row>
    <row r="132" spans="2:51" s="11" customFormat="1" ht="13.5">
      <c r="B132" s="235"/>
      <c r="C132" s="236"/>
      <c r="D132" s="232" t="s">
        <v>174</v>
      </c>
      <c r="E132" s="237" t="s">
        <v>21</v>
      </c>
      <c r="F132" s="238" t="s">
        <v>1287</v>
      </c>
      <c r="G132" s="236"/>
      <c r="H132" s="239">
        <v>7.38</v>
      </c>
      <c r="I132" s="240"/>
      <c r="J132" s="236"/>
      <c r="K132" s="236"/>
      <c r="L132" s="241"/>
      <c r="M132" s="242"/>
      <c r="N132" s="243"/>
      <c r="O132" s="243"/>
      <c r="P132" s="243"/>
      <c r="Q132" s="243"/>
      <c r="R132" s="243"/>
      <c r="S132" s="243"/>
      <c r="T132" s="244"/>
      <c r="AT132" s="245" t="s">
        <v>174</v>
      </c>
      <c r="AU132" s="245" t="s">
        <v>85</v>
      </c>
      <c r="AV132" s="11" t="s">
        <v>85</v>
      </c>
      <c r="AW132" s="11" t="s">
        <v>38</v>
      </c>
      <c r="AX132" s="11" t="s">
        <v>75</v>
      </c>
      <c r="AY132" s="245" t="s">
        <v>163</v>
      </c>
    </row>
    <row r="133" spans="2:51" s="12" customFormat="1" ht="13.5">
      <c r="B133" s="246"/>
      <c r="C133" s="247"/>
      <c r="D133" s="232" t="s">
        <v>174</v>
      </c>
      <c r="E133" s="248" t="s">
        <v>21</v>
      </c>
      <c r="F133" s="249" t="s">
        <v>194</v>
      </c>
      <c r="G133" s="247"/>
      <c r="H133" s="250">
        <v>7.38</v>
      </c>
      <c r="I133" s="251"/>
      <c r="J133" s="247"/>
      <c r="K133" s="247"/>
      <c r="L133" s="252"/>
      <c r="M133" s="253"/>
      <c r="N133" s="254"/>
      <c r="O133" s="254"/>
      <c r="P133" s="254"/>
      <c r="Q133" s="254"/>
      <c r="R133" s="254"/>
      <c r="S133" s="254"/>
      <c r="T133" s="255"/>
      <c r="AT133" s="256" t="s">
        <v>174</v>
      </c>
      <c r="AU133" s="256" t="s">
        <v>85</v>
      </c>
      <c r="AV133" s="12" t="s">
        <v>170</v>
      </c>
      <c r="AW133" s="12" t="s">
        <v>38</v>
      </c>
      <c r="AX133" s="12" t="s">
        <v>83</v>
      </c>
      <c r="AY133" s="256" t="s">
        <v>163</v>
      </c>
    </row>
    <row r="134" spans="2:65" s="1" customFormat="1" ht="38.25" customHeight="1">
      <c r="B134" s="45"/>
      <c r="C134" s="220" t="s">
        <v>214</v>
      </c>
      <c r="D134" s="220" t="s">
        <v>165</v>
      </c>
      <c r="E134" s="221" t="s">
        <v>1288</v>
      </c>
      <c r="F134" s="222" t="s">
        <v>1289</v>
      </c>
      <c r="G134" s="223" t="s">
        <v>168</v>
      </c>
      <c r="H134" s="224">
        <v>29.52</v>
      </c>
      <c r="I134" s="225"/>
      <c r="J134" s="226">
        <f>ROUND(I134*H134,2)</f>
        <v>0</v>
      </c>
      <c r="K134" s="222" t="s">
        <v>169</v>
      </c>
      <c r="L134" s="71"/>
      <c r="M134" s="227" t="s">
        <v>21</v>
      </c>
      <c r="N134" s="228" t="s">
        <v>48</v>
      </c>
      <c r="O134" s="46"/>
      <c r="P134" s="229">
        <f>O134*H134</f>
        <v>0</v>
      </c>
      <c r="Q134" s="229">
        <v>0.00525</v>
      </c>
      <c r="R134" s="229">
        <f>Q134*H134</f>
        <v>0.15498</v>
      </c>
      <c r="S134" s="229">
        <v>0</v>
      </c>
      <c r="T134" s="230">
        <f>S134*H134</f>
        <v>0</v>
      </c>
      <c r="AR134" s="23" t="s">
        <v>170</v>
      </c>
      <c r="AT134" s="23" t="s">
        <v>165</v>
      </c>
      <c r="AU134" s="23" t="s">
        <v>85</v>
      </c>
      <c r="AY134" s="23" t="s">
        <v>163</v>
      </c>
      <c r="BE134" s="231">
        <f>IF(N134="základní",J134,0)</f>
        <v>0</v>
      </c>
      <c r="BF134" s="231">
        <f>IF(N134="snížená",J134,0)</f>
        <v>0</v>
      </c>
      <c r="BG134" s="231">
        <f>IF(N134="zákl. přenesená",J134,0)</f>
        <v>0</v>
      </c>
      <c r="BH134" s="231">
        <f>IF(N134="sníž. přenesená",J134,0)</f>
        <v>0</v>
      </c>
      <c r="BI134" s="231">
        <f>IF(N134="nulová",J134,0)</f>
        <v>0</v>
      </c>
      <c r="BJ134" s="23" t="s">
        <v>170</v>
      </c>
      <c r="BK134" s="231">
        <f>ROUND(I134*H134,2)</f>
        <v>0</v>
      </c>
      <c r="BL134" s="23" t="s">
        <v>170</v>
      </c>
      <c r="BM134" s="23" t="s">
        <v>1290</v>
      </c>
    </row>
    <row r="135" spans="2:47" s="1" customFormat="1" ht="13.5">
      <c r="B135" s="45"/>
      <c r="C135" s="73"/>
      <c r="D135" s="232" t="s">
        <v>172</v>
      </c>
      <c r="E135" s="73"/>
      <c r="F135" s="233" t="s">
        <v>1291</v>
      </c>
      <c r="G135" s="73"/>
      <c r="H135" s="73"/>
      <c r="I135" s="190"/>
      <c r="J135" s="73"/>
      <c r="K135" s="73"/>
      <c r="L135" s="71"/>
      <c r="M135" s="234"/>
      <c r="N135" s="46"/>
      <c r="O135" s="46"/>
      <c r="P135" s="46"/>
      <c r="Q135" s="46"/>
      <c r="R135" s="46"/>
      <c r="S135" s="46"/>
      <c r="T135" s="94"/>
      <c r="AT135" s="23" t="s">
        <v>172</v>
      </c>
      <c r="AU135" s="23" t="s">
        <v>85</v>
      </c>
    </row>
    <row r="136" spans="2:51" s="11" customFormat="1" ht="13.5">
      <c r="B136" s="235"/>
      <c r="C136" s="236"/>
      <c r="D136" s="232" t="s">
        <v>174</v>
      </c>
      <c r="E136" s="236"/>
      <c r="F136" s="238" t="s">
        <v>1292</v>
      </c>
      <c r="G136" s="236"/>
      <c r="H136" s="239">
        <v>29.52</v>
      </c>
      <c r="I136" s="240"/>
      <c r="J136" s="236"/>
      <c r="K136" s="236"/>
      <c r="L136" s="241"/>
      <c r="M136" s="242"/>
      <c r="N136" s="243"/>
      <c r="O136" s="243"/>
      <c r="P136" s="243"/>
      <c r="Q136" s="243"/>
      <c r="R136" s="243"/>
      <c r="S136" s="243"/>
      <c r="T136" s="244"/>
      <c r="AT136" s="245" t="s">
        <v>174</v>
      </c>
      <c r="AU136" s="245" t="s">
        <v>85</v>
      </c>
      <c r="AV136" s="11" t="s">
        <v>85</v>
      </c>
      <c r="AW136" s="11" t="s">
        <v>6</v>
      </c>
      <c r="AX136" s="11" t="s">
        <v>83</v>
      </c>
      <c r="AY136" s="245" t="s">
        <v>163</v>
      </c>
    </row>
    <row r="137" spans="2:65" s="1" customFormat="1" ht="25.5" customHeight="1">
      <c r="B137" s="45"/>
      <c r="C137" s="220" t="s">
        <v>220</v>
      </c>
      <c r="D137" s="220" t="s">
        <v>165</v>
      </c>
      <c r="E137" s="221" t="s">
        <v>1293</v>
      </c>
      <c r="F137" s="222" t="s">
        <v>1294</v>
      </c>
      <c r="G137" s="223" t="s">
        <v>189</v>
      </c>
      <c r="H137" s="224">
        <v>7.406</v>
      </c>
      <c r="I137" s="225"/>
      <c r="J137" s="226">
        <f>ROUND(I137*H137,2)</f>
        <v>0</v>
      </c>
      <c r="K137" s="222" t="s">
        <v>169</v>
      </c>
      <c r="L137" s="71"/>
      <c r="M137" s="227" t="s">
        <v>21</v>
      </c>
      <c r="N137" s="228" t="s">
        <v>48</v>
      </c>
      <c r="O137" s="46"/>
      <c r="P137" s="229">
        <f>O137*H137</f>
        <v>0</v>
      </c>
      <c r="Q137" s="229">
        <v>2.45329</v>
      </c>
      <c r="R137" s="229">
        <f>Q137*H137</f>
        <v>18.16906574</v>
      </c>
      <c r="S137" s="229">
        <v>0</v>
      </c>
      <c r="T137" s="230">
        <f>S137*H137</f>
        <v>0</v>
      </c>
      <c r="AR137" s="23" t="s">
        <v>170</v>
      </c>
      <c r="AT137" s="23" t="s">
        <v>165</v>
      </c>
      <c r="AU137" s="23" t="s">
        <v>85</v>
      </c>
      <c r="AY137" s="23" t="s">
        <v>163</v>
      </c>
      <c r="BE137" s="231">
        <f>IF(N137="základní",J137,0)</f>
        <v>0</v>
      </c>
      <c r="BF137" s="231">
        <f>IF(N137="snížená",J137,0)</f>
        <v>0</v>
      </c>
      <c r="BG137" s="231">
        <f>IF(N137="zákl. přenesená",J137,0)</f>
        <v>0</v>
      </c>
      <c r="BH137" s="231">
        <f>IF(N137="sníž. přenesená",J137,0)</f>
        <v>0</v>
      </c>
      <c r="BI137" s="231">
        <f>IF(N137="nulová",J137,0)</f>
        <v>0</v>
      </c>
      <c r="BJ137" s="23" t="s">
        <v>170</v>
      </c>
      <c r="BK137" s="231">
        <f>ROUND(I137*H137,2)</f>
        <v>0</v>
      </c>
      <c r="BL137" s="23" t="s">
        <v>170</v>
      </c>
      <c r="BM137" s="23" t="s">
        <v>1295</v>
      </c>
    </row>
    <row r="138" spans="2:47" s="1" customFormat="1" ht="13.5">
      <c r="B138" s="45"/>
      <c r="C138" s="73"/>
      <c r="D138" s="232" t="s">
        <v>172</v>
      </c>
      <c r="E138" s="73"/>
      <c r="F138" s="233" t="s">
        <v>1296</v>
      </c>
      <c r="G138" s="73"/>
      <c r="H138" s="73"/>
      <c r="I138" s="190"/>
      <c r="J138" s="73"/>
      <c r="K138" s="73"/>
      <c r="L138" s="71"/>
      <c r="M138" s="234"/>
      <c r="N138" s="46"/>
      <c r="O138" s="46"/>
      <c r="P138" s="46"/>
      <c r="Q138" s="46"/>
      <c r="R138" s="46"/>
      <c r="S138" s="46"/>
      <c r="T138" s="94"/>
      <c r="AT138" s="23" t="s">
        <v>172</v>
      </c>
      <c r="AU138" s="23" t="s">
        <v>85</v>
      </c>
    </row>
    <row r="139" spans="2:51" s="11" customFormat="1" ht="13.5">
      <c r="B139" s="235"/>
      <c r="C139" s="236"/>
      <c r="D139" s="232" t="s">
        <v>174</v>
      </c>
      <c r="E139" s="237" t="s">
        <v>21</v>
      </c>
      <c r="F139" s="238" t="s">
        <v>1297</v>
      </c>
      <c r="G139" s="236"/>
      <c r="H139" s="239">
        <v>4.958</v>
      </c>
      <c r="I139" s="240"/>
      <c r="J139" s="236"/>
      <c r="K139" s="236"/>
      <c r="L139" s="241"/>
      <c r="M139" s="242"/>
      <c r="N139" s="243"/>
      <c r="O139" s="243"/>
      <c r="P139" s="243"/>
      <c r="Q139" s="243"/>
      <c r="R139" s="243"/>
      <c r="S139" s="243"/>
      <c r="T139" s="244"/>
      <c r="AT139" s="245" t="s">
        <v>174</v>
      </c>
      <c r="AU139" s="245" t="s">
        <v>85</v>
      </c>
      <c r="AV139" s="11" t="s">
        <v>85</v>
      </c>
      <c r="AW139" s="11" t="s">
        <v>38</v>
      </c>
      <c r="AX139" s="11" t="s">
        <v>75</v>
      </c>
      <c r="AY139" s="245" t="s">
        <v>163</v>
      </c>
    </row>
    <row r="140" spans="2:51" s="11" customFormat="1" ht="13.5">
      <c r="B140" s="235"/>
      <c r="C140" s="236"/>
      <c r="D140" s="232" t="s">
        <v>174</v>
      </c>
      <c r="E140" s="237" t="s">
        <v>21</v>
      </c>
      <c r="F140" s="238" t="s">
        <v>1298</v>
      </c>
      <c r="G140" s="236"/>
      <c r="H140" s="239">
        <v>2.448</v>
      </c>
      <c r="I140" s="240"/>
      <c r="J140" s="236"/>
      <c r="K140" s="236"/>
      <c r="L140" s="241"/>
      <c r="M140" s="242"/>
      <c r="N140" s="243"/>
      <c r="O140" s="243"/>
      <c r="P140" s="243"/>
      <c r="Q140" s="243"/>
      <c r="R140" s="243"/>
      <c r="S140" s="243"/>
      <c r="T140" s="244"/>
      <c r="AT140" s="245" t="s">
        <v>174</v>
      </c>
      <c r="AU140" s="245" t="s">
        <v>85</v>
      </c>
      <c r="AV140" s="11" t="s">
        <v>85</v>
      </c>
      <c r="AW140" s="11" t="s">
        <v>38</v>
      </c>
      <c r="AX140" s="11" t="s">
        <v>75</v>
      </c>
      <c r="AY140" s="245" t="s">
        <v>163</v>
      </c>
    </row>
    <row r="141" spans="2:51" s="12" customFormat="1" ht="13.5">
      <c r="B141" s="246"/>
      <c r="C141" s="247"/>
      <c r="D141" s="232" t="s">
        <v>174</v>
      </c>
      <c r="E141" s="248" t="s">
        <v>21</v>
      </c>
      <c r="F141" s="249" t="s">
        <v>194</v>
      </c>
      <c r="G141" s="247"/>
      <c r="H141" s="250">
        <v>7.406</v>
      </c>
      <c r="I141" s="251"/>
      <c r="J141" s="247"/>
      <c r="K141" s="247"/>
      <c r="L141" s="252"/>
      <c r="M141" s="253"/>
      <c r="N141" s="254"/>
      <c r="O141" s="254"/>
      <c r="P141" s="254"/>
      <c r="Q141" s="254"/>
      <c r="R141" s="254"/>
      <c r="S141" s="254"/>
      <c r="T141" s="255"/>
      <c r="AT141" s="256" t="s">
        <v>174</v>
      </c>
      <c r="AU141" s="256" t="s">
        <v>85</v>
      </c>
      <c r="AV141" s="12" t="s">
        <v>170</v>
      </c>
      <c r="AW141" s="12" t="s">
        <v>38</v>
      </c>
      <c r="AX141" s="12" t="s">
        <v>83</v>
      </c>
      <c r="AY141" s="256" t="s">
        <v>163</v>
      </c>
    </row>
    <row r="142" spans="2:65" s="1" customFormat="1" ht="25.5" customHeight="1">
      <c r="B142" s="45"/>
      <c r="C142" s="220" t="s">
        <v>228</v>
      </c>
      <c r="D142" s="220" t="s">
        <v>165</v>
      </c>
      <c r="E142" s="221" t="s">
        <v>1299</v>
      </c>
      <c r="F142" s="222" t="s">
        <v>1300</v>
      </c>
      <c r="G142" s="223" t="s">
        <v>189</v>
      </c>
      <c r="H142" s="224">
        <v>17.053</v>
      </c>
      <c r="I142" s="225"/>
      <c r="J142" s="226">
        <f>ROUND(I142*H142,2)</f>
        <v>0</v>
      </c>
      <c r="K142" s="222" t="s">
        <v>169</v>
      </c>
      <c r="L142" s="71"/>
      <c r="M142" s="227" t="s">
        <v>21</v>
      </c>
      <c r="N142" s="228" t="s">
        <v>48</v>
      </c>
      <c r="O142" s="46"/>
      <c r="P142" s="229">
        <f>O142*H142</f>
        <v>0</v>
      </c>
      <c r="Q142" s="229">
        <v>2.45329</v>
      </c>
      <c r="R142" s="229">
        <f>Q142*H142</f>
        <v>41.83595437</v>
      </c>
      <c r="S142" s="229">
        <v>0</v>
      </c>
      <c r="T142" s="230">
        <f>S142*H142</f>
        <v>0</v>
      </c>
      <c r="AR142" s="23" t="s">
        <v>170</v>
      </c>
      <c r="AT142" s="23" t="s">
        <v>165</v>
      </c>
      <c r="AU142" s="23" t="s">
        <v>85</v>
      </c>
      <c r="AY142" s="23" t="s">
        <v>163</v>
      </c>
      <c r="BE142" s="231">
        <f>IF(N142="základní",J142,0)</f>
        <v>0</v>
      </c>
      <c r="BF142" s="231">
        <f>IF(N142="snížená",J142,0)</f>
        <v>0</v>
      </c>
      <c r="BG142" s="231">
        <f>IF(N142="zákl. přenesená",J142,0)</f>
        <v>0</v>
      </c>
      <c r="BH142" s="231">
        <f>IF(N142="sníž. přenesená",J142,0)</f>
        <v>0</v>
      </c>
      <c r="BI142" s="231">
        <f>IF(N142="nulová",J142,0)</f>
        <v>0</v>
      </c>
      <c r="BJ142" s="23" t="s">
        <v>170</v>
      </c>
      <c r="BK142" s="231">
        <f>ROUND(I142*H142,2)</f>
        <v>0</v>
      </c>
      <c r="BL142" s="23" t="s">
        <v>170</v>
      </c>
      <c r="BM142" s="23" t="s">
        <v>1301</v>
      </c>
    </row>
    <row r="143" spans="2:47" s="1" customFormat="1" ht="13.5">
      <c r="B143" s="45"/>
      <c r="C143" s="73"/>
      <c r="D143" s="232" t="s">
        <v>172</v>
      </c>
      <c r="E143" s="73"/>
      <c r="F143" s="233" t="s">
        <v>1296</v>
      </c>
      <c r="G143" s="73"/>
      <c r="H143" s="73"/>
      <c r="I143" s="190"/>
      <c r="J143" s="73"/>
      <c r="K143" s="73"/>
      <c r="L143" s="71"/>
      <c r="M143" s="234"/>
      <c r="N143" s="46"/>
      <c r="O143" s="46"/>
      <c r="P143" s="46"/>
      <c r="Q143" s="46"/>
      <c r="R143" s="46"/>
      <c r="S143" s="46"/>
      <c r="T143" s="94"/>
      <c r="AT143" s="23" t="s">
        <v>172</v>
      </c>
      <c r="AU143" s="23" t="s">
        <v>85</v>
      </c>
    </row>
    <row r="144" spans="2:51" s="11" customFormat="1" ht="13.5">
      <c r="B144" s="235"/>
      <c r="C144" s="236"/>
      <c r="D144" s="232" t="s">
        <v>174</v>
      </c>
      <c r="E144" s="237" t="s">
        <v>21</v>
      </c>
      <c r="F144" s="238" t="s">
        <v>1302</v>
      </c>
      <c r="G144" s="236"/>
      <c r="H144" s="239">
        <v>1.58</v>
      </c>
      <c r="I144" s="240"/>
      <c r="J144" s="236"/>
      <c r="K144" s="236"/>
      <c r="L144" s="241"/>
      <c r="M144" s="242"/>
      <c r="N144" s="243"/>
      <c r="O144" s="243"/>
      <c r="P144" s="243"/>
      <c r="Q144" s="243"/>
      <c r="R144" s="243"/>
      <c r="S144" s="243"/>
      <c r="T144" s="244"/>
      <c r="AT144" s="245" t="s">
        <v>174</v>
      </c>
      <c r="AU144" s="245" t="s">
        <v>85</v>
      </c>
      <c r="AV144" s="11" t="s">
        <v>85</v>
      </c>
      <c r="AW144" s="11" t="s">
        <v>38</v>
      </c>
      <c r="AX144" s="11" t="s">
        <v>75</v>
      </c>
      <c r="AY144" s="245" t="s">
        <v>163</v>
      </c>
    </row>
    <row r="145" spans="2:51" s="11" customFormat="1" ht="13.5">
      <c r="B145" s="235"/>
      <c r="C145" s="236"/>
      <c r="D145" s="232" t="s">
        <v>174</v>
      </c>
      <c r="E145" s="237" t="s">
        <v>21</v>
      </c>
      <c r="F145" s="238" t="s">
        <v>1303</v>
      </c>
      <c r="G145" s="236"/>
      <c r="H145" s="239">
        <v>0.699</v>
      </c>
      <c r="I145" s="240"/>
      <c r="J145" s="236"/>
      <c r="K145" s="236"/>
      <c r="L145" s="241"/>
      <c r="M145" s="242"/>
      <c r="N145" s="243"/>
      <c r="O145" s="243"/>
      <c r="P145" s="243"/>
      <c r="Q145" s="243"/>
      <c r="R145" s="243"/>
      <c r="S145" s="243"/>
      <c r="T145" s="244"/>
      <c r="AT145" s="245" t="s">
        <v>174</v>
      </c>
      <c r="AU145" s="245" t="s">
        <v>85</v>
      </c>
      <c r="AV145" s="11" t="s">
        <v>85</v>
      </c>
      <c r="AW145" s="11" t="s">
        <v>38</v>
      </c>
      <c r="AX145" s="11" t="s">
        <v>75</v>
      </c>
      <c r="AY145" s="245" t="s">
        <v>163</v>
      </c>
    </row>
    <row r="146" spans="2:51" s="11" customFormat="1" ht="13.5">
      <c r="B146" s="235"/>
      <c r="C146" s="236"/>
      <c r="D146" s="232" t="s">
        <v>174</v>
      </c>
      <c r="E146" s="237" t="s">
        <v>21</v>
      </c>
      <c r="F146" s="238" t="s">
        <v>1304</v>
      </c>
      <c r="G146" s="236"/>
      <c r="H146" s="239">
        <v>1.364</v>
      </c>
      <c r="I146" s="240"/>
      <c r="J146" s="236"/>
      <c r="K146" s="236"/>
      <c r="L146" s="241"/>
      <c r="M146" s="242"/>
      <c r="N146" s="243"/>
      <c r="O146" s="243"/>
      <c r="P146" s="243"/>
      <c r="Q146" s="243"/>
      <c r="R146" s="243"/>
      <c r="S146" s="243"/>
      <c r="T146" s="244"/>
      <c r="AT146" s="245" t="s">
        <v>174</v>
      </c>
      <c r="AU146" s="245" t="s">
        <v>85</v>
      </c>
      <c r="AV146" s="11" t="s">
        <v>85</v>
      </c>
      <c r="AW146" s="11" t="s">
        <v>38</v>
      </c>
      <c r="AX146" s="11" t="s">
        <v>75</v>
      </c>
      <c r="AY146" s="245" t="s">
        <v>163</v>
      </c>
    </row>
    <row r="147" spans="2:51" s="11" customFormat="1" ht="13.5">
      <c r="B147" s="235"/>
      <c r="C147" s="236"/>
      <c r="D147" s="232" t="s">
        <v>174</v>
      </c>
      <c r="E147" s="237" t="s">
        <v>21</v>
      </c>
      <c r="F147" s="238" t="s">
        <v>1305</v>
      </c>
      <c r="G147" s="236"/>
      <c r="H147" s="239">
        <v>3.549</v>
      </c>
      <c r="I147" s="240"/>
      <c r="J147" s="236"/>
      <c r="K147" s="236"/>
      <c r="L147" s="241"/>
      <c r="M147" s="242"/>
      <c r="N147" s="243"/>
      <c r="O147" s="243"/>
      <c r="P147" s="243"/>
      <c r="Q147" s="243"/>
      <c r="R147" s="243"/>
      <c r="S147" s="243"/>
      <c r="T147" s="244"/>
      <c r="AT147" s="245" t="s">
        <v>174</v>
      </c>
      <c r="AU147" s="245" t="s">
        <v>85</v>
      </c>
      <c r="AV147" s="11" t="s">
        <v>85</v>
      </c>
      <c r="AW147" s="11" t="s">
        <v>38</v>
      </c>
      <c r="AX147" s="11" t="s">
        <v>75</v>
      </c>
      <c r="AY147" s="245" t="s">
        <v>163</v>
      </c>
    </row>
    <row r="148" spans="2:51" s="11" customFormat="1" ht="13.5">
      <c r="B148" s="235"/>
      <c r="C148" s="236"/>
      <c r="D148" s="232" t="s">
        <v>174</v>
      </c>
      <c r="E148" s="237" t="s">
        <v>21</v>
      </c>
      <c r="F148" s="238" t="s">
        <v>1306</v>
      </c>
      <c r="G148" s="236"/>
      <c r="H148" s="239">
        <v>4.752</v>
      </c>
      <c r="I148" s="240"/>
      <c r="J148" s="236"/>
      <c r="K148" s="236"/>
      <c r="L148" s="241"/>
      <c r="M148" s="242"/>
      <c r="N148" s="243"/>
      <c r="O148" s="243"/>
      <c r="P148" s="243"/>
      <c r="Q148" s="243"/>
      <c r="R148" s="243"/>
      <c r="S148" s="243"/>
      <c r="T148" s="244"/>
      <c r="AT148" s="245" t="s">
        <v>174</v>
      </c>
      <c r="AU148" s="245" t="s">
        <v>85</v>
      </c>
      <c r="AV148" s="11" t="s">
        <v>85</v>
      </c>
      <c r="AW148" s="11" t="s">
        <v>38</v>
      </c>
      <c r="AX148" s="11" t="s">
        <v>75</v>
      </c>
      <c r="AY148" s="245" t="s">
        <v>163</v>
      </c>
    </row>
    <row r="149" spans="2:51" s="11" customFormat="1" ht="13.5">
      <c r="B149" s="235"/>
      <c r="C149" s="236"/>
      <c r="D149" s="232" t="s">
        <v>174</v>
      </c>
      <c r="E149" s="237" t="s">
        <v>21</v>
      </c>
      <c r="F149" s="238" t="s">
        <v>1307</v>
      </c>
      <c r="G149" s="236"/>
      <c r="H149" s="239">
        <v>3.393</v>
      </c>
      <c r="I149" s="240"/>
      <c r="J149" s="236"/>
      <c r="K149" s="236"/>
      <c r="L149" s="241"/>
      <c r="M149" s="242"/>
      <c r="N149" s="243"/>
      <c r="O149" s="243"/>
      <c r="P149" s="243"/>
      <c r="Q149" s="243"/>
      <c r="R149" s="243"/>
      <c r="S149" s="243"/>
      <c r="T149" s="244"/>
      <c r="AT149" s="245" t="s">
        <v>174</v>
      </c>
      <c r="AU149" s="245" t="s">
        <v>85</v>
      </c>
      <c r="AV149" s="11" t="s">
        <v>85</v>
      </c>
      <c r="AW149" s="11" t="s">
        <v>38</v>
      </c>
      <c r="AX149" s="11" t="s">
        <v>75</v>
      </c>
      <c r="AY149" s="245" t="s">
        <v>163</v>
      </c>
    </row>
    <row r="150" spans="2:51" s="11" customFormat="1" ht="13.5">
      <c r="B150" s="235"/>
      <c r="C150" s="236"/>
      <c r="D150" s="232" t="s">
        <v>174</v>
      </c>
      <c r="E150" s="237" t="s">
        <v>21</v>
      </c>
      <c r="F150" s="238" t="s">
        <v>1308</v>
      </c>
      <c r="G150" s="236"/>
      <c r="H150" s="239">
        <v>1.716</v>
      </c>
      <c r="I150" s="240"/>
      <c r="J150" s="236"/>
      <c r="K150" s="236"/>
      <c r="L150" s="241"/>
      <c r="M150" s="242"/>
      <c r="N150" s="243"/>
      <c r="O150" s="243"/>
      <c r="P150" s="243"/>
      <c r="Q150" s="243"/>
      <c r="R150" s="243"/>
      <c r="S150" s="243"/>
      <c r="T150" s="244"/>
      <c r="AT150" s="245" t="s">
        <v>174</v>
      </c>
      <c r="AU150" s="245" t="s">
        <v>85</v>
      </c>
      <c r="AV150" s="11" t="s">
        <v>85</v>
      </c>
      <c r="AW150" s="11" t="s">
        <v>38</v>
      </c>
      <c r="AX150" s="11" t="s">
        <v>75</v>
      </c>
      <c r="AY150" s="245" t="s">
        <v>163</v>
      </c>
    </row>
    <row r="151" spans="2:51" s="12" customFormat="1" ht="13.5">
      <c r="B151" s="246"/>
      <c r="C151" s="247"/>
      <c r="D151" s="232" t="s">
        <v>174</v>
      </c>
      <c r="E151" s="248" t="s">
        <v>21</v>
      </c>
      <c r="F151" s="249" t="s">
        <v>194</v>
      </c>
      <c r="G151" s="247"/>
      <c r="H151" s="250">
        <v>17.053</v>
      </c>
      <c r="I151" s="251"/>
      <c r="J151" s="247"/>
      <c r="K151" s="247"/>
      <c r="L151" s="252"/>
      <c r="M151" s="253"/>
      <c r="N151" s="254"/>
      <c r="O151" s="254"/>
      <c r="P151" s="254"/>
      <c r="Q151" s="254"/>
      <c r="R151" s="254"/>
      <c r="S151" s="254"/>
      <c r="T151" s="255"/>
      <c r="AT151" s="256" t="s">
        <v>174</v>
      </c>
      <c r="AU151" s="256" t="s">
        <v>85</v>
      </c>
      <c r="AV151" s="12" t="s">
        <v>170</v>
      </c>
      <c r="AW151" s="12" t="s">
        <v>38</v>
      </c>
      <c r="AX151" s="12" t="s">
        <v>83</v>
      </c>
      <c r="AY151" s="256" t="s">
        <v>163</v>
      </c>
    </row>
    <row r="152" spans="2:65" s="1" customFormat="1" ht="25.5" customHeight="1">
      <c r="B152" s="45"/>
      <c r="C152" s="220" t="s">
        <v>234</v>
      </c>
      <c r="D152" s="220" t="s">
        <v>165</v>
      </c>
      <c r="E152" s="221" t="s">
        <v>1309</v>
      </c>
      <c r="F152" s="222" t="s">
        <v>1310</v>
      </c>
      <c r="G152" s="223" t="s">
        <v>189</v>
      </c>
      <c r="H152" s="224">
        <v>4.958</v>
      </c>
      <c r="I152" s="225"/>
      <c r="J152" s="226">
        <f>ROUND(I152*H152,2)</f>
        <v>0</v>
      </c>
      <c r="K152" s="222" t="s">
        <v>169</v>
      </c>
      <c r="L152" s="71"/>
      <c r="M152" s="227" t="s">
        <v>21</v>
      </c>
      <c r="N152" s="228" t="s">
        <v>48</v>
      </c>
      <c r="O152" s="46"/>
      <c r="P152" s="229">
        <f>O152*H152</f>
        <v>0</v>
      </c>
      <c r="Q152" s="229">
        <v>0</v>
      </c>
      <c r="R152" s="229">
        <f>Q152*H152</f>
        <v>0</v>
      </c>
      <c r="S152" s="229">
        <v>0</v>
      </c>
      <c r="T152" s="230">
        <f>S152*H152</f>
        <v>0</v>
      </c>
      <c r="AR152" s="23" t="s">
        <v>170</v>
      </c>
      <c r="AT152" s="23" t="s">
        <v>165</v>
      </c>
      <c r="AU152" s="23" t="s">
        <v>85</v>
      </c>
      <c r="AY152" s="23" t="s">
        <v>163</v>
      </c>
      <c r="BE152" s="231">
        <f>IF(N152="základní",J152,0)</f>
        <v>0</v>
      </c>
      <c r="BF152" s="231">
        <f>IF(N152="snížená",J152,0)</f>
        <v>0</v>
      </c>
      <c r="BG152" s="231">
        <f>IF(N152="zákl. přenesená",J152,0)</f>
        <v>0</v>
      </c>
      <c r="BH152" s="231">
        <f>IF(N152="sníž. přenesená",J152,0)</f>
        <v>0</v>
      </c>
      <c r="BI152" s="231">
        <f>IF(N152="nulová",J152,0)</f>
        <v>0</v>
      </c>
      <c r="BJ152" s="23" t="s">
        <v>170</v>
      </c>
      <c r="BK152" s="231">
        <f>ROUND(I152*H152,2)</f>
        <v>0</v>
      </c>
      <c r="BL152" s="23" t="s">
        <v>170</v>
      </c>
      <c r="BM152" s="23" t="s">
        <v>1311</v>
      </c>
    </row>
    <row r="153" spans="2:47" s="1" customFormat="1" ht="13.5">
      <c r="B153" s="45"/>
      <c r="C153" s="73"/>
      <c r="D153" s="232" t="s">
        <v>172</v>
      </c>
      <c r="E153" s="73"/>
      <c r="F153" s="233" t="s">
        <v>1312</v>
      </c>
      <c r="G153" s="73"/>
      <c r="H153" s="73"/>
      <c r="I153" s="190"/>
      <c r="J153" s="73"/>
      <c r="K153" s="73"/>
      <c r="L153" s="71"/>
      <c r="M153" s="234"/>
      <c r="N153" s="46"/>
      <c r="O153" s="46"/>
      <c r="P153" s="46"/>
      <c r="Q153" s="46"/>
      <c r="R153" s="46"/>
      <c r="S153" s="46"/>
      <c r="T153" s="94"/>
      <c r="AT153" s="23" t="s">
        <v>172</v>
      </c>
      <c r="AU153" s="23" t="s">
        <v>85</v>
      </c>
    </row>
    <row r="154" spans="2:65" s="1" customFormat="1" ht="25.5" customHeight="1">
      <c r="B154" s="45"/>
      <c r="C154" s="220" t="s">
        <v>240</v>
      </c>
      <c r="D154" s="220" t="s">
        <v>165</v>
      </c>
      <c r="E154" s="221" t="s">
        <v>1313</v>
      </c>
      <c r="F154" s="222" t="s">
        <v>1314</v>
      </c>
      <c r="G154" s="223" t="s">
        <v>189</v>
      </c>
      <c r="H154" s="224">
        <v>17.053</v>
      </c>
      <c r="I154" s="225"/>
      <c r="J154" s="226">
        <f>ROUND(I154*H154,2)</f>
        <v>0</v>
      </c>
      <c r="K154" s="222" t="s">
        <v>169</v>
      </c>
      <c r="L154" s="71"/>
      <c r="M154" s="227" t="s">
        <v>21</v>
      </c>
      <c r="N154" s="228" t="s">
        <v>48</v>
      </c>
      <c r="O154" s="46"/>
      <c r="P154" s="229">
        <f>O154*H154</f>
        <v>0</v>
      </c>
      <c r="Q154" s="229">
        <v>0</v>
      </c>
      <c r="R154" s="229">
        <f>Q154*H154</f>
        <v>0</v>
      </c>
      <c r="S154" s="229">
        <v>0</v>
      </c>
      <c r="T154" s="230">
        <f>S154*H154</f>
        <v>0</v>
      </c>
      <c r="AR154" s="23" t="s">
        <v>170</v>
      </c>
      <c r="AT154" s="23" t="s">
        <v>165</v>
      </c>
      <c r="AU154" s="23" t="s">
        <v>85</v>
      </c>
      <c r="AY154" s="23" t="s">
        <v>163</v>
      </c>
      <c r="BE154" s="231">
        <f>IF(N154="základní",J154,0)</f>
        <v>0</v>
      </c>
      <c r="BF154" s="231">
        <f>IF(N154="snížená",J154,0)</f>
        <v>0</v>
      </c>
      <c r="BG154" s="231">
        <f>IF(N154="zákl. přenesená",J154,0)</f>
        <v>0</v>
      </c>
      <c r="BH154" s="231">
        <f>IF(N154="sníž. přenesená",J154,0)</f>
        <v>0</v>
      </c>
      <c r="BI154" s="231">
        <f>IF(N154="nulová",J154,0)</f>
        <v>0</v>
      </c>
      <c r="BJ154" s="23" t="s">
        <v>170</v>
      </c>
      <c r="BK154" s="231">
        <f>ROUND(I154*H154,2)</f>
        <v>0</v>
      </c>
      <c r="BL154" s="23" t="s">
        <v>170</v>
      </c>
      <c r="BM154" s="23" t="s">
        <v>1315</v>
      </c>
    </row>
    <row r="155" spans="2:47" s="1" customFormat="1" ht="13.5">
      <c r="B155" s="45"/>
      <c r="C155" s="73"/>
      <c r="D155" s="232" t="s">
        <v>172</v>
      </c>
      <c r="E155" s="73"/>
      <c r="F155" s="233" t="s">
        <v>1312</v>
      </c>
      <c r="G155" s="73"/>
      <c r="H155" s="73"/>
      <c r="I155" s="190"/>
      <c r="J155" s="73"/>
      <c r="K155" s="73"/>
      <c r="L155" s="71"/>
      <c r="M155" s="234"/>
      <c r="N155" s="46"/>
      <c r="O155" s="46"/>
      <c r="P155" s="46"/>
      <c r="Q155" s="46"/>
      <c r="R155" s="46"/>
      <c r="S155" s="46"/>
      <c r="T155" s="94"/>
      <c r="AT155" s="23" t="s">
        <v>172</v>
      </c>
      <c r="AU155" s="23" t="s">
        <v>85</v>
      </c>
    </row>
    <row r="156" spans="2:65" s="1" customFormat="1" ht="38.25" customHeight="1">
      <c r="B156" s="45"/>
      <c r="C156" s="220" t="s">
        <v>246</v>
      </c>
      <c r="D156" s="220" t="s">
        <v>165</v>
      </c>
      <c r="E156" s="221" t="s">
        <v>1316</v>
      </c>
      <c r="F156" s="222" t="s">
        <v>1317</v>
      </c>
      <c r="G156" s="223" t="s">
        <v>189</v>
      </c>
      <c r="H156" s="224">
        <v>4.958</v>
      </c>
      <c r="I156" s="225"/>
      <c r="J156" s="226">
        <f>ROUND(I156*H156,2)</f>
        <v>0</v>
      </c>
      <c r="K156" s="222" t="s">
        <v>169</v>
      </c>
      <c r="L156" s="71"/>
      <c r="M156" s="227" t="s">
        <v>21</v>
      </c>
      <c r="N156" s="228" t="s">
        <v>48</v>
      </c>
      <c r="O156" s="46"/>
      <c r="P156" s="229">
        <f>O156*H156</f>
        <v>0</v>
      </c>
      <c r="Q156" s="229">
        <v>0</v>
      </c>
      <c r="R156" s="229">
        <f>Q156*H156</f>
        <v>0</v>
      </c>
      <c r="S156" s="229">
        <v>0</v>
      </c>
      <c r="T156" s="230">
        <f>S156*H156</f>
        <v>0</v>
      </c>
      <c r="AR156" s="23" t="s">
        <v>170</v>
      </c>
      <c r="AT156" s="23" t="s">
        <v>165</v>
      </c>
      <c r="AU156" s="23" t="s">
        <v>85</v>
      </c>
      <c r="AY156" s="23" t="s">
        <v>163</v>
      </c>
      <c r="BE156" s="231">
        <f>IF(N156="základní",J156,0)</f>
        <v>0</v>
      </c>
      <c r="BF156" s="231">
        <f>IF(N156="snížená",J156,0)</f>
        <v>0</v>
      </c>
      <c r="BG156" s="231">
        <f>IF(N156="zákl. přenesená",J156,0)</f>
        <v>0</v>
      </c>
      <c r="BH156" s="231">
        <f>IF(N156="sníž. přenesená",J156,0)</f>
        <v>0</v>
      </c>
      <c r="BI156" s="231">
        <f>IF(N156="nulová",J156,0)</f>
        <v>0</v>
      </c>
      <c r="BJ156" s="23" t="s">
        <v>170</v>
      </c>
      <c r="BK156" s="231">
        <f>ROUND(I156*H156,2)</f>
        <v>0</v>
      </c>
      <c r="BL156" s="23" t="s">
        <v>170</v>
      </c>
      <c r="BM156" s="23" t="s">
        <v>1318</v>
      </c>
    </row>
    <row r="157" spans="2:47" s="1" customFormat="1" ht="13.5">
      <c r="B157" s="45"/>
      <c r="C157" s="73"/>
      <c r="D157" s="232" t="s">
        <v>172</v>
      </c>
      <c r="E157" s="73"/>
      <c r="F157" s="233" t="s">
        <v>1312</v>
      </c>
      <c r="G157" s="73"/>
      <c r="H157" s="73"/>
      <c r="I157" s="190"/>
      <c r="J157" s="73"/>
      <c r="K157" s="73"/>
      <c r="L157" s="71"/>
      <c r="M157" s="234"/>
      <c r="N157" s="46"/>
      <c r="O157" s="46"/>
      <c r="P157" s="46"/>
      <c r="Q157" s="46"/>
      <c r="R157" s="46"/>
      <c r="S157" s="46"/>
      <c r="T157" s="94"/>
      <c r="AT157" s="23" t="s">
        <v>172</v>
      </c>
      <c r="AU157" s="23" t="s">
        <v>85</v>
      </c>
    </row>
    <row r="158" spans="2:65" s="1" customFormat="1" ht="38.25" customHeight="1">
      <c r="B158" s="45"/>
      <c r="C158" s="220" t="s">
        <v>250</v>
      </c>
      <c r="D158" s="220" t="s">
        <v>165</v>
      </c>
      <c r="E158" s="221" t="s">
        <v>1319</v>
      </c>
      <c r="F158" s="222" t="s">
        <v>1320</v>
      </c>
      <c r="G158" s="223" t="s">
        <v>189</v>
      </c>
      <c r="H158" s="224">
        <v>17.053</v>
      </c>
      <c r="I158" s="225"/>
      <c r="J158" s="226">
        <f>ROUND(I158*H158,2)</f>
        <v>0</v>
      </c>
      <c r="K158" s="222" t="s">
        <v>169</v>
      </c>
      <c r="L158" s="71"/>
      <c r="M158" s="227" t="s">
        <v>21</v>
      </c>
      <c r="N158" s="228" t="s">
        <v>48</v>
      </c>
      <c r="O158" s="46"/>
      <c r="P158" s="229">
        <f>O158*H158</f>
        <v>0</v>
      </c>
      <c r="Q158" s="229">
        <v>0</v>
      </c>
      <c r="R158" s="229">
        <f>Q158*H158</f>
        <v>0</v>
      </c>
      <c r="S158" s="229">
        <v>0</v>
      </c>
      <c r="T158" s="230">
        <f>S158*H158</f>
        <v>0</v>
      </c>
      <c r="AR158" s="23" t="s">
        <v>170</v>
      </c>
      <c r="AT158" s="23" t="s">
        <v>165</v>
      </c>
      <c r="AU158" s="23" t="s">
        <v>85</v>
      </c>
      <c r="AY158" s="23" t="s">
        <v>163</v>
      </c>
      <c r="BE158" s="231">
        <f>IF(N158="základní",J158,0)</f>
        <v>0</v>
      </c>
      <c r="BF158" s="231">
        <f>IF(N158="snížená",J158,0)</f>
        <v>0</v>
      </c>
      <c r="BG158" s="231">
        <f>IF(N158="zákl. přenesená",J158,0)</f>
        <v>0</v>
      </c>
      <c r="BH158" s="231">
        <f>IF(N158="sníž. přenesená",J158,0)</f>
        <v>0</v>
      </c>
      <c r="BI158" s="231">
        <f>IF(N158="nulová",J158,0)</f>
        <v>0</v>
      </c>
      <c r="BJ158" s="23" t="s">
        <v>170</v>
      </c>
      <c r="BK158" s="231">
        <f>ROUND(I158*H158,2)</f>
        <v>0</v>
      </c>
      <c r="BL158" s="23" t="s">
        <v>170</v>
      </c>
      <c r="BM158" s="23" t="s">
        <v>1321</v>
      </c>
    </row>
    <row r="159" spans="2:47" s="1" customFormat="1" ht="13.5">
      <c r="B159" s="45"/>
      <c r="C159" s="73"/>
      <c r="D159" s="232" t="s">
        <v>172</v>
      </c>
      <c r="E159" s="73"/>
      <c r="F159" s="233" t="s">
        <v>1312</v>
      </c>
      <c r="G159" s="73"/>
      <c r="H159" s="73"/>
      <c r="I159" s="190"/>
      <c r="J159" s="73"/>
      <c r="K159" s="73"/>
      <c r="L159" s="71"/>
      <c r="M159" s="234"/>
      <c r="N159" s="46"/>
      <c r="O159" s="46"/>
      <c r="P159" s="46"/>
      <c r="Q159" s="46"/>
      <c r="R159" s="46"/>
      <c r="S159" s="46"/>
      <c r="T159" s="94"/>
      <c r="AT159" s="23" t="s">
        <v>172</v>
      </c>
      <c r="AU159" s="23" t="s">
        <v>85</v>
      </c>
    </row>
    <row r="160" spans="2:65" s="1" customFormat="1" ht="16.5" customHeight="1">
      <c r="B160" s="45"/>
      <c r="C160" s="220" t="s">
        <v>10</v>
      </c>
      <c r="D160" s="220" t="s">
        <v>165</v>
      </c>
      <c r="E160" s="221" t="s">
        <v>1322</v>
      </c>
      <c r="F160" s="222" t="s">
        <v>1323</v>
      </c>
      <c r="G160" s="223" t="s">
        <v>253</v>
      </c>
      <c r="H160" s="224">
        <v>1.458</v>
      </c>
      <c r="I160" s="225"/>
      <c r="J160" s="226">
        <f>ROUND(I160*H160,2)</f>
        <v>0</v>
      </c>
      <c r="K160" s="222" t="s">
        <v>169</v>
      </c>
      <c r="L160" s="71"/>
      <c r="M160" s="227" t="s">
        <v>21</v>
      </c>
      <c r="N160" s="228" t="s">
        <v>48</v>
      </c>
      <c r="O160" s="46"/>
      <c r="P160" s="229">
        <f>O160*H160</f>
        <v>0</v>
      </c>
      <c r="Q160" s="229">
        <v>1.06277</v>
      </c>
      <c r="R160" s="229">
        <f>Q160*H160</f>
        <v>1.54951866</v>
      </c>
      <c r="S160" s="229">
        <v>0</v>
      </c>
      <c r="T160" s="230">
        <f>S160*H160</f>
        <v>0</v>
      </c>
      <c r="AR160" s="23" t="s">
        <v>170</v>
      </c>
      <c r="AT160" s="23" t="s">
        <v>165</v>
      </c>
      <c r="AU160" s="23" t="s">
        <v>85</v>
      </c>
      <c r="AY160" s="23" t="s">
        <v>163</v>
      </c>
      <c r="BE160" s="231">
        <f>IF(N160="základní",J160,0)</f>
        <v>0</v>
      </c>
      <c r="BF160" s="231">
        <f>IF(N160="snížená",J160,0)</f>
        <v>0</v>
      </c>
      <c r="BG160" s="231">
        <f>IF(N160="zákl. přenesená",J160,0)</f>
        <v>0</v>
      </c>
      <c r="BH160" s="231">
        <f>IF(N160="sníž. přenesená",J160,0)</f>
        <v>0</v>
      </c>
      <c r="BI160" s="231">
        <f>IF(N160="nulová",J160,0)</f>
        <v>0</v>
      </c>
      <c r="BJ160" s="23" t="s">
        <v>170</v>
      </c>
      <c r="BK160" s="231">
        <f>ROUND(I160*H160,2)</f>
        <v>0</v>
      </c>
      <c r="BL160" s="23" t="s">
        <v>170</v>
      </c>
      <c r="BM160" s="23" t="s">
        <v>1324</v>
      </c>
    </row>
    <row r="161" spans="2:51" s="11" customFormat="1" ht="13.5">
      <c r="B161" s="235"/>
      <c r="C161" s="236"/>
      <c r="D161" s="232" t="s">
        <v>174</v>
      </c>
      <c r="E161" s="237" t="s">
        <v>21</v>
      </c>
      <c r="F161" s="238" t="s">
        <v>1325</v>
      </c>
      <c r="G161" s="236"/>
      <c r="H161" s="239">
        <v>0.335</v>
      </c>
      <c r="I161" s="240"/>
      <c r="J161" s="236"/>
      <c r="K161" s="236"/>
      <c r="L161" s="241"/>
      <c r="M161" s="242"/>
      <c r="N161" s="243"/>
      <c r="O161" s="243"/>
      <c r="P161" s="243"/>
      <c r="Q161" s="243"/>
      <c r="R161" s="243"/>
      <c r="S161" s="243"/>
      <c r="T161" s="244"/>
      <c r="AT161" s="245" t="s">
        <v>174</v>
      </c>
      <c r="AU161" s="245" t="s">
        <v>85</v>
      </c>
      <c r="AV161" s="11" t="s">
        <v>85</v>
      </c>
      <c r="AW161" s="11" t="s">
        <v>38</v>
      </c>
      <c r="AX161" s="11" t="s">
        <v>75</v>
      </c>
      <c r="AY161" s="245" t="s">
        <v>163</v>
      </c>
    </row>
    <row r="162" spans="2:51" s="11" customFormat="1" ht="13.5">
      <c r="B162" s="235"/>
      <c r="C162" s="236"/>
      <c r="D162" s="232" t="s">
        <v>174</v>
      </c>
      <c r="E162" s="237" t="s">
        <v>21</v>
      </c>
      <c r="F162" s="238" t="s">
        <v>1326</v>
      </c>
      <c r="G162" s="236"/>
      <c r="H162" s="239">
        <v>0.104</v>
      </c>
      <c r="I162" s="240"/>
      <c r="J162" s="236"/>
      <c r="K162" s="236"/>
      <c r="L162" s="241"/>
      <c r="M162" s="242"/>
      <c r="N162" s="243"/>
      <c r="O162" s="243"/>
      <c r="P162" s="243"/>
      <c r="Q162" s="243"/>
      <c r="R162" s="243"/>
      <c r="S162" s="243"/>
      <c r="T162" s="244"/>
      <c r="AT162" s="245" t="s">
        <v>174</v>
      </c>
      <c r="AU162" s="245" t="s">
        <v>85</v>
      </c>
      <c r="AV162" s="11" t="s">
        <v>85</v>
      </c>
      <c r="AW162" s="11" t="s">
        <v>38</v>
      </c>
      <c r="AX162" s="11" t="s">
        <v>75</v>
      </c>
      <c r="AY162" s="245" t="s">
        <v>163</v>
      </c>
    </row>
    <row r="163" spans="2:51" s="11" customFormat="1" ht="13.5">
      <c r="B163" s="235"/>
      <c r="C163" s="236"/>
      <c r="D163" s="232" t="s">
        <v>174</v>
      </c>
      <c r="E163" s="237" t="s">
        <v>21</v>
      </c>
      <c r="F163" s="238" t="s">
        <v>1327</v>
      </c>
      <c r="G163" s="236"/>
      <c r="H163" s="239">
        <v>0.046</v>
      </c>
      <c r="I163" s="240"/>
      <c r="J163" s="236"/>
      <c r="K163" s="236"/>
      <c r="L163" s="241"/>
      <c r="M163" s="242"/>
      <c r="N163" s="243"/>
      <c r="O163" s="243"/>
      <c r="P163" s="243"/>
      <c r="Q163" s="243"/>
      <c r="R163" s="243"/>
      <c r="S163" s="243"/>
      <c r="T163" s="244"/>
      <c r="AT163" s="245" t="s">
        <v>174</v>
      </c>
      <c r="AU163" s="245" t="s">
        <v>85</v>
      </c>
      <c r="AV163" s="11" t="s">
        <v>85</v>
      </c>
      <c r="AW163" s="11" t="s">
        <v>38</v>
      </c>
      <c r="AX163" s="11" t="s">
        <v>75</v>
      </c>
      <c r="AY163" s="245" t="s">
        <v>163</v>
      </c>
    </row>
    <row r="164" spans="2:51" s="11" customFormat="1" ht="13.5">
      <c r="B164" s="235"/>
      <c r="C164" s="236"/>
      <c r="D164" s="232" t="s">
        <v>174</v>
      </c>
      <c r="E164" s="237" t="s">
        <v>21</v>
      </c>
      <c r="F164" s="238" t="s">
        <v>1328</v>
      </c>
      <c r="G164" s="236"/>
      <c r="H164" s="239">
        <v>0.09</v>
      </c>
      <c r="I164" s="240"/>
      <c r="J164" s="236"/>
      <c r="K164" s="236"/>
      <c r="L164" s="241"/>
      <c r="M164" s="242"/>
      <c r="N164" s="243"/>
      <c r="O164" s="243"/>
      <c r="P164" s="243"/>
      <c r="Q164" s="243"/>
      <c r="R164" s="243"/>
      <c r="S164" s="243"/>
      <c r="T164" s="244"/>
      <c r="AT164" s="245" t="s">
        <v>174</v>
      </c>
      <c r="AU164" s="245" t="s">
        <v>85</v>
      </c>
      <c r="AV164" s="11" t="s">
        <v>85</v>
      </c>
      <c r="AW164" s="11" t="s">
        <v>38</v>
      </c>
      <c r="AX164" s="11" t="s">
        <v>75</v>
      </c>
      <c r="AY164" s="245" t="s">
        <v>163</v>
      </c>
    </row>
    <row r="165" spans="2:51" s="11" customFormat="1" ht="13.5">
      <c r="B165" s="235"/>
      <c r="C165" s="236"/>
      <c r="D165" s="232" t="s">
        <v>174</v>
      </c>
      <c r="E165" s="237" t="s">
        <v>21</v>
      </c>
      <c r="F165" s="238" t="s">
        <v>1329</v>
      </c>
      <c r="G165" s="236"/>
      <c r="H165" s="239">
        <v>0.234</v>
      </c>
      <c r="I165" s="240"/>
      <c r="J165" s="236"/>
      <c r="K165" s="236"/>
      <c r="L165" s="241"/>
      <c r="M165" s="242"/>
      <c r="N165" s="243"/>
      <c r="O165" s="243"/>
      <c r="P165" s="243"/>
      <c r="Q165" s="243"/>
      <c r="R165" s="243"/>
      <c r="S165" s="243"/>
      <c r="T165" s="244"/>
      <c r="AT165" s="245" t="s">
        <v>174</v>
      </c>
      <c r="AU165" s="245" t="s">
        <v>85</v>
      </c>
      <c r="AV165" s="11" t="s">
        <v>85</v>
      </c>
      <c r="AW165" s="11" t="s">
        <v>38</v>
      </c>
      <c r="AX165" s="11" t="s">
        <v>75</v>
      </c>
      <c r="AY165" s="245" t="s">
        <v>163</v>
      </c>
    </row>
    <row r="166" spans="2:51" s="11" customFormat="1" ht="13.5">
      <c r="B166" s="235"/>
      <c r="C166" s="236"/>
      <c r="D166" s="232" t="s">
        <v>174</v>
      </c>
      <c r="E166" s="237" t="s">
        <v>21</v>
      </c>
      <c r="F166" s="238" t="s">
        <v>1330</v>
      </c>
      <c r="G166" s="236"/>
      <c r="H166" s="239">
        <v>0.313</v>
      </c>
      <c r="I166" s="240"/>
      <c r="J166" s="236"/>
      <c r="K166" s="236"/>
      <c r="L166" s="241"/>
      <c r="M166" s="242"/>
      <c r="N166" s="243"/>
      <c r="O166" s="243"/>
      <c r="P166" s="243"/>
      <c r="Q166" s="243"/>
      <c r="R166" s="243"/>
      <c r="S166" s="243"/>
      <c r="T166" s="244"/>
      <c r="AT166" s="245" t="s">
        <v>174</v>
      </c>
      <c r="AU166" s="245" t="s">
        <v>85</v>
      </c>
      <c r="AV166" s="11" t="s">
        <v>85</v>
      </c>
      <c r="AW166" s="11" t="s">
        <v>38</v>
      </c>
      <c r="AX166" s="11" t="s">
        <v>75</v>
      </c>
      <c r="AY166" s="245" t="s">
        <v>163</v>
      </c>
    </row>
    <row r="167" spans="2:51" s="11" customFormat="1" ht="13.5">
      <c r="B167" s="235"/>
      <c r="C167" s="236"/>
      <c r="D167" s="232" t="s">
        <v>174</v>
      </c>
      <c r="E167" s="237" t="s">
        <v>21</v>
      </c>
      <c r="F167" s="238" t="s">
        <v>1331</v>
      </c>
      <c r="G167" s="236"/>
      <c r="H167" s="239">
        <v>0.223</v>
      </c>
      <c r="I167" s="240"/>
      <c r="J167" s="236"/>
      <c r="K167" s="236"/>
      <c r="L167" s="241"/>
      <c r="M167" s="242"/>
      <c r="N167" s="243"/>
      <c r="O167" s="243"/>
      <c r="P167" s="243"/>
      <c r="Q167" s="243"/>
      <c r="R167" s="243"/>
      <c r="S167" s="243"/>
      <c r="T167" s="244"/>
      <c r="AT167" s="245" t="s">
        <v>174</v>
      </c>
      <c r="AU167" s="245" t="s">
        <v>85</v>
      </c>
      <c r="AV167" s="11" t="s">
        <v>85</v>
      </c>
      <c r="AW167" s="11" t="s">
        <v>38</v>
      </c>
      <c r="AX167" s="11" t="s">
        <v>75</v>
      </c>
      <c r="AY167" s="245" t="s">
        <v>163</v>
      </c>
    </row>
    <row r="168" spans="2:51" s="11" customFormat="1" ht="13.5">
      <c r="B168" s="235"/>
      <c r="C168" s="236"/>
      <c r="D168" s="232" t="s">
        <v>174</v>
      </c>
      <c r="E168" s="237" t="s">
        <v>21</v>
      </c>
      <c r="F168" s="238" t="s">
        <v>1332</v>
      </c>
      <c r="G168" s="236"/>
      <c r="H168" s="239">
        <v>0.113</v>
      </c>
      <c r="I168" s="240"/>
      <c r="J168" s="236"/>
      <c r="K168" s="236"/>
      <c r="L168" s="241"/>
      <c r="M168" s="242"/>
      <c r="N168" s="243"/>
      <c r="O168" s="243"/>
      <c r="P168" s="243"/>
      <c r="Q168" s="243"/>
      <c r="R168" s="243"/>
      <c r="S168" s="243"/>
      <c r="T168" s="244"/>
      <c r="AT168" s="245" t="s">
        <v>174</v>
      </c>
      <c r="AU168" s="245" t="s">
        <v>85</v>
      </c>
      <c r="AV168" s="11" t="s">
        <v>85</v>
      </c>
      <c r="AW168" s="11" t="s">
        <v>38</v>
      </c>
      <c r="AX168" s="11" t="s">
        <v>75</v>
      </c>
      <c r="AY168" s="245" t="s">
        <v>163</v>
      </c>
    </row>
    <row r="169" spans="2:51" s="12" customFormat="1" ht="13.5">
      <c r="B169" s="246"/>
      <c r="C169" s="247"/>
      <c r="D169" s="232" t="s">
        <v>174</v>
      </c>
      <c r="E169" s="248" t="s">
        <v>21</v>
      </c>
      <c r="F169" s="249" t="s">
        <v>194</v>
      </c>
      <c r="G169" s="247"/>
      <c r="H169" s="250">
        <v>1.458</v>
      </c>
      <c r="I169" s="251"/>
      <c r="J169" s="247"/>
      <c r="K169" s="247"/>
      <c r="L169" s="252"/>
      <c r="M169" s="253"/>
      <c r="N169" s="254"/>
      <c r="O169" s="254"/>
      <c r="P169" s="254"/>
      <c r="Q169" s="254"/>
      <c r="R169" s="254"/>
      <c r="S169" s="254"/>
      <c r="T169" s="255"/>
      <c r="AT169" s="256" t="s">
        <v>174</v>
      </c>
      <c r="AU169" s="256" t="s">
        <v>85</v>
      </c>
      <c r="AV169" s="12" t="s">
        <v>170</v>
      </c>
      <c r="AW169" s="12" t="s">
        <v>38</v>
      </c>
      <c r="AX169" s="12" t="s">
        <v>83</v>
      </c>
      <c r="AY169" s="256" t="s">
        <v>163</v>
      </c>
    </row>
    <row r="170" spans="2:65" s="1" customFormat="1" ht="16.5" customHeight="1">
      <c r="B170" s="45"/>
      <c r="C170" s="220" t="s">
        <v>262</v>
      </c>
      <c r="D170" s="220" t="s">
        <v>165</v>
      </c>
      <c r="E170" s="221" t="s">
        <v>1333</v>
      </c>
      <c r="F170" s="222" t="s">
        <v>1334</v>
      </c>
      <c r="G170" s="223" t="s">
        <v>168</v>
      </c>
      <c r="H170" s="224">
        <v>163.26</v>
      </c>
      <c r="I170" s="225"/>
      <c r="J170" s="226">
        <f>ROUND(I170*H170,2)</f>
        <v>0</v>
      </c>
      <c r="K170" s="222" t="s">
        <v>169</v>
      </c>
      <c r="L170" s="71"/>
      <c r="M170" s="227" t="s">
        <v>21</v>
      </c>
      <c r="N170" s="228" t="s">
        <v>48</v>
      </c>
      <c r="O170" s="46"/>
      <c r="P170" s="229">
        <f>O170*H170</f>
        <v>0</v>
      </c>
      <c r="Q170" s="229">
        <v>0.0204</v>
      </c>
      <c r="R170" s="229">
        <f>Q170*H170</f>
        <v>3.330504</v>
      </c>
      <c r="S170" s="229">
        <v>0</v>
      </c>
      <c r="T170" s="230">
        <f>S170*H170</f>
        <v>0</v>
      </c>
      <c r="AR170" s="23" t="s">
        <v>170</v>
      </c>
      <c r="AT170" s="23" t="s">
        <v>165</v>
      </c>
      <c r="AU170" s="23" t="s">
        <v>85</v>
      </c>
      <c r="AY170" s="23" t="s">
        <v>163</v>
      </c>
      <c r="BE170" s="231">
        <f>IF(N170="základní",J170,0)</f>
        <v>0</v>
      </c>
      <c r="BF170" s="231">
        <f>IF(N170="snížená",J170,0)</f>
        <v>0</v>
      </c>
      <c r="BG170" s="231">
        <f>IF(N170="zákl. přenesená",J170,0)</f>
        <v>0</v>
      </c>
      <c r="BH170" s="231">
        <f>IF(N170="sníž. přenesená",J170,0)</f>
        <v>0</v>
      </c>
      <c r="BI170" s="231">
        <f>IF(N170="nulová",J170,0)</f>
        <v>0</v>
      </c>
      <c r="BJ170" s="23" t="s">
        <v>170</v>
      </c>
      <c r="BK170" s="231">
        <f>ROUND(I170*H170,2)</f>
        <v>0</v>
      </c>
      <c r="BL170" s="23" t="s">
        <v>170</v>
      </c>
      <c r="BM170" s="23" t="s">
        <v>1335</v>
      </c>
    </row>
    <row r="171" spans="2:51" s="11" customFormat="1" ht="13.5">
      <c r="B171" s="235"/>
      <c r="C171" s="236"/>
      <c r="D171" s="232" t="s">
        <v>174</v>
      </c>
      <c r="E171" s="237" t="s">
        <v>21</v>
      </c>
      <c r="F171" s="238" t="s">
        <v>1257</v>
      </c>
      <c r="G171" s="236"/>
      <c r="H171" s="239">
        <v>10.53</v>
      </c>
      <c r="I171" s="240"/>
      <c r="J171" s="236"/>
      <c r="K171" s="236"/>
      <c r="L171" s="241"/>
      <c r="M171" s="242"/>
      <c r="N171" s="243"/>
      <c r="O171" s="243"/>
      <c r="P171" s="243"/>
      <c r="Q171" s="243"/>
      <c r="R171" s="243"/>
      <c r="S171" s="243"/>
      <c r="T171" s="244"/>
      <c r="AT171" s="245" t="s">
        <v>174</v>
      </c>
      <c r="AU171" s="245" t="s">
        <v>85</v>
      </c>
      <c r="AV171" s="11" t="s">
        <v>85</v>
      </c>
      <c r="AW171" s="11" t="s">
        <v>38</v>
      </c>
      <c r="AX171" s="11" t="s">
        <v>75</v>
      </c>
      <c r="AY171" s="245" t="s">
        <v>163</v>
      </c>
    </row>
    <row r="172" spans="2:51" s="11" customFormat="1" ht="13.5">
      <c r="B172" s="235"/>
      <c r="C172" s="236"/>
      <c r="D172" s="232" t="s">
        <v>174</v>
      </c>
      <c r="E172" s="237" t="s">
        <v>21</v>
      </c>
      <c r="F172" s="238" t="s">
        <v>1258</v>
      </c>
      <c r="G172" s="236"/>
      <c r="H172" s="239">
        <v>4.66</v>
      </c>
      <c r="I172" s="240"/>
      <c r="J172" s="236"/>
      <c r="K172" s="236"/>
      <c r="L172" s="241"/>
      <c r="M172" s="242"/>
      <c r="N172" s="243"/>
      <c r="O172" s="243"/>
      <c r="P172" s="243"/>
      <c r="Q172" s="243"/>
      <c r="R172" s="243"/>
      <c r="S172" s="243"/>
      <c r="T172" s="244"/>
      <c r="AT172" s="245" t="s">
        <v>174</v>
      </c>
      <c r="AU172" s="245" t="s">
        <v>85</v>
      </c>
      <c r="AV172" s="11" t="s">
        <v>85</v>
      </c>
      <c r="AW172" s="11" t="s">
        <v>38</v>
      </c>
      <c r="AX172" s="11" t="s">
        <v>75</v>
      </c>
      <c r="AY172" s="245" t="s">
        <v>163</v>
      </c>
    </row>
    <row r="173" spans="2:51" s="11" customFormat="1" ht="13.5">
      <c r="B173" s="235"/>
      <c r="C173" s="236"/>
      <c r="D173" s="232" t="s">
        <v>174</v>
      </c>
      <c r="E173" s="237" t="s">
        <v>21</v>
      </c>
      <c r="F173" s="238" t="s">
        <v>1259</v>
      </c>
      <c r="G173" s="236"/>
      <c r="H173" s="239">
        <v>9.09</v>
      </c>
      <c r="I173" s="240"/>
      <c r="J173" s="236"/>
      <c r="K173" s="236"/>
      <c r="L173" s="241"/>
      <c r="M173" s="242"/>
      <c r="N173" s="243"/>
      <c r="O173" s="243"/>
      <c r="P173" s="243"/>
      <c r="Q173" s="243"/>
      <c r="R173" s="243"/>
      <c r="S173" s="243"/>
      <c r="T173" s="244"/>
      <c r="AT173" s="245" t="s">
        <v>174</v>
      </c>
      <c r="AU173" s="245" t="s">
        <v>85</v>
      </c>
      <c r="AV173" s="11" t="s">
        <v>85</v>
      </c>
      <c r="AW173" s="11" t="s">
        <v>38</v>
      </c>
      <c r="AX173" s="11" t="s">
        <v>75</v>
      </c>
      <c r="AY173" s="245" t="s">
        <v>163</v>
      </c>
    </row>
    <row r="174" spans="2:51" s="11" customFormat="1" ht="13.5">
      <c r="B174" s="235"/>
      <c r="C174" s="236"/>
      <c r="D174" s="232" t="s">
        <v>174</v>
      </c>
      <c r="E174" s="237" t="s">
        <v>21</v>
      </c>
      <c r="F174" s="238" t="s">
        <v>1260</v>
      </c>
      <c r="G174" s="236"/>
      <c r="H174" s="239">
        <v>23.66</v>
      </c>
      <c r="I174" s="240"/>
      <c r="J174" s="236"/>
      <c r="K174" s="236"/>
      <c r="L174" s="241"/>
      <c r="M174" s="242"/>
      <c r="N174" s="243"/>
      <c r="O174" s="243"/>
      <c r="P174" s="243"/>
      <c r="Q174" s="243"/>
      <c r="R174" s="243"/>
      <c r="S174" s="243"/>
      <c r="T174" s="244"/>
      <c r="AT174" s="245" t="s">
        <v>174</v>
      </c>
      <c r="AU174" s="245" t="s">
        <v>85</v>
      </c>
      <c r="AV174" s="11" t="s">
        <v>85</v>
      </c>
      <c r="AW174" s="11" t="s">
        <v>38</v>
      </c>
      <c r="AX174" s="11" t="s">
        <v>75</v>
      </c>
      <c r="AY174" s="245" t="s">
        <v>163</v>
      </c>
    </row>
    <row r="175" spans="2:51" s="11" customFormat="1" ht="13.5">
      <c r="B175" s="235"/>
      <c r="C175" s="236"/>
      <c r="D175" s="232" t="s">
        <v>174</v>
      </c>
      <c r="E175" s="237" t="s">
        <v>21</v>
      </c>
      <c r="F175" s="238" t="s">
        <v>1261</v>
      </c>
      <c r="G175" s="236"/>
      <c r="H175" s="239">
        <v>31.68</v>
      </c>
      <c r="I175" s="240"/>
      <c r="J175" s="236"/>
      <c r="K175" s="236"/>
      <c r="L175" s="241"/>
      <c r="M175" s="242"/>
      <c r="N175" s="243"/>
      <c r="O175" s="243"/>
      <c r="P175" s="243"/>
      <c r="Q175" s="243"/>
      <c r="R175" s="243"/>
      <c r="S175" s="243"/>
      <c r="T175" s="244"/>
      <c r="AT175" s="245" t="s">
        <v>174</v>
      </c>
      <c r="AU175" s="245" t="s">
        <v>85</v>
      </c>
      <c r="AV175" s="11" t="s">
        <v>85</v>
      </c>
      <c r="AW175" s="11" t="s">
        <v>38</v>
      </c>
      <c r="AX175" s="11" t="s">
        <v>75</v>
      </c>
      <c r="AY175" s="245" t="s">
        <v>163</v>
      </c>
    </row>
    <row r="176" spans="2:51" s="11" customFormat="1" ht="13.5">
      <c r="B176" s="235"/>
      <c r="C176" s="236"/>
      <c r="D176" s="232" t="s">
        <v>174</v>
      </c>
      <c r="E176" s="237" t="s">
        <v>21</v>
      </c>
      <c r="F176" s="238" t="s">
        <v>1262</v>
      </c>
      <c r="G176" s="236"/>
      <c r="H176" s="239">
        <v>49.58</v>
      </c>
      <c r="I176" s="240"/>
      <c r="J176" s="236"/>
      <c r="K176" s="236"/>
      <c r="L176" s="241"/>
      <c r="M176" s="242"/>
      <c r="N176" s="243"/>
      <c r="O176" s="243"/>
      <c r="P176" s="243"/>
      <c r="Q176" s="243"/>
      <c r="R176" s="243"/>
      <c r="S176" s="243"/>
      <c r="T176" s="244"/>
      <c r="AT176" s="245" t="s">
        <v>174</v>
      </c>
      <c r="AU176" s="245" t="s">
        <v>85</v>
      </c>
      <c r="AV176" s="11" t="s">
        <v>85</v>
      </c>
      <c r="AW176" s="11" t="s">
        <v>38</v>
      </c>
      <c r="AX176" s="11" t="s">
        <v>75</v>
      </c>
      <c r="AY176" s="245" t="s">
        <v>163</v>
      </c>
    </row>
    <row r="177" spans="2:51" s="11" customFormat="1" ht="13.5">
      <c r="B177" s="235"/>
      <c r="C177" s="236"/>
      <c r="D177" s="232" t="s">
        <v>174</v>
      </c>
      <c r="E177" s="237" t="s">
        <v>21</v>
      </c>
      <c r="F177" s="238" t="s">
        <v>1263</v>
      </c>
      <c r="G177" s="236"/>
      <c r="H177" s="239">
        <v>22.62</v>
      </c>
      <c r="I177" s="240"/>
      <c r="J177" s="236"/>
      <c r="K177" s="236"/>
      <c r="L177" s="241"/>
      <c r="M177" s="242"/>
      <c r="N177" s="243"/>
      <c r="O177" s="243"/>
      <c r="P177" s="243"/>
      <c r="Q177" s="243"/>
      <c r="R177" s="243"/>
      <c r="S177" s="243"/>
      <c r="T177" s="244"/>
      <c r="AT177" s="245" t="s">
        <v>174</v>
      </c>
      <c r="AU177" s="245" t="s">
        <v>85</v>
      </c>
      <c r="AV177" s="11" t="s">
        <v>85</v>
      </c>
      <c r="AW177" s="11" t="s">
        <v>38</v>
      </c>
      <c r="AX177" s="11" t="s">
        <v>75</v>
      </c>
      <c r="AY177" s="245" t="s">
        <v>163</v>
      </c>
    </row>
    <row r="178" spans="2:51" s="11" customFormat="1" ht="13.5">
      <c r="B178" s="235"/>
      <c r="C178" s="236"/>
      <c r="D178" s="232" t="s">
        <v>174</v>
      </c>
      <c r="E178" s="237" t="s">
        <v>21</v>
      </c>
      <c r="F178" s="238" t="s">
        <v>1264</v>
      </c>
      <c r="G178" s="236"/>
      <c r="H178" s="239">
        <v>11.44</v>
      </c>
      <c r="I178" s="240"/>
      <c r="J178" s="236"/>
      <c r="K178" s="236"/>
      <c r="L178" s="241"/>
      <c r="M178" s="242"/>
      <c r="N178" s="243"/>
      <c r="O178" s="243"/>
      <c r="P178" s="243"/>
      <c r="Q178" s="243"/>
      <c r="R178" s="243"/>
      <c r="S178" s="243"/>
      <c r="T178" s="244"/>
      <c r="AT178" s="245" t="s">
        <v>174</v>
      </c>
      <c r="AU178" s="245" t="s">
        <v>85</v>
      </c>
      <c r="AV178" s="11" t="s">
        <v>85</v>
      </c>
      <c r="AW178" s="11" t="s">
        <v>38</v>
      </c>
      <c r="AX178" s="11" t="s">
        <v>75</v>
      </c>
      <c r="AY178" s="245" t="s">
        <v>163</v>
      </c>
    </row>
    <row r="179" spans="2:51" s="12" customFormat="1" ht="13.5">
      <c r="B179" s="246"/>
      <c r="C179" s="247"/>
      <c r="D179" s="232" t="s">
        <v>174</v>
      </c>
      <c r="E179" s="248" t="s">
        <v>21</v>
      </c>
      <c r="F179" s="249" t="s">
        <v>194</v>
      </c>
      <c r="G179" s="247"/>
      <c r="H179" s="250">
        <v>163.26</v>
      </c>
      <c r="I179" s="251"/>
      <c r="J179" s="247"/>
      <c r="K179" s="247"/>
      <c r="L179" s="252"/>
      <c r="M179" s="253"/>
      <c r="N179" s="254"/>
      <c r="O179" s="254"/>
      <c r="P179" s="254"/>
      <c r="Q179" s="254"/>
      <c r="R179" s="254"/>
      <c r="S179" s="254"/>
      <c r="T179" s="255"/>
      <c r="AT179" s="256" t="s">
        <v>174</v>
      </c>
      <c r="AU179" s="256" t="s">
        <v>85</v>
      </c>
      <c r="AV179" s="12" t="s">
        <v>170</v>
      </c>
      <c r="AW179" s="12" t="s">
        <v>38</v>
      </c>
      <c r="AX179" s="12" t="s">
        <v>83</v>
      </c>
      <c r="AY179" s="256" t="s">
        <v>163</v>
      </c>
    </row>
    <row r="180" spans="2:65" s="1" customFormat="1" ht="25.5" customHeight="1">
      <c r="B180" s="45"/>
      <c r="C180" s="220" t="s">
        <v>268</v>
      </c>
      <c r="D180" s="220" t="s">
        <v>165</v>
      </c>
      <c r="E180" s="221" t="s">
        <v>1336</v>
      </c>
      <c r="F180" s="222" t="s">
        <v>1337</v>
      </c>
      <c r="G180" s="223" t="s">
        <v>168</v>
      </c>
      <c r="H180" s="224">
        <v>8.907</v>
      </c>
      <c r="I180" s="225"/>
      <c r="J180" s="226">
        <f>ROUND(I180*H180,2)</f>
        <v>0</v>
      </c>
      <c r="K180" s="222" t="s">
        <v>169</v>
      </c>
      <c r="L180" s="71"/>
      <c r="M180" s="227" t="s">
        <v>21</v>
      </c>
      <c r="N180" s="228" t="s">
        <v>48</v>
      </c>
      <c r="O180" s="46"/>
      <c r="P180" s="229">
        <f>O180*H180</f>
        <v>0</v>
      </c>
      <c r="Q180" s="229">
        <v>0.02346</v>
      </c>
      <c r="R180" s="229">
        <f>Q180*H180</f>
        <v>0.20895822000000003</v>
      </c>
      <c r="S180" s="229">
        <v>0</v>
      </c>
      <c r="T180" s="230">
        <f>S180*H180</f>
        <v>0</v>
      </c>
      <c r="AR180" s="23" t="s">
        <v>170</v>
      </c>
      <c r="AT180" s="23" t="s">
        <v>165</v>
      </c>
      <c r="AU180" s="23" t="s">
        <v>85</v>
      </c>
      <c r="AY180" s="23" t="s">
        <v>163</v>
      </c>
      <c r="BE180" s="231">
        <f>IF(N180="základní",J180,0)</f>
        <v>0</v>
      </c>
      <c r="BF180" s="231">
        <f>IF(N180="snížená",J180,0)</f>
        <v>0</v>
      </c>
      <c r="BG180" s="231">
        <f>IF(N180="zákl. přenesená",J180,0)</f>
        <v>0</v>
      </c>
      <c r="BH180" s="231">
        <f>IF(N180="sníž. přenesená",J180,0)</f>
        <v>0</v>
      </c>
      <c r="BI180" s="231">
        <f>IF(N180="nulová",J180,0)</f>
        <v>0</v>
      </c>
      <c r="BJ180" s="23" t="s">
        <v>170</v>
      </c>
      <c r="BK180" s="231">
        <f>ROUND(I180*H180,2)</f>
        <v>0</v>
      </c>
      <c r="BL180" s="23" t="s">
        <v>170</v>
      </c>
      <c r="BM180" s="23" t="s">
        <v>1338</v>
      </c>
    </row>
    <row r="181" spans="2:47" s="1" customFormat="1" ht="13.5">
      <c r="B181" s="45"/>
      <c r="C181" s="73"/>
      <c r="D181" s="232" t="s">
        <v>172</v>
      </c>
      <c r="E181" s="73"/>
      <c r="F181" s="233" t="s">
        <v>1339</v>
      </c>
      <c r="G181" s="73"/>
      <c r="H181" s="73"/>
      <c r="I181" s="190"/>
      <c r="J181" s="73"/>
      <c r="K181" s="73"/>
      <c r="L181" s="71"/>
      <c r="M181" s="234"/>
      <c r="N181" s="46"/>
      <c r="O181" s="46"/>
      <c r="P181" s="46"/>
      <c r="Q181" s="46"/>
      <c r="R181" s="46"/>
      <c r="S181" s="46"/>
      <c r="T181" s="94"/>
      <c r="AT181" s="23" t="s">
        <v>172</v>
      </c>
      <c r="AU181" s="23" t="s">
        <v>85</v>
      </c>
    </row>
    <row r="182" spans="2:51" s="11" customFormat="1" ht="13.5">
      <c r="B182" s="235"/>
      <c r="C182" s="236"/>
      <c r="D182" s="232" t="s">
        <v>174</v>
      </c>
      <c r="E182" s="237" t="s">
        <v>21</v>
      </c>
      <c r="F182" s="238" t="s">
        <v>1340</v>
      </c>
      <c r="G182" s="236"/>
      <c r="H182" s="239">
        <v>4.481</v>
      </c>
      <c r="I182" s="240"/>
      <c r="J182" s="236"/>
      <c r="K182" s="236"/>
      <c r="L182" s="241"/>
      <c r="M182" s="242"/>
      <c r="N182" s="243"/>
      <c r="O182" s="243"/>
      <c r="P182" s="243"/>
      <c r="Q182" s="243"/>
      <c r="R182" s="243"/>
      <c r="S182" s="243"/>
      <c r="T182" s="244"/>
      <c r="AT182" s="245" t="s">
        <v>174</v>
      </c>
      <c r="AU182" s="245" t="s">
        <v>85</v>
      </c>
      <c r="AV182" s="11" t="s">
        <v>85</v>
      </c>
      <c r="AW182" s="11" t="s">
        <v>38</v>
      </c>
      <c r="AX182" s="11" t="s">
        <v>75</v>
      </c>
      <c r="AY182" s="245" t="s">
        <v>163</v>
      </c>
    </row>
    <row r="183" spans="2:51" s="11" customFormat="1" ht="13.5">
      <c r="B183" s="235"/>
      <c r="C183" s="236"/>
      <c r="D183" s="232" t="s">
        <v>174</v>
      </c>
      <c r="E183" s="237" t="s">
        <v>21</v>
      </c>
      <c r="F183" s="238" t="s">
        <v>1341</v>
      </c>
      <c r="G183" s="236"/>
      <c r="H183" s="239">
        <v>4.426</v>
      </c>
      <c r="I183" s="240"/>
      <c r="J183" s="236"/>
      <c r="K183" s="236"/>
      <c r="L183" s="241"/>
      <c r="M183" s="242"/>
      <c r="N183" s="243"/>
      <c r="O183" s="243"/>
      <c r="P183" s="243"/>
      <c r="Q183" s="243"/>
      <c r="R183" s="243"/>
      <c r="S183" s="243"/>
      <c r="T183" s="244"/>
      <c r="AT183" s="245" t="s">
        <v>174</v>
      </c>
      <c r="AU183" s="245" t="s">
        <v>85</v>
      </c>
      <c r="AV183" s="11" t="s">
        <v>85</v>
      </c>
      <c r="AW183" s="11" t="s">
        <v>38</v>
      </c>
      <c r="AX183" s="11" t="s">
        <v>75</v>
      </c>
      <c r="AY183" s="245" t="s">
        <v>163</v>
      </c>
    </row>
    <row r="184" spans="2:51" s="12" customFormat="1" ht="13.5">
      <c r="B184" s="246"/>
      <c r="C184" s="247"/>
      <c r="D184" s="232" t="s">
        <v>174</v>
      </c>
      <c r="E184" s="248" t="s">
        <v>21</v>
      </c>
      <c r="F184" s="249" t="s">
        <v>194</v>
      </c>
      <c r="G184" s="247"/>
      <c r="H184" s="250">
        <v>8.907</v>
      </c>
      <c r="I184" s="251"/>
      <c r="J184" s="247"/>
      <c r="K184" s="247"/>
      <c r="L184" s="252"/>
      <c r="M184" s="253"/>
      <c r="N184" s="254"/>
      <c r="O184" s="254"/>
      <c r="P184" s="254"/>
      <c r="Q184" s="254"/>
      <c r="R184" s="254"/>
      <c r="S184" s="254"/>
      <c r="T184" s="255"/>
      <c r="AT184" s="256" t="s">
        <v>174</v>
      </c>
      <c r="AU184" s="256" t="s">
        <v>85</v>
      </c>
      <c r="AV184" s="12" t="s">
        <v>170</v>
      </c>
      <c r="AW184" s="12" t="s">
        <v>38</v>
      </c>
      <c r="AX184" s="12" t="s">
        <v>83</v>
      </c>
      <c r="AY184" s="256" t="s">
        <v>163</v>
      </c>
    </row>
    <row r="185" spans="2:65" s="1" customFormat="1" ht="25.5" customHeight="1">
      <c r="B185" s="45"/>
      <c r="C185" s="220" t="s">
        <v>275</v>
      </c>
      <c r="D185" s="220" t="s">
        <v>165</v>
      </c>
      <c r="E185" s="221" t="s">
        <v>1342</v>
      </c>
      <c r="F185" s="222" t="s">
        <v>1343</v>
      </c>
      <c r="G185" s="223" t="s">
        <v>756</v>
      </c>
      <c r="H185" s="224">
        <v>8</v>
      </c>
      <c r="I185" s="225"/>
      <c r="J185" s="226">
        <f>ROUND(I185*H185,2)</f>
        <v>0</v>
      </c>
      <c r="K185" s="222" t="s">
        <v>169</v>
      </c>
      <c r="L185" s="71"/>
      <c r="M185" s="227" t="s">
        <v>21</v>
      </c>
      <c r="N185" s="228" t="s">
        <v>48</v>
      </c>
      <c r="O185" s="46"/>
      <c r="P185" s="229">
        <f>O185*H185</f>
        <v>0</v>
      </c>
      <c r="Q185" s="229">
        <v>0.00048</v>
      </c>
      <c r="R185" s="229">
        <f>Q185*H185</f>
        <v>0.00384</v>
      </c>
      <c r="S185" s="229">
        <v>0</v>
      </c>
      <c r="T185" s="230">
        <f>S185*H185</f>
        <v>0</v>
      </c>
      <c r="AR185" s="23" t="s">
        <v>170</v>
      </c>
      <c r="AT185" s="23" t="s">
        <v>165</v>
      </c>
      <c r="AU185" s="23" t="s">
        <v>85</v>
      </c>
      <c r="AY185" s="23" t="s">
        <v>163</v>
      </c>
      <c r="BE185" s="231">
        <f>IF(N185="základní",J185,0)</f>
        <v>0</v>
      </c>
      <c r="BF185" s="231">
        <f>IF(N185="snížená",J185,0)</f>
        <v>0</v>
      </c>
      <c r="BG185" s="231">
        <f>IF(N185="zákl. přenesená",J185,0)</f>
        <v>0</v>
      </c>
      <c r="BH185" s="231">
        <f>IF(N185="sníž. přenesená",J185,0)</f>
        <v>0</v>
      </c>
      <c r="BI185" s="231">
        <f>IF(N185="nulová",J185,0)</f>
        <v>0</v>
      </c>
      <c r="BJ185" s="23" t="s">
        <v>170</v>
      </c>
      <c r="BK185" s="231">
        <f>ROUND(I185*H185,2)</f>
        <v>0</v>
      </c>
      <c r="BL185" s="23" t="s">
        <v>170</v>
      </c>
      <c r="BM185" s="23" t="s">
        <v>1344</v>
      </c>
    </row>
    <row r="186" spans="2:47" s="1" customFormat="1" ht="13.5">
      <c r="B186" s="45"/>
      <c r="C186" s="73"/>
      <c r="D186" s="232" t="s">
        <v>172</v>
      </c>
      <c r="E186" s="73"/>
      <c r="F186" s="233" t="s">
        <v>1345</v>
      </c>
      <c r="G186" s="73"/>
      <c r="H186" s="73"/>
      <c r="I186" s="190"/>
      <c r="J186" s="73"/>
      <c r="K186" s="73"/>
      <c r="L186" s="71"/>
      <c r="M186" s="234"/>
      <c r="N186" s="46"/>
      <c r="O186" s="46"/>
      <c r="P186" s="46"/>
      <c r="Q186" s="46"/>
      <c r="R186" s="46"/>
      <c r="S186" s="46"/>
      <c r="T186" s="94"/>
      <c r="AT186" s="23" t="s">
        <v>172</v>
      </c>
      <c r="AU186" s="23" t="s">
        <v>85</v>
      </c>
    </row>
    <row r="187" spans="2:65" s="1" customFormat="1" ht="16.5" customHeight="1">
      <c r="B187" s="45"/>
      <c r="C187" s="257" t="s">
        <v>282</v>
      </c>
      <c r="D187" s="257" t="s">
        <v>221</v>
      </c>
      <c r="E187" s="258" t="s">
        <v>1346</v>
      </c>
      <c r="F187" s="259" t="s">
        <v>1347</v>
      </c>
      <c r="G187" s="260" t="s">
        <v>756</v>
      </c>
      <c r="H187" s="261">
        <v>7</v>
      </c>
      <c r="I187" s="262"/>
      <c r="J187" s="263">
        <f>ROUND(I187*H187,2)</f>
        <v>0</v>
      </c>
      <c r="K187" s="259" t="s">
        <v>169</v>
      </c>
      <c r="L187" s="264"/>
      <c r="M187" s="265" t="s">
        <v>21</v>
      </c>
      <c r="N187" s="266" t="s">
        <v>48</v>
      </c>
      <c r="O187" s="46"/>
      <c r="P187" s="229">
        <f>O187*H187</f>
        <v>0</v>
      </c>
      <c r="Q187" s="229">
        <v>0.02333</v>
      </c>
      <c r="R187" s="229">
        <f>Q187*H187</f>
        <v>0.16331</v>
      </c>
      <c r="S187" s="229">
        <v>0</v>
      </c>
      <c r="T187" s="230">
        <f>S187*H187</f>
        <v>0</v>
      </c>
      <c r="AR187" s="23" t="s">
        <v>214</v>
      </c>
      <c r="AT187" s="23" t="s">
        <v>221</v>
      </c>
      <c r="AU187" s="23" t="s">
        <v>85</v>
      </c>
      <c r="AY187" s="23" t="s">
        <v>163</v>
      </c>
      <c r="BE187" s="231">
        <f>IF(N187="základní",J187,0)</f>
        <v>0</v>
      </c>
      <c r="BF187" s="231">
        <f>IF(N187="snížená",J187,0)</f>
        <v>0</v>
      </c>
      <c r="BG187" s="231">
        <f>IF(N187="zákl. přenesená",J187,0)</f>
        <v>0</v>
      </c>
      <c r="BH187" s="231">
        <f>IF(N187="sníž. přenesená",J187,0)</f>
        <v>0</v>
      </c>
      <c r="BI187" s="231">
        <f>IF(N187="nulová",J187,0)</f>
        <v>0</v>
      </c>
      <c r="BJ187" s="23" t="s">
        <v>170</v>
      </c>
      <c r="BK187" s="231">
        <f>ROUND(I187*H187,2)</f>
        <v>0</v>
      </c>
      <c r="BL187" s="23" t="s">
        <v>170</v>
      </c>
      <c r="BM187" s="23" t="s">
        <v>1348</v>
      </c>
    </row>
    <row r="188" spans="2:65" s="1" customFormat="1" ht="16.5" customHeight="1">
      <c r="B188" s="45"/>
      <c r="C188" s="257" t="s">
        <v>297</v>
      </c>
      <c r="D188" s="257" t="s">
        <v>221</v>
      </c>
      <c r="E188" s="258" t="s">
        <v>1349</v>
      </c>
      <c r="F188" s="259" t="s">
        <v>1350</v>
      </c>
      <c r="G188" s="260" t="s">
        <v>756</v>
      </c>
      <c r="H188" s="261">
        <v>1</v>
      </c>
      <c r="I188" s="262"/>
      <c r="J188" s="263">
        <f>ROUND(I188*H188,2)</f>
        <v>0</v>
      </c>
      <c r="K188" s="259" t="s">
        <v>169</v>
      </c>
      <c r="L188" s="264"/>
      <c r="M188" s="265" t="s">
        <v>21</v>
      </c>
      <c r="N188" s="266" t="s">
        <v>48</v>
      </c>
      <c r="O188" s="46"/>
      <c r="P188" s="229">
        <f>O188*H188</f>
        <v>0</v>
      </c>
      <c r="Q188" s="229">
        <v>0.025</v>
      </c>
      <c r="R188" s="229">
        <f>Q188*H188</f>
        <v>0.025</v>
      </c>
      <c r="S188" s="229">
        <v>0</v>
      </c>
      <c r="T188" s="230">
        <f>S188*H188</f>
        <v>0</v>
      </c>
      <c r="AR188" s="23" t="s">
        <v>214</v>
      </c>
      <c r="AT188" s="23" t="s">
        <v>221</v>
      </c>
      <c r="AU188" s="23" t="s">
        <v>85</v>
      </c>
      <c r="AY188" s="23" t="s">
        <v>163</v>
      </c>
      <c r="BE188" s="231">
        <f>IF(N188="základní",J188,0)</f>
        <v>0</v>
      </c>
      <c r="BF188" s="231">
        <f>IF(N188="snížená",J188,0)</f>
        <v>0</v>
      </c>
      <c r="BG188" s="231">
        <f>IF(N188="zákl. přenesená",J188,0)</f>
        <v>0</v>
      </c>
      <c r="BH188" s="231">
        <f>IF(N188="sníž. přenesená",J188,0)</f>
        <v>0</v>
      </c>
      <c r="BI188" s="231">
        <f>IF(N188="nulová",J188,0)</f>
        <v>0</v>
      </c>
      <c r="BJ188" s="23" t="s">
        <v>170</v>
      </c>
      <c r="BK188" s="231">
        <f>ROUND(I188*H188,2)</f>
        <v>0</v>
      </c>
      <c r="BL188" s="23" t="s">
        <v>170</v>
      </c>
      <c r="BM188" s="23" t="s">
        <v>1351</v>
      </c>
    </row>
    <row r="189" spans="2:63" s="10" customFormat="1" ht="29.85" customHeight="1">
      <c r="B189" s="204"/>
      <c r="C189" s="205"/>
      <c r="D189" s="206" t="s">
        <v>74</v>
      </c>
      <c r="E189" s="218" t="s">
        <v>220</v>
      </c>
      <c r="F189" s="218" t="s">
        <v>456</v>
      </c>
      <c r="G189" s="205"/>
      <c r="H189" s="205"/>
      <c r="I189" s="208"/>
      <c r="J189" s="219">
        <f>BK189</f>
        <v>0</v>
      </c>
      <c r="K189" s="205"/>
      <c r="L189" s="210"/>
      <c r="M189" s="211"/>
      <c r="N189" s="212"/>
      <c r="O189" s="212"/>
      <c r="P189" s="213">
        <f>SUM(P190:P235)</f>
        <v>0</v>
      </c>
      <c r="Q189" s="212"/>
      <c r="R189" s="213">
        <f>SUM(R190:R235)</f>
        <v>6.6096</v>
      </c>
      <c r="S189" s="212"/>
      <c r="T189" s="214">
        <f>SUM(T190:T235)</f>
        <v>65.41030280000001</v>
      </c>
      <c r="AR189" s="215" t="s">
        <v>83</v>
      </c>
      <c r="AT189" s="216" t="s">
        <v>74</v>
      </c>
      <c r="AU189" s="216" t="s">
        <v>83</v>
      </c>
      <c r="AY189" s="215" t="s">
        <v>163</v>
      </c>
      <c r="BK189" s="217">
        <f>SUM(BK190:BK235)</f>
        <v>0</v>
      </c>
    </row>
    <row r="190" spans="2:65" s="1" customFormat="1" ht="38.25" customHeight="1">
      <c r="B190" s="45"/>
      <c r="C190" s="220" t="s">
        <v>9</v>
      </c>
      <c r="D190" s="220" t="s">
        <v>165</v>
      </c>
      <c r="E190" s="221" t="s">
        <v>1352</v>
      </c>
      <c r="F190" s="222" t="s">
        <v>1353</v>
      </c>
      <c r="G190" s="223" t="s">
        <v>756</v>
      </c>
      <c r="H190" s="224">
        <v>306</v>
      </c>
      <c r="I190" s="225"/>
      <c r="J190" s="226">
        <f>ROUND(I190*H190,2)</f>
        <v>0</v>
      </c>
      <c r="K190" s="222" t="s">
        <v>169</v>
      </c>
      <c r="L190" s="71"/>
      <c r="M190" s="227" t="s">
        <v>21</v>
      </c>
      <c r="N190" s="228" t="s">
        <v>48</v>
      </c>
      <c r="O190" s="46"/>
      <c r="P190" s="229">
        <f>O190*H190</f>
        <v>0</v>
      </c>
      <c r="Q190" s="229">
        <v>0.0216</v>
      </c>
      <c r="R190" s="229">
        <f>Q190*H190</f>
        <v>6.6096</v>
      </c>
      <c r="S190" s="229">
        <v>0</v>
      </c>
      <c r="T190" s="230">
        <f>S190*H190</f>
        <v>0</v>
      </c>
      <c r="AR190" s="23" t="s">
        <v>170</v>
      </c>
      <c r="AT190" s="23" t="s">
        <v>165</v>
      </c>
      <c r="AU190" s="23" t="s">
        <v>85</v>
      </c>
      <c r="AY190" s="23" t="s">
        <v>163</v>
      </c>
      <c r="BE190" s="231">
        <f>IF(N190="základní",J190,0)</f>
        <v>0</v>
      </c>
      <c r="BF190" s="231">
        <f>IF(N190="snížená",J190,0)</f>
        <v>0</v>
      </c>
      <c r="BG190" s="231">
        <f>IF(N190="zákl. přenesená",J190,0)</f>
        <v>0</v>
      </c>
      <c r="BH190" s="231">
        <f>IF(N190="sníž. přenesená",J190,0)</f>
        <v>0</v>
      </c>
      <c r="BI190" s="231">
        <f>IF(N190="nulová",J190,0)</f>
        <v>0</v>
      </c>
      <c r="BJ190" s="23" t="s">
        <v>170</v>
      </c>
      <c r="BK190" s="231">
        <f>ROUND(I190*H190,2)</f>
        <v>0</v>
      </c>
      <c r="BL190" s="23" t="s">
        <v>170</v>
      </c>
      <c r="BM190" s="23" t="s">
        <v>1354</v>
      </c>
    </row>
    <row r="191" spans="2:51" s="11" customFormat="1" ht="13.5">
      <c r="B191" s="235"/>
      <c r="C191" s="236"/>
      <c r="D191" s="232" t="s">
        <v>174</v>
      </c>
      <c r="E191" s="237" t="s">
        <v>21</v>
      </c>
      <c r="F191" s="238" t="s">
        <v>1355</v>
      </c>
      <c r="G191" s="236"/>
      <c r="H191" s="239">
        <v>306</v>
      </c>
      <c r="I191" s="240"/>
      <c r="J191" s="236"/>
      <c r="K191" s="236"/>
      <c r="L191" s="241"/>
      <c r="M191" s="242"/>
      <c r="N191" s="243"/>
      <c r="O191" s="243"/>
      <c r="P191" s="243"/>
      <c r="Q191" s="243"/>
      <c r="R191" s="243"/>
      <c r="S191" s="243"/>
      <c r="T191" s="244"/>
      <c r="AT191" s="245" t="s">
        <v>174</v>
      </c>
      <c r="AU191" s="245" t="s">
        <v>85</v>
      </c>
      <c r="AV191" s="11" t="s">
        <v>85</v>
      </c>
      <c r="AW191" s="11" t="s">
        <v>38</v>
      </c>
      <c r="AX191" s="11" t="s">
        <v>75</v>
      </c>
      <c r="AY191" s="245" t="s">
        <v>163</v>
      </c>
    </row>
    <row r="192" spans="2:51" s="12" customFormat="1" ht="13.5">
      <c r="B192" s="246"/>
      <c r="C192" s="247"/>
      <c r="D192" s="232" t="s">
        <v>174</v>
      </c>
      <c r="E192" s="248" t="s">
        <v>21</v>
      </c>
      <c r="F192" s="249" t="s">
        <v>194</v>
      </c>
      <c r="G192" s="247"/>
      <c r="H192" s="250">
        <v>306</v>
      </c>
      <c r="I192" s="251"/>
      <c r="J192" s="247"/>
      <c r="K192" s="247"/>
      <c r="L192" s="252"/>
      <c r="M192" s="253"/>
      <c r="N192" s="254"/>
      <c r="O192" s="254"/>
      <c r="P192" s="254"/>
      <c r="Q192" s="254"/>
      <c r="R192" s="254"/>
      <c r="S192" s="254"/>
      <c r="T192" s="255"/>
      <c r="AT192" s="256" t="s">
        <v>174</v>
      </c>
      <c r="AU192" s="256" t="s">
        <v>85</v>
      </c>
      <c r="AV192" s="12" t="s">
        <v>170</v>
      </c>
      <c r="AW192" s="12" t="s">
        <v>38</v>
      </c>
      <c r="AX192" s="12" t="s">
        <v>83</v>
      </c>
      <c r="AY192" s="256" t="s">
        <v>163</v>
      </c>
    </row>
    <row r="193" spans="2:65" s="1" customFormat="1" ht="38.25" customHeight="1">
      <c r="B193" s="45"/>
      <c r="C193" s="220" t="s">
        <v>306</v>
      </c>
      <c r="D193" s="220" t="s">
        <v>165</v>
      </c>
      <c r="E193" s="221" t="s">
        <v>1356</v>
      </c>
      <c r="F193" s="222" t="s">
        <v>1357</v>
      </c>
      <c r="G193" s="223" t="s">
        <v>189</v>
      </c>
      <c r="H193" s="224">
        <v>1.18</v>
      </c>
      <c r="I193" s="225"/>
      <c r="J193" s="226">
        <f>ROUND(I193*H193,2)</f>
        <v>0</v>
      </c>
      <c r="K193" s="222" t="s">
        <v>169</v>
      </c>
      <c r="L193" s="71"/>
      <c r="M193" s="227" t="s">
        <v>21</v>
      </c>
      <c r="N193" s="228" t="s">
        <v>48</v>
      </c>
      <c r="O193" s="46"/>
      <c r="P193" s="229">
        <f>O193*H193</f>
        <v>0</v>
      </c>
      <c r="Q193" s="229">
        <v>0</v>
      </c>
      <c r="R193" s="229">
        <f>Q193*H193</f>
        <v>0</v>
      </c>
      <c r="S193" s="229">
        <v>1.8</v>
      </c>
      <c r="T193" s="230">
        <f>S193*H193</f>
        <v>2.124</v>
      </c>
      <c r="AR193" s="23" t="s">
        <v>170</v>
      </c>
      <c r="AT193" s="23" t="s">
        <v>165</v>
      </c>
      <c r="AU193" s="23" t="s">
        <v>85</v>
      </c>
      <c r="AY193" s="23" t="s">
        <v>163</v>
      </c>
      <c r="BE193" s="231">
        <f>IF(N193="základní",J193,0)</f>
        <v>0</v>
      </c>
      <c r="BF193" s="231">
        <f>IF(N193="snížená",J193,0)</f>
        <v>0</v>
      </c>
      <c r="BG193" s="231">
        <f>IF(N193="zákl. přenesená",J193,0)</f>
        <v>0</v>
      </c>
      <c r="BH193" s="231">
        <f>IF(N193="sníž. přenesená",J193,0)</f>
        <v>0</v>
      </c>
      <c r="BI193" s="231">
        <f>IF(N193="nulová",J193,0)</f>
        <v>0</v>
      </c>
      <c r="BJ193" s="23" t="s">
        <v>170</v>
      </c>
      <c r="BK193" s="231">
        <f>ROUND(I193*H193,2)</f>
        <v>0</v>
      </c>
      <c r="BL193" s="23" t="s">
        <v>170</v>
      </c>
      <c r="BM193" s="23" t="s">
        <v>1358</v>
      </c>
    </row>
    <row r="194" spans="2:47" s="1" customFormat="1" ht="13.5">
      <c r="B194" s="45"/>
      <c r="C194" s="73"/>
      <c r="D194" s="232" t="s">
        <v>172</v>
      </c>
      <c r="E194" s="73"/>
      <c r="F194" s="233" t="s">
        <v>526</v>
      </c>
      <c r="G194" s="73"/>
      <c r="H194" s="73"/>
      <c r="I194" s="190"/>
      <c r="J194" s="73"/>
      <c r="K194" s="73"/>
      <c r="L194" s="71"/>
      <c r="M194" s="234"/>
      <c r="N194" s="46"/>
      <c r="O194" s="46"/>
      <c r="P194" s="46"/>
      <c r="Q194" s="46"/>
      <c r="R194" s="46"/>
      <c r="S194" s="46"/>
      <c r="T194" s="94"/>
      <c r="AT194" s="23" t="s">
        <v>172</v>
      </c>
      <c r="AU194" s="23" t="s">
        <v>85</v>
      </c>
    </row>
    <row r="195" spans="2:51" s="11" customFormat="1" ht="13.5">
      <c r="B195" s="235"/>
      <c r="C195" s="236"/>
      <c r="D195" s="232" t="s">
        <v>174</v>
      </c>
      <c r="E195" s="237" t="s">
        <v>21</v>
      </c>
      <c r="F195" s="238" t="s">
        <v>1359</v>
      </c>
      <c r="G195" s="236"/>
      <c r="H195" s="239">
        <v>1</v>
      </c>
      <c r="I195" s="240"/>
      <c r="J195" s="236"/>
      <c r="K195" s="236"/>
      <c r="L195" s="241"/>
      <c r="M195" s="242"/>
      <c r="N195" s="243"/>
      <c r="O195" s="243"/>
      <c r="P195" s="243"/>
      <c r="Q195" s="243"/>
      <c r="R195" s="243"/>
      <c r="S195" s="243"/>
      <c r="T195" s="244"/>
      <c r="AT195" s="245" t="s">
        <v>174</v>
      </c>
      <c r="AU195" s="245" t="s">
        <v>85</v>
      </c>
      <c r="AV195" s="11" t="s">
        <v>85</v>
      </c>
      <c r="AW195" s="11" t="s">
        <v>38</v>
      </c>
      <c r="AX195" s="11" t="s">
        <v>75</v>
      </c>
      <c r="AY195" s="245" t="s">
        <v>163</v>
      </c>
    </row>
    <row r="196" spans="2:51" s="11" customFormat="1" ht="13.5">
      <c r="B196" s="235"/>
      <c r="C196" s="236"/>
      <c r="D196" s="232" t="s">
        <v>174</v>
      </c>
      <c r="E196" s="237" t="s">
        <v>21</v>
      </c>
      <c r="F196" s="238" t="s">
        <v>1360</v>
      </c>
      <c r="G196" s="236"/>
      <c r="H196" s="239">
        <v>0.18</v>
      </c>
      <c r="I196" s="240"/>
      <c r="J196" s="236"/>
      <c r="K196" s="236"/>
      <c r="L196" s="241"/>
      <c r="M196" s="242"/>
      <c r="N196" s="243"/>
      <c r="O196" s="243"/>
      <c r="P196" s="243"/>
      <c r="Q196" s="243"/>
      <c r="R196" s="243"/>
      <c r="S196" s="243"/>
      <c r="T196" s="244"/>
      <c r="AT196" s="245" t="s">
        <v>174</v>
      </c>
      <c r="AU196" s="245" t="s">
        <v>85</v>
      </c>
      <c r="AV196" s="11" t="s">
        <v>85</v>
      </c>
      <c r="AW196" s="11" t="s">
        <v>38</v>
      </c>
      <c r="AX196" s="11" t="s">
        <v>75</v>
      </c>
      <c r="AY196" s="245" t="s">
        <v>163</v>
      </c>
    </row>
    <row r="197" spans="2:51" s="12" customFormat="1" ht="13.5">
      <c r="B197" s="246"/>
      <c r="C197" s="247"/>
      <c r="D197" s="232" t="s">
        <v>174</v>
      </c>
      <c r="E197" s="248" t="s">
        <v>21</v>
      </c>
      <c r="F197" s="249" t="s">
        <v>194</v>
      </c>
      <c r="G197" s="247"/>
      <c r="H197" s="250">
        <v>1.18</v>
      </c>
      <c r="I197" s="251"/>
      <c r="J197" s="247"/>
      <c r="K197" s="247"/>
      <c r="L197" s="252"/>
      <c r="M197" s="253"/>
      <c r="N197" s="254"/>
      <c r="O197" s="254"/>
      <c r="P197" s="254"/>
      <c r="Q197" s="254"/>
      <c r="R197" s="254"/>
      <c r="S197" s="254"/>
      <c r="T197" s="255"/>
      <c r="AT197" s="256" t="s">
        <v>174</v>
      </c>
      <c r="AU197" s="256" t="s">
        <v>85</v>
      </c>
      <c r="AV197" s="12" t="s">
        <v>170</v>
      </c>
      <c r="AW197" s="12" t="s">
        <v>38</v>
      </c>
      <c r="AX197" s="12" t="s">
        <v>83</v>
      </c>
      <c r="AY197" s="256" t="s">
        <v>163</v>
      </c>
    </row>
    <row r="198" spans="2:65" s="1" customFormat="1" ht="25.5" customHeight="1">
      <c r="B198" s="45"/>
      <c r="C198" s="220" t="s">
        <v>313</v>
      </c>
      <c r="D198" s="220" t="s">
        <v>165</v>
      </c>
      <c r="E198" s="221" t="s">
        <v>1361</v>
      </c>
      <c r="F198" s="222" t="s">
        <v>1362</v>
      </c>
      <c r="G198" s="223" t="s">
        <v>189</v>
      </c>
      <c r="H198" s="224">
        <v>17.053</v>
      </c>
      <c r="I198" s="225"/>
      <c r="J198" s="226">
        <f>ROUND(I198*H198,2)</f>
        <v>0</v>
      </c>
      <c r="K198" s="222" t="s">
        <v>169</v>
      </c>
      <c r="L198" s="71"/>
      <c r="M198" s="227" t="s">
        <v>21</v>
      </c>
      <c r="N198" s="228" t="s">
        <v>48</v>
      </c>
      <c r="O198" s="46"/>
      <c r="P198" s="229">
        <f>O198*H198</f>
        <v>0</v>
      </c>
      <c r="Q198" s="229">
        <v>0</v>
      </c>
      <c r="R198" s="229">
        <f>Q198*H198</f>
        <v>0</v>
      </c>
      <c r="S198" s="229">
        <v>2.2</v>
      </c>
      <c r="T198" s="230">
        <f>S198*H198</f>
        <v>37.516600000000004</v>
      </c>
      <c r="AR198" s="23" t="s">
        <v>170</v>
      </c>
      <c r="AT198" s="23" t="s">
        <v>165</v>
      </c>
      <c r="AU198" s="23" t="s">
        <v>85</v>
      </c>
      <c r="AY198" s="23" t="s">
        <v>163</v>
      </c>
      <c r="BE198" s="231">
        <f>IF(N198="základní",J198,0)</f>
        <v>0</v>
      </c>
      <c r="BF198" s="231">
        <f>IF(N198="snížená",J198,0)</f>
        <v>0</v>
      </c>
      <c r="BG198" s="231">
        <f>IF(N198="zákl. přenesená",J198,0)</f>
        <v>0</v>
      </c>
      <c r="BH198" s="231">
        <f>IF(N198="sníž. přenesená",J198,0)</f>
        <v>0</v>
      </c>
      <c r="BI198" s="231">
        <f>IF(N198="nulová",J198,0)</f>
        <v>0</v>
      </c>
      <c r="BJ198" s="23" t="s">
        <v>170</v>
      </c>
      <c r="BK198" s="231">
        <f>ROUND(I198*H198,2)</f>
        <v>0</v>
      </c>
      <c r="BL198" s="23" t="s">
        <v>170</v>
      </c>
      <c r="BM198" s="23" t="s">
        <v>1363</v>
      </c>
    </row>
    <row r="199" spans="2:51" s="11" customFormat="1" ht="13.5">
      <c r="B199" s="235"/>
      <c r="C199" s="236"/>
      <c r="D199" s="232" t="s">
        <v>174</v>
      </c>
      <c r="E199" s="237" t="s">
        <v>21</v>
      </c>
      <c r="F199" s="238" t="s">
        <v>1302</v>
      </c>
      <c r="G199" s="236"/>
      <c r="H199" s="239">
        <v>1.58</v>
      </c>
      <c r="I199" s="240"/>
      <c r="J199" s="236"/>
      <c r="K199" s="236"/>
      <c r="L199" s="241"/>
      <c r="M199" s="242"/>
      <c r="N199" s="243"/>
      <c r="O199" s="243"/>
      <c r="P199" s="243"/>
      <c r="Q199" s="243"/>
      <c r="R199" s="243"/>
      <c r="S199" s="243"/>
      <c r="T199" s="244"/>
      <c r="AT199" s="245" t="s">
        <v>174</v>
      </c>
      <c r="AU199" s="245" t="s">
        <v>85</v>
      </c>
      <c r="AV199" s="11" t="s">
        <v>85</v>
      </c>
      <c r="AW199" s="11" t="s">
        <v>38</v>
      </c>
      <c r="AX199" s="11" t="s">
        <v>75</v>
      </c>
      <c r="AY199" s="245" t="s">
        <v>163</v>
      </c>
    </row>
    <row r="200" spans="2:51" s="11" customFormat="1" ht="13.5">
      <c r="B200" s="235"/>
      <c r="C200" s="236"/>
      <c r="D200" s="232" t="s">
        <v>174</v>
      </c>
      <c r="E200" s="237" t="s">
        <v>21</v>
      </c>
      <c r="F200" s="238" t="s">
        <v>1303</v>
      </c>
      <c r="G200" s="236"/>
      <c r="H200" s="239">
        <v>0.699</v>
      </c>
      <c r="I200" s="240"/>
      <c r="J200" s="236"/>
      <c r="K200" s="236"/>
      <c r="L200" s="241"/>
      <c r="M200" s="242"/>
      <c r="N200" s="243"/>
      <c r="O200" s="243"/>
      <c r="P200" s="243"/>
      <c r="Q200" s="243"/>
      <c r="R200" s="243"/>
      <c r="S200" s="243"/>
      <c r="T200" s="244"/>
      <c r="AT200" s="245" t="s">
        <v>174</v>
      </c>
      <c r="AU200" s="245" t="s">
        <v>85</v>
      </c>
      <c r="AV200" s="11" t="s">
        <v>85</v>
      </c>
      <c r="AW200" s="11" t="s">
        <v>38</v>
      </c>
      <c r="AX200" s="11" t="s">
        <v>75</v>
      </c>
      <c r="AY200" s="245" t="s">
        <v>163</v>
      </c>
    </row>
    <row r="201" spans="2:51" s="11" customFormat="1" ht="13.5">
      <c r="B201" s="235"/>
      <c r="C201" s="236"/>
      <c r="D201" s="232" t="s">
        <v>174</v>
      </c>
      <c r="E201" s="237" t="s">
        <v>21</v>
      </c>
      <c r="F201" s="238" t="s">
        <v>1304</v>
      </c>
      <c r="G201" s="236"/>
      <c r="H201" s="239">
        <v>1.364</v>
      </c>
      <c r="I201" s="240"/>
      <c r="J201" s="236"/>
      <c r="K201" s="236"/>
      <c r="L201" s="241"/>
      <c r="M201" s="242"/>
      <c r="N201" s="243"/>
      <c r="O201" s="243"/>
      <c r="P201" s="243"/>
      <c r="Q201" s="243"/>
      <c r="R201" s="243"/>
      <c r="S201" s="243"/>
      <c r="T201" s="244"/>
      <c r="AT201" s="245" t="s">
        <v>174</v>
      </c>
      <c r="AU201" s="245" t="s">
        <v>85</v>
      </c>
      <c r="AV201" s="11" t="s">
        <v>85</v>
      </c>
      <c r="AW201" s="11" t="s">
        <v>38</v>
      </c>
      <c r="AX201" s="11" t="s">
        <v>75</v>
      </c>
      <c r="AY201" s="245" t="s">
        <v>163</v>
      </c>
    </row>
    <row r="202" spans="2:51" s="11" customFormat="1" ht="13.5">
      <c r="B202" s="235"/>
      <c r="C202" s="236"/>
      <c r="D202" s="232" t="s">
        <v>174</v>
      </c>
      <c r="E202" s="237" t="s">
        <v>21</v>
      </c>
      <c r="F202" s="238" t="s">
        <v>1305</v>
      </c>
      <c r="G202" s="236"/>
      <c r="H202" s="239">
        <v>3.549</v>
      </c>
      <c r="I202" s="240"/>
      <c r="J202" s="236"/>
      <c r="K202" s="236"/>
      <c r="L202" s="241"/>
      <c r="M202" s="242"/>
      <c r="N202" s="243"/>
      <c r="O202" s="243"/>
      <c r="P202" s="243"/>
      <c r="Q202" s="243"/>
      <c r="R202" s="243"/>
      <c r="S202" s="243"/>
      <c r="T202" s="244"/>
      <c r="AT202" s="245" t="s">
        <v>174</v>
      </c>
      <c r="AU202" s="245" t="s">
        <v>85</v>
      </c>
      <c r="AV202" s="11" t="s">
        <v>85</v>
      </c>
      <c r="AW202" s="11" t="s">
        <v>38</v>
      </c>
      <c r="AX202" s="11" t="s">
        <v>75</v>
      </c>
      <c r="AY202" s="245" t="s">
        <v>163</v>
      </c>
    </row>
    <row r="203" spans="2:51" s="11" customFormat="1" ht="13.5">
      <c r="B203" s="235"/>
      <c r="C203" s="236"/>
      <c r="D203" s="232" t="s">
        <v>174</v>
      </c>
      <c r="E203" s="237" t="s">
        <v>21</v>
      </c>
      <c r="F203" s="238" t="s">
        <v>1306</v>
      </c>
      <c r="G203" s="236"/>
      <c r="H203" s="239">
        <v>4.752</v>
      </c>
      <c r="I203" s="240"/>
      <c r="J203" s="236"/>
      <c r="K203" s="236"/>
      <c r="L203" s="241"/>
      <c r="M203" s="242"/>
      <c r="N203" s="243"/>
      <c r="O203" s="243"/>
      <c r="P203" s="243"/>
      <c r="Q203" s="243"/>
      <c r="R203" s="243"/>
      <c r="S203" s="243"/>
      <c r="T203" s="244"/>
      <c r="AT203" s="245" t="s">
        <v>174</v>
      </c>
      <c r="AU203" s="245" t="s">
        <v>85</v>
      </c>
      <c r="AV203" s="11" t="s">
        <v>85</v>
      </c>
      <c r="AW203" s="11" t="s">
        <v>38</v>
      </c>
      <c r="AX203" s="11" t="s">
        <v>75</v>
      </c>
      <c r="AY203" s="245" t="s">
        <v>163</v>
      </c>
    </row>
    <row r="204" spans="2:51" s="11" customFormat="1" ht="13.5">
      <c r="B204" s="235"/>
      <c r="C204" s="236"/>
      <c r="D204" s="232" t="s">
        <v>174</v>
      </c>
      <c r="E204" s="237" t="s">
        <v>21</v>
      </c>
      <c r="F204" s="238" t="s">
        <v>1307</v>
      </c>
      <c r="G204" s="236"/>
      <c r="H204" s="239">
        <v>3.393</v>
      </c>
      <c r="I204" s="240"/>
      <c r="J204" s="236"/>
      <c r="K204" s="236"/>
      <c r="L204" s="241"/>
      <c r="M204" s="242"/>
      <c r="N204" s="243"/>
      <c r="O204" s="243"/>
      <c r="P204" s="243"/>
      <c r="Q204" s="243"/>
      <c r="R204" s="243"/>
      <c r="S204" s="243"/>
      <c r="T204" s="244"/>
      <c r="AT204" s="245" t="s">
        <v>174</v>
      </c>
      <c r="AU204" s="245" t="s">
        <v>85</v>
      </c>
      <c r="AV204" s="11" t="s">
        <v>85</v>
      </c>
      <c r="AW204" s="11" t="s">
        <v>38</v>
      </c>
      <c r="AX204" s="11" t="s">
        <v>75</v>
      </c>
      <c r="AY204" s="245" t="s">
        <v>163</v>
      </c>
    </row>
    <row r="205" spans="2:51" s="11" customFormat="1" ht="13.5">
      <c r="B205" s="235"/>
      <c r="C205" s="236"/>
      <c r="D205" s="232" t="s">
        <v>174</v>
      </c>
      <c r="E205" s="237" t="s">
        <v>21</v>
      </c>
      <c r="F205" s="238" t="s">
        <v>1308</v>
      </c>
      <c r="G205" s="236"/>
      <c r="H205" s="239">
        <v>1.716</v>
      </c>
      <c r="I205" s="240"/>
      <c r="J205" s="236"/>
      <c r="K205" s="236"/>
      <c r="L205" s="241"/>
      <c r="M205" s="242"/>
      <c r="N205" s="243"/>
      <c r="O205" s="243"/>
      <c r="P205" s="243"/>
      <c r="Q205" s="243"/>
      <c r="R205" s="243"/>
      <c r="S205" s="243"/>
      <c r="T205" s="244"/>
      <c r="AT205" s="245" t="s">
        <v>174</v>
      </c>
      <c r="AU205" s="245" t="s">
        <v>85</v>
      </c>
      <c r="AV205" s="11" t="s">
        <v>85</v>
      </c>
      <c r="AW205" s="11" t="s">
        <v>38</v>
      </c>
      <c r="AX205" s="11" t="s">
        <v>75</v>
      </c>
      <c r="AY205" s="245" t="s">
        <v>163</v>
      </c>
    </row>
    <row r="206" spans="2:51" s="12" customFormat="1" ht="13.5">
      <c r="B206" s="246"/>
      <c r="C206" s="247"/>
      <c r="D206" s="232" t="s">
        <v>174</v>
      </c>
      <c r="E206" s="248" t="s">
        <v>21</v>
      </c>
      <c r="F206" s="249" t="s">
        <v>194</v>
      </c>
      <c r="G206" s="247"/>
      <c r="H206" s="250">
        <v>17.053</v>
      </c>
      <c r="I206" s="251"/>
      <c r="J206" s="247"/>
      <c r="K206" s="247"/>
      <c r="L206" s="252"/>
      <c r="M206" s="253"/>
      <c r="N206" s="254"/>
      <c r="O206" s="254"/>
      <c r="P206" s="254"/>
      <c r="Q206" s="254"/>
      <c r="R206" s="254"/>
      <c r="S206" s="254"/>
      <c r="T206" s="255"/>
      <c r="AT206" s="256" t="s">
        <v>174</v>
      </c>
      <c r="AU206" s="256" t="s">
        <v>85</v>
      </c>
      <c r="AV206" s="12" t="s">
        <v>170</v>
      </c>
      <c r="AW206" s="12" t="s">
        <v>38</v>
      </c>
      <c r="AX206" s="12" t="s">
        <v>83</v>
      </c>
      <c r="AY206" s="256" t="s">
        <v>163</v>
      </c>
    </row>
    <row r="207" spans="2:65" s="1" customFormat="1" ht="25.5" customHeight="1">
      <c r="B207" s="45"/>
      <c r="C207" s="220" t="s">
        <v>317</v>
      </c>
      <c r="D207" s="220" t="s">
        <v>165</v>
      </c>
      <c r="E207" s="221" t="s">
        <v>1364</v>
      </c>
      <c r="F207" s="222" t="s">
        <v>1365</v>
      </c>
      <c r="G207" s="223" t="s">
        <v>168</v>
      </c>
      <c r="H207" s="224">
        <v>10</v>
      </c>
      <c r="I207" s="225"/>
      <c r="J207" s="226">
        <f>ROUND(I207*H207,2)</f>
        <v>0</v>
      </c>
      <c r="K207" s="222" t="s">
        <v>169</v>
      </c>
      <c r="L207" s="71"/>
      <c r="M207" s="227" t="s">
        <v>21</v>
      </c>
      <c r="N207" s="228" t="s">
        <v>48</v>
      </c>
      <c r="O207" s="46"/>
      <c r="P207" s="229">
        <f>O207*H207</f>
        <v>0</v>
      </c>
      <c r="Q207" s="229">
        <v>0</v>
      </c>
      <c r="R207" s="229">
        <f>Q207*H207</f>
        <v>0</v>
      </c>
      <c r="S207" s="229">
        <v>0.076</v>
      </c>
      <c r="T207" s="230">
        <f>S207*H207</f>
        <v>0.76</v>
      </c>
      <c r="AR207" s="23" t="s">
        <v>170</v>
      </c>
      <c r="AT207" s="23" t="s">
        <v>165</v>
      </c>
      <c r="AU207" s="23" t="s">
        <v>85</v>
      </c>
      <c r="AY207" s="23" t="s">
        <v>163</v>
      </c>
      <c r="BE207" s="231">
        <f>IF(N207="základní",J207,0)</f>
        <v>0</v>
      </c>
      <c r="BF207" s="231">
        <f>IF(N207="snížená",J207,0)</f>
        <v>0</v>
      </c>
      <c r="BG207" s="231">
        <f>IF(N207="zákl. přenesená",J207,0)</f>
        <v>0</v>
      </c>
      <c r="BH207" s="231">
        <f>IF(N207="sníž. přenesená",J207,0)</f>
        <v>0</v>
      </c>
      <c r="BI207" s="231">
        <f>IF(N207="nulová",J207,0)</f>
        <v>0</v>
      </c>
      <c r="BJ207" s="23" t="s">
        <v>170</v>
      </c>
      <c r="BK207" s="231">
        <f>ROUND(I207*H207,2)</f>
        <v>0</v>
      </c>
      <c r="BL207" s="23" t="s">
        <v>170</v>
      </c>
      <c r="BM207" s="23" t="s">
        <v>1366</v>
      </c>
    </row>
    <row r="208" spans="2:47" s="1" customFormat="1" ht="13.5">
      <c r="B208" s="45"/>
      <c r="C208" s="73"/>
      <c r="D208" s="232" t="s">
        <v>172</v>
      </c>
      <c r="E208" s="73"/>
      <c r="F208" s="233" t="s">
        <v>1367</v>
      </c>
      <c r="G208" s="73"/>
      <c r="H208" s="73"/>
      <c r="I208" s="190"/>
      <c r="J208" s="73"/>
      <c r="K208" s="73"/>
      <c r="L208" s="71"/>
      <c r="M208" s="234"/>
      <c r="N208" s="46"/>
      <c r="O208" s="46"/>
      <c r="P208" s="46"/>
      <c r="Q208" s="46"/>
      <c r="R208" s="46"/>
      <c r="S208" s="46"/>
      <c r="T208" s="94"/>
      <c r="AT208" s="23" t="s">
        <v>172</v>
      </c>
      <c r="AU208" s="23" t="s">
        <v>85</v>
      </c>
    </row>
    <row r="209" spans="2:51" s="11" customFormat="1" ht="13.5">
      <c r="B209" s="235"/>
      <c r="C209" s="236"/>
      <c r="D209" s="232" t="s">
        <v>174</v>
      </c>
      <c r="E209" s="237" t="s">
        <v>21</v>
      </c>
      <c r="F209" s="238" t="s">
        <v>1368</v>
      </c>
      <c r="G209" s="236"/>
      <c r="H209" s="239">
        <v>8</v>
      </c>
      <c r="I209" s="240"/>
      <c r="J209" s="236"/>
      <c r="K209" s="236"/>
      <c r="L209" s="241"/>
      <c r="M209" s="242"/>
      <c r="N209" s="243"/>
      <c r="O209" s="243"/>
      <c r="P209" s="243"/>
      <c r="Q209" s="243"/>
      <c r="R209" s="243"/>
      <c r="S209" s="243"/>
      <c r="T209" s="244"/>
      <c r="AT209" s="245" t="s">
        <v>174</v>
      </c>
      <c r="AU209" s="245" t="s">
        <v>85</v>
      </c>
      <c r="AV209" s="11" t="s">
        <v>85</v>
      </c>
      <c r="AW209" s="11" t="s">
        <v>38</v>
      </c>
      <c r="AX209" s="11" t="s">
        <v>75</v>
      </c>
      <c r="AY209" s="245" t="s">
        <v>163</v>
      </c>
    </row>
    <row r="210" spans="2:51" s="11" customFormat="1" ht="13.5">
      <c r="B210" s="235"/>
      <c r="C210" s="236"/>
      <c r="D210" s="232" t="s">
        <v>174</v>
      </c>
      <c r="E210" s="237" t="s">
        <v>21</v>
      </c>
      <c r="F210" s="238" t="s">
        <v>1369</v>
      </c>
      <c r="G210" s="236"/>
      <c r="H210" s="239">
        <v>2</v>
      </c>
      <c r="I210" s="240"/>
      <c r="J210" s="236"/>
      <c r="K210" s="236"/>
      <c r="L210" s="241"/>
      <c r="M210" s="242"/>
      <c r="N210" s="243"/>
      <c r="O210" s="243"/>
      <c r="P210" s="243"/>
      <c r="Q210" s="243"/>
      <c r="R210" s="243"/>
      <c r="S210" s="243"/>
      <c r="T210" s="244"/>
      <c r="AT210" s="245" t="s">
        <v>174</v>
      </c>
      <c r="AU210" s="245" t="s">
        <v>85</v>
      </c>
      <c r="AV210" s="11" t="s">
        <v>85</v>
      </c>
      <c r="AW210" s="11" t="s">
        <v>38</v>
      </c>
      <c r="AX210" s="11" t="s">
        <v>75</v>
      </c>
      <c r="AY210" s="245" t="s">
        <v>163</v>
      </c>
    </row>
    <row r="211" spans="2:51" s="12" customFormat="1" ht="13.5">
      <c r="B211" s="246"/>
      <c r="C211" s="247"/>
      <c r="D211" s="232" t="s">
        <v>174</v>
      </c>
      <c r="E211" s="248" t="s">
        <v>21</v>
      </c>
      <c r="F211" s="249" t="s">
        <v>194</v>
      </c>
      <c r="G211" s="247"/>
      <c r="H211" s="250">
        <v>10</v>
      </c>
      <c r="I211" s="251"/>
      <c r="J211" s="247"/>
      <c r="K211" s="247"/>
      <c r="L211" s="252"/>
      <c r="M211" s="253"/>
      <c r="N211" s="254"/>
      <c r="O211" s="254"/>
      <c r="P211" s="254"/>
      <c r="Q211" s="254"/>
      <c r="R211" s="254"/>
      <c r="S211" s="254"/>
      <c r="T211" s="255"/>
      <c r="AT211" s="256" t="s">
        <v>174</v>
      </c>
      <c r="AU211" s="256" t="s">
        <v>85</v>
      </c>
      <c r="AV211" s="12" t="s">
        <v>170</v>
      </c>
      <c r="AW211" s="12" t="s">
        <v>38</v>
      </c>
      <c r="AX211" s="12" t="s">
        <v>83</v>
      </c>
      <c r="AY211" s="256" t="s">
        <v>163</v>
      </c>
    </row>
    <row r="212" spans="2:65" s="1" customFormat="1" ht="25.5" customHeight="1">
      <c r="B212" s="45"/>
      <c r="C212" s="220" t="s">
        <v>323</v>
      </c>
      <c r="D212" s="220" t="s">
        <v>165</v>
      </c>
      <c r="E212" s="221" t="s">
        <v>1370</v>
      </c>
      <c r="F212" s="222" t="s">
        <v>1371</v>
      </c>
      <c r="G212" s="223" t="s">
        <v>168</v>
      </c>
      <c r="H212" s="224">
        <v>163.26</v>
      </c>
      <c r="I212" s="225"/>
      <c r="J212" s="226">
        <f>ROUND(I212*H212,2)</f>
        <v>0</v>
      </c>
      <c r="K212" s="222" t="s">
        <v>169</v>
      </c>
      <c r="L212" s="71"/>
      <c r="M212" s="227" t="s">
        <v>21</v>
      </c>
      <c r="N212" s="228" t="s">
        <v>48</v>
      </c>
      <c r="O212" s="46"/>
      <c r="P212" s="229">
        <f>O212*H212</f>
        <v>0</v>
      </c>
      <c r="Q212" s="229">
        <v>0</v>
      </c>
      <c r="R212" s="229">
        <f>Q212*H212</f>
        <v>0</v>
      </c>
      <c r="S212" s="229">
        <v>0.00478</v>
      </c>
      <c r="T212" s="230">
        <f>S212*H212</f>
        <v>0.7803828</v>
      </c>
      <c r="AR212" s="23" t="s">
        <v>170</v>
      </c>
      <c r="AT212" s="23" t="s">
        <v>165</v>
      </c>
      <c r="AU212" s="23" t="s">
        <v>85</v>
      </c>
      <c r="AY212" s="23" t="s">
        <v>163</v>
      </c>
      <c r="BE212" s="231">
        <f>IF(N212="základní",J212,0)</f>
        <v>0</v>
      </c>
      <c r="BF212" s="231">
        <f>IF(N212="snížená",J212,0)</f>
        <v>0</v>
      </c>
      <c r="BG212" s="231">
        <f>IF(N212="zákl. přenesená",J212,0)</f>
        <v>0</v>
      </c>
      <c r="BH212" s="231">
        <f>IF(N212="sníž. přenesená",J212,0)</f>
        <v>0</v>
      </c>
      <c r="BI212" s="231">
        <f>IF(N212="nulová",J212,0)</f>
        <v>0</v>
      </c>
      <c r="BJ212" s="23" t="s">
        <v>170</v>
      </c>
      <c r="BK212" s="231">
        <f>ROUND(I212*H212,2)</f>
        <v>0</v>
      </c>
      <c r="BL212" s="23" t="s">
        <v>170</v>
      </c>
      <c r="BM212" s="23" t="s">
        <v>1372</v>
      </c>
    </row>
    <row r="213" spans="2:65" s="1" customFormat="1" ht="16.5" customHeight="1">
      <c r="B213" s="45"/>
      <c r="C213" s="220" t="s">
        <v>328</v>
      </c>
      <c r="D213" s="220" t="s">
        <v>165</v>
      </c>
      <c r="E213" s="221" t="s">
        <v>1373</v>
      </c>
      <c r="F213" s="222" t="s">
        <v>1374</v>
      </c>
      <c r="G213" s="223" t="s">
        <v>168</v>
      </c>
      <c r="H213" s="224">
        <v>381.482</v>
      </c>
      <c r="I213" s="225"/>
      <c r="J213" s="226">
        <f>ROUND(I213*H213,2)</f>
        <v>0</v>
      </c>
      <c r="K213" s="222" t="s">
        <v>169</v>
      </c>
      <c r="L213" s="71"/>
      <c r="M213" s="227" t="s">
        <v>21</v>
      </c>
      <c r="N213" s="228" t="s">
        <v>48</v>
      </c>
      <c r="O213" s="46"/>
      <c r="P213" s="229">
        <f>O213*H213</f>
        <v>0</v>
      </c>
      <c r="Q213" s="229">
        <v>0</v>
      </c>
      <c r="R213" s="229">
        <f>Q213*H213</f>
        <v>0</v>
      </c>
      <c r="S213" s="229">
        <v>0.063</v>
      </c>
      <c r="T213" s="230">
        <f>S213*H213</f>
        <v>24.033366</v>
      </c>
      <c r="AR213" s="23" t="s">
        <v>170</v>
      </c>
      <c r="AT213" s="23" t="s">
        <v>165</v>
      </c>
      <c r="AU213" s="23" t="s">
        <v>85</v>
      </c>
      <c r="AY213" s="23" t="s">
        <v>163</v>
      </c>
      <c r="BE213" s="231">
        <f>IF(N213="základní",J213,0)</f>
        <v>0</v>
      </c>
      <c r="BF213" s="231">
        <f>IF(N213="snížená",J213,0)</f>
        <v>0</v>
      </c>
      <c r="BG213" s="231">
        <f>IF(N213="zákl. přenesená",J213,0)</f>
        <v>0</v>
      </c>
      <c r="BH213" s="231">
        <f>IF(N213="sníž. přenesená",J213,0)</f>
        <v>0</v>
      </c>
      <c r="BI213" s="231">
        <f>IF(N213="nulová",J213,0)</f>
        <v>0</v>
      </c>
      <c r="BJ213" s="23" t="s">
        <v>170</v>
      </c>
      <c r="BK213" s="231">
        <f>ROUND(I213*H213,2)</f>
        <v>0</v>
      </c>
      <c r="BL213" s="23" t="s">
        <v>170</v>
      </c>
      <c r="BM213" s="23" t="s">
        <v>1375</v>
      </c>
    </row>
    <row r="214" spans="2:47" s="1" customFormat="1" ht="13.5">
      <c r="B214" s="45"/>
      <c r="C214" s="73"/>
      <c r="D214" s="232" t="s">
        <v>172</v>
      </c>
      <c r="E214" s="73"/>
      <c r="F214" s="233" t="s">
        <v>1376</v>
      </c>
      <c r="G214" s="73"/>
      <c r="H214" s="73"/>
      <c r="I214" s="190"/>
      <c r="J214" s="73"/>
      <c r="K214" s="73"/>
      <c r="L214" s="71"/>
      <c r="M214" s="234"/>
      <c r="N214" s="46"/>
      <c r="O214" s="46"/>
      <c r="P214" s="46"/>
      <c r="Q214" s="46"/>
      <c r="R214" s="46"/>
      <c r="S214" s="46"/>
      <c r="T214" s="94"/>
      <c r="AT214" s="23" t="s">
        <v>172</v>
      </c>
      <c r="AU214" s="23" t="s">
        <v>85</v>
      </c>
    </row>
    <row r="215" spans="2:51" s="11" customFormat="1" ht="13.5">
      <c r="B215" s="235"/>
      <c r="C215" s="236"/>
      <c r="D215" s="232" t="s">
        <v>174</v>
      </c>
      <c r="E215" s="237" t="s">
        <v>21</v>
      </c>
      <c r="F215" s="238" t="s">
        <v>1272</v>
      </c>
      <c r="G215" s="236"/>
      <c r="H215" s="239">
        <v>47.97</v>
      </c>
      <c r="I215" s="240"/>
      <c r="J215" s="236"/>
      <c r="K215" s="236"/>
      <c r="L215" s="241"/>
      <c r="M215" s="242"/>
      <c r="N215" s="243"/>
      <c r="O215" s="243"/>
      <c r="P215" s="243"/>
      <c r="Q215" s="243"/>
      <c r="R215" s="243"/>
      <c r="S215" s="243"/>
      <c r="T215" s="244"/>
      <c r="AT215" s="245" t="s">
        <v>174</v>
      </c>
      <c r="AU215" s="245" t="s">
        <v>85</v>
      </c>
      <c r="AV215" s="11" t="s">
        <v>85</v>
      </c>
      <c r="AW215" s="11" t="s">
        <v>38</v>
      </c>
      <c r="AX215" s="11" t="s">
        <v>75</v>
      </c>
      <c r="AY215" s="245" t="s">
        <v>163</v>
      </c>
    </row>
    <row r="216" spans="2:51" s="11" customFormat="1" ht="13.5">
      <c r="B216" s="235"/>
      <c r="C216" s="236"/>
      <c r="D216" s="232" t="s">
        <v>174</v>
      </c>
      <c r="E216" s="237" t="s">
        <v>21</v>
      </c>
      <c r="F216" s="238" t="s">
        <v>1273</v>
      </c>
      <c r="G216" s="236"/>
      <c r="H216" s="239">
        <v>22.903</v>
      </c>
      <c r="I216" s="240"/>
      <c r="J216" s="236"/>
      <c r="K216" s="236"/>
      <c r="L216" s="241"/>
      <c r="M216" s="242"/>
      <c r="N216" s="243"/>
      <c r="O216" s="243"/>
      <c r="P216" s="243"/>
      <c r="Q216" s="243"/>
      <c r="R216" s="243"/>
      <c r="S216" s="243"/>
      <c r="T216" s="244"/>
      <c r="AT216" s="245" t="s">
        <v>174</v>
      </c>
      <c r="AU216" s="245" t="s">
        <v>85</v>
      </c>
      <c r="AV216" s="11" t="s">
        <v>85</v>
      </c>
      <c r="AW216" s="11" t="s">
        <v>38</v>
      </c>
      <c r="AX216" s="11" t="s">
        <v>75</v>
      </c>
      <c r="AY216" s="245" t="s">
        <v>163</v>
      </c>
    </row>
    <row r="217" spans="2:51" s="11" customFormat="1" ht="13.5">
      <c r="B217" s="235"/>
      <c r="C217" s="236"/>
      <c r="D217" s="232" t="s">
        <v>174</v>
      </c>
      <c r="E217" s="237" t="s">
        <v>21</v>
      </c>
      <c r="F217" s="238" t="s">
        <v>1274</v>
      </c>
      <c r="G217" s="236"/>
      <c r="H217" s="239">
        <v>32.349</v>
      </c>
      <c r="I217" s="240"/>
      <c r="J217" s="236"/>
      <c r="K217" s="236"/>
      <c r="L217" s="241"/>
      <c r="M217" s="242"/>
      <c r="N217" s="243"/>
      <c r="O217" s="243"/>
      <c r="P217" s="243"/>
      <c r="Q217" s="243"/>
      <c r="R217" s="243"/>
      <c r="S217" s="243"/>
      <c r="T217" s="244"/>
      <c r="AT217" s="245" t="s">
        <v>174</v>
      </c>
      <c r="AU217" s="245" t="s">
        <v>85</v>
      </c>
      <c r="AV217" s="11" t="s">
        <v>85</v>
      </c>
      <c r="AW217" s="11" t="s">
        <v>38</v>
      </c>
      <c r="AX217" s="11" t="s">
        <v>75</v>
      </c>
      <c r="AY217" s="245" t="s">
        <v>163</v>
      </c>
    </row>
    <row r="218" spans="2:51" s="11" customFormat="1" ht="13.5">
      <c r="B218" s="235"/>
      <c r="C218" s="236"/>
      <c r="D218" s="232" t="s">
        <v>174</v>
      </c>
      <c r="E218" s="237" t="s">
        <v>21</v>
      </c>
      <c r="F218" s="238" t="s">
        <v>1275</v>
      </c>
      <c r="G218" s="236"/>
      <c r="H218" s="239">
        <v>47.216</v>
      </c>
      <c r="I218" s="240"/>
      <c r="J218" s="236"/>
      <c r="K218" s="236"/>
      <c r="L218" s="241"/>
      <c r="M218" s="242"/>
      <c r="N218" s="243"/>
      <c r="O218" s="243"/>
      <c r="P218" s="243"/>
      <c r="Q218" s="243"/>
      <c r="R218" s="243"/>
      <c r="S218" s="243"/>
      <c r="T218" s="244"/>
      <c r="AT218" s="245" t="s">
        <v>174</v>
      </c>
      <c r="AU218" s="245" t="s">
        <v>85</v>
      </c>
      <c r="AV218" s="11" t="s">
        <v>85</v>
      </c>
      <c r="AW218" s="11" t="s">
        <v>38</v>
      </c>
      <c r="AX218" s="11" t="s">
        <v>75</v>
      </c>
      <c r="AY218" s="245" t="s">
        <v>163</v>
      </c>
    </row>
    <row r="219" spans="2:51" s="11" customFormat="1" ht="13.5">
      <c r="B219" s="235"/>
      <c r="C219" s="236"/>
      <c r="D219" s="232" t="s">
        <v>174</v>
      </c>
      <c r="E219" s="237" t="s">
        <v>21</v>
      </c>
      <c r="F219" s="238" t="s">
        <v>1377</v>
      </c>
      <c r="G219" s="236"/>
      <c r="H219" s="239">
        <v>64.206</v>
      </c>
      <c r="I219" s="240"/>
      <c r="J219" s="236"/>
      <c r="K219" s="236"/>
      <c r="L219" s="241"/>
      <c r="M219" s="242"/>
      <c r="N219" s="243"/>
      <c r="O219" s="243"/>
      <c r="P219" s="243"/>
      <c r="Q219" s="243"/>
      <c r="R219" s="243"/>
      <c r="S219" s="243"/>
      <c r="T219" s="244"/>
      <c r="AT219" s="245" t="s">
        <v>174</v>
      </c>
      <c r="AU219" s="245" t="s">
        <v>85</v>
      </c>
      <c r="AV219" s="11" t="s">
        <v>85</v>
      </c>
      <c r="AW219" s="11" t="s">
        <v>38</v>
      </c>
      <c r="AX219" s="11" t="s">
        <v>75</v>
      </c>
      <c r="AY219" s="245" t="s">
        <v>163</v>
      </c>
    </row>
    <row r="220" spans="2:51" s="11" customFormat="1" ht="13.5">
      <c r="B220" s="235"/>
      <c r="C220" s="236"/>
      <c r="D220" s="232" t="s">
        <v>174</v>
      </c>
      <c r="E220" s="237" t="s">
        <v>21</v>
      </c>
      <c r="F220" s="238" t="s">
        <v>1277</v>
      </c>
      <c r="G220" s="236"/>
      <c r="H220" s="239">
        <v>86.584</v>
      </c>
      <c r="I220" s="240"/>
      <c r="J220" s="236"/>
      <c r="K220" s="236"/>
      <c r="L220" s="241"/>
      <c r="M220" s="242"/>
      <c r="N220" s="243"/>
      <c r="O220" s="243"/>
      <c r="P220" s="243"/>
      <c r="Q220" s="243"/>
      <c r="R220" s="243"/>
      <c r="S220" s="243"/>
      <c r="T220" s="244"/>
      <c r="AT220" s="245" t="s">
        <v>174</v>
      </c>
      <c r="AU220" s="245" t="s">
        <v>85</v>
      </c>
      <c r="AV220" s="11" t="s">
        <v>85</v>
      </c>
      <c r="AW220" s="11" t="s">
        <v>38</v>
      </c>
      <c r="AX220" s="11" t="s">
        <v>75</v>
      </c>
      <c r="AY220" s="245" t="s">
        <v>163</v>
      </c>
    </row>
    <row r="221" spans="2:51" s="11" customFormat="1" ht="13.5">
      <c r="B221" s="235"/>
      <c r="C221" s="236"/>
      <c r="D221" s="232" t="s">
        <v>174</v>
      </c>
      <c r="E221" s="237" t="s">
        <v>21</v>
      </c>
      <c r="F221" s="238" t="s">
        <v>1278</v>
      </c>
      <c r="G221" s="236"/>
      <c r="H221" s="239">
        <v>43.644</v>
      </c>
      <c r="I221" s="240"/>
      <c r="J221" s="236"/>
      <c r="K221" s="236"/>
      <c r="L221" s="241"/>
      <c r="M221" s="242"/>
      <c r="N221" s="243"/>
      <c r="O221" s="243"/>
      <c r="P221" s="243"/>
      <c r="Q221" s="243"/>
      <c r="R221" s="243"/>
      <c r="S221" s="243"/>
      <c r="T221" s="244"/>
      <c r="AT221" s="245" t="s">
        <v>174</v>
      </c>
      <c r="AU221" s="245" t="s">
        <v>85</v>
      </c>
      <c r="AV221" s="11" t="s">
        <v>85</v>
      </c>
      <c r="AW221" s="11" t="s">
        <v>38</v>
      </c>
      <c r="AX221" s="11" t="s">
        <v>75</v>
      </c>
      <c r="AY221" s="245" t="s">
        <v>163</v>
      </c>
    </row>
    <row r="222" spans="2:51" s="11" customFormat="1" ht="13.5">
      <c r="B222" s="235"/>
      <c r="C222" s="236"/>
      <c r="D222" s="232" t="s">
        <v>174</v>
      </c>
      <c r="E222" s="237" t="s">
        <v>21</v>
      </c>
      <c r="F222" s="238" t="s">
        <v>1279</v>
      </c>
      <c r="G222" s="236"/>
      <c r="H222" s="239">
        <v>36.61</v>
      </c>
      <c r="I222" s="240"/>
      <c r="J222" s="236"/>
      <c r="K222" s="236"/>
      <c r="L222" s="241"/>
      <c r="M222" s="242"/>
      <c r="N222" s="243"/>
      <c r="O222" s="243"/>
      <c r="P222" s="243"/>
      <c r="Q222" s="243"/>
      <c r="R222" s="243"/>
      <c r="S222" s="243"/>
      <c r="T222" s="244"/>
      <c r="AT222" s="245" t="s">
        <v>174</v>
      </c>
      <c r="AU222" s="245" t="s">
        <v>85</v>
      </c>
      <c r="AV222" s="11" t="s">
        <v>85</v>
      </c>
      <c r="AW222" s="11" t="s">
        <v>38</v>
      </c>
      <c r="AX222" s="11" t="s">
        <v>75</v>
      </c>
      <c r="AY222" s="245" t="s">
        <v>163</v>
      </c>
    </row>
    <row r="223" spans="2:51" s="12" customFormat="1" ht="13.5">
      <c r="B223" s="246"/>
      <c r="C223" s="247"/>
      <c r="D223" s="232" t="s">
        <v>174</v>
      </c>
      <c r="E223" s="248" t="s">
        <v>21</v>
      </c>
      <c r="F223" s="249" t="s">
        <v>194</v>
      </c>
      <c r="G223" s="247"/>
      <c r="H223" s="250">
        <v>381.482</v>
      </c>
      <c r="I223" s="251"/>
      <c r="J223" s="247"/>
      <c r="K223" s="247"/>
      <c r="L223" s="252"/>
      <c r="M223" s="253"/>
      <c r="N223" s="254"/>
      <c r="O223" s="254"/>
      <c r="P223" s="254"/>
      <c r="Q223" s="254"/>
      <c r="R223" s="254"/>
      <c r="S223" s="254"/>
      <c r="T223" s="255"/>
      <c r="AT223" s="256" t="s">
        <v>174</v>
      </c>
      <c r="AU223" s="256" t="s">
        <v>85</v>
      </c>
      <c r="AV223" s="12" t="s">
        <v>170</v>
      </c>
      <c r="AW223" s="12" t="s">
        <v>38</v>
      </c>
      <c r="AX223" s="12" t="s">
        <v>83</v>
      </c>
      <c r="AY223" s="256" t="s">
        <v>163</v>
      </c>
    </row>
    <row r="224" spans="2:65" s="1" customFormat="1" ht="16.5" customHeight="1">
      <c r="B224" s="45"/>
      <c r="C224" s="220" t="s">
        <v>333</v>
      </c>
      <c r="D224" s="220" t="s">
        <v>165</v>
      </c>
      <c r="E224" s="221" t="s">
        <v>1378</v>
      </c>
      <c r="F224" s="222" t="s">
        <v>1379</v>
      </c>
      <c r="G224" s="223" t="s">
        <v>168</v>
      </c>
      <c r="H224" s="224">
        <v>8.907</v>
      </c>
      <c r="I224" s="225"/>
      <c r="J224" s="226">
        <f>ROUND(I224*H224,2)</f>
        <v>0</v>
      </c>
      <c r="K224" s="222" t="s">
        <v>21</v>
      </c>
      <c r="L224" s="71"/>
      <c r="M224" s="227" t="s">
        <v>21</v>
      </c>
      <c r="N224" s="228" t="s">
        <v>48</v>
      </c>
      <c r="O224" s="46"/>
      <c r="P224" s="229">
        <f>O224*H224</f>
        <v>0</v>
      </c>
      <c r="Q224" s="229">
        <v>0</v>
      </c>
      <c r="R224" s="229">
        <f>Q224*H224</f>
        <v>0</v>
      </c>
      <c r="S224" s="229">
        <v>0.022</v>
      </c>
      <c r="T224" s="230">
        <f>S224*H224</f>
        <v>0.195954</v>
      </c>
      <c r="AR224" s="23" t="s">
        <v>170</v>
      </c>
      <c r="AT224" s="23" t="s">
        <v>165</v>
      </c>
      <c r="AU224" s="23" t="s">
        <v>85</v>
      </c>
      <c r="AY224" s="23" t="s">
        <v>163</v>
      </c>
      <c r="BE224" s="231">
        <f>IF(N224="základní",J224,0)</f>
        <v>0</v>
      </c>
      <c r="BF224" s="231">
        <f>IF(N224="snížená",J224,0)</f>
        <v>0</v>
      </c>
      <c r="BG224" s="231">
        <f>IF(N224="zákl. přenesená",J224,0)</f>
        <v>0</v>
      </c>
      <c r="BH224" s="231">
        <f>IF(N224="sníž. přenesená",J224,0)</f>
        <v>0</v>
      </c>
      <c r="BI224" s="231">
        <f>IF(N224="nulová",J224,0)</f>
        <v>0</v>
      </c>
      <c r="BJ224" s="23" t="s">
        <v>170</v>
      </c>
      <c r="BK224" s="231">
        <f>ROUND(I224*H224,2)</f>
        <v>0</v>
      </c>
      <c r="BL224" s="23" t="s">
        <v>170</v>
      </c>
      <c r="BM224" s="23" t="s">
        <v>1380</v>
      </c>
    </row>
    <row r="225" spans="2:47" s="1" customFormat="1" ht="13.5">
      <c r="B225" s="45"/>
      <c r="C225" s="73"/>
      <c r="D225" s="232" t="s">
        <v>172</v>
      </c>
      <c r="E225" s="73"/>
      <c r="F225" s="233" t="s">
        <v>1381</v>
      </c>
      <c r="G225" s="73"/>
      <c r="H225" s="73"/>
      <c r="I225" s="190"/>
      <c r="J225" s="73"/>
      <c r="K225" s="73"/>
      <c r="L225" s="71"/>
      <c r="M225" s="234"/>
      <c r="N225" s="46"/>
      <c r="O225" s="46"/>
      <c r="P225" s="46"/>
      <c r="Q225" s="46"/>
      <c r="R225" s="46"/>
      <c r="S225" s="46"/>
      <c r="T225" s="94"/>
      <c r="AT225" s="23" t="s">
        <v>172</v>
      </c>
      <c r="AU225" s="23" t="s">
        <v>85</v>
      </c>
    </row>
    <row r="226" spans="2:65" s="1" customFormat="1" ht="25.5" customHeight="1">
      <c r="B226" s="45"/>
      <c r="C226" s="220" t="s">
        <v>338</v>
      </c>
      <c r="D226" s="220" t="s">
        <v>165</v>
      </c>
      <c r="E226" s="221" t="s">
        <v>1382</v>
      </c>
      <c r="F226" s="222" t="s">
        <v>1383</v>
      </c>
      <c r="G226" s="223" t="s">
        <v>168</v>
      </c>
      <c r="H226" s="224">
        <v>8.907</v>
      </c>
      <c r="I226" s="225"/>
      <c r="J226" s="226">
        <f>ROUND(I226*H226,2)</f>
        <v>0</v>
      </c>
      <c r="K226" s="222" t="s">
        <v>169</v>
      </c>
      <c r="L226" s="71"/>
      <c r="M226" s="227" t="s">
        <v>21</v>
      </c>
      <c r="N226" s="228" t="s">
        <v>48</v>
      </c>
      <c r="O226" s="46"/>
      <c r="P226" s="229">
        <f>O226*H226</f>
        <v>0</v>
      </c>
      <c r="Q226" s="229">
        <v>0</v>
      </c>
      <c r="R226" s="229">
        <f>Q226*H226</f>
        <v>0</v>
      </c>
      <c r="S226" s="229">
        <v>0</v>
      </c>
      <c r="T226" s="230">
        <f>S226*H226</f>
        <v>0</v>
      </c>
      <c r="AR226" s="23" t="s">
        <v>170</v>
      </c>
      <c r="AT226" s="23" t="s">
        <v>165</v>
      </c>
      <c r="AU226" s="23" t="s">
        <v>85</v>
      </c>
      <c r="AY226" s="23" t="s">
        <v>163</v>
      </c>
      <c r="BE226" s="231">
        <f>IF(N226="základní",J226,0)</f>
        <v>0</v>
      </c>
      <c r="BF226" s="231">
        <f>IF(N226="snížená",J226,0)</f>
        <v>0</v>
      </c>
      <c r="BG226" s="231">
        <f>IF(N226="zákl. přenesená",J226,0)</f>
        <v>0</v>
      </c>
      <c r="BH226" s="231">
        <f>IF(N226="sníž. přenesená",J226,0)</f>
        <v>0</v>
      </c>
      <c r="BI226" s="231">
        <f>IF(N226="nulová",J226,0)</f>
        <v>0</v>
      </c>
      <c r="BJ226" s="23" t="s">
        <v>170</v>
      </c>
      <c r="BK226" s="231">
        <f>ROUND(I226*H226,2)</f>
        <v>0</v>
      </c>
      <c r="BL226" s="23" t="s">
        <v>170</v>
      </c>
      <c r="BM226" s="23" t="s">
        <v>1384</v>
      </c>
    </row>
    <row r="227" spans="2:47" s="1" customFormat="1" ht="13.5">
      <c r="B227" s="45"/>
      <c r="C227" s="73"/>
      <c r="D227" s="232" t="s">
        <v>172</v>
      </c>
      <c r="E227" s="73"/>
      <c r="F227" s="233" t="s">
        <v>1381</v>
      </c>
      <c r="G227" s="73"/>
      <c r="H227" s="73"/>
      <c r="I227" s="190"/>
      <c r="J227" s="73"/>
      <c r="K227" s="73"/>
      <c r="L227" s="71"/>
      <c r="M227" s="234"/>
      <c r="N227" s="46"/>
      <c r="O227" s="46"/>
      <c r="P227" s="46"/>
      <c r="Q227" s="46"/>
      <c r="R227" s="46"/>
      <c r="S227" s="46"/>
      <c r="T227" s="94"/>
      <c r="AT227" s="23" t="s">
        <v>172</v>
      </c>
      <c r="AU227" s="23" t="s">
        <v>85</v>
      </c>
    </row>
    <row r="228" spans="2:65" s="1" customFormat="1" ht="16.5" customHeight="1">
      <c r="B228" s="45"/>
      <c r="C228" s="220" t="s">
        <v>343</v>
      </c>
      <c r="D228" s="220" t="s">
        <v>165</v>
      </c>
      <c r="E228" s="221" t="s">
        <v>1385</v>
      </c>
      <c r="F228" s="222" t="s">
        <v>1386</v>
      </c>
      <c r="G228" s="223" t="s">
        <v>168</v>
      </c>
      <c r="H228" s="224">
        <v>374.102</v>
      </c>
      <c r="I228" s="225"/>
      <c r="J228" s="226">
        <f>ROUND(I228*H228,2)</f>
        <v>0</v>
      </c>
      <c r="K228" s="222" t="s">
        <v>169</v>
      </c>
      <c r="L228" s="71"/>
      <c r="M228" s="227" t="s">
        <v>21</v>
      </c>
      <c r="N228" s="228" t="s">
        <v>48</v>
      </c>
      <c r="O228" s="46"/>
      <c r="P228" s="229">
        <f>O228*H228</f>
        <v>0</v>
      </c>
      <c r="Q228" s="229">
        <v>0</v>
      </c>
      <c r="R228" s="229">
        <f>Q228*H228</f>
        <v>0</v>
      </c>
      <c r="S228" s="229">
        <v>0</v>
      </c>
      <c r="T228" s="230">
        <f>S228*H228</f>
        <v>0</v>
      </c>
      <c r="AR228" s="23" t="s">
        <v>170</v>
      </c>
      <c r="AT228" s="23" t="s">
        <v>165</v>
      </c>
      <c r="AU228" s="23" t="s">
        <v>85</v>
      </c>
      <c r="AY228" s="23" t="s">
        <v>163</v>
      </c>
      <c r="BE228" s="231">
        <f>IF(N228="základní",J228,0)</f>
        <v>0</v>
      </c>
      <c r="BF228" s="231">
        <f>IF(N228="snížená",J228,0)</f>
        <v>0</v>
      </c>
      <c r="BG228" s="231">
        <f>IF(N228="zákl. přenesená",J228,0)</f>
        <v>0</v>
      </c>
      <c r="BH228" s="231">
        <f>IF(N228="sníž. přenesená",J228,0)</f>
        <v>0</v>
      </c>
      <c r="BI228" s="231">
        <f>IF(N228="nulová",J228,0)</f>
        <v>0</v>
      </c>
      <c r="BJ228" s="23" t="s">
        <v>170</v>
      </c>
      <c r="BK228" s="231">
        <f>ROUND(I228*H228,2)</f>
        <v>0</v>
      </c>
      <c r="BL228" s="23" t="s">
        <v>170</v>
      </c>
      <c r="BM228" s="23" t="s">
        <v>1387</v>
      </c>
    </row>
    <row r="229" spans="2:47" s="1" customFormat="1" ht="13.5">
      <c r="B229" s="45"/>
      <c r="C229" s="73"/>
      <c r="D229" s="232" t="s">
        <v>172</v>
      </c>
      <c r="E229" s="73"/>
      <c r="F229" s="233" t="s">
        <v>1388</v>
      </c>
      <c r="G229" s="73"/>
      <c r="H229" s="73"/>
      <c r="I229" s="190"/>
      <c r="J229" s="73"/>
      <c r="K229" s="73"/>
      <c r="L229" s="71"/>
      <c r="M229" s="234"/>
      <c r="N229" s="46"/>
      <c r="O229" s="46"/>
      <c r="P229" s="46"/>
      <c r="Q229" s="46"/>
      <c r="R229" s="46"/>
      <c r="S229" s="46"/>
      <c r="T229" s="94"/>
      <c r="AT229" s="23" t="s">
        <v>172</v>
      </c>
      <c r="AU229" s="23" t="s">
        <v>85</v>
      </c>
    </row>
    <row r="230" spans="2:51" s="11" customFormat="1" ht="13.5">
      <c r="B230" s="235"/>
      <c r="C230" s="236"/>
      <c r="D230" s="232" t="s">
        <v>174</v>
      </c>
      <c r="E230" s="237" t="s">
        <v>21</v>
      </c>
      <c r="F230" s="238" t="s">
        <v>1389</v>
      </c>
      <c r="G230" s="236"/>
      <c r="H230" s="239">
        <v>374.102</v>
      </c>
      <c r="I230" s="240"/>
      <c r="J230" s="236"/>
      <c r="K230" s="236"/>
      <c r="L230" s="241"/>
      <c r="M230" s="242"/>
      <c r="N230" s="243"/>
      <c r="O230" s="243"/>
      <c r="P230" s="243"/>
      <c r="Q230" s="243"/>
      <c r="R230" s="243"/>
      <c r="S230" s="243"/>
      <c r="T230" s="244"/>
      <c r="AT230" s="245" t="s">
        <v>174</v>
      </c>
      <c r="AU230" s="245" t="s">
        <v>85</v>
      </c>
      <c r="AV230" s="11" t="s">
        <v>85</v>
      </c>
      <c r="AW230" s="11" t="s">
        <v>38</v>
      </c>
      <c r="AX230" s="11" t="s">
        <v>75</v>
      </c>
      <c r="AY230" s="245" t="s">
        <v>163</v>
      </c>
    </row>
    <row r="231" spans="2:51" s="12" customFormat="1" ht="13.5">
      <c r="B231" s="246"/>
      <c r="C231" s="247"/>
      <c r="D231" s="232" t="s">
        <v>174</v>
      </c>
      <c r="E231" s="248" t="s">
        <v>21</v>
      </c>
      <c r="F231" s="249" t="s">
        <v>194</v>
      </c>
      <c r="G231" s="247"/>
      <c r="H231" s="250">
        <v>374.102</v>
      </c>
      <c r="I231" s="251"/>
      <c r="J231" s="247"/>
      <c r="K231" s="247"/>
      <c r="L231" s="252"/>
      <c r="M231" s="253"/>
      <c r="N231" s="254"/>
      <c r="O231" s="254"/>
      <c r="P231" s="254"/>
      <c r="Q231" s="254"/>
      <c r="R231" s="254"/>
      <c r="S231" s="254"/>
      <c r="T231" s="255"/>
      <c r="AT231" s="256" t="s">
        <v>174</v>
      </c>
      <c r="AU231" s="256" t="s">
        <v>85</v>
      </c>
      <c r="AV231" s="12" t="s">
        <v>170</v>
      </c>
      <c r="AW231" s="12" t="s">
        <v>38</v>
      </c>
      <c r="AX231" s="12" t="s">
        <v>83</v>
      </c>
      <c r="AY231" s="256" t="s">
        <v>163</v>
      </c>
    </row>
    <row r="232" spans="2:65" s="1" customFormat="1" ht="16.5" customHeight="1">
      <c r="B232" s="45"/>
      <c r="C232" s="220" t="s">
        <v>349</v>
      </c>
      <c r="D232" s="220" t="s">
        <v>165</v>
      </c>
      <c r="E232" s="221" t="s">
        <v>1390</v>
      </c>
      <c r="F232" s="222" t="s">
        <v>1391</v>
      </c>
      <c r="G232" s="223" t="s">
        <v>168</v>
      </c>
      <c r="H232" s="224">
        <v>163.26</v>
      </c>
      <c r="I232" s="225"/>
      <c r="J232" s="226">
        <f>ROUND(I232*H232,2)</f>
        <v>0</v>
      </c>
      <c r="K232" s="222" t="s">
        <v>169</v>
      </c>
      <c r="L232" s="71"/>
      <c r="M232" s="227" t="s">
        <v>21</v>
      </c>
      <c r="N232" s="228" t="s">
        <v>48</v>
      </c>
      <c r="O232" s="46"/>
      <c r="P232" s="229">
        <f>O232*H232</f>
        <v>0</v>
      </c>
      <c r="Q232" s="229">
        <v>0</v>
      </c>
      <c r="R232" s="229">
        <f>Q232*H232</f>
        <v>0</v>
      </c>
      <c r="S232" s="229">
        <v>0</v>
      </c>
      <c r="T232" s="230">
        <f>S232*H232</f>
        <v>0</v>
      </c>
      <c r="AR232" s="23" t="s">
        <v>170</v>
      </c>
      <c r="AT232" s="23" t="s">
        <v>165</v>
      </c>
      <c r="AU232" s="23" t="s">
        <v>85</v>
      </c>
      <c r="AY232" s="23" t="s">
        <v>163</v>
      </c>
      <c r="BE232" s="231">
        <f>IF(N232="základní",J232,0)</f>
        <v>0</v>
      </c>
      <c r="BF232" s="231">
        <f>IF(N232="snížená",J232,0)</f>
        <v>0</v>
      </c>
      <c r="BG232" s="231">
        <f>IF(N232="zákl. přenesená",J232,0)</f>
        <v>0</v>
      </c>
      <c r="BH232" s="231">
        <f>IF(N232="sníž. přenesená",J232,0)</f>
        <v>0</v>
      </c>
      <c r="BI232" s="231">
        <f>IF(N232="nulová",J232,0)</f>
        <v>0</v>
      </c>
      <c r="BJ232" s="23" t="s">
        <v>170</v>
      </c>
      <c r="BK232" s="231">
        <f>ROUND(I232*H232,2)</f>
        <v>0</v>
      </c>
      <c r="BL232" s="23" t="s">
        <v>170</v>
      </c>
      <c r="BM232" s="23" t="s">
        <v>1392</v>
      </c>
    </row>
    <row r="233" spans="2:47" s="1" customFormat="1" ht="13.5">
      <c r="B233" s="45"/>
      <c r="C233" s="73"/>
      <c r="D233" s="232" t="s">
        <v>172</v>
      </c>
      <c r="E233" s="73"/>
      <c r="F233" s="233" t="s">
        <v>1388</v>
      </c>
      <c r="G233" s="73"/>
      <c r="H233" s="73"/>
      <c r="I233" s="190"/>
      <c r="J233" s="73"/>
      <c r="K233" s="73"/>
      <c r="L233" s="71"/>
      <c r="M233" s="234"/>
      <c r="N233" s="46"/>
      <c r="O233" s="46"/>
      <c r="P233" s="46"/>
      <c r="Q233" s="46"/>
      <c r="R233" s="46"/>
      <c r="S233" s="46"/>
      <c r="T233" s="94"/>
      <c r="AT233" s="23" t="s">
        <v>172</v>
      </c>
      <c r="AU233" s="23" t="s">
        <v>85</v>
      </c>
    </row>
    <row r="234" spans="2:51" s="11" customFormat="1" ht="13.5">
      <c r="B234" s="235"/>
      <c r="C234" s="236"/>
      <c r="D234" s="232" t="s">
        <v>174</v>
      </c>
      <c r="E234" s="237" t="s">
        <v>21</v>
      </c>
      <c r="F234" s="238" t="s">
        <v>1393</v>
      </c>
      <c r="G234" s="236"/>
      <c r="H234" s="239">
        <v>163.26</v>
      </c>
      <c r="I234" s="240"/>
      <c r="J234" s="236"/>
      <c r="K234" s="236"/>
      <c r="L234" s="241"/>
      <c r="M234" s="242"/>
      <c r="N234" s="243"/>
      <c r="O234" s="243"/>
      <c r="P234" s="243"/>
      <c r="Q234" s="243"/>
      <c r="R234" s="243"/>
      <c r="S234" s="243"/>
      <c r="T234" s="244"/>
      <c r="AT234" s="245" t="s">
        <v>174</v>
      </c>
      <c r="AU234" s="245" t="s">
        <v>85</v>
      </c>
      <c r="AV234" s="11" t="s">
        <v>85</v>
      </c>
      <c r="AW234" s="11" t="s">
        <v>38</v>
      </c>
      <c r="AX234" s="11" t="s">
        <v>75</v>
      </c>
      <c r="AY234" s="245" t="s">
        <v>163</v>
      </c>
    </row>
    <row r="235" spans="2:51" s="12" customFormat="1" ht="13.5">
      <c r="B235" s="246"/>
      <c r="C235" s="247"/>
      <c r="D235" s="232" t="s">
        <v>174</v>
      </c>
      <c r="E235" s="248" t="s">
        <v>21</v>
      </c>
      <c r="F235" s="249" t="s">
        <v>194</v>
      </c>
      <c r="G235" s="247"/>
      <c r="H235" s="250">
        <v>163.26</v>
      </c>
      <c r="I235" s="251"/>
      <c r="J235" s="247"/>
      <c r="K235" s="247"/>
      <c r="L235" s="252"/>
      <c r="M235" s="253"/>
      <c r="N235" s="254"/>
      <c r="O235" s="254"/>
      <c r="P235" s="254"/>
      <c r="Q235" s="254"/>
      <c r="R235" s="254"/>
      <c r="S235" s="254"/>
      <c r="T235" s="255"/>
      <c r="AT235" s="256" t="s">
        <v>174</v>
      </c>
      <c r="AU235" s="256" t="s">
        <v>85</v>
      </c>
      <c r="AV235" s="12" t="s">
        <v>170</v>
      </c>
      <c r="AW235" s="12" t="s">
        <v>38</v>
      </c>
      <c r="AX235" s="12" t="s">
        <v>83</v>
      </c>
      <c r="AY235" s="256" t="s">
        <v>163</v>
      </c>
    </row>
    <row r="236" spans="2:63" s="10" customFormat="1" ht="29.85" customHeight="1">
      <c r="B236" s="204"/>
      <c r="C236" s="205"/>
      <c r="D236" s="206" t="s">
        <v>74</v>
      </c>
      <c r="E236" s="218" t="s">
        <v>583</v>
      </c>
      <c r="F236" s="218" t="s">
        <v>584</v>
      </c>
      <c r="G236" s="205"/>
      <c r="H236" s="205"/>
      <c r="I236" s="208"/>
      <c r="J236" s="219">
        <f>BK236</f>
        <v>0</v>
      </c>
      <c r="K236" s="205"/>
      <c r="L236" s="210"/>
      <c r="M236" s="211"/>
      <c r="N236" s="212"/>
      <c r="O236" s="212"/>
      <c r="P236" s="213">
        <f>SUM(P237:P245)</f>
        <v>0</v>
      </c>
      <c r="Q236" s="212"/>
      <c r="R236" s="213">
        <f>SUM(R237:R245)</f>
        <v>0</v>
      </c>
      <c r="S236" s="212"/>
      <c r="T236" s="214">
        <f>SUM(T237:T245)</f>
        <v>0</v>
      </c>
      <c r="AR236" s="215" t="s">
        <v>83</v>
      </c>
      <c r="AT236" s="216" t="s">
        <v>74</v>
      </c>
      <c r="AU236" s="216" t="s">
        <v>83</v>
      </c>
      <c r="AY236" s="215" t="s">
        <v>163</v>
      </c>
      <c r="BK236" s="217">
        <f>SUM(BK237:BK245)</f>
        <v>0</v>
      </c>
    </row>
    <row r="237" spans="2:65" s="1" customFormat="1" ht="25.5" customHeight="1">
      <c r="B237" s="45"/>
      <c r="C237" s="220" t="s">
        <v>354</v>
      </c>
      <c r="D237" s="220" t="s">
        <v>165</v>
      </c>
      <c r="E237" s="221" t="s">
        <v>1394</v>
      </c>
      <c r="F237" s="222" t="s">
        <v>1395</v>
      </c>
      <c r="G237" s="223" t="s">
        <v>253</v>
      </c>
      <c r="H237" s="224">
        <v>65.41</v>
      </c>
      <c r="I237" s="225"/>
      <c r="J237" s="226">
        <f>ROUND(I237*H237,2)</f>
        <v>0</v>
      </c>
      <c r="K237" s="222" t="s">
        <v>169</v>
      </c>
      <c r="L237" s="71"/>
      <c r="M237" s="227" t="s">
        <v>21</v>
      </c>
      <c r="N237" s="228" t="s">
        <v>48</v>
      </c>
      <c r="O237" s="46"/>
      <c r="P237" s="229">
        <f>O237*H237</f>
        <v>0</v>
      </c>
      <c r="Q237" s="229">
        <v>0</v>
      </c>
      <c r="R237" s="229">
        <f>Q237*H237</f>
        <v>0</v>
      </c>
      <c r="S237" s="229">
        <v>0</v>
      </c>
      <c r="T237" s="230">
        <f>S237*H237</f>
        <v>0</v>
      </c>
      <c r="AR237" s="23" t="s">
        <v>170</v>
      </c>
      <c r="AT237" s="23" t="s">
        <v>165</v>
      </c>
      <c r="AU237" s="23" t="s">
        <v>85</v>
      </c>
      <c r="AY237" s="23" t="s">
        <v>163</v>
      </c>
      <c r="BE237" s="231">
        <f>IF(N237="základní",J237,0)</f>
        <v>0</v>
      </c>
      <c r="BF237" s="231">
        <f>IF(N237="snížená",J237,0)</f>
        <v>0</v>
      </c>
      <c r="BG237" s="231">
        <f>IF(N237="zákl. přenesená",J237,0)</f>
        <v>0</v>
      </c>
      <c r="BH237" s="231">
        <f>IF(N237="sníž. přenesená",J237,0)</f>
        <v>0</v>
      </c>
      <c r="BI237" s="231">
        <f>IF(N237="nulová",J237,0)</f>
        <v>0</v>
      </c>
      <c r="BJ237" s="23" t="s">
        <v>170</v>
      </c>
      <c r="BK237" s="231">
        <f>ROUND(I237*H237,2)</f>
        <v>0</v>
      </c>
      <c r="BL237" s="23" t="s">
        <v>170</v>
      </c>
      <c r="BM237" s="23" t="s">
        <v>1396</v>
      </c>
    </row>
    <row r="238" spans="2:47" s="1" customFormat="1" ht="13.5">
      <c r="B238" s="45"/>
      <c r="C238" s="73"/>
      <c r="D238" s="232" t="s">
        <v>172</v>
      </c>
      <c r="E238" s="73"/>
      <c r="F238" s="233" t="s">
        <v>589</v>
      </c>
      <c r="G238" s="73"/>
      <c r="H238" s="73"/>
      <c r="I238" s="190"/>
      <c r="J238" s="73"/>
      <c r="K238" s="73"/>
      <c r="L238" s="71"/>
      <c r="M238" s="234"/>
      <c r="N238" s="46"/>
      <c r="O238" s="46"/>
      <c r="P238" s="46"/>
      <c r="Q238" s="46"/>
      <c r="R238" s="46"/>
      <c r="S238" s="46"/>
      <c r="T238" s="94"/>
      <c r="AT238" s="23" t="s">
        <v>172</v>
      </c>
      <c r="AU238" s="23" t="s">
        <v>85</v>
      </c>
    </row>
    <row r="239" spans="2:65" s="1" customFormat="1" ht="25.5" customHeight="1">
      <c r="B239" s="45"/>
      <c r="C239" s="220" t="s">
        <v>359</v>
      </c>
      <c r="D239" s="220" t="s">
        <v>165</v>
      </c>
      <c r="E239" s="221" t="s">
        <v>591</v>
      </c>
      <c r="F239" s="222" t="s">
        <v>592</v>
      </c>
      <c r="G239" s="223" t="s">
        <v>253</v>
      </c>
      <c r="H239" s="224">
        <v>65.41</v>
      </c>
      <c r="I239" s="225"/>
      <c r="J239" s="226">
        <f>ROUND(I239*H239,2)</f>
        <v>0</v>
      </c>
      <c r="K239" s="222" t="s">
        <v>169</v>
      </c>
      <c r="L239" s="71"/>
      <c r="M239" s="227" t="s">
        <v>21</v>
      </c>
      <c r="N239" s="228" t="s">
        <v>48</v>
      </c>
      <c r="O239" s="46"/>
      <c r="P239" s="229">
        <f>O239*H239</f>
        <v>0</v>
      </c>
      <c r="Q239" s="229">
        <v>0</v>
      </c>
      <c r="R239" s="229">
        <f>Q239*H239</f>
        <v>0</v>
      </c>
      <c r="S239" s="229">
        <v>0</v>
      </c>
      <c r="T239" s="230">
        <f>S239*H239</f>
        <v>0</v>
      </c>
      <c r="AR239" s="23" t="s">
        <v>170</v>
      </c>
      <c r="AT239" s="23" t="s">
        <v>165</v>
      </c>
      <c r="AU239" s="23" t="s">
        <v>85</v>
      </c>
      <c r="AY239" s="23" t="s">
        <v>163</v>
      </c>
      <c r="BE239" s="231">
        <f>IF(N239="základní",J239,0)</f>
        <v>0</v>
      </c>
      <c r="BF239" s="231">
        <f>IF(N239="snížená",J239,0)</f>
        <v>0</v>
      </c>
      <c r="BG239" s="231">
        <f>IF(N239="zákl. přenesená",J239,0)</f>
        <v>0</v>
      </c>
      <c r="BH239" s="231">
        <f>IF(N239="sníž. přenesená",J239,0)</f>
        <v>0</v>
      </c>
      <c r="BI239" s="231">
        <f>IF(N239="nulová",J239,0)</f>
        <v>0</v>
      </c>
      <c r="BJ239" s="23" t="s">
        <v>170</v>
      </c>
      <c r="BK239" s="231">
        <f>ROUND(I239*H239,2)</f>
        <v>0</v>
      </c>
      <c r="BL239" s="23" t="s">
        <v>170</v>
      </c>
      <c r="BM239" s="23" t="s">
        <v>1397</v>
      </c>
    </row>
    <row r="240" spans="2:47" s="1" customFormat="1" ht="13.5">
      <c r="B240" s="45"/>
      <c r="C240" s="73"/>
      <c r="D240" s="232" t="s">
        <v>172</v>
      </c>
      <c r="E240" s="73"/>
      <c r="F240" s="233" t="s">
        <v>594</v>
      </c>
      <c r="G240" s="73"/>
      <c r="H240" s="73"/>
      <c r="I240" s="190"/>
      <c r="J240" s="73"/>
      <c r="K240" s="73"/>
      <c r="L240" s="71"/>
      <c r="M240" s="234"/>
      <c r="N240" s="46"/>
      <c r="O240" s="46"/>
      <c r="P240" s="46"/>
      <c r="Q240" s="46"/>
      <c r="R240" s="46"/>
      <c r="S240" s="46"/>
      <c r="T240" s="94"/>
      <c r="AT240" s="23" t="s">
        <v>172</v>
      </c>
      <c r="AU240" s="23" t="s">
        <v>85</v>
      </c>
    </row>
    <row r="241" spans="2:65" s="1" customFormat="1" ht="25.5" customHeight="1">
      <c r="B241" s="45"/>
      <c r="C241" s="220" t="s">
        <v>366</v>
      </c>
      <c r="D241" s="220" t="s">
        <v>165</v>
      </c>
      <c r="E241" s="221" t="s">
        <v>596</v>
      </c>
      <c r="F241" s="222" t="s">
        <v>597</v>
      </c>
      <c r="G241" s="223" t="s">
        <v>253</v>
      </c>
      <c r="H241" s="224">
        <v>981.15</v>
      </c>
      <c r="I241" s="225"/>
      <c r="J241" s="226">
        <f>ROUND(I241*H241,2)</f>
        <v>0</v>
      </c>
      <c r="K241" s="222" t="s">
        <v>169</v>
      </c>
      <c r="L241" s="71"/>
      <c r="M241" s="227" t="s">
        <v>21</v>
      </c>
      <c r="N241" s="228" t="s">
        <v>48</v>
      </c>
      <c r="O241" s="46"/>
      <c r="P241" s="229">
        <f>O241*H241</f>
        <v>0</v>
      </c>
      <c r="Q241" s="229">
        <v>0</v>
      </c>
      <c r="R241" s="229">
        <f>Q241*H241</f>
        <v>0</v>
      </c>
      <c r="S241" s="229">
        <v>0</v>
      </c>
      <c r="T241" s="230">
        <f>S241*H241</f>
        <v>0</v>
      </c>
      <c r="AR241" s="23" t="s">
        <v>170</v>
      </c>
      <c r="AT241" s="23" t="s">
        <v>165</v>
      </c>
      <c r="AU241" s="23" t="s">
        <v>85</v>
      </c>
      <c r="AY241" s="23" t="s">
        <v>163</v>
      </c>
      <c r="BE241" s="231">
        <f>IF(N241="základní",J241,0)</f>
        <v>0</v>
      </c>
      <c r="BF241" s="231">
        <f>IF(N241="snížená",J241,0)</f>
        <v>0</v>
      </c>
      <c r="BG241" s="231">
        <f>IF(N241="zákl. přenesená",J241,0)</f>
        <v>0</v>
      </c>
      <c r="BH241" s="231">
        <f>IF(N241="sníž. přenesená",J241,0)</f>
        <v>0</v>
      </c>
      <c r="BI241" s="231">
        <f>IF(N241="nulová",J241,0)</f>
        <v>0</v>
      </c>
      <c r="BJ241" s="23" t="s">
        <v>170</v>
      </c>
      <c r="BK241" s="231">
        <f>ROUND(I241*H241,2)</f>
        <v>0</v>
      </c>
      <c r="BL241" s="23" t="s">
        <v>170</v>
      </c>
      <c r="BM241" s="23" t="s">
        <v>1398</v>
      </c>
    </row>
    <row r="242" spans="2:47" s="1" customFormat="1" ht="13.5">
      <c r="B242" s="45"/>
      <c r="C242" s="73"/>
      <c r="D242" s="232" t="s">
        <v>172</v>
      </c>
      <c r="E242" s="73"/>
      <c r="F242" s="233" t="s">
        <v>594</v>
      </c>
      <c r="G242" s="73"/>
      <c r="H242" s="73"/>
      <c r="I242" s="190"/>
      <c r="J242" s="73"/>
      <c r="K242" s="73"/>
      <c r="L242" s="71"/>
      <c r="M242" s="234"/>
      <c r="N242" s="46"/>
      <c r="O242" s="46"/>
      <c r="P242" s="46"/>
      <c r="Q242" s="46"/>
      <c r="R242" s="46"/>
      <c r="S242" s="46"/>
      <c r="T242" s="94"/>
      <c r="AT242" s="23" t="s">
        <v>172</v>
      </c>
      <c r="AU242" s="23" t="s">
        <v>85</v>
      </c>
    </row>
    <row r="243" spans="2:51" s="11" customFormat="1" ht="13.5">
      <c r="B243" s="235"/>
      <c r="C243" s="236"/>
      <c r="D243" s="232" t="s">
        <v>174</v>
      </c>
      <c r="E243" s="236"/>
      <c r="F243" s="238" t="s">
        <v>1399</v>
      </c>
      <c r="G243" s="236"/>
      <c r="H243" s="239">
        <v>981.15</v>
      </c>
      <c r="I243" s="240"/>
      <c r="J243" s="236"/>
      <c r="K243" s="236"/>
      <c r="L243" s="241"/>
      <c r="M243" s="242"/>
      <c r="N243" s="243"/>
      <c r="O243" s="243"/>
      <c r="P243" s="243"/>
      <c r="Q243" s="243"/>
      <c r="R243" s="243"/>
      <c r="S243" s="243"/>
      <c r="T243" s="244"/>
      <c r="AT243" s="245" t="s">
        <v>174</v>
      </c>
      <c r="AU243" s="245" t="s">
        <v>85</v>
      </c>
      <c r="AV243" s="11" t="s">
        <v>85</v>
      </c>
      <c r="AW243" s="11" t="s">
        <v>6</v>
      </c>
      <c r="AX243" s="11" t="s">
        <v>83</v>
      </c>
      <c r="AY243" s="245" t="s">
        <v>163</v>
      </c>
    </row>
    <row r="244" spans="2:65" s="1" customFormat="1" ht="38.25" customHeight="1">
      <c r="B244" s="45"/>
      <c r="C244" s="220" t="s">
        <v>371</v>
      </c>
      <c r="D244" s="220" t="s">
        <v>165</v>
      </c>
      <c r="E244" s="221" t="s">
        <v>601</v>
      </c>
      <c r="F244" s="222" t="s">
        <v>602</v>
      </c>
      <c r="G244" s="223" t="s">
        <v>253</v>
      </c>
      <c r="H244" s="224">
        <v>65.41</v>
      </c>
      <c r="I244" s="225"/>
      <c r="J244" s="226">
        <f>ROUND(I244*H244,2)</f>
        <v>0</v>
      </c>
      <c r="K244" s="222" t="s">
        <v>169</v>
      </c>
      <c r="L244" s="71"/>
      <c r="M244" s="227" t="s">
        <v>21</v>
      </c>
      <c r="N244" s="228" t="s">
        <v>48</v>
      </c>
      <c r="O244" s="46"/>
      <c r="P244" s="229">
        <f>O244*H244</f>
        <v>0</v>
      </c>
      <c r="Q244" s="229">
        <v>0</v>
      </c>
      <c r="R244" s="229">
        <f>Q244*H244</f>
        <v>0</v>
      </c>
      <c r="S244" s="229">
        <v>0</v>
      </c>
      <c r="T244" s="230">
        <f>S244*H244</f>
        <v>0</v>
      </c>
      <c r="AR244" s="23" t="s">
        <v>170</v>
      </c>
      <c r="AT244" s="23" t="s">
        <v>165</v>
      </c>
      <c r="AU244" s="23" t="s">
        <v>85</v>
      </c>
      <c r="AY244" s="23" t="s">
        <v>163</v>
      </c>
      <c r="BE244" s="231">
        <f>IF(N244="základní",J244,0)</f>
        <v>0</v>
      </c>
      <c r="BF244" s="231">
        <f>IF(N244="snížená",J244,0)</f>
        <v>0</v>
      </c>
      <c r="BG244" s="231">
        <f>IF(N244="zákl. přenesená",J244,0)</f>
        <v>0</v>
      </c>
      <c r="BH244" s="231">
        <f>IF(N244="sníž. přenesená",J244,0)</f>
        <v>0</v>
      </c>
      <c r="BI244" s="231">
        <f>IF(N244="nulová",J244,0)</f>
        <v>0</v>
      </c>
      <c r="BJ244" s="23" t="s">
        <v>170</v>
      </c>
      <c r="BK244" s="231">
        <f>ROUND(I244*H244,2)</f>
        <v>0</v>
      </c>
      <c r="BL244" s="23" t="s">
        <v>170</v>
      </c>
      <c r="BM244" s="23" t="s">
        <v>1400</v>
      </c>
    </row>
    <row r="245" spans="2:47" s="1" customFormat="1" ht="13.5">
      <c r="B245" s="45"/>
      <c r="C245" s="73"/>
      <c r="D245" s="232" t="s">
        <v>172</v>
      </c>
      <c r="E245" s="73"/>
      <c r="F245" s="233" t="s">
        <v>604</v>
      </c>
      <c r="G245" s="73"/>
      <c r="H245" s="73"/>
      <c r="I245" s="190"/>
      <c r="J245" s="73"/>
      <c r="K245" s="73"/>
      <c r="L245" s="71"/>
      <c r="M245" s="234"/>
      <c r="N245" s="46"/>
      <c r="O245" s="46"/>
      <c r="P245" s="46"/>
      <c r="Q245" s="46"/>
      <c r="R245" s="46"/>
      <c r="S245" s="46"/>
      <c r="T245" s="94"/>
      <c r="AT245" s="23" t="s">
        <v>172</v>
      </c>
      <c r="AU245" s="23" t="s">
        <v>85</v>
      </c>
    </row>
    <row r="246" spans="2:63" s="10" customFormat="1" ht="29.85" customHeight="1">
      <c r="B246" s="204"/>
      <c r="C246" s="205"/>
      <c r="D246" s="206" t="s">
        <v>74</v>
      </c>
      <c r="E246" s="218" t="s">
        <v>605</v>
      </c>
      <c r="F246" s="218" t="s">
        <v>606</v>
      </c>
      <c r="G246" s="205"/>
      <c r="H246" s="205"/>
      <c r="I246" s="208"/>
      <c r="J246" s="219">
        <f>BK246</f>
        <v>0</v>
      </c>
      <c r="K246" s="205"/>
      <c r="L246" s="210"/>
      <c r="M246" s="211"/>
      <c r="N246" s="212"/>
      <c r="O246" s="212"/>
      <c r="P246" s="213">
        <f>SUM(P247:P248)</f>
        <v>0</v>
      </c>
      <c r="Q246" s="212"/>
      <c r="R246" s="213">
        <f>SUM(R247:R248)</f>
        <v>0</v>
      </c>
      <c r="S246" s="212"/>
      <c r="T246" s="214">
        <f>SUM(T247:T248)</f>
        <v>0</v>
      </c>
      <c r="AR246" s="215" t="s">
        <v>83</v>
      </c>
      <c r="AT246" s="216" t="s">
        <v>74</v>
      </c>
      <c r="AU246" s="216" t="s">
        <v>83</v>
      </c>
      <c r="AY246" s="215" t="s">
        <v>163</v>
      </c>
      <c r="BK246" s="217">
        <f>SUM(BK247:BK248)</f>
        <v>0</v>
      </c>
    </row>
    <row r="247" spans="2:65" s="1" customFormat="1" ht="38.25" customHeight="1">
      <c r="B247" s="45"/>
      <c r="C247" s="220" t="s">
        <v>377</v>
      </c>
      <c r="D247" s="220" t="s">
        <v>165</v>
      </c>
      <c r="E247" s="221" t="s">
        <v>1401</v>
      </c>
      <c r="F247" s="222" t="s">
        <v>1402</v>
      </c>
      <c r="G247" s="223" t="s">
        <v>253</v>
      </c>
      <c r="H247" s="224">
        <v>90.504</v>
      </c>
      <c r="I247" s="225"/>
      <c r="J247" s="226">
        <f>ROUND(I247*H247,2)</f>
        <v>0</v>
      </c>
      <c r="K247" s="222" t="s">
        <v>169</v>
      </c>
      <c r="L247" s="71"/>
      <c r="M247" s="227" t="s">
        <v>21</v>
      </c>
      <c r="N247" s="228" t="s">
        <v>48</v>
      </c>
      <c r="O247" s="46"/>
      <c r="P247" s="229">
        <f>O247*H247</f>
        <v>0</v>
      </c>
      <c r="Q247" s="229">
        <v>0</v>
      </c>
      <c r="R247" s="229">
        <f>Q247*H247</f>
        <v>0</v>
      </c>
      <c r="S247" s="229">
        <v>0</v>
      </c>
      <c r="T247" s="230">
        <f>S247*H247</f>
        <v>0</v>
      </c>
      <c r="AR247" s="23" t="s">
        <v>170</v>
      </c>
      <c r="AT247" s="23" t="s">
        <v>165</v>
      </c>
      <c r="AU247" s="23" t="s">
        <v>85</v>
      </c>
      <c r="AY247" s="23" t="s">
        <v>163</v>
      </c>
      <c r="BE247" s="231">
        <f>IF(N247="základní",J247,0)</f>
        <v>0</v>
      </c>
      <c r="BF247" s="231">
        <f>IF(N247="snížená",J247,0)</f>
        <v>0</v>
      </c>
      <c r="BG247" s="231">
        <f>IF(N247="zákl. přenesená",J247,0)</f>
        <v>0</v>
      </c>
      <c r="BH247" s="231">
        <f>IF(N247="sníž. přenesená",J247,0)</f>
        <v>0</v>
      </c>
      <c r="BI247" s="231">
        <f>IF(N247="nulová",J247,0)</f>
        <v>0</v>
      </c>
      <c r="BJ247" s="23" t="s">
        <v>170</v>
      </c>
      <c r="BK247" s="231">
        <f>ROUND(I247*H247,2)</f>
        <v>0</v>
      </c>
      <c r="BL247" s="23" t="s">
        <v>170</v>
      </c>
      <c r="BM247" s="23" t="s">
        <v>1403</v>
      </c>
    </row>
    <row r="248" spans="2:47" s="1" customFormat="1" ht="13.5">
      <c r="B248" s="45"/>
      <c r="C248" s="73"/>
      <c r="D248" s="232" t="s">
        <v>172</v>
      </c>
      <c r="E248" s="73"/>
      <c r="F248" s="233" t="s">
        <v>611</v>
      </c>
      <c r="G248" s="73"/>
      <c r="H248" s="73"/>
      <c r="I248" s="190"/>
      <c r="J248" s="73"/>
      <c r="K248" s="73"/>
      <c r="L248" s="71"/>
      <c r="M248" s="234"/>
      <c r="N248" s="46"/>
      <c r="O248" s="46"/>
      <c r="P248" s="46"/>
      <c r="Q248" s="46"/>
      <c r="R248" s="46"/>
      <c r="S248" s="46"/>
      <c r="T248" s="94"/>
      <c r="AT248" s="23" t="s">
        <v>172</v>
      </c>
      <c r="AU248" s="23" t="s">
        <v>85</v>
      </c>
    </row>
    <row r="249" spans="2:63" s="10" customFormat="1" ht="37.4" customHeight="1">
      <c r="B249" s="204"/>
      <c r="C249" s="205"/>
      <c r="D249" s="206" t="s">
        <v>74</v>
      </c>
      <c r="E249" s="207" t="s">
        <v>612</v>
      </c>
      <c r="F249" s="207" t="s">
        <v>613</v>
      </c>
      <c r="G249" s="205"/>
      <c r="H249" s="205"/>
      <c r="I249" s="208"/>
      <c r="J249" s="209">
        <f>BK249</f>
        <v>0</v>
      </c>
      <c r="K249" s="205"/>
      <c r="L249" s="210"/>
      <c r="M249" s="211"/>
      <c r="N249" s="212"/>
      <c r="O249" s="212"/>
      <c r="P249" s="213">
        <f>P250+P264+P272+P290+P296+P317+P336</f>
        <v>0</v>
      </c>
      <c r="Q249" s="212"/>
      <c r="R249" s="213">
        <f>R250+R264+R272+R290+R296+R317+R336</f>
        <v>2.91796765</v>
      </c>
      <c r="S249" s="212"/>
      <c r="T249" s="214">
        <f>T250+T264+T272+T290+T296+T317+T336</f>
        <v>0</v>
      </c>
      <c r="AR249" s="215" t="s">
        <v>85</v>
      </c>
      <c r="AT249" s="216" t="s">
        <v>74</v>
      </c>
      <c r="AU249" s="216" t="s">
        <v>75</v>
      </c>
      <c r="AY249" s="215" t="s">
        <v>163</v>
      </c>
      <c r="BK249" s="217">
        <f>BK250+BK264+BK272+BK290+BK296+BK317+BK336</f>
        <v>0</v>
      </c>
    </row>
    <row r="250" spans="2:63" s="10" customFormat="1" ht="19.9" customHeight="1">
      <c r="B250" s="204"/>
      <c r="C250" s="205"/>
      <c r="D250" s="206" t="s">
        <v>74</v>
      </c>
      <c r="E250" s="218" t="s">
        <v>1404</v>
      </c>
      <c r="F250" s="218" t="s">
        <v>1405</v>
      </c>
      <c r="G250" s="205"/>
      <c r="H250" s="205"/>
      <c r="I250" s="208"/>
      <c r="J250" s="219">
        <f>BK250</f>
        <v>0</v>
      </c>
      <c r="K250" s="205"/>
      <c r="L250" s="210"/>
      <c r="M250" s="211"/>
      <c r="N250" s="212"/>
      <c r="O250" s="212"/>
      <c r="P250" s="213">
        <f>SUM(P251:P263)</f>
        <v>0</v>
      </c>
      <c r="Q250" s="212"/>
      <c r="R250" s="213">
        <f>SUM(R251:R263)</f>
        <v>0.034574</v>
      </c>
      <c r="S250" s="212"/>
      <c r="T250" s="214">
        <f>SUM(T251:T263)</f>
        <v>0</v>
      </c>
      <c r="AR250" s="215" t="s">
        <v>85</v>
      </c>
      <c r="AT250" s="216" t="s">
        <v>74</v>
      </c>
      <c r="AU250" s="216" t="s">
        <v>83</v>
      </c>
      <c r="AY250" s="215" t="s">
        <v>163</v>
      </c>
      <c r="BK250" s="217">
        <f>SUM(BK251:BK263)</f>
        <v>0</v>
      </c>
    </row>
    <row r="251" spans="2:65" s="1" customFormat="1" ht="16.5" customHeight="1">
      <c r="B251" s="45"/>
      <c r="C251" s="220" t="s">
        <v>387</v>
      </c>
      <c r="D251" s="220" t="s">
        <v>165</v>
      </c>
      <c r="E251" s="221" t="s">
        <v>1406</v>
      </c>
      <c r="F251" s="222" t="s">
        <v>1407</v>
      </c>
      <c r="G251" s="223" t="s">
        <v>183</v>
      </c>
      <c r="H251" s="224">
        <v>3.6</v>
      </c>
      <c r="I251" s="225"/>
      <c r="J251" s="226">
        <f>ROUND(I251*H251,2)</f>
        <v>0</v>
      </c>
      <c r="K251" s="222" t="s">
        <v>169</v>
      </c>
      <c r="L251" s="71"/>
      <c r="M251" s="227" t="s">
        <v>21</v>
      </c>
      <c r="N251" s="228" t="s">
        <v>48</v>
      </c>
      <c r="O251" s="46"/>
      <c r="P251" s="229">
        <f>O251*H251</f>
        <v>0</v>
      </c>
      <c r="Q251" s="229">
        <v>0.00109</v>
      </c>
      <c r="R251" s="229">
        <f>Q251*H251</f>
        <v>0.003924</v>
      </c>
      <c r="S251" s="229">
        <v>0</v>
      </c>
      <c r="T251" s="230">
        <f>S251*H251</f>
        <v>0</v>
      </c>
      <c r="AR251" s="23" t="s">
        <v>262</v>
      </c>
      <c r="AT251" s="23" t="s">
        <v>165</v>
      </c>
      <c r="AU251" s="23" t="s">
        <v>85</v>
      </c>
      <c r="AY251" s="23" t="s">
        <v>163</v>
      </c>
      <c r="BE251" s="231">
        <f>IF(N251="základní",J251,0)</f>
        <v>0</v>
      </c>
      <c r="BF251" s="231">
        <f>IF(N251="snížená",J251,0)</f>
        <v>0</v>
      </c>
      <c r="BG251" s="231">
        <f>IF(N251="zákl. přenesená",J251,0)</f>
        <v>0</v>
      </c>
      <c r="BH251" s="231">
        <f>IF(N251="sníž. přenesená",J251,0)</f>
        <v>0</v>
      </c>
      <c r="BI251" s="231">
        <f>IF(N251="nulová",J251,0)</f>
        <v>0</v>
      </c>
      <c r="BJ251" s="23" t="s">
        <v>170</v>
      </c>
      <c r="BK251" s="231">
        <f>ROUND(I251*H251,2)</f>
        <v>0</v>
      </c>
      <c r="BL251" s="23" t="s">
        <v>262</v>
      </c>
      <c r="BM251" s="23" t="s">
        <v>1408</v>
      </c>
    </row>
    <row r="252" spans="2:47" s="1" customFormat="1" ht="13.5">
      <c r="B252" s="45"/>
      <c r="C252" s="73"/>
      <c r="D252" s="232" t="s">
        <v>172</v>
      </c>
      <c r="E252" s="73"/>
      <c r="F252" s="233" t="s">
        <v>1409</v>
      </c>
      <c r="G252" s="73"/>
      <c r="H252" s="73"/>
      <c r="I252" s="190"/>
      <c r="J252" s="73"/>
      <c r="K252" s="73"/>
      <c r="L252" s="71"/>
      <c r="M252" s="234"/>
      <c r="N252" s="46"/>
      <c r="O252" s="46"/>
      <c r="P252" s="46"/>
      <c r="Q252" s="46"/>
      <c r="R252" s="46"/>
      <c r="S252" s="46"/>
      <c r="T252" s="94"/>
      <c r="AT252" s="23" t="s">
        <v>172</v>
      </c>
      <c r="AU252" s="23" t="s">
        <v>85</v>
      </c>
    </row>
    <row r="253" spans="2:51" s="11" customFormat="1" ht="13.5">
      <c r="B253" s="235"/>
      <c r="C253" s="236"/>
      <c r="D253" s="232" t="s">
        <v>174</v>
      </c>
      <c r="E253" s="237" t="s">
        <v>21</v>
      </c>
      <c r="F253" s="238" t="s">
        <v>1410</v>
      </c>
      <c r="G253" s="236"/>
      <c r="H253" s="239">
        <v>3.6</v>
      </c>
      <c r="I253" s="240"/>
      <c r="J253" s="236"/>
      <c r="K253" s="236"/>
      <c r="L253" s="241"/>
      <c r="M253" s="242"/>
      <c r="N253" s="243"/>
      <c r="O253" s="243"/>
      <c r="P253" s="243"/>
      <c r="Q253" s="243"/>
      <c r="R253" s="243"/>
      <c r="S253" s="243"/>
      <c r="T253" s="244"/>
      <c r="AT253" s="245" t="s">
        <v>174</v>
      </c>
      <c r="AU253" s="245" t="s">
        <v>85</v>
      </c>
      <c r="AV253" s="11" t="s">
        <v>85</v>
      </c>
      <c r="AW253" s="11" t="s">
        <v>38</v>
      </c>
      <c r="AX253" s="11" t="s">
        <v>75</v>
      </c>
      <c r="AY253" s="245" t="s">
        <v>163</v>
      </c>
    </row>
    <row r="254" spans="2:51" s="12" customFormat="1" ht="13.5">
      <c r="B254" s="246"/>
      <c r="C254" s="247"/>
      <c r="D254" s="232" t="s">
        <v>174</v>
      </c>
      <c r="E254" s="248" t="s">
        <v>21</v>
      </c>
      <c r="F254" s="249" t="s">
        <v>194</v>
      </c>
      <c r="G254" s="247"/>
      <c r="H254" s="250">
        <v>3.6</v>
      </c>
      <c r="I254" s="251"/>
      <c r="J254" s="247"/>
      <c r="K254" s="247"/>
      <c r="L254" s="252"/>
      <c r="M254" s="253"/>
      <c r="N254" s="254"/>
      <c r="O254" s="254"/>
      <c r="P254" s="254"/>
      <c r="Q254" s="254"/>
      <c r="R254" s="254"/>
      <c r="S254" s="254"/>
      <c r="T254" s="255"/>
      <c r="AT254" s="256" t="s">
        <v>174</v>
      </c>
      <c r="AU254" s="256" t="s">
        <v>85</v>
      </c>
      <c r="AV254" s="12" t="s">
        <v>170</v>
      </c>
      <c r="AW254" s="12" t="s">
        <v>38</v>
      </c>
      <c r="AX254" s="12" t="s">
        <v>83</v>
      </c>
      <c r="AY254" s="256" t="s">
        <v>163</v>
      </c>
    </row>
    <row r="255" spans="2:65" s="1" customFormat="1" ht="16.5" customHeight="1">
      <c r="B255" s="45"/>
      <c r="C255" s="220" t="s">
        <v>393</v>
      </c>
      <c r="D255" s="220" t="s">
        <v>165</v>
      </c>
      <c r="E255" s="221" t="s">
        <v>1411</v>
      </c>
      <c r="F255" s="222" t="s">
        <v>1412</v>
      </c>
      <c r="G255" s="223" t="s">
        <v>183</v>
      </c>
      <c r="H255" s="224">
        <v>14</v>
      </c>
      <c r="I255" s="225"/>
      <c r="J255" s="226">
        <f>ROUND(I255*H255,2)</f>
        <v>0</v>
      </c>
      <c r="K255" s="222" t="s">
        <v>169</v>
      </c>
      <c r="L255" s="71"/>
      <c r="M255" s="227" t="s">
        <v>21</v>
      </c>
      <c r="N255" s="228" t="s">
        <v>48</v>
      </c>
      <c r="O255" s="46"/>
      <c r="P255" s="229">
        <f>O255*H255</f>
        <v>0</v>
      </c>
      <c r="Q255" s="229">
        <v>0.00218</v>
      </c>
      <c r="R255" s="229">
        <f>Q255*H255</f>
        <v>0.030520000000000002</v>
      </c>
      <c r="S255" s="229">
        <v>0</v>
      </c>
      <c r="T255" s="230">
        <f>S255*H255</f>
        <v>0</v>
      </c>
      <c r="AR255" s="23" t="s">
        <v>262</v>
      </c>
      <c r="AT255" s="23" t="s">
        <v>165</v>
      </c>
      <c r="AU255" s="23" t="s">
        <v>85</v>
      </c>
      <c r="AY255" s="23" t="s">
        <v>163</v>
      </c>
      <c r="BE255" s="231">
        <f>IF(N255="základní",J255,0)</f>
        <v>0</v>
      </c>
      <c r="BF255" s="231">
        <f>IF(N255="snížená",J255,0)</f>
        <v>0</v>
      </c>
      <c r="BG255" s="231">
        <f>IF(N255="zákl. přenesená",J255,0)</f>
        <v>0</v>
      </c>
      <c r="BH255" s="231">
        <f>IF(N255="sníž. přenesená",J255,0)</f>
        <v>0</v>
      </c>
      <c r="BI255" s="231">
        <f>IF(N255="nulová",J255,0)</f>
        <v>0</v>
      </c>
      <c r="BJ255" s="23" t="s">
        <v>170</v>
      </c>
      <c r="BK255" s="231">
        <f>ROUND(I255*H255,2)</f>
        <v>0</v>
      </c>
      <c r="BL255" s="23" t="s">
        <v>262</v>
      </c>
      <c r="BM255" s="23" t="s">
        <v>1413</v>
      </c>
    </row>
    <row r="256" spans="2:47" s="1" customFormat="1" ht="13.5">
      <c r="B256" s="45"/>
      <c r="C256" s="73"/>
      <c r="D256" s="232" t="s">
        <v>172</v>
      </c>
      <c r="E256" s="73"/>
      <c r="F256" s="233" t="s">
        <v>1409</v>
      </c>
      <c r="G256" s="73"/>
      <c r="H256" s="73"/>
      <c r="I256" s="190"/>
      <c r="J256" s="73"/>
      <c r="K256" s="73"/>
      <c r="L256" s="71"/>
      <c r="M256" s="234"/>
      <c r="N256" s="46"/>
      <c r="O256" s="46"/>
      <c r="P256" s="46"/>
      <c r="Q256" s="46"/>
      <c r="R256" s="46"/>
      <c r="S256" s="46"/>
      <c r="T256" s="94"/>
      <c r="AT256" s="23" t="s">
        <v>172</v>
      </c>
      <c r="AU256" s="23" t="s">
        <v>85</v>
      </c>
    </row>
    <row r="257" spans="2:51" s="11" customFormat="1" ht="13.5">
      <c r="B257" s="235"/>
      <c r="C257" s="236"/>
      <c r="D257" s="232" t="s">
        <v>174</v>
      </c>
      <c r="E257" s="237" t="s">
        <v>21</v>
      </c>
      <c r="F257" s="238" t="s">
        <v>1414</v>
      </c>
      <c r="G257" s="236"/>
      <c r="H257" s="239">
        <v>14</v>
      </c>
      <c r="I257" s="240"/>
      <c r="J257" s="236"/>
      <c r="K257" s="236"/>
      <c r="L257" s="241"/>
      <c r="M257" s="242"/>
      <c r="N257" s="243"/>
      <c r="O257" s="243"/>
      <c r="P257" s="243"/>
      <c r="Q257" s="243"/>
      <c r="R257" s="243"/>
      <c r="S257" s="243"/>
      <c r="T257" s="244"/>
      <c r="AT257" s="245" t="s">
        <v>174</v>
      </c>
      <c r="AU257" s="245" t="s">
        <v>85</v>
      </c>
      <c r="AV257" s="11" t="s">
        <v>85</v>
      </c>
      <c r="AW257" s="11" t="s">
        <v>38</v>
      </c>
      <c r="AX257" s="11" t="s">
        <v>75</v>
      </c>
      <c r="AY257" s="245" t="s">
        <v>163</v>
      </c>
    </row>
    <row r="258" spans="2:51" s="12" customFormat="1" ht="13.5">
      <c r="B258" s="246"/>
      <c r="C258" s="247"/>
      <c r="D258" s="232" t="s">
        <v>174</v>
      </c>
      <c r="E258" s="248" t="s">
        <v>21</v>
      </c>
      <c r="F258" s="249" t="s">
        <v>194</v>
      </c>
      <c r="G258" s="247"/>
      <c r="H258" s="250">
        <v>14</v>
      </c>
      <c r="I258" s="251"/>
      <c r="J258" s="247"/>
      <c r="K258" s="247"/>
      <c r="L258" s="252"/>
      <c r="M258" s="253"/>
      <c r="N258" s="254"/>
      <c r="O258" s="254"/>
      <c r="P258" s="254"/>
      <c r="Q258" s="254"/>
      <c r="R258" s="254"/>
      <c r="S258" s="254"/>
      <c r="T258" s="255"/>
      <c r="AT258" s="256" t="s">
        <v>174</v>
      </c>
      <c r="AU258" s="256" t="s">
        <v>85</v>
      </c>
      <c r="AV258" s="12" t="s">
        <v>170</v>
      </c>
      <c r="AW258" s="12" t="s">
        <v>38</v>
      </c>
      <c r="AX258" s="12" t="s">
        <v>83</v>
      </c>
      <c r="AY258" s="256" t="s">
        <v>163</v>
      </c>
    </row>
    <row r="259" spans="2:65" s="1" customFormat="1" ht="16.5" customHeight="1">
      <c r="B259" s="45"/>
      <c r="C259" s="257" t="s">
        <v>398</v>
      </c>
      <c r="D259" s="257" t="s">
        <v>221</v>
      </c>
      <c r="E259" s="258" t="s">
        <v>1415</v>
      </c>
      <c r="F259" s="259" t="s">
        <v>1416</v>
      </c>
      <c r="G259" s="260" t="s">
        <v>756</v>
      </c>
      <c r="H259" s="261">
        <v>1</v>
      </c>
      <c r="I259" s="262"/>
      <c r="J259" s="263">
        <f>ROUND(I259*H259,2)</f>
        <v>0</v>
      </c>
      <c r="K259" s="259" t="s">
        <v>21</v>
      </c>
      <c r="L259" s="264"/>
      <c r="M259" s="265" t="s">
        <v>21</v>
      </c>
      <c r="N259" s="266" t="s">
        <v>48</v>
      </c>
      <c r="O259" s="46"/>
      <c r="P259" s="229">
        <f>O259*H259</f>
        <v>0</v>
      </c>
      <c r="Q259" s="229">
        <v>0.00013</v>
      </c>
      <c r="R259" s="229">
        <f>Q259*H259</f>
        <v>0.00013</v>
      </c>
      <c r="S259" s="229">
        <v>0</v>
      </c>
      <c r="T259" s="230">
        <f>S259*H259</f>
        <v>0</v>
      </c>
      <c r="AR259" s="23" t="s">
        <v>359</v>
      </c>
      <c r="AT259" s="23" t="s">
        <v>221</v>
      </c>
      <c r="AU259" s="23" t="s">
        <v>85</v>
      </c>
      <c r="AY259" s="23" t="s">
        <v>163</v>
      </c>
      <c r="BE259" s="231">
        <f>IF(N259="základní",J259,0)</f>
        <v>0</v>
      </c>
      <c r="BF259" s="231">
        <f>IF(N259="snížená",J259,0)</f>
        <v>0</v>
      </c>
      <c r="BG259" s="231">
        <f>IF(N259="zákl. přenesená",J259,0)</f>
        <v>0</v>
      </c>
      <c r="BH259" s="231">
        <f>IF(N259="sníž. přenesená",J259,0)</f>
        <v>0</v>
      </c>
      <c r="BI259" s="231">
        <f>IF(N259="nulová",J259,0)</f>
        <v>0</v>
      </c>
      <c r="BJ259" s="23" t="s">
        <v>170</v>
      </c>
      <c r="BK259" s="231">
        <f>ROUND(I259*H259,2)</f>
        <v>0</v>
      </c>
      <c r="BL259" s="23" t="s">
        <v>262</v>
      </c>
      <c r="BM259" s="23" t="s">
        <v>1417</v>
      </c>
    </row>
    <row r="260" spans="2:65" s="1" customFormat="1" ht="38.25" customHeight="1">
      <c r="B260" s="45"/>
      <c r="C260" s="220" t="s">
        <v>409</v>
      </c>
      <c r="D260" s="220" t="s">
        <v>165</v>
      </c>
      <c r="E260" s="221" t="s">
        <v>1418</v>
      </c>
      <c r="F260" s="222" t="s">
        <v>1419</v>
      </c>
      <c r="G260" s="223" t="s">
        <v>253</v>
      </c>
      <c r="H260" s="224">
        <v>0.035</v>
      </c>
      <c r="I260" s="225"/>
      <c r="J260" s="226">
        <f>ROUND(I260*H260,2)</f>
        <v>0</v>
      </c>
      <c r="K260" s="222" t="s">
        <v>169</v>
      </c>
      <c r="L260" s="71"/>
      <c r="M260" s="227" t="s">
        <v>21</v>
      </c>
      <c r="N260" s="228" t="s">
        <v>48</v>
      </c>
      <c r="O260" s="46"/>
      <c r="P260" s="229">
        <f>O260*H260</f>
        <v>0</v>
      </c>
      <c r="Q260" s="229">
        <v>0</v>
      </c>
      <c r="R260" s="229">
        <f>Q260*H260</f>
        <v>0</v>
      </c>
      <c r="S260" s="229">
        <v>0</v>
      </c>
      <c r="T260" s="230">
        <f>S260*H260</f>
        <v>0</v>
      </c>
      <c r="AR260" s="23" t="s">
        <v>262</v>
      </c>
      <c r="AT260" s="23" t="s">
        <v>165</v>
      </c>
      <c r="AU260" s="23" t="s">
        <v>85</v>
      </c>
      <c r="AY260" s="23" t="s">
        <v>163</v>
      </c>
      <c r="BE260" s="231">
        <f>IF(N260="základní",J260,0)</f>
        <v>0</v>
      </c>
      <c r="BF260" s="231">
        <f>IF(N260="snížená",J260,0)</f>
        <v>0</v>
      </c>
      <c r="BG260" s="231">
        <f>IF(N260="zákl. přenesená",J260,0)</f>
        <v>0</v>
      </c>
      <c r="BH260" s="231">
        <f>IF(N260="sníž. přenesená",J260,0)</f>
        <v>0</v>
      </c>
      <c r="BI260" s="231">
        <f>IF(N260="nulová",J260,0)</f>
        <v>0</v>
      </c>
      <c r="BJ260" s="23" t="s">
        <v>170</v>
      </c>
      <c r="BK260" s="231">
        <f>ROUND(I260*H260,2)</f>
        <v>0</v>
      </c>
      <c r="BL260" s="23" t="s">
        <v>262</v>
      </c>
      <c r="BM260" s="23" t="s">
        <v>1420</v>
      </c>
    </row>
    <row r="261" spans="2:47" s="1" customFormat="1" ht="13.5">
      <c r="B261" s="45"/>
      <c r="C261" s="73"/>
      <c r="D261" s="232" t="s">
        <v>172</v>
      </c>
      <c r="E261" s="73"/>
      <c r="F261" s="233" t="s">
        <v>672</v>
      </c>
      <c r="G261" s="73"/>
      <c r="H261" s="73"/>
      <c r="I261" s="190"/>
      <c r="J261" s="73"/>
      <c r="K261" s="73"/>
      <c r="L261" s="71"/>
      <c r="M261" s="234"/>
      <c r="N261" s="46"/>
      <c r="O261" s="46"/>
      <c r="P261" s="46"/>
      <c r="Q261" s="46"/>
      <c r="R261" s="46"/>
      <c r="S261" s="46"/>
      <c r="T261" s="94"/>
      <c r="AT261" s="23" t="s">
        <v>172</v>
      </c>
      <c r="AU261" s="23" t="s">
        <v>85</v>
      </c>
    </row>
    <row r="262" spans="2:65" s="1" customFormat="1" ht="38.25" customHeight="1">
      <c r="B262" s="45"/>
      <c r="C262" s="220" t="s">
        <v>414</v>
      </c>
      <c r="D262" s="220" t="s">
        <v>165</v>
      </c>
      <c r="E262" s="221" t="s">
        <v>1421</v>
      </c>
      <c r="F262" s="222" t="s">
        <v>1422</v>
      </c>
      <c r="G262" s="223" t="s">
        <v>253</v>
      </c>
      <c r="H262" s="224">
        <v>0.035</v>
      </c>
      <c r="I262" s="225"/>
      <c r="J262" s="226">
        <f>ROUND(I262*H262,2)</f>
        <v>0</v>
      </c>
      <c r="K262" s="222" t="s">
        <v>169</v>
      </c>
      <c r="L262" s="71"/>
      <c r="M262" s="227" t="s">
        <v>21</v>
      </c>
      <c r="N262" s="228" t="s">
        <v>48</v>
      </c>
      <c r="O262" s="46"/>
      <c r="P262" s="229">
        <f>O262*H262</f>
        <v>0</v>
      </c>
      <c r="Q262" s="229">
        <v>0</v>
      </c>
      <c r="R262" s="229">
        <f>Q262*H262</f>
        <v>0</v>
      </c>
      <c r="S262" s="229">
        <v>0</v>
      </c>
      <c r="T262" s="230">
        <f>S262*H262</f>
        <v>0</v>
      </c>
      <c r="AR262" s="23" t="s">
        <v>262</v>
      </c>
      <c r="AT262" s="23" t="s">
        <v>165</v>
      </c>
      <c r="AU262" s="23" t="s">
        <v>85</v>
      </c>
      <c r="AY262" s="23" t="s">
        <v>163</v>
      </c>
      <c r="BE262" s="231">
        <f>IF(N262="základní",J262,0)</f>
        <v>0</v>
      </c>
      <c r="BF262" s="231">
        <f>IF(N262="snížená",J262,0)</f>
        <v>0</v>
      </c>
      <c r="BG262" s="231">
        <f>IF(N262="zákl. přenesená",J262,0)</f>
        <v>0</v>
      </c>
      <c r="BH262" s="231">
        <f>IF(N262="sníž. přenesená",J262,0)</f>
        <v>0</v>
      </c>
      <c r="BI262" s="231">
        <f>IF(N262="nulová",J262,0)</f>
        <v>0</v>
      </c>
      <c r="BJ262" s="23" t="s">
        <v>170</v>
      </c>
      <c r="BK262" s="231">
        <f>ROUND(I262*H262,2)</f>
        <v>0</v>
      </c>
      <c r="BL262" s="23" t="s">
        <v>262</v>
      </c>
      <c r="BM262" s="23" t="s">
        <v>1423</v>
      </c>
    </row>
    <row r="263" spans="2:47" s="1" customFormat="1" ht="13.5">
      <c r="B263" s="45"/>
      <c r="C263" s="73"/>
      <c r="D263" s="232" t="s">
        <v>172</v>
      </c>
      <c r="E263" s="73"/>
      <c r="F263" s="233" t="s">
        <v>672</v>
      </c>
      <c r="G263" s="73"/>
      <c r="H263" s="73"/>
      <c r="I263" s="190"/>
      <c r="J263" s="73"/>
      <c r="K263" s="73"/>
      <c r="L263" s="71"/>
      <c r="M263" s="234"/>
      <c r="N263" s="46"/>
      <c r="O263" s="46"/>
      <c r="P263" s="46"/>
      <c r="Q263" s="46"/>
      <c r="R263" s="46"/>
      <c r="S263" s="46"/>
      <c r="T263" s="94"/>
      <c r="AT263" s="23" t="s">
        <v>172</v>
      </c>
      <c r="AU263" s="23" t="s">
        <v>85</v>
      </c>
    </row>
    <row r="264" spans="2:63" s="10" customFormat="1" ht="29.85" customHeight="1">
      <c r="B264" s="204"/>
      <c r="C264" s="205"/>
      <c r="D264" s="206" t="s">
        <v>74</v>
      </c>
      <c r="E264" s="218" t="s">
        <v>673</v>
      </c>
      <c r="F264" s="218" t="s">
        <v>674</v>
      </c>
      <c r="G264" s="205"/>
      <c r="H264" s="205"/>
      <c r="I264" s="208"/>
      <c r="J264" s="219">
        <f>BK264</f>
        <v>0</v>
      </c>
      <c r="K264" s="205"/>
      <c r="L264" s="210"/>
      <c r="M264" s="211"/>
      <c r="N264" s="212"/>
      <c r="O264" s="212"/>
      <c r="P264" s="213">
        <f>SUM(P265:P271)</f>
        <v>0</v>
      </c>
      <c r="Q264" s="212"/>
      <c r="R264" s="213">
        <f>SUM(R265:R271)</f>
        <v>1.6753082</v>
      </c>
      <c r="S264" s="212"/>
      <c r="T264" s="214">
        <f>SUM(T265:T271)</f>
        <v>0</v>
      </c>
      <c r="AR264" s="215" t="s">
        <v>85</v>
      </c>
      <c r="AT264" s="216" t="s">
        <v>74</v>
      </c>
      <c r="AU264" s="216" t="s">
        <v>83</v>
      </c>
      <c r="AY264" s="215" t="s">
        <v>163</v>
      </c>
      <c r="BK264" s="217">
        <f>SUM(BK265:BK271)</f>
        <v>0</v>
      </c>
    </row>
    <row r="265" spans="2:65" s="1" customFormat="1" ht="25.5" customHeight="1">
      <c r="B265" s="45"/>
      <c r="C265" s="220" t="s">
        <v>419</v>
      </c>
      <c r="D265" s="220" t="s">
        <v>165</v>
      </c>
      <c r="E265" s="221" t="s">
        <v>1424</v>
      </c>
      <c r="F265" s="222" t="s">
        <v>1425</v>
      </c>
      <c r="G265" s="223" t="s">
        <v>168</v>
      </c>
      <c r="H265" s="224">
        <v>49.58</v>
      </c>
      <c r="I265" s="225"/>
      <c r="J265" s="226">
        <f>ROUND(I265*H265,2)</f>
        <v>0</v>
      </c>
      <c r="K265" s="222" t="s">
        <v>169</v>
      </c>
      <c r="L265" s="71"/>
      <c r="M265" s="227" t="s">
        <v>21</v>
      </c>
      <c r="N265" s="228" t="s">
        <v>48</v>
      </c>
      <c r="O265" s="46"/>
      <c r="P265" s="229">
        <f>O265*H265</f>
        <v>0</v>
      </c>
      <c r="Q265" s="229">
        <v>0.03379</v>
      </c>
      <c r="R265" s="229">
        <f>Q265*H265</f>
        <v>1.6753082</v>
      </c>
      <c r="S265" s="229">
        <v>0</v>
      </c>
      <c r="T265" s="230">
        <f>S265*H265</f>
        <v>0</v>
      </c>
      <c r="AR265" s="23" t="s">
        <v>262</v>
      </c>
      <c r="AT265" s="23" t="s">
        <v>165</v>
      </c>
      <c r="AU265" s="23" t="s">
        <v>85</v>
      </c>
      <c r="AY265" s="23" t="s">
        <v>163</v>
      </c>
      <c r="BE265" s="231">
        <f>IF(N265="základní",J265,0)</f>
        <v>0</v>
      </c>
      <c r="BF265" s="231">
        <f>IF(N265="snížená",J265,0)</f>
        <v>0</v>
      </c>
      <c r="BG265" s="231">
        <f>IF(N265="zákl. přenesená",J265,0)</f>
        <v>0</v>
      </c>
      <c r="BH265" s="231">
        <f>IF(N265="sníž. přenesená",J265,0)</f>
        <v>0</v>
      </c>
      <c r="BI265" s="231">
        <f>IF(N265="nulová",J265,0)</f>
        <v>0</v>
      </c>
      <c r="BJ265" s="23" t="s">
        <v>170</v>
      </c>
      <c r="BK265" s="231">
        <f>ROUND(I265*H265,2)</f>
        <v>0</v>
      </c>
      <c r="BL265" s="23" t="s">
        <v>262</v>
      </c>
      <c r="BM265" s="23" t="s">
        <v>1426</v>
      </c>
    </row>
    <row r="266" spans="2:51" s="11" customFormat="1" ht="13.5">
      <c r="B266" s="235"/>
      <c r="C266" s="236"/>
      <c r="D266" s="232" t="s">
        <v>174</v>
      </c>
      <c r="E266" s="237" t="s">
        <v>21</v>
      </c>
      <c r="F266" s="238" t="s">
        <v>1427</v>
      </c>
      <c r="G266" s="236"/>
      <c r="H266" s="239">
        <v>49.58</v>
      </c>
      <c r="I266" s="240"/>
      <c r="J266" s="236"/>
      <c r="K266" s="236"/>
      <c r="L266" s="241"/>
      <c r="M266" s="242"/>
      <c r="N266" s="243"/>
      <c r="O266" s="243"/>
      <c r="P266" s="243"/>
      <c r="Q266" s="243"/>
      <c r="R266" s="243"/>
      <c r="S266" s="243"/>
      <c r="T266" s="244"/>
      <c r="AT266" s="245" t="s">
        <v>174</v>
      </c>
      <c r="AU266" s="245" t="s">
        <v>85</v>
      </c>
      <c r="AV266" s="11" t="s">
        <v>85</v>
      </c>
      <c r="AW266" s="11" t="s">
        <v>38</v>
      </c>
      <c r="AX266" s="11" t="s">
        <v>75</v>
      </c>
      <c r="AY266" s="245" t="s">
        <v>163</v>
      </c>
    </row>
    <row r="267" spans="2:51" s="12" customFormat="1" ht="13.5">
      <c r="B267" s="246"/>
      <c r="C267" s="247"/>
      <c r="D267" s="232" t="s">
        <v>174</v>
      </c>
      <c r="E267" s="248" t="s">
        <v>21</v>
      </c>
      <c r="F267" s="249" t="s">
        <v>194</v>
      </c>
      <c r="G267" s="247"/>
      <c r="H267" s="250">
        <v>49.58</v>
      </c>
      <c r="I267" s="251"/>
      <c r="J267" s="247"/>
      <c r="K267" s="247"/>
      <c r="L267" s="252"/>
      <c r="M267" s="253"/>
      <c r="N267" s="254"/>
      <c r="O267" s="254"/>
      <c r="P267" s="254"/>
      <c r="Q267" s="254"/>
      <c r="R267" s="254"/>
      <c r="S267" s="254"/>
      <c r="T267" s="255"/>
      <c r="AT267" s="256" t="s">
        <v>174</v>
      </c>
      <c r="AU267" s="256" t="s">
        <v>85</v>
      </c>
      <c r="AV267" s="12" t="s">
        <v>170</v>
      </c>
      <c r="AW267" s="12" t="s">
        <v>38</v>
      </c>
      <c r="AX267" s="12" t="s">
        <v>83</v>
      </c>
      <c r="AY267" s="256" t="s">
        <v>163</v>
      </c>
    </row>
    <row r="268" spans="2:65" s="1" customFormat="1" ht="38.25" customHeight="1">
      <c r="B268" s="45"/>
      <c r="C268" s="220" t="s">
        <v>423</v>
      </c>
      <c r="D268" s="220" t="s">
        <v>165</v>
      </c>
      <c r="E268" s="221" t="s">
        <v>1428</v>
      </c>
      <c r="F268" s="222" t="s">
        <v>1429</v>
      </c>
      <c r="G268" s="223" t="s">
        <v>253</v>
      </c>
      <c r="H268" s="224">
        <v>1.675</v>
      </c>
      <c r="I268" s="225"/>
      <c r="J268" s="226">
        <f>ROUND(I268*H268,2)</f>
        <v>0</v>
      </c>
      <c r="K268" s="222" t="s">
        <v>169</v>
      </c>
      <c r="L268" s="71"/>
      <c r="M268" s="227" t="s">
        <v>21</v>
      </c>
      <c r="N268" s="228" t="s">
        <v>48</v>
      </c>
      <c r="O268" s="46"/>
      <c r="P268" s="229">
        <f>O268*H268</f>
        <v>0</v>
      </c>
      <c r="Q268" s="229">
        <v>0</v>
      </c>
      <c r="R268" s="229">
        <f>Q268*H268</f>
        <v>0</v>
      </c>
      <c r="S268" s="229">
        <v>0</v>
      </c>
      <c r="T268" s="230">
        <f>S268*H268</f>
        <v>0</v>
      </c>
      <c r="AR268" s="23" t="s">
        <v>262</v>
      </c>
      <c r="AT268" s="23" t="s">
        <v>165</v>
      </c>
      <c r="AU268" s="23" t="s">
        <v>85</v>
      </c>
      <c r="AY268" s="23" t="s">
        <v>163</v>
      </c>
      <c r="BE268" s="231">
        <f>IF(N268="základní",J268,0)</f>
        <v>0</v>
      </c>
      <c r="BF268" s="231">
        <f>IF(N268="snížená",J268,0)</f>
        <v>0</v>
      </c>
      <c r="BG268" s="231">
        <f>IF(N268="zákl. přenesená",J268,0)</f>
        <v>0</v>
      </c>
      <c r="BH268" s="231">
        <f>IF(N268="sníž. přenesená",J268,0)</f>
        <v>0</v>
      </c>
      <c r="BI268" s="231">
        <f>IF(N268="nulová",J268,0)</f>
        <v>0</v>
      </c>
      <c r="BJ268" s="23" t="s">
        <v>170</v>
      </c>
      <c r="BK268" s="231">
        <f>ROUND(I268*H268,2)</f>
        <v>0</v>
      </c>
      <c r="BL268" s="23" t="s">
        <v>262</v>
      </c>
      <c r="BM268" s="23" t="s">
        <v>1430</v>
      </c>
    </row>
    <row r="269" spans="2:47" s="1" customFormat="1" ht="13.5">
      <c r="B269" s="45"/>
      <c r="C269" s="73"/>
      <c r="D269" s="232" t="s">
        <v>172</v>
      </c>
      <c r="E269" s="73"/>
      <c r="F269" s="233" t="s">
        <v>722</v>
      </c>
      <c r="G269" s="73"/>
      <c r="H269" s="73"/>
      <c r="I269" s="190"/>
      <c r="J269" s="73"/>
      <c r="K269" s="73"/>
      <c r="L269" s="71"/>
      <c r="M269" s="234"/>
      <c r="N269" s="46"/>
      <c r="O269" s="46"/>
      <c r="P269" s="46"/>
      <c r="Q269" s="46"/>
      <c r="R269" s="46"/>
      <c r="S269" s="46"/>
      <c r="T269" s="94"/>
      <c r="AT269" s="23" t="s">
        <v>172</v>
      </c>
      <c r="AU269" s="23" t="s">
        <v>85</v>
      </c>
    </row>
    <row r="270" spans="2:65" s="1" customFormat="1" ht="38.25" customHeight="1">
      <c r="B270" s="45"/>
      <c r="C270" s="220" t="s">
        <v>428</v>
      </c>
      <c r="D270" s="220" t="s">
        <v>165</v>
      </c>
      <c r="E270" s="221" t="s">
        <v>724</v>
      </c>
      <c r="F270" s="222" t="s">
        <v>725</v>
      </c>
      <c r="G270" s="223" t="s">
        <v>253</v>
      </c>
      <c r="H270" s="224">
        <v>1.675</v>
      </c>
      <c r="I270" s="225"/>
      <c r="J270" s="226">
        <f>ROUND(I270*H270,2)</f>
        <v>0</v>
      </c>
      <c r="K270" s="222" t="s">
        <v>169</v>
      </c>
      <c r="L270" s="71"/>
      <c r="M270" s="227" t="s">
        <v>21</v>
      </c>
      <c r="N270" s="228" t="s">
        <v>48</v>
      </c>
      <c r="O270" s="46"/>
      <c r="P270" s="229">
        <f>O270*H270</f>
        <v>0</v>
      </c>
      <c r="Q270" s="229">
        <v>0</v>
      </c>
      <c r="R270" s="229">
        <f>Q270*H270</f>
        <v>0</v>
      </c>
      <c r="S270" s="229">
        <v>0</v>
      </c>
      <c r="T270" s="230">
        <f>S270*H270</f>
        <v>0</v>
      </c>
      <c r="AR270" s="23" t="s">
        <v>262</v>
      </c>
      <c r="AT270" s="23" t="s">
        <v>165</v>
      </c>
      <c r="AU270" s="23" t="s">
        <v>85</v>
      </c>
      <c r="AY270" s="23" t="s">
        <v>163</v>
      </c>
      <c r="BE270" s="231">
        <f>IF(N270="základní",J270,0)</f>
        <v>0</v>
      </c>
      <c r="BF270" s="231">
        <f>IF(N270="snížená",J270,0)</f>
        <v>0</v>
      </c>
      <c r="BG270" s="231">
        <f>IF(N270="zákl. přenesená",J270,0)</f>
        <v>0</v>
      </c>
      <c r="BH270" s="231">
        <f>IF(N270="sníž. přenesená",J270,0)</f>
        <v>0</v>
      </c>
      <c r="BI270" s="231">
        <f>IF(N270="nulová",J270,0)</f>
        <v>0</v>
      </c>
      <c r="BJ270" s="23" t="s">
        <v>170</v>
      </c>
      <c r="BK270" s="231">
        <f>ROUND(I270*H270,2)</f>
        <v>0</v>
      </c>
      <c r="BL270" s="23" t="s">
        <v>262</v>
      </c>
      <c r="BM270" s="23" t="s">
        <v>1431</v>
      </c>
    </row>
    <row r="271" spans="2:47" s="1" customFormat="1" ht="13.5">
      <c r="B271" s="45"/>
      <c r="C271" s="73"/>
      <c r="D271" s="232" t="s">
        <v>172</v>
      </c>
      <c r="E271" s="73"/>
      <c r="F271" s="233" t="s">
        <v>722</v>
      </c>
      <c r="G271" s="73"/>
      <c r="H271" s="73"/>
      <c r="I271" s="190"/>
      <c r="J271" s="73"/>
      <c r="K271" s="73"/>
      <c r="L271" s="71"/>
      <c r="M271" s="234"/>
      <c r="N271" s="46"/>
      <c r="O271" s="46"/>
      <c r="P271" s="46"/>
      <c r="Q271" s="46"/>
      <c r="R271" s="46"/>
      <c r="S271" s="46"/>
      <c r="T271" s="94"/>
      <c r="AT271" s="23" t="s">
        <v>172</v>
      </c>
      <c r="AU271" s="23" t="s">
        <v>85</v>
      </c>
    </row>
    <row r="272" spans="2:63" s="10" customFormat="1" ht="29.85" customHeight="1">
      <c r="B272" s="204"/>
      <c r="C272" s="205"/>
      <c r="D272" s="206" t="s">
        <v>74</v>
      </c>
      <c r="E272" s="218" t="s">
        <v>941</v>
      </c>
      <c r="F272" s="218" t="s">
        <v>942</v>
      </c>
      <c r="G272" s="205"/>
      <c r="H272" s="205"/>
      <c r="I272" s="208"/>
      <c r="J272" s="219">
        <f>BK272</f>
        <v>0</v>
      </c>
      <c r="K272" s="205"/>
      <c r="L272" s="210"/>
      <c r="M272" s="211"/>
      <c r="N272" s="212"/>
      <c r="O272" s="212"/>
      <c r="P272" s="213">
        <f>SUM(P273:P289)</f>
        <v>0</v>
      </c>
      <c r="Q272" s="212"/>
      <c r="R272" s="213">
        <f>SUM(R273:R289)</f>
        <v>0.17424</v>
      </c>
      <c r="S272" s="212"/>
      <c r="T272" s="214">
        <f>SUM(T273:T289)</f>
        <v>0</v>
      </c>
      <c r="AR272" s="215" t="s">
        <v>85</v>
      </c>
      <c r="AT272" s="216" t="s">
        <v>74</v>
      </c>
      <c r="AU272" s="216" t="s">
        <v>83</v>
      </c>
      <c r="AY272" s="215" t="s">
        <v>163</v>
      </c>
      <c r="BK272" s="217">
        <f>SUM(BK273:BK289)</f>
        <v>0</v>
      </c>
    </row>
    <row r="273" spans="2:65" s="1" customFormat="1" ht="25.5" customHeight="1">
      <c r="B273" s="45"/>
      <c r="C273" s="220" t="s">
        <v>433</v>
      </c>
      <c r="D273" s="220" t="s">
        <v>165</v>
      </c>
      <c r="E273" s="221" t="s">
        <v>1432</v>
      </c>
      <c r="F273" s="222" t="s">
        <v>1433</v>
      </c>
      <c r="G273" s="223" t="s">
        <v>756</v>
      </c>
      <c r="H273" s="224">
        <v>7</v>
      </c>
      <c r="I273" s="225"/>
      <c r="J273" s="226">
        <f>ROUND(I273*H273,2)</f>
        <v>0</v>
      </c>
      <c r="K273" s="222" t="s">
        <v>169</v>
      </c>
      <c r="L273" s="71"/>
      <c r="M273" s="227" t="s">
        <v>21</v>
      </c>
      <c r="N273" s="228" t="s">
        <v>48</v>
      </c>
      <c r="O273" s="46"/>
      <c r="P273" s="229">
        <f>O273*H273</f>
        <v>0</v>
      </c>
      <c r="Q273" s="229">
        <v>0</v>
      </c>
      <c r="R273" s="229">
        <f>Q273*H273</f>
        <v>0</v>
      </c>
      <c r="S273" s="229">
        <v>0</v>
      </c>
      <c r="T273" s="230">
        <f>S273*H273</f>
        <v>0</v>
      </c>
      <c r="AR273" s="23" t="s">
        <v>262</v>
      </c>
      <c r="AT273" s="23" t="s">
        <v>165</v>
      </c>
      <c r="AU273" s="23" t="s">
        <v>85</v>
      </c>
      <c r="AY273" s="23" t="s">
        <v>163</v>
      </c>
      <c r="BE273" s="231">
        <f>IF(N273="základní",J273,0)</f>
        <v>0</v>
      </c>
      <c r="BF273" s="231">
        <f>IF(N273="snížená",J273,0)</f>
        <v>0</v>
      </c>
      <c r="BG273" s="231">
        <f>IF(N273="zákl. přenesená",J273,0)</f>
        <v>0</v>
      </c>
      <c r="BH273" s="231">
        <f>IF(N273="sníž. přenesená",J273,0)</f>
        <v>0</v>
      </c>
      <c r="BI273" s="231">
        <f>IF(N273="nulová",J273,0)</f>
        <v>0</v>
      </c>
      <c r="BJ273" s="23" t="s">
        <v>170</v>
      </c>
      <c r="BK273" s="231">
        <f>ROUND(I273*H273,2)</f>
        <v>0</v>
      </c>
      <c r="BL273" s="23" t="s">
        <v>262</v>
      </c>
      <c r="BM273" s="23" t="s">
        <v>1434</v>
      </c>
    </row>
    <row r="274" spans="2:47" s="1" customFormat="1" ht="13.5">
      <c r="B274" s="45"/>
      <c r="C274" s="73"/>
      <c r="D274" s="232" t="s">
        <v>172</v>
      </c>
      <c r="E274" s="73"/>
      <c r="F274" s="233" t="s">
        <v>1005</v>
      </c>
      <c r="G274" s="73"/>
      <c r="H274" s="73"/>
      <c r="I274" s="190"/>
      <c r="J274" s="73"/>
      <c r="K274" s="73"/>
      <c r="L274" s="71"/>
      <c r="M274" s="234"/>
      <c r="N274" s="46"/>
      <c r="O274" s="46"/>
      <c r="P274" s="46"/>
      <c r="Q274" s="46"/>
      <c r="R274" s="46"/>
      <c r="S274" s="46"/>
      <c r="T274" s="94"/>
      <c r="AT274" s="23" t="s">
        <v>172</v>
      </c>
      <c r="AU274" s="23" t="s">
        <v>85</v>
      </c>
    </row>
    <row r="275" spans="2:65" s="1" customFormat="1" ht="25.5" customHeight="1">
      <c r="B275" s="45"/>
      <c r="C275" s="257" t="s">
        <v>439</v>
      </c>
      <c r="D275" s="257" t="s">
        <v>221</v>
      </c>
      <c r="E275" s="258" t="s">
        <v>1435</v>
      </c>
      <c r="F275" s="259" t="s">
        <v>1436</v>
      </c>
      <c r="G275" s="260" t="s">
        <v>756</v>
      </c>
      <c r="H275" s="261">
        <v>7</v>
      </c>
      <c r="I275" s="262"/>
      <c r="J275" s="263">
        <f>ROUND(I275*H275,2)</f>
        <v>0</v>
      </c>
      <c r="K275" s="259" t="s">
        <v>21</v>
      </c>
      <c r="L275" s="264"/>
      <c r="M275" s="265" t="s">
        <v>21</v>
      </c>
      <c r="N275" s="266" t="s">
        <v>48</v>
      </c>
      <c r="O275" s="46"/>
      <c r="P275" s="229">
        <f>O275*H275</f>
        <v>0</v>
      </c>
      <c r="Q275" s="229">
        <v>0.0165</v>
      </c>
      <c r="R275" s="229">
        <f>Q275*H275</f>
        <v>0.1155</v>
      </c>
      <c r="S275" s="229">
        <v>0</v>
      </c>
      <c r="T275" s="230">
        <f>S275*H275</f>
        <v>0</v>
      </c>
      <c r="AR275" s="23" t="s">
        <v>359</v>
      </c>
      <c r="AT275" s="23" t="s">
        <v>221</v>
      </c>
      <c r="AU275" s="23" t="s">
        <v>85</v>
      </c>
      <c r="AY275" s="23" t="s">
        <v>163</v>
      </c>
      <c r="BE275" s="231">
        <f>IF(N275="základní",J275,0)</f>
        <v>0</v>
      </c>
      <c r="BF275" s="231">
        <f>IF(N275="snížená",J275,0)</f>
        <v>0</v>
      </c>
      <c r="BG275" s="231">
        <f>IF(N275="zákl. přenesená",J275,0)</f>
        <v>0</v>
      </c>
      <c r="BH275" s="231">
        <f>IF(N275="sníž. přenesená",J275,0)</f>
        <v>0</v>
      </c>
      <c r="BI275" s="231">
        <f>IF(N275="nulová",J275,0)</f>
        <v>0</v>
      </c>
      <c r="BJ275" s="23" t="s">
        <v>170</v>
      </c>
      <c r="BK275" s="231">
        <f>ROUND(I275*H275,2)</f>
        <v>0</v>
      </c>
      <c r="BL275" s="23" t="s">
        <v>262</v>
      </c>
      <c r="BM275" s="23" t="s">
        <v>1437</v>
      </c>
    </row>
    <row r="276" spans="2:65" s="1" customFormat="1" ht="25.5" customHeight="1">
      <c r="B276" s="45"/>
      <c r="C276" s="220" t="s">
        <v>446</v>
      </c>
      <c r="D276" s="220" t="s">
        <v>165</v>
      </c>
      <c r="E276" s="221" t="s">
        <v>1438</v>
      </c>
      <c r="F276" s="222" t="s">
        <v>1439</v>
      </c>
      <c r="G276" s="223" t="s">
        <v>756</v>
      </c>
      <c r="H276" s="224">
        <v>1</v>
      </c>
      <c r="I276" s="225"/>
      <c r="J276" s="226">
        <f>ROUND(I276*H276,2)</f>
        <v>0</v>
      </c>
      <c r="K276" s="222" t="s">
        <v>169</v>
      </c>
      <c r="L276" s="71"/>
      <c r="M276" s="227" t="s">
        <v>21</v>
      </c>
      <c r="N276" s="228" t="s">
        <v>48</v>
      </c>
      <c r="O276" s="46"/>
      <c r="P276" s="229">
        <f>O276*H276</f>
        <v>0</v>
      </c>
      <c r="Q276" s="229">
        <v>0</v>
      </c>
      <c r="R276" s="229">
        <f>Q276*H276</f>
        <v>0</v>
      </c>
      <c r="S276" s="229">
        <v>0</v>
      </c>
      <c r="T276" s="230">
        <f>S276*H276</f>
        <v>0</v>
      </c>
      <c r="AR276" s="23" t="s">
        <v>262</v>
      </c>
      <c r="AT276" s="23" t="s">
        <v>165</v>
      </c>
      <c r="AU276" s="23" t="s">
        <v>85</v>
      </c>
      <c r="AY276" s="23" t="s">
        <v>163</v>
      </c>
      <c r="BE276" s="231">
        <f>IF(N276="základní",J276,0)</f>
        <v>0</v>
      </c>
      <c r="BF276" s="231">
        <f>IF(N276="snížená",J276,0)</f>
        <v>0</v>
      </c>
      <c r="BG276" s="231">
        <f>IF(N276="zákl. přenesená",J276,0)</f>
        <v>0</v>
      </c>
      <c r="BH276" s="231">
        <f>IF(N276="sníž. přenesená",J276,0)</f>
        <v>0</v>
      </c>
      <c r="BI276" s="231">
        <f>IF(N276="nulová",J276,0)</f>
        <v>0</v>
      </c>
      <c r="BJ276" s="23" t="s">
        <v>170</v>
      </c>
      <c r="BK276" s="231">
        <f>ROUND(I276*H276,2)</f>
        <v>0</v>
      </c>
      <c r="BL276" s="23" t="s">
        <v>262</v>
      </c>
      <c r="BM276" s="23" t="s">
        <v>1440</v>
      </c>
    </row>
    <row r="277" spans="2:47" s="1" customFormat="1" ht="13.5">
      <c r="B277" s="45"/>
      <c r="C277" s="73"/>
      <c r="D277" s="232" t="s">
        <v>172</v>
      </c>
      <c r="E277" s="73"/>
      <c r="F277" s="233" t="s">
        <v>1005</v>
      </c>
      <c r="G277" s="73"/>
      <c r="H277" s="73"/>
      <c r="I277" s="190"/>
      <c r="J277" s="73"/>
      <c r="K277" s="73"/>
      <c r="L277" s="71"/>
      <c r="M277" s="234"/>
      <c r="N277" s="46"/>
      <c r="O277" s="46"/>
      <c r="P277" s="46"/>
      <c r="Q277" s="46"/>
      <c r="R277" s="46"/>
      <c r="S277" s="46"/>
      <c r="T277" s="94"/>
      <c r="AT277" s="23" t="s">
        <v>172</v>
      </c>
      <c r="AU277" s="23" t="s">
        <v>85</v>
      </c>
    </row>
    <row r="278" spans="2:65" s="1" customFormat="1" ht="25.5" customHeight="1">
      <c r="B278" s="45"/>
      <c r="C278" s="257" t="s">
        <v>452</v>
      </c>
      <c r="D278" s="257" t="s">
        <v>221</v>
      </c>
      <c r="E278" s="258" t="s">
        <v>1441</v>
      </c>
      <c r="F278" s="259" t="s">
        <v>1442</v>
      </c>
      <c r="G278" s="260" t="s">
        <v>756</v>
      </c>
      <c r="H278" s="261">
        <v>1</v>
      </c>
      <c r="I278" s="262"/>
      <c r="J278" s="263">
        <f>ROUND(I278*H278,2)</f>
        <v>0</v>
      </c>
      <c r="K278" s="259" t="s">
        <v>21</v>
      </c>
      <c r="L278" s="264"/>
      <c r="M278" s="265" t="s">
        <v>21</v>
      </c>
      <c r="N278" s="266" t="s">
        <v>48</v>
      </c>
      <c r="O278" s="46"/>
      <c r="P278" s="229">
        <f>O278*H278</f>
        <v>0</v>
      </c>
      <c r="Q278" s="229">
        <v>0.0165</v>
      </c>
      <c r="R278" s="229">
        <f>Q278*H278</f>
        <v>0.0165</v>
      </c>
      <c r="S278" s="229">
        <v>0</v>
      </c>
      <c r="T278" s="230">
        <f>S278*H278</f>
        <v>0</v>
      </c>
      <c r="AR278" s="23" t="s">
        <v>359</v>
      </c>
      <c r="AT278" s="23" t="s">
        <v>221</v>
      </c>
      <c r="AU278" s="23" t="s">
        <v>85</v>
      </c>
      <c r="AY278" s="23" t="s">
        <v>163</v>
      </c>
      <c r="BE278" s="231">
        <f>IF(N278="základní",J278,0)</f>
        <v>0</v>
      </c>
      <c r="BF278" s="231">
        <f>IF(N278="snížená",J278,0)</f>
        <v>0</v>
      </c>
      <c r="BG278" s="231">
        <f>IF(N278="zákl. přenesená",J278,0)</f>
        <v>0</v>
      </c>
      <c r="BH278" s="231">
        <f>IF(N278="sníž. přenesená",J278,0)</f>
        <v>0</v>
      </c>
      <c r="BI278" s="231">
        <f>IF(N278="nulová",J278,0)</f>
        <v>0</v>
      </c>
      <c r="BJ278" s="23" t="s">
        <v>170</v>
      </c>
      <c r="BK278" s="231">
        <f>ROUND(I278*H278,2)</f>
        <v>0</v>
      </c>
      <c r="BL278" s="23" t="s">
        <v>262</v>
      </c>
      <c r="BM278" s="23" t="s">
        <v>1443</v>
      </c>
    </row>
    <row r="279" spans="2:65" s="1" customFormat="1" ht="25.5" customHeight="1">
      <c r="B279" s="45"/>
      <c r="C279" s="220" t="s">
        <v>457</v>
      </c>
      <c r="D279" s="220" t="s">
        <v>165</v>
      </c>
      <c r="E279" s="221" t="s">
        <v>1444</v>
      </c>
      <c r="F279" s="222" t="s">
        <v>1445</v>
      </c>
      <c r="G279" s="223" t="s">
        <v>756</v>
      </c>
      <c r="H279" s="224">
        <v>3</v>
      </c>
      <c r="I279" s="225"/>
      <c r="J279" s="226">
        <f>ROUND(I279*H279,2)</f>
        <v>0</v>
      </c>
      <c r="K279" s="222" t="s">
        <v>169</v>
      </c>
      <c r="L279" s="71"/>
      <c r="M279" s="227" t="s">
        <v>21</v>
      </c>
      <c r="N279" s="228" t="s">
        <v>48</v>
      </c>
      <c r="O279" s="46"/>
      <c r="P279" s="229">
        <f>O279*H279</f>
        <v>0</v>
      </c>
      <c r="Q279" s="229">
        <v>0</v>
      </c>
      <c r="R279" s="229">
        <f>Q279*H279</f>
        <v>0</v>
      </c>
      <c r="S279" s="229">
        <v>0</v>
      </c>
      <c r="T279" s="230">
        <f>S279*H279</f>
        <v>0</v>
      </c>
      <c r="AR279" s="23" t="s">
        <v>262</v>
      </c>
      <c r="AT279" s="23" t="s">
        <v>165</v>
      </c>
      <c r="AU279" s="23" t="s">
        <v>85</v>
      </c>
      <c r="AY279" s="23" t="s">
        <v>163</v>
      </c>
      <c r="BE279" s="231">
        <f>IF(N279="základní",J279,0)</f>
        <v>0</v>
      </c>
      <c r="BF279" s="231">
        <f>IF(N279="snížená",J279,0)</f>
        <v>0</v>
      </c>
      <c r="BG279" s="231">
        <f>IF(N279="zákl. přenesená",J279,0)</f>
        <v>0</v>
      </c>
      <c r="BH279" s="231">
        <f>IF(N279="sníž. přenesená",J279,0)</f>
        <v>0</v>
      </c>
      <c r="BI279" s="231">
        <f>IF(N279="nulová",J279,0)</f>
        <v>0</v>
      </c>
      <c r="BJ279" s="23" t="s">
        <v>170</v>
      </c>
      <c r="BK279" s="231">
        <f>ROUND(I279*H279,2)</f>
        <v>0</v>
      </c>
      <c r="BL279" s="23" t="s">
        <v>262</v>
      </c>
      <c r="BM279" s="23" t="s">
        <v>1446</v>
      </c>
    </row>
    <row r="280" spans="2:47" s="1" customFormat="1" ht="13.5">
      <c r="B280" s="45"/>
      <c r="C280" s="73"/>
      <c r="D280" s="232" t="s">
        <v>172</v>
      </c>
      <c r="E280" s="73"/>
      <c r="F280" s="233" t="s">
        <v>1447</v>
      </c>
      <c r="G280" s="73"/>
      <c r="H280" s="73"/>
      <c r="I280" s="190"/>
      <c r="J280" s="73"/>
      <c r="K280" s="73"/>
      <c r="L280" s="71"/>
      <c r="M280" s="234"/>
      <c r="N280" s="46"/>
      <c r="O280" s="46"/>
      <c r="P280" s="46"/>
      <c r="Q280" s="46"/>
      <c r="R280" s="46"/>
      <c r="S280" s="46"/>
      <c r="T280" s="94"/>
      <c r="AT280" s="23" t="s">
        <v>172</v>
      </c>
      <c r="AU280" s="23" t="s">
        <v>85</v>
      </c>
    </row>
    <row r="281" spans="2:65" s="1" customFormat="1" ht="16.5" customHeight="1">
      <c r="B281" s="45"/>
      <c r="C281" s="257" t="s">
        <v>462</v>
      </c>
      <c r="D281" s="257" t="s">
        <v>221</v>
      </c>
      <c r="E281" s="258" t="s">
        <v>1448</v>
      </c>
      <c r="F281" s="259" t="s">
        <v>1449</v>
      </c>
      <c r="G281" s="260" t="s">
        <v>183</v>
      </c>
      <c r="H281" s="261">
        <v>1.8</v>
      </c>
      <c r="I281" s="262"/>
      <c r="J281" s="263">
        <f>ROUND(I281*H281,2)</f>
        <v>0</v>
      </c>
      <c r="K281" s="259" t="s">
        <v>169</v>
      </c>
      <c r="L281" s="264"/>
      <c r="M281" s="265" t="s">
        <v>21</v>
      </c>
      <c r="N281" s="266" t="s">
        <v>48</v>
      </c>
      <c r="O281" s="46"/>
      <c r="P281" s="229">
        <f>O281*H281</f>
        <v>0</v>
      </c>
      <c r="Q281" s="229">
        <v>0.0018</v>
      </c>
      <c r="R281" s="229">
        <f>Q281*H281</f>
        <v>0.00324</v>
      </c>
      <c r="S281" s="229">
        <v>0</v>
      </c>
      <c r="T281" s="230">
        <f>S281*H281</f>
        <v>0</v>
      </c>
      <c r="AR281" s="23" t="s">
        <v>359</v>
      </c>
      <c r="AT281" s="23" t="s">
        <v>221</v>
      </c>
      <c r="AU281" s="23" t="s">
        <v>85</v>
      </c>
      <c r="AY281" s="23" t="s">
        <v>163</v>
      </c>
      <c r="BE281" s="231">
        <f>IF(N281="základní",J281,0)</f>
        <v>0</v>
      </c>
      <c r="BF281" s="231">
        <f>IF(N281="snížená",J281,0)</f>
        <v>0</v>
      </c>
      <c r="BG281" s="231">
        <f>IF(N281="zákl. přenesená",J281,0)</f>
        <v>0</v>
      </c>
      <c r="BH281" s="231">
        <f>IF(N281="sníž. přenesená",J281,0)</f>
        <v>0</v>
      </c>
      <c r="BI281" s="231">
        <f>IF(N281="nulová",J281,0)</f>
        <v>0</v>
      </c>
      <c r="BJ281" s="23" t="s">
        <v>170</v>
      </c>
      <c r="BK281" s="231">
        <f>ROUND(I281*H281,2)</f>
        <v>0</v>
      </c>
      <c r="BL281" s="23" t="s">
        <v>262</v>
      </c>
      <c r="BM281" s="23" t="s">
        <v>1450</v>
      </c>
    </row>
    <row r="282" spans="2:65" s="1" customFormat="1" ht="16.5" customHeight="1">
      <c r="B282" s="45"/>
      <c r="C282" s="257" t="s">
        <v>468</v>
      </c>
      <c r="D282" s="257" t="s">
        <v>221</v>
      </c>
      <c r="E282" s="258" t="s">
        <v>1451</v>
      </c>
      <c r="F282" s="259" t="s">
        <v>1452</v>
      </c>
      <c r="G282" s="260" t="s">
        <v>1035</v>
      </c>
      <c r="H282" s="261">
        <v>15</v>
      </c>
      <c r="I282" s="262"/>
      <c r="J282" s="263">
        <f>ROUND(I282*H282,2)</f>
        <v>0</v>
      </c>
      <c r="K282" s="259" t="s">
        <v>169</v>
      </c>
      <c r="L282" s="264"/>
      <c r="M282" s="265" t="s">
        <v>21</v>
      </c>
      <c r="N282" s="266" t="s">
        <v>48</v>
      </c>
      <c r="O282" s="46"/>
      <c r="P282" s="229">
        <f>O282*H282</f>
        <v>0</v>
      </c>
      <c r="Q282" s="229">
        <v>0.0002</v>
      </c>
      <c r="R282" s="229">
        <f>Q282*H282</f>
        <v>0.003</v>
      </c>
      <c r="S282" s="229">
        <v>0</v>
      </c>
      <c r="T282" s="230">
        <f>S282*H282</f>
        <v>0</v>
      </c>
      <c r="AR282" s="23" t="s">
        <v>359</v>
      </c>
      <c r="AT282" s="23" t="s">
        <v>221</v>
      </c>
      <c r="AU282" s="23" t="s">
        <v>85</v>
      </c>
      <c r="AY282" s="23" t="s">
        <v>163</v>
      </c>
      <c r="BE282" s="231">
        <f>IF(N282="základní",J282,0)</f>
        <v>0</v>
      </c>
      <c r="BF282" s="231">
        <f>IF(N282="snížená",J282,0)</f>
        <v>0</v>
      </c>
      <c r="BG282" s="231">
        <f>IF(N282="zákl. přenesená",J282,0)</f>
        <v>0</v>
      </c>
      <c r="BH282" s="231">
        <f>IF(N282="sníž. přenesená",J282,0)</f>
        <v>0</v>
      </c>
      <c r="BI282" s="231">
        <f>IF(N282="nulová",J282,0)</f>
        <v>0</v>
      </c>
      <c r="BJ282" s="23" t="s">
        <v>170</v>
      </c>
      <c r="BK282" s="231">
        <f>ROUND(I282*H282,2)</f>
        <v>0</v>
      </c>
      <c r="BL282" s="23" t="s">
        <v>262</v>
      </c>
      <c r="BM282" s="23" t="s">
        <v>1453</v>
      </c>
    </row>
    <row r="283" spans="2:65" s="1" customFormat="1" ht="25.5" customHeight="1">
      <c r="B283" s="45"/>
      <c r="C283" s="220" t="s">
        <v>474</v>
      </c>
      <c r="D283" s="220" t="s">
        <v>165</v>
      </c>
      <c r="E283" s="221" t="s">
        <v>1454</v>
      </c>
      <c r="F283" s="222" t="s">
        <v>1455</v>
      </c>
      <c r="G283" s="223" t="s">
        <v>756</v>
      </c>
      <c r="H283" s="224">
        <v>12</v>
      </c>
      <c r="I283" s="225"/>
      <c r="J283" s="226">
        <f>ROUND(I283*H283,2)</f>
        <v>0</v>
      </c>
      <c r="K283" s="222" t="s">
        <v>169</v>
      </c>
      <c r="L283" s="71"/>
      <c r="M283" s="227" t="s">
        <v>21</v>
      </c>
      <c r="N283" s="228" t="s">
        <v>48</v>
      </c>
      <c r="O283" s="46"/>
      <c r="P283" s="229">
        <f>O283*H283</f>
        <v>0</v>
      </c>
      <c r="Q283" s="229">
        <v>0</v>
      </c>
      <c r="R283" s="229">
        <f>Q283*H283</f>
        <v>0</v>
      </c>
      <c r="S283" s="229">
        <v>0</v>
      </c>
      <c r="T283" s="230">
        <f>S283*H283</f>
        <v>0</v>
      </c>
      <c r="AR283" s="23" t="s">
        <v>262</v>
      </c>
      <c r="AT283" s="23" t="s">
        <v>165</v>
      </c>
      <c r="AU283" s="23" t="s">
        <v>85</v>
      </c>
      <c r="AY283" s="23" t="s">
        <v>163</v>
      </c>
      <c r="BE283" s="231">
        <f>IF(N283="základní",J283,0)</f>
        <v>0</v>
      </c>
      <c r="BF283" s="231">
        <f>IF(N283="snížená",J283,0)</f>
        <v>0</v>
      </c>
      <c r="BG283" s="231">
        <f>IF(N283="zákl. přenesená",J283,0)</f>
        <v>0</v>
      </c>
      <c r="BH283" s="231">
        <f>IF(N283="sníž. přenesená",J283,0)</f>
        <v>0</v>
      </c>
      <c r="BI283" s="231">
        <f>IF(N283="nulová",J283,0)</f>
        <v>0</v>
      </c>
      <c r="BJ283" s="23" t="s">
        <v>170</v>
      </c>
      <c r="BK283" s="231">
        <f>ROUND(I283*H283,2)</f>
        <v>0</v>
      </c>
      <c r="BL283" s="23" t="s">
        <v>262</v>
      </c>
      <c r="BM283" s="23" t="s">
        <v>1456</v>
      </c>
    </row>
    <row r="284" spans="2:47" s="1" customFormat="1" ht="13.5">
      <c r="B284" s="45"/>
      <c r="C284" s="73"/>
      <c r="D284" s="232" t="s">
        <v>172</v>
      </c>
      <c r="E284" s="73"/>
      <c r="F284" s="233" t="s">
        <v>1447</v>
      </c>
      <c r="G284" s="73"/>
      <c r="H284" s="73"/>
      <c r="I284" s="190"/>
      <c r="J284" s="73"/>
      <c r="K284" s="73"/>
      <c r="L284" s="71"/>
      <c r="M284" s="234"/>
      <c r="N284" s="46"/>
      <c r="O284" s="46"/>
      <c r="P284" s="46"/>
      <c r="Q284" s="46"/>
      <c r="R284" s="46"/>
      <c r="S284" s="46"/>
      <c r="T284" s="94"/>
      <c r="AT284" s="23" t="s">
        <v>172</v>
      </c>
      <c r="AU284" s="23" t="s">
        <v>85</v>
      </c>
    </row>
    <row r="285" spans="2:65" s="1" customFormat="1" ht="16.5" customHeight="1">
      <c r="B285" s="45"/>
      <c r="C285" s="257" t="s">
        <v>479</v>
      </c>
      <c r="D285" s="257" t="s">
        <v>221</v>
      </c>
      <c r="E285" s="258" t="s">
        <v>1457</v>
      </c>
      <c r="F285" s="259" t="s">
        <v>1458</v>
      </c>
      <c r="G285" s="260" t="s">
        <v>183</v>
      </c>
      <c r="H285" s="261">
        <v>12</v>
      </c>
      <c r="I285" s="262"/>
      <c r="J285" s="263">
        <f>ROUND(I285*H285,2)</f>
        <v>0</v>
      </c>
      <c r="K285" s="259" t="s">
        <v>21</v>
      </c>
      <c r="L285" s="264"/>
      <c r="M285" s="265" t="s">
        <v>21</v>
      </c>
      <c r="N285" s="266" t="s">
        <v>48</v>
      </c>
      <c r="O285" s="46"/>
      <c r="P285" s="229">
        <f>O285*H285</f>
        <v>0</v>
      </c>
      <c r="Q285" s="229">
        <v>0.003</v>
      </c>
      <c r="R285" s="229">
        <f>Q285*H285</f>
        <v>0.036000000000000004</v>
      </c>
      <c r="S285" s="229">
        <v>0</v>
      </c>
      <c r="T285" s="230">
        <f>S285*H285</f>
        <v>0</v>
      </c>
      <c r="AR285" s="23" t="s">
        <v>359</v>
      </c>
      <c r="AT285" s="23" t="s">
        <v>221</v>
      </c>
      <c r="AU285" s="23" t="s">
        <v>85</v>
      </c>
      <c r="AY285" s="23" t="s">
        <v>163</v>
      </c>
      <c r="BE285" s="231">
        <f>IF(N285="základní",J285,0)</f>
        <v>0</v>
      </c>
      <c r="BF285" s="231">
        <f>IF(N285="snížená",J285,0)</f>
        <v>0</v>
      </c>
      <c r="BG285" s="231">
        <f>IF(N285="zákl. přenesená",J285,0)</f>
        <v>0</v>
      </c>
      <c r="BH285" s="231">
        <f>IF(N285="sníž. přenesená",J285,0)</f>
        <v>0</v>
      </c>
      <c r="BI285" s="231">
        <f>IF(N285="nulová",J285,0)</f>
        <v>0</v>
      </c>
      <c r="BJ285" s="23" t="s">
        <v>170</v>
      </c>
      <c r="BK285" s="231">
        <f>ROUND(I285*H285,2)</f>
        <v>0</v>
      </c>
      <c r="BL285" s="23" t="s">
        <v>262</v>
      </c>
      <c r="BM285" s="23" t="s">
        <v>1459</v>
      </c>
    </row>
    <row r="286" spans="2:65" s="1" customFormat="1" ht="38.25" customHeight="1">
      <c r="B286" s="45"/>
      <c r="C286" s="220" t="s">
        <v>484</v>
      </c>
      <c r="D286" s="220" t="s">
        <v>165</v>
      </c>
      <c r="E286" s="221" t="s">
        <v>1460</v>
      </c>
      <c r="F286" s="222" t="s">
        <v>1461</v>
      </c>
      <c r="G286" s="223" t="s">
        <v>253</v>
      </c>
      <c r="H286" s="224">
        <v>0.174</v>
      </c>
      <c r="I286" s="225"/>
      <c r="J286" s="226">
        <f>ROUND(I286*H286,2)</f>
        <v>0</v>
      </c>
      <c r="K286" s="222" t="s">
        <v>169</v>
      </c>
      <c r="L286" s="71"/>
      <c r="M286" s="227" t="s">
        <v>21</v>
      </c>
      <c r="N286" s="228" t="s">
        <v>48</v>
      </c>
      <c r="O286" s="46"/>
      <c r="P286" s="229">
        <f>O286*H286</f>
        <v>0</v>
      </c>
      <c r="Q286" s="229">
        <v>0</v>
      </c>
      <c r="R286" s="229">
        <f>Q286*H286</f>
        <v>0</v>
      </c>
      <c r="S286" s="229">
        <v>0</v>
      </c>
      <c r="T286" s="230">
        <f>S286*H286</f>
        <v>0</v>
      </c>
      <c r="AR286" s="23" t="s">
        <v>262</v>
      </c>
      <c r="AT286" s="23" t="s">
        <v>165</v>
      </c>
      <c r="AU286" s="23" t="s">
        <v>85</v>
      </c>
      <c r="AY286" s="23" t="s">
        <v>163</v>
      </c>
      <c r="BE286" s="231">
        <f>IF(N286="základní",J286,0)</f>
        <v>0</v>
      </c>
      <c r="BF286" s="231">
        <f>IF(N286="snížená",J286,0)</f>
        <v>0</v>
      </c>
      <c r="BG286" s="231">
        <f>IF(N286="zákl. přenesená",J286,0)</f>
        <v>0</v>
      </c>
      <c r="BH286" s="231">
        <f>IF(N286="sníž. přenesená",J286,0)</f>
        <v>0</v>
      </c>
      <c r="BI286" s="231">
        <f>IF(N286="nulová",J286,0)</f>
        <v>0</v>
      </c>
      <c r="BJ286" s="23" t="s">
        <v>170</v>
      </c>
      <c r="BK286" s="231">
        <f>ROUND(I286*H286,2)</f>
        <v>0</v>
      </c>
      <c r="BL286" s="23" t="s">
        <v>262</v>
      </c>
      <c r="BM286" s="23" t="s">
        <v>1462</v>
      </c>
    </row>
    <row r="287" spans="2:47" s="1" customFormat="1" ht="13.5">
      <c r="B287" s="45"/>
      <c r="C287" s="73"/>
      <c r="D287" s="232" t="s">
        <v>172</v>
      </c>
      <c r="E287" s="73"/>
      <c r="F287" s="233" t="s">
        <v>1101</v>
      </c>
      <c r="G287" s="73"/>
      <c r="H287" s="73"/>
      <c r="I287" s="190"/>
      <c r="J287" s="73"/>
      <c r="K287" s="73"/>
      <c r="L287" s="71"/>
      <c r="M287" s="234"/>
      <c r="N287" s="46"/>
      <c r="O287" s="46"/>
      <c r="P287" s="46"/>
      <c r="Q287" s="46"/>
      <c r="R287" s="46"/>
      <c r="S287" s="46"/>
      <c r="T287" s="94"/>
      <c r="AT287" s="23" t="s">
        <v>172</v>
      </c>
      <c r="AU287" s="23" t="s">
        <v>85</v>
      </c>
    </row>
    <row r="288" spans="2:65" s="1" customFormat="1" ht="38.25" customHeight="1">
      <c r="B288" s="45"/>
      <c r="C288" s="220" t="s">
        <v>489</v>
      </c>
      <c r="D288" s="220" t="s">
        <v>165</v>
      </c>
      <c r="E288" s="221" t="s">
        <v>1463</v>
      </c>
      <c r="F288" s="222" t="s">
        <v>1464</v>
      </c>
      <c r="G288" s="223" t="s">
        <v>253</v>
      </c>
      <c r="H288" s="224">
        <v>0.174</v>
      </c>
      <c r="I288" s="225"/>
      <c r="J288" s="226">
        <f>ROUND(I288*H288,2)</f>
        <v>0</v>
      </c>
      <c r="K288" s="222" t="s">
        <v>169</v>
      </c>
      <c r="L288" s="71"/>
      <c r="M288" s="227" t="s">
        <v>21</v>
      </c>
      <c r="N288" s="228" t="s">
        <v>48</v>
      </c>
      <c r="O288" s="46"/>
      <c r="P288" s="229">
        <f>O288*H288</f>
        <v>0</v>
      </c>
      <c r="Q288" s="229">
        <v>0</v>
      </c>
      <c r="R288" s="229">
        <f>Q288*H288</f>
        <v>0</v>
      </c>
      <c r="S288" s="229">
        <v>0</v>
      </c>
      <c r="T288" s="230">
        <f>S288*H288</f>
        <v>0</v>
      </c>
      <c r="AR288" s="23" t="s">
        <v>262</v>
      </c>
      <c r="AT288" s="23" t="s">
        <v>165</v>
      </c>
      <c r="AU288" s="23" t="s">
        <v>85</v>
      </c>
      <c r="AY288" s="23" t="s">
        <v>163</v>
      </c>
      <c r="BE288" s="231">
        <f>IF(N288="základní",J288,0)</f>
        <v>0</v>
      </c>
      <c r="BF288" s="231">
        <f>IF(N288="snížená",J288,0)</f>
        <v>0</v>
      </c>
      <c r="BG288" s="231">
        <f>IF(N288="zákl. přenesená",J288,0)</f>
        <v>0</v>
      </c>
      <c r="BH288" s="231">
        <f>IF(N288="sníž. přenesená",J288,0)</f>
        <v>0</v>
      </c>
      <c r="BI288" s="231">
        <f>IF(N288="nulová",J288,0)</f>
        <v>0</v>
      </c>
      <c r="BJ288" s="23" t="s">
        <v>170</v>
      </c>
      <c r="BK288" s="231">
        <f>ROUND(I288*H288,2)</f>
        <v>0</v>
      </c>
      <c r="BL288" s="23" t="s">
        <v>262</v>
      </c>
      <c r="BM288" s="23" t="s">
        <v>1465</v>
      </c>
    </row>
    <row r="289" spans="2:47" s="1" customFormat="1" ht="13.5">
      <c r="B289" s="45"/>
      <c r="C289" s="73"/>
      <c r="D289" s="232" t="s">
        <v>172</v>
      </c>
      <c r="E289" s="73"/>
      <c r="F289" s="233" t="s">
        <v>1101</v>
      </c>
      <c r="G289" s="73"/>
      <c r="H289" s="73"/>
      <c r="I289" s="190"/>
      <c r="J289" s="73"/>
      <c r="K289" s="73"/>
      <c r="L289" s="71"/>
      <c r="M289" s="234"/>
      <c r="N289" s="46"/>
      <c r="O289" s="46"/>
      <c r="P289" s="46"/>
      <c r="Q289" s="46"/>
      <c r="R289" s="46"/>
      <c r="S289" s="46"/>
      <c r="T289" s="94"/>
      <c r="AT289" s="23" t="s">
        <v>172</v>
      </c>
      <c r="AU289" s="23" t="s">
        <v>85</v>
      </c>
    </row>
    <row r="290" spans="2:63" s="10" customFormat="1" ht="29.85" customHeight="1">
      <c r="B290" s="204"/>
      <c r="C290" s="205"/>
      <c r="D290" s="206" t="s">
        <v>74</v>
      </c>
      <c r="E290" s="218" t="s">
        <v>1102</v>
      </c>
      <c r="F290" s="218" t="s">
        <v>1103</v>
      </c>
      <c r="G290" s="205"/>
      <c r="H290" s="205"/>
      <c r="I290" s="208"/>
      <c r="J290" s="219">
        <f>BK290</f>
        <v>0</v>
      </c>
      <c r="K290" s="205"/>
      <c r="L290" s="210"/>
      <c r="M290" s="211"/>
      <c r="N290" s="212"/>
      <c r="O290" s="212"/>
      <c r="P290" s="213">
        <f>SUM(P291:P295)</f>
        <v>0</v>
      </c>
      <c r="Q290" s="212"/>
      <c r="R290" s="213">
        <f>SUM(R291:R295)</f>
        <v>0.00072</v>
      </c>
      <c r="S290" s="212"/>
      <c r="T290" s="214">
        <f>SUM(T291:T295)</f>
        <v>0</v>
      </c>
      <c r="AR290" s="215" t="s">
        <v>85</v>
      </c>
      <c r="AT290" s="216" t="s">
        <v>74</v>
      </c>
      <c r="AU290" s="216" t="s">
        <v>83</v>
      </c>
      <c r="AY290" s="215" t="s">
        <v>163</v>
      </c>
      <c r="BK290" s="217">
        <f>SUM(BK291:BK295)</f>
        <v>0</v>
      </c>
    </row>
    <row r="291" spans="2:65" s="1" customFormat="1" ht="16.5" customHeight="1">
      <c r="B291" s="45"/>
      <c r="C291" s="220" t="s">
        <v>493</v>
      </c>
      <c r="D291" s="220" t="s">
        <v>165</v>
      </c>
      <c r="E291" s="221" t="s">
        <v>1466</v>
      </c>
      <c r="F291" s="222" t="s">
        <v>1467</v>
      </c>
      <c r="G291" s="223" t="s">
        <v>924</v>
      </c>
      <c r="H291" s="224">
        <v>2</v>
      </c>
      <c r="I291" s="225"/>
      <c r="J291" s="226">
        <f>ROUND(I291*H291,2)</f>
        <v>0</v>
      </c>
      <c r="K291" s="222" t="s">
        <v>21</v>
      </c>
      <c r="L291" s="71"/>
      <c r="M291" s="227" t="s">
        <v>21</v>
      </c>
      <c r="N291" s="228" t="s">
        <v>48</v>
      </c>
      <c r="O291" s="46"/>
      <c r="P291" s="229">
        <f>O291*H291</f>
        <v>0</v>
      </c>
      <c r="Q291" s="229">
        <v>0</v>
      </c>
      <c r="R291" s="229">
        <f>Q291*H291</f>
        <v>0</v>
      </c>
      <c r="S291" s="229">
        <v>0</v>
      </c>
      <c r="T291" s="230">
        <f>S291*H291</f>
        <v>0</v>
      </c>
      <c r="AR291" s="23" t="s">
        <v>262</v>
      </c>
      <c r="AT291" s="23" t="s">
        <v>165</v>
      </c>
      <c r="AU291" s="23" t="s">
        <v>85</v>
      </c>
      <c r="AY291" s="23" t="s">
        <v>163</v>
      </c>
      <c r="BE291" s="231">
        <f>IF(N291="základní",J291,0)</f>
        <v>0</v>
      </c>
      <c r="BF291" s="231">
        <f>IF(N291="snížená",J291,0)</f>
        <v>0</v>
      </c>
      <c r="BG291" s="231">
        <f>IF(N291="zákl. přenesená",J291,0)</f>
        <v>0</v>
      </c>
      <c r="BH291" s="231">
        <f>IF(N291="sníž. přenesená",J291,0)</f>
        <v>0</v>
      </c>
      <c r="BI291" s="231">
        <f>IF(N291="nulová",J291,0)</f>
        <v>0</v>
      </c>
      <c r="BJ291" s="23" t="s">
        <v>170</v>
      </c>
      <c r="BK291" s="231">
        <f>ROUND(I291*H291,2)</f>
        <v>0</v>
      </c>
      <c r="BL291" s="23" t="s">
        <v>262</v>
      </c>
      <c r="BM291" s="23" t="s">
        <v>1468</v>
      </c>
    </row>
    <row r="292" spans="2:47" s="1" customFormat="1" ht="13.5">
      <c r="B292" s="45"/>
      <c r="C292" s="73"/>
      <c r="D292" s="232" t="s">
        <v>172</v>
      </c>
      <c r="E292" s="73"/>
      <c r="F292" s="233" t="s">
        <v>1469</v>
      </c>
      <c r="G292" s="73"/>
      <c r="H292" s="73"/>
      <c r="I292" s="190"/>
      <c r="J292" s="73"/>
      <c r="K292" s="73"/>
      <c r="L292" s="71"/>
      <c r="M292" s="234"/>
      <c r="N292" s="46"/>
      <c r="O292" s="46"/>
      <c r="P292" s="46"/>
      <c r="Q292" s="46"/>
      <c r="R292" s="46"/>
      <c r="S292" s="46"/>
      <c r="T292" s="94"/>
      <c r="AT292" s="23" t="s">
        <v>172</v>
      </c>
      <c r="AU292" s="23" t="s">
        <v>85</v>
      </c>
    </row>
    <row r="293" spans="2:65" s="1" customFormat="1" ht="25.5" customHeight="1">
      <c r="B293" s="45"/>
      <c r="C293" s="220" t="s">
        <v>497</v>
      </c>
      <c r="D293" s="220" t="s">
        <v>165</v>
      </c>
      <c r="E293" s="221" t="s">
        <v>1470</v>
      </c>
      <c r="F293" s="222" t="s">
        <v>1471</v>
      </c>
      <c r="G293" s="223" t="s">
        <v>756</v>
      </c>
      <c r="H293" s="224">
        <v>3</v>
      </c>
      <c r="I293" s="225"/>
      <c r="J293" s="226">
        <f>ROUND(I293*H293,2)</f>
        <v>0</v>
      </c>
      <c r="K293" s="222" t="s">
        <v>169</v>
      </c>
      <c r="L293" s="71"/>
      <c r="M293" s="227" t="s">
        <v>21</v>
      </c>
      <c r="N293" s="228" t="s">
        <v>48</v>
      </c>
      <c r="O293" s="46"/>
      <c r="P293" s="229">
        <f>O293*H293</f>
        <v>0</v>
      </c>
      <c r="Q293" s="229">
        <v>0</v>
      </c>
      <c r="R293" s="229">
        <f>Q293*H293</f>
        <v>0</v>
      </c>
      <c r="S293" s="229">
        <v>0</v>
      </c>
      <c r="T293" s="230">
        <f>S293*H293</f>
        <v>0</v>
      </c>
      <c r="AR293" s="23" t="s">
        <v>262</v>
      </c>
      <c r="AT293" s="23" t="s">
        <v>165</v>
      </c>
      <c r="AU293" s="23" t="s">
        <v>85</v>
      </c>
      <c r="AY293" s="23" t="s">
        <v>163</v>
      </c>
      <c r="BE293" s="231">
        <f>IF(N293="základní",J293,0)</f>
        <v>0</v>
      </c>
      <c r="BF293" s="231">
        <f>IF(N293="snížená",J293,0)</f>
        <v>0</v>
      </c>
      <c r="BG293" s="231">
        <f>IF(N293="zákl. přenesená",J293,0)</f>
        <v>0</v>
      </c>
      <c r="BH293" s="231">
        <f>IF(N293="sníž. přenesená",J293,0)</f>
        <v>0</v>
      </c>
      <c r="BI293" s="231">
        <f>IF(N293="nulová",J293,0)</f>
        <v>0</v>
      </c>
      <c r="BJ293" s="23" t="s">
        <v>170</v>
      </c>
      <c r="BK293" s="231">
        <f>ROUND(I293*H293,2)</f>
        <v>0</v>
      </c>
      <c r="BL293" s="23" t="s">
        <v>262</v>
      </c>
      <c r="BM293" s="23" t="s">
        <v>1472</v>
      </c>
    </row>
    <row r="294" spans="2:47" s="1" customFormat="1" ht="13.5">
      <c r="B294" s="45"/>
      <c r="C294" s="73"/>
      <c r="D294" s="232" t="s">
        <v>172</v>
      </c>
      <c r="E294" s="73"/>
      <c r="F294" s="233" t="s">
        <v>1473</v>
      </c>
      <c r="G294" s="73"/>
      <c r="H294" s="73"/>
      <c r="I294" s="190"/>
      <c r="J294" s="73"/>
      <c r="K294" s="73"/>
      <c r="L294" s="71"/>
      <c r="M294" s="234"/>
      <c r="N294" s="46"/>
      <c r="O294" s="46"/>
      <c r="P294" s="46"/>
      <c r="Q294" s="46"/>
      <c r="R294" s="46"/>
      <c r="S294" s="46"/>
      <c r="T294" s="94"/>
      <c r="AT294" s="23" t="s">
        <v>172</v>
      </c>
      <c r="AU294" s="23" t="s">
        <v>85</v>
      </c>
    </row>
    <row r="295" spans="2:65" s="1" customFormat="1" ht="16.5" customHeight="1">
      <c r="B295" s="45"/>
      <c r="C295" s="257" t="s">
        <v>502</v>
      </c>
      <c r="D295" s="257" t="s">
        <v>221</v>
      </c>
      <c r="E295" s="258" t="s">
        <v>1474</v>
      </c>
      <c r="F295" s="259" t="s">
        <v>1475</v>
      </c>
      <c r="G295" s="260" t="s">
        <v>756</v>
      </c>
      <c r="H295" s="261">
        <v>3</v>
      </c>
      <c r="I295" s="262"/>
      <c r="J295" s="263">
        <f>ROUND(I295*H295,2)</f>
        <v>0</v>
      </c>
      <c r="K295" s="259" t="s">
        <v>169</v>
      </c>
      <c r="L295" s="264"/>
      <c r="M295" s="265" t="s">
        <v>21</v>
      </c>
      <c r="N295" s="266" t="s">
        <v>48</v>
      </c>
      <c r="O295" s="46"/>
      <c r="P295" s="229">
        <f>O295*H295</f>
        <v>0</v>
      </c>
      <c r="Q295" s="229">
        <v>0.00024</v>
      </c>
      <c r="R295" s="229">
        <f>Q295*H295</f>
        <v>0.00072</v>
      </c>
      <c r="S295" s="229">
        <v>0</v>
      </c>
      <c r="T295" s="230">
        <f>S295*H295</f>
        <v>0</v>
      </c>
      <c r="AR295" s="23" t="s">
        <v>359</v>
      </c>
      <c r="AT295" s="23" t="s">
        <v>221</v>
      </c>
      <c r="AU295" s="23" t="s">
        <v>85</v>
      </c>
      <c r="AY295" s="23" t="s">
        <v>163</v>
      </c>
      <c r="BE295" s="231">
        <f>IF(N295="základní",J295,0)</f>
        <v>0</v>
      </c>
      <c r="BF295" s="231">
        <f>IF(N295="snížená",J295,0)</f>
        <v>0</v>
      </c>
      <c r="BG295" s="231">
        <f>IF(N295="zákl. přenesená",J295,0)</f>
        <v>0</v>
      </c>
      <c r="BH295" s="231">
        <f>IF(N295="sníž. přenesená",J295,0)</f>
        <v>0</v>
      </c>
      <c r="BI295" s="231">
        <f>IF(N295="nulová",J295,0)</f>
        <v>0</v>
      </c>
      <c r="BJ295" s="23" t="s">
        <v>170</v>
      </c>
      <c r="BK295" s="231">
        <f>ROUND(I295*H295,2)</f>
        <v>0</v>
      </c>
      <c r="BL295" s="23" t="s">
        <v>262</v>
      </c>
      <c r="BM295" s="23" t="s">
        <v>1476</v>
      </c>
    </row>
    <row r="296" spans="2:63" s="10" customFormat="1" ht="29.85" customHeight="1">
      <c r="B296" s="204"/>
      <c r="C296" s="205"/>
      <c r="D296" s="206" t="s">
        <v>74</v>
      </c>
      <c r="E296" s="218" t="s">
        <v>1192</v>
      </c>
      <c r="F296" s="218" t="s">
        <v>1193</v>
      </c>
      <c r="G296" s="205"/>
      <c r="H296" s="205"/>
      <c r="I296" s="208"/>
      <c r="J296" s="219">
        <f>BK296</f>
        <v>0</v>
      </c>
      <c r="K296" s="205"/>
      <c r="L296" s="210"/>
      <c r="M296" s="211"/>
      <c r="N296" s="212"/>
      <c r="O296" s="212"/>
      <c r="P296" s="213">
        <f>SUM(P297:P316)</f>
        <v>0</v>
      </c>
      <c r="Q296" s="212"/>
      <c r="R296" s="213">
        <f>SUM(R297:R316)</f>
        <v>0.632837</v>
      </c>
      <c r="S296" s="212"/>
      <c r="T296" s="214">
        <f>SUM(T297:T316)</f>
        <v>0</v>
      </c>
      <c r="AR296" s="215" t="s">
        <v>85</v>
      </c>
      <c r="AT296" s="216" t="s">
        <v>74</v>
      </c>
      <c r="AU296" s="216" t="s">
        <v>83</v>
      </c>
      <c r="AY296" s="215" t="s">
        <v>163</v>
      </c>
      <c r="BK296" s="217">
        <f>SUM(BK297:BK316)</f>
        <v>0</v>
      </c>
    </row>
    <row r="297" spans="2:65" s="1" customFormat="1" ht="25.5" customHeight="1">
      <c r="B297" s="45"/>
      <c r="C297" s="220" t="s">
        <v>507</v>
      </c>
      <c r="D297" s="220" t="s">
        <v>165</v>
      </c>
      <c r="E297" s="221" t="s">
        <v>1477</v>
      </c>
      <c r="F297" s="222" t="s">
        <v>1478</v>
      </c>
      <c r="G297" s="223" t="s">
        <v>183</v>
      </c>
      <c r="H297" s="224">
        <v>20.8</v>
      </c>
      <c r="I297" s="225"/>
      <c r="J297" s="226">
        <f>ROUND(I297*H297,2)</f>
        <v>0</v>
      </c>
      <c r="K297" s="222" t="s">
        <v>169</v>
      </c>
      <c r="L297" s="71"/>
      <c r="M297" s="227" t="s">
        <v>21</v>
      </c>
      <c r="N297" s="228" t="s">
        <v>48</v>
      </c>
      <c r="O297" s="46"/>
      <c r="P297" s="229">
        <f>O297*H297</f>
        <v>0</v>
      </c>
      <c r="Q297" s="229">
        <v>0.00046</v>
      </c>
      <c r="R297" s="229">
        <f>Q297*H297</f>
        <v>0.009568</v>
      </c>
      <c r="S297" s="229">
        <v>0</v>
      </c>
      <c r="T297" s="230">
        <f>S297*H297</f>
        <v>0</v>
      </c>
      <c r="AR297" s="23" t="s">
        <v>262</v>
      </c>
      <c r="AT297" s="23" t="s">
        <v>165</v>
      </c>
      <c r="AU297" s="23" t="s">
        <v>85</v>
      </c>
      <c r="AY297" s="23" t="s">
        <v>163</v>
      </c>
      <c r="BE297" s="231">
        <f>IF(N297="základní",J297,0)</f>
        <v>0</v>
      </c>
      <c r="BF297" s="231">
        <f>IF(N297="snížená",J297,0)</f>
        <v>0</v>
      </c>
      <c r="BG297" s="231">
        <f>IF(N297="zákl. přenesená",J297,0)</f>
        <v>0</v>
      </c>
      <c r="BH297" s="231">
        <f>IF(N297="sníž. přenesená",J297,0)</f>
        <v>0</v>
      </c>
      <c r="BI297" s="231">
        <f>IF(N297="nulová",J297,0)</f>
        <v>0</v>
      </c>
      <c r="BJ297" s="23" t="s">
        <v>170</v>
      </c>
      <c r="BK297" s="231">
        <f>ROUND(I297*H297,2)</f>
        <v>0</v>
      </c>
      <c r="BL297" s="23" t="s">
        <v>262</v>
      </c>
      <c r="BM297" s="23" t="s">
        <v>1479</v>
      </c>
    </row>
    <row r="298" spans="2:51" s="11" customFormat="1" ht="13.5">
      <c r="B298" s="235"/>
      <c r="C298" s="236"/>
      <c r="D298" s="232" t="s">
        <v>174</v>
      </c>
      <c r="E298" s="237" t="s">
        <v>21</v>
      </c>
      <c r="F298" s="238" t="s">
        <v>1480</v>
      </c>
      <c r="G298" s="236"/>
      <c r="H298" s="239">
        <v>20.8</v>
      </c>
      <c r="I298" s="240"/>
      <c r="J298" s="236"/>
      <c r="K298" s="236"/>
      <c r="L298" s="241"/>
      <c r="M298" s="242"/>
      <c r="N298" s="243"/>
      <c r="O298" s="243"/>
      <c r="P298" s="243"/>
      <c r="Q298" s="243"/>
      <c r="R298" s="243"/>
      <c r="S298" s="243"/>
      <c r="T298" s="244"/>
      <c r="AT298" s="245" t="s">
        <v>174</v>
      </c>
      <c r="AU298" s="245" t="s">
        <v>85</v>
      </c>
      <c r="AV298" s="11" t="s">
        <v>85</v>
      </c>
      <c r="AW298" s="11" t="s">
        <v>38</v>
      </c>
      <c r="AX298" s="11" t="s">
        <v>75</v>
      </c>
      <c r="AY298" s="245" t="s">
        <v>163</v>
      </c>
    </row>
    <row r="299" spans="2:51" s="12" customFormat="1" ht="13.5">
      <c r="B299" s="246"/>
      <c r="C299" s="247"/>
      <c r="D299" s="232" t="s">
        <v>174</v>
      </c>
      <c r="E299" s="248" t="s">
        <v>21</v>
      </c>
      <c r="F299" s="249" t="s">
        <v>194</v>
      </c>
      <c r="G299" s="247"/>
      <c r="H299" s="250">
        <v>20.8</v>
      </c>
      <c r="I299" s="251"/>
      <c r="J299" s="247"/>
      <c r="K299" s="247"/>
      <c r="L299" s="252"/>
      <c r="M299" s="253"/>
      <c r="N299" s="254"/>
      <c r="O299" s="254"/>
      <c r="P299" s="254"/>
      <c r="Q299" s="254"/>
      <c r="R299" s="254"/>
      <c r="S299" s="254"/>
      <c r="T299" s="255"/>
      <c r="AT299" s="256" t="s">
        <v>174</v>
      </c>
      <c r="AU299" s="256" t="s">
        <v>85</v>
      </c>
      <c r="AV299" s="12" t="s">
        <v>170</v>
      </c>
      <c r="AW299" s="12" t="s">
        <v>38</v>
      </c>
      <c r="AX299" s="12" t="s">
        <v>83</v>
      </c>
      <c r="AY299" s="256" t="s">
        <v>163</v>
      </c>
    </row>
    <row r="300" spans="2:65" s="1" customFormat="1" ht="16.5" customHeight="1">
      <c r="B300" s="45"/>
      <c r="C300" s="257" t="s">
        <v>512</v>
      </c>
      <c r="D300" s="257" t="s">
        <v>221</v>
      </c>
      <c r="E300" s="258" t="s">
        <v>1481</v>
      </c>
      <c r="F300" s="259" t="s">
        <v>1482</v>
      </c>
      <c r="G300" s="260" t="s">
        <v>756</v>
      </c>
      <c r="H300" s="261">
        <v>22.88</v>
      </c>
      <c r="I300" s="262"/>
      <c r="J300" s="263">
        <f>ROUND(I300*H300,2)</f>
        <v>0</v>
      </c>
      <c r="K300" s="259" t="s">
        <v>21</v>
      </c>
      <c r="L300" s="264"/>
      <c r="M300" s="265" t="s">
        <v>21</v>
      </c>
      <c r="N300" s="266" t="s">
        <v>48</v>
      </c>
      <c r="O300" s="46"/>
      <c r="P300" s="229">
        <f>O300*H300</f>
        <v>0</v>
      </c>
      <c r="Q300" s="229">
        <v>0.00102</v>
      </c>
      <c r="R300" s="229">
        <f>Q300*H300</f>
        <v>0.0233376</v>
      </c>
      <c r="S300" s="229">
        <v>0</v>
      </c>
      <c r="T300" s="230">
        <f>S300*H300</f>
        <v>0</v>
      </c>
      <c r="AR300" s="23" t="s">
        <v>359</v>
      </c>
      <c r="AT300" s="23" t="s">
        <v>221</v>
      </c>
      <c r="AU300" s="23" t="s">
        <v>85</v>
      </c>
      <c r="AY300" s="23" t="s">
        <v>163</v>
      </c>
      <c r="BE300" s="231">
        <f>IF(N300="základní",J300,0)</f>
        <v>0</v>
      </c>
      <c r="BF300" s="231">
        <f>IF(N300="snížená",J300,0)</f>
        <v>0</v>
      </c>
      <c r="BG300" s="231">
        <f>IF(N300="zákl. přenesená",J300,0)</f>
        <v>0</v>
      </c>
      <c r="BH300" s="231">
        <f>IF(N300="sníž. přenesená",J300,0)</f>
        <v>0</v>
      </c>
      <c r="BI300" s="231">
        <f>IF(N300="nulová",J300,0)</f>
        <v>0</v>
      </c>
      <c r="BJ300" s="23" t="s">
        <v>170</v>
      </c>
      <c r="BK300" s="231">
        <f>ROUND(I300*H300,2)</f>
        <v>0</v>
      </c>
      <c r="BL300" s="23" t="s">
        <v>262</v>
      </c>
      <c r="BM300" s="23" t="s">
        <v>1483</v>
      </c>
    </row>
    <row r="301" spans="2:51" s="11" customFormat="1" ht="13.5">
      <c r="B301" s="235"/>
      <c r="C301" s="236"/>
      <c r="D301" s="232" t="s">
        <v>174</v>
      </c>
      <c r="E301" s="236"/>
      <c r="F301" s="238" t="s">
        <v>1484</v>
      </c>
      <c r="G301" s="236"/>
      <c r="H301" s="239">
        <v>22.88</v>
      </c>
      <c r="I301" s="240"/>
      <c r="J301" s="236"/>
      <c r="K301" s="236"/>
      <c r="L301" s="241"/>
      <c r="M301" s="242"/>
      <c r="N301" s="243"/>
      <c r="O301" s="243"/>
      <c r="P301" s="243"/>
      <c r="Q301" s="243"/>
      <c r="R301" s="243"/>
      <c r="S301" s="243"/>
      <c r="T301" s="244"/>
      <c r="AT301" s="245" t="s">
        <v>174</v>
      </c>
      <c r="AU301" s="245" t="s">
        <v>85</v>
      </c>
      <c r="AV301" s="11" t="s">
        <v>85</v>
      </c>
      <c r="AW301" s="11" t="s">
        <v>6</v>
      </c>
      <c r="AX301" s="11" t="s">
        <v>83</v>
      </c>
      <c r="AY301" s="245" t="s">
        <v>163</v>
      </c>
    </row>
    <row r="302" spans="2:65" s="1" customFormat="1" ht="25.5" customHeight="1">
      <c r="B302" s="45"/>
      <c r="C302" s="220" t="s">
        <v>518</v>
      </c>
      <c r="D302" s="220" t="s">
        <v>165</v>
      </c>
      <c r="E302" s="221" t="s">
        <v>1485</v>
      </c>
      <c r="F302" s="222" t="s">
        <v>1486</v>
      </c>
      <c r="G302" s="223" t="s">
        <v>168</v>
      </c>
      <c r="H302" s="224">
        <v>23.66</v>
      </c>
      <c r="I302" s="225"/>
      <c r="J302" s="226">
        <f>ROUND(I302*H302,2)</f>
        <v>0</v>
      </c>
      <c r="K302" s="222" t="s">
        <v>169</v>
      </c>
      <c r="L302" s="71"/>
      <c r="M302" s="227" t="s">
        <v>21</v>
      </c>
      <c r="N302" s="228" t="s">
        <v>48</v>
      </c>
      <c r="O302" s="46"/>
      <c r="P302" s="229">
        <f>O302*H302</f>
        <v>0</v>
      </c>
      <c r="Q302" s="229">
        <v>0.00392</v>
      </c>
      <c r="R302" s="229">
        <f>Q302*H302</f>
        <v>0.0927472</v>
      </c>
      <c r="S302" s="229">
        <v>0</v>
      </c>
      <c r="T302" s="230">
        <f>S302*H302</f>
        <v>0</v>
      </c>
      <c r="AR302" s="23" t="s">
        <v>262</v>
      </c>
      <c r="AT302" s="23" t="s">
        <v>165</v>
      </c>
      <c r="AU302" s="23" t="s">
        <v>85</v>
      </c>
      <c r="AY302" s="23" t="s">
        <v>163</v>
      </c>
      <c r="BE302" s="231">
        <f>IF(N302="základní",J302,0)</f>
        <v>0</v>
      </c>
      <c r="BF302" s="231">
        <f>IF(N302="snížená",J302,0)</f>
        <v>0</v>
      </c>
      <c r="BG302" s="231">
        <f>IF(N302="zákl. přenesená",J302,0)</f>
        <v>0</v>
      </c>
      <c r="BH302" s="231">
        <f>IF(N302="sníž. přenesená",J302,0)</f>
        <v>0</v>
      </c>
      <c r="BI302" s="231">
        <f>IF(N302="nulová",J302,0)</f>
        <v>0</v>
      </c>
      <c r="BJ302" s="23" t="s">
        <v>170</v>
      </c>
      <c r="BK302" s="231">
        <f>ROUND(I302*H302,2)</f>
        <v>0</v>
      </c>
      <c r="BL302" s="23" t="s">
        <v>262</v>
      </c>
      <c r="BM302" s="23" t="s">
        <v>1487</v>
      </c>
    </row>
    <row r="303" spans="2:51" s="11" customFormat="1" ht="13.5">
      <c r="B303" s="235"/>
      <c r="C303" s="236"/>
      <c r="D303" s="232" t="s">
        <v>174</v>
      </c>
      <c r="E303" s="237" t="s">
        <v>21</v>
      </c>
      <c r="F303" s="238" t="s">
        <v>1260</v>
      </c>
      <c r="G303" s="236"/>
      <c r="H303" s="239">
        <v>23.66</v>
      </c>
      <c r="I303" s="240"/>
      <c r="J303" s="236"/>
      <c r="K303" s="236"/>
      <c r="L303" s="241"/>
      <c r="M303" s="242"/>
      <c r="N303" s="243"/>
      <c r="O303" s="243"/>
      <c r="P303" s="243"/>
      <c r="Q303" s="243"/>
      <c r="R303" s="243"/>
      <c r="S303" s="243"/>
      <c r="T303" s="244"/>
      <c r="AT303" s="245" t="s">
        <v>174</v>
      </c>
      <c r="AU303" s="245" t="s">
        <v>85</v>
      </c>
      <c r="AV303" s="11" t="s">
        <v>85</v>
      </c>
      <c r="AW303" s="11" t="s">
        <v>38</v>
      </c>
      <c r="AX303" s="11" t="s">
        <v>75</v>
      </c>
      <c r="AY303" s="245" t="s">
        <v>163</v>
      </c>
    </row>
    <row r="304" spans="2:51" s="12" customFormat="1" ht="13.5">
      <c r="B304" s="246"/>
      <c r="C304" s="247"/>
      <c r="D304" s="232" t="s">
        <v>174</v>
      </c>
      <c r="E304" s="248" t="s">
        <v>21</v>
      </c>
      <c r="F304" s="249" t="s">
        <v>194</v>
      </c>
      <c r="G304" s="247"/>
      <c r="H304" s="250">
        <v>23.66</v>
      </c>
      <c r="I304" s="251"/>
      <c r="J304" s="247"/>
      <c r="K304" s="247"/>
      <c r="L304" s="252"/>
      <c r="M304" s="253"/>
      <c r="N304" s="254"/>
      <c r="O304" s="254"/>
      <c r="P304" s="254"/>
      <c r="Q304" s="254"/>
      <c r="R304" s="254"/>
      <c r="S304" s="254"/>
      <c r="T304" s="255"/>
      <c r="AT304" s="256" t="s">
        <v>174</v>
      </c>
      <c r="AU304" s="256" t="s">
        <v>85</v>
      </c>
      <c r="AV304" s="12" t="s">
        <v>170</v>
      </c>
      <c r="AW304" s="12" t="s">
        <v>38</v>
      </c>
      <c r="AX304" s="12" t="s">
        <v>83</v>
      </c>
      <c r="AY304" s="256" t="s">
        <v>163</v>
      </c>
    </row>
    <row r="305" spans="2:65" s="1" customFormat="1" ht="16.5" customHeight="1">
      <c r="B305" s="45"/>
      <c r="C305" s="257" t="s">
        <v>522</v>
      </c>
      <c r="D305" s="257" t="s">
        <v>221</v>
      </c>
      <c r="E305" s="258" t="s">
        <v>1488</v>
      </c>
      <c r="F305" s="259" t="s">
        <v>1489</v>
      </c>
      <c r="G305" s="260" t="s">
        <v>168</v>
      </c>
      <c r="H305" s="261">
        <v>26.026</v>
      </c>
      <c r="I305" s="262"/>
      <c r="J305" s="263">
        <f>ROUND(I305*H305,2)</f>
        <v>0</v>
      </c>
      <c r="K305" s="259" t="s">
        <v>21</v>
      </c>
      <c r="L305" s="264"/>
      <c r="M305" s="265" t="s">
        <v>21</v>
      </c>
      <c r="N305" s="266" t="s">
        <v>48</v>
      </c>
      <c r="O305" s="46"/>
      <c r="P305" s="229">
        <f>O305*H305</f>
        <v>0</v>
      </c>
      <c r="Q305" s="229">
        <v>0.0192</v>
      </c>
      <c r="R305" s="229">
        <f>Q305*H305</f>
        <v>0.49969919999999995</v>
      </c>
      <c r="S305" s="229">
        <v>0</v>
      </c>
      <c r="T305" s="230">
        <f>S305*H305</f>
        <v>0</v>
      </c>
      <c r="AR305" s="23" t="s">
        <v>359</v>
      </c>
      <c r="AT305" s="23" t="s">
        <v>221</v>
      </c>
      <c r="AU305" s="23" t="s">
        <v>85</v>
      </c>
      <c r="AY305" s="23" t="s">
        <v>163</v>
      </c>
      <c r="BE305" s="231">
        <f>IF(N305="základní",J305,0)</f>
        <v>0</v>
      </c>
      <c r="BF305" s="231">
        <f>IF(N305="snížená",J305,0)</f>
        <v>0</v>
      </c>
      <c r="BG305" s="231">
        <f>IF(N305="zákl. přenesená",J305,0)</f>
        <v>0</v>
      </c>
      <c r="BH305" s="231">
        <f>IF(N305="sníž. přenesená",J305,0)</f>
        <v>0</v>
      </c>
      <c r="BI305" s="231">
        <f>IF(N305="nulová",J305,0)</f>
        <v>0</v>
      </c>
      <c r="BJ305" s="23" t="s">
        <v>170</v>
      </c>
      <c r="BK305" s="231">
        <f>ROUND(I305*H305,2)</f>
        <v>0</v>
      </c>
      <c r="BL305" s="23" t="s">
        <v>262</v>
      </c>
      <c r="BM305" s="23" t="s">
        <v>1490</v>
      </c>
    </row>
    <row r="306" spans="2:51" s="11" customFormat="1" ht="13.5">
      <c r="B306" s="235"/>
      <c r="C306" s="236"/>
      <c r="D306" s="232" t="s">
        <v>174</v>
      </c>
      <c r="E306" s="236"/>
      <c r="F306" s="238" t="s">
        <v>1491</v>
      </c>
      <c r="G306" s="236"/>
      <c r="H306" s="239">
        <v>26.026</v>
      </c>
      <c r="I306" s="240"/>
      <c r="J306" s="236"/>
      <c r="K306" s="236"/>
      <c r="L306" s="241"/>
      <c r="M306" s="242"/>
      <c r="N306" s="243"/>
      <c r="O306" s="243"/>
      <c r="P306" s="243"/>
      <c r="Q306" s="243"/>
      <c r="R306" s="243"/>
      <c r="S306" s="243"/>
      <c r="T306" s="244"/>
      <c r="AT306" s="245" t="s">
        <v>174</v>
      </c>
      <c r="AU306" s="245" t="s">
        <v>85</v>
      </c>
      <c r="AV306" s="11" t="s">
        <v>85</v>
      </c>
      <c r="AW306" s="11" t="s">
        <v>6</v>
      </c>
      <c r="AX306" s="11" t="s">
        <v>83</v>
      </c>
      <c r="AY306" s="245" t="s">
        <v>163</v>
      </c>
    </row>
    <row r="307" spans="2:65" s="1" customFormat="1" ht="16.5" customHeight="1">
      <c r="B307" s="45"/>
      <c r="C307" s="220" t="s">
        <v>535</v>
      </c>
      <c r="D307" s="220" t="s">
        <v>165</v>
      </c>
      <c r="E307" s="221" t="s">
        <v>1492</v>
      </c>
      <c r="F307" s="222" t="s">
        <v>1493</v>
      </c>
      <c r="G307" s="223" t="s">
        <v>168</v>
      </c>
      <c r="H307" s="224">
        <v>23.66</v>
      </c>
      <c r="I307" s="225"/>
      <c r="J307" s="226">
        <f>ROUND(I307*H307,2)</f>
        <v>0</v>
      </c>
      <c r="K307" s="222" t="s">
        <v>169</v>
      </c>
      <c r="L307" s="71"/>
      <c r="M307" s="227" t="s">
        <v>21</v>
      </c>
      <c r="N307" s="228" t="s">
        <v>48</v>
      </c>
      <c r="O307" s="46"/>
      <c r="P307" s="229">
        <f>O307*H307</f>
        <v>0</v>
      </c>
      <c r="Q307" s="229">
        <v>0.0003</v>
      </c>
      <c r="R307" s="229">
        <f>Q307*H307</f>
        <v>0.007097999999999999</v>
      </c>
      <c r="S307" s="229">
        <v>0</v>
      </c>
      <c r="T307" s="230">
        <f>S307*H307</f>
        <v>0</v>
      </c>
      <c r="AR307" s="23" t="s">
        <v>262</v>
      </c>
      <c r="AT307" s="23" t="s">
        <v>165</v>
      </c>
      <c r="AU307" s="23" t="s">
        <v>85</v>
      </c>
      <c r="AY307" s="23" t="s">
        <v>163</v>
      </c>
      <c r="BE307" s="231">
        <f>IF(N307="základní",J307,0)</f>
        <v>0</v>
      </c>
      <c r="BF307" s="231">
        <f>IF(N307="snížená",J307,0)</f>
        <v>0</v>
      </c>
      <c r="BG307" s="231">
        <f>IF(N307="zákl. přenesená",J307,0)</f>
        <v>0</v>
      </c>
      <c r="BH307" s="231">
        <f>IF(N307="sníž. přenesená",J307,0)</f>
        <v>0</v>
      </c>
      <c r="BI307" s="231">
        <f>IF(N307="nulová",J307,0)</f>
        <v>0</v>
      </c>
      <c r="BJ307" s="23" t="s">
        <v>170</v>
      </c>
      <c r="BK307" s="231">
        <f>ROUND(I307*H307,2)</f>
        <v>0</v>
      </c>
      <c r="BL307" s="23" t="s">
        <v>262</v>
      </c>
      <c r="BM307" s="23" t="s">
        <v>1494</v>
      </c>
    </row>
    <row r="308" spans="2:47" s="1" customFormat="1" ht="13.5">
      <c r="B308" s="45"/>
      <c r="C308" s="73"/>
      <c r="D308" s="232" t="s">
        <v>172</v>
      </c>
      <c r="E308" s="73"/>
      <c r="F308" s="233" t="s">
        <v>1495</v>
      </c>
      <c r="G308" s="73"/>
      <c r="H308" s="73"/>
      <c r="I308" s="190"/>
      <c r="J308" s="73"/>
      <c r="K308" s="73"/>
      <c r="L308" s="71"/>
      <c r="M308" s="234"/>
      <c r="N308" s="46"/>
      <c r="O308" s="46"/>
      <c r="P308" s="46"/>
      <c r="Q308" s="46"/>
      <c r="R308" s="46"/>
      <c r="S308" s="46"/>
      <c r="T308" s="94"/>
      <c r="AT308" s="23" t="s">
        <v>172</v>
      </c>
      <c r="AU308" s="23" t="s">
        <v>85</v>
      </c>
    </row>
    <row r="309" spans="2:65" s="1" customFormat="1" ht="25.5" customHeight="1">
      <c r="B309" s="45"/>
      <c r="C309" s="220" t="s">
        <v>541</v>
      </c>
      <c r="D309" s="220" t="s">
        <v>165</v>
      </c>
      <c r="E309" s="221" t="s">
        <v>1496</v>
      </c>
      <c r="F309" s="222" t="s">
        <v>1497</v>
      </c>
      <c r="G309" s="223" t="s">
        <v>183</v>
      </c>
      <c r="H309" s="224">
        <v>1</v>
      </c>
      <c r="I309" s="225"/>
      <c r="J309" s="226">
        <f>ROUND(I309*H309,2)</f>
        <v>0</v>
      </c>
      <c r="K309" s="222" t="s">
        <v>169</v>
      </c>
      <c r="L309" s="71"/>
      <c r="M309" s="227" t="s">
        <v>21</v>
      </c>
      <c r="N309" s="228" t="s">
        <v>48</v>
      </c>
      <c r="O309" s="46"/>
      <c r="P309" s="229">
        <f>O309*H309</f>
        <v>0</v>
      </c>
      <c r="Q309" s="229">
        <v>0.0002</v>
      </c>
      <c r="R309" s="229">
        <f>Q309*H309</f>
        <v>0.0002</v>
      </c>
      <c r="S309" s="229">
        <v>0</v>
      </c>
      <c r="T309" s="230">
        <f>S309*H309</f>
        <v>0</v>
      </c>
      <c r="AR309" s="23" t="s">
        <v>262</v>
      </c>
      <c r="AT309" s="23" t="s">
        <v>165</v>
      </c>
      <c r="AU309" s="23" t="s">
        <v>85</v>
      </c>
      <c r="AY309" s="23" t="s">
        <v>163</v>
      </c>
      <c r="BE309" s="231">
        <f>IF(N309="základní",J309,0)</f>
        <v>0</v>
      </c>
      <c r="BF309" s="231">
        <f>IF(N309="snížená",J309,0)</f>
        <v>0</v>
      </c>
      <c r="BG309" s="231">
        <f>IF(N309="zákl. přenesená",J309,0)</f>
        <v>0</v>
      </c>
      <c r="BH309" s="231">
        <f>IF(N309="sníž. přenesená",J309,0)</f>
        <v>0</v>
      </c>
      <c r="BI309" s="231">
        <f>IF(N309="nulová",J309,0)</f>
        <v>0</v>
      </c>
      <c r="BJ309" s="23" t="s">
        <v>170</v>
      </c>
      <c r="BK309" s="231">
        <f>ROUND(I309*H309,2)</f>
        <v>0</v>
      </c>
      <c r="BL309" s="23" t="s">
        <v>262</v>
      </c>
      <c r="BM309" s="23" t="s">
        <v>1498</v>
      </c>
    </row>
    <row r="310" spans="2:47" s="1" customFormat="1" ht="13.5">
      <c r="B310" s="45"/>
      <c r="C310" s="73"/>
      <c r="D310" s="232" t="s">
        <v>172</v>
      </c>
      <c r="E310" s="73"/>
      <c r="F310" s="233" t="s">
        <v>1495</v>
      </c>
      <c r="G310" s="73"/>
      <c r="H310" s="73"/>
      <c r="I310" s="190"/>
      <c r="J310" s="73"/>
      <c r="K310" s="73"/>
      <c r="L310" s="71"/>
      <c r="M310" s="234"/>
      <c r="N310" s="46"/>
      <c r="O310" s="46"/>
      <c r="P310" s="46"/>
      <c r="Q310" s="46"/>
      <c r="R310" s="46"/>
      <c r="S310" s="46"/>
      <c r="T310" s="94"/>
      <c r="AT310" s="23" t="s">
        <v>172</v>
      </c>
      <c r="AU310" s="23" t="s">
        <v>85</v>
      </c>
    </row>
    <row r="311" spans="2:65" s="1" customFormat="1" ht="16.5" customHeight="1">
      <c r="B311" s="45"/>
      <c r="C311" s="257" t="s">
        <v>546</v>
      </c>
      <c r="D311" s="257" t="s">
        <v>221</v>
      </c>
      <c r="E311" s="258" t="s">
        <v>1499</v>
      </c>
      <c r="F311" s="259" t="s">
        <v>1500</v>
      </c>
      <c r="G311" s="260" t="s">
        <v>183</v>
      </c>
      <c r="H311" s="261">
        <v>1.1</v>
      </c>
      <c r="I311" s="262"/>
      <c r="J311" s="263">
        <f>ROUND(I311*H311,2)</f>
        <v>0</v>
      </c>
      <c r="K311" s="259" t="s">
        <v>169</v>
      </c>
      <c r="L311" s="264"/>
      <c r="M311" s="265" t="s">
        <v>21</v>
      </c>
      <c r="N311" s="266" t="s">
        <v>48</v>
      </c>
      <c r="O311" s="46"/>
      <c r="P311" s="229">
        <f>O311*H311</f>
        <v>0</v>
      </c>
      <c r="Q311" s="229">
        <v>0.00017</v>
      </c>
      <c r="R311" s="229">
        <f>Q311*H311</f>
        <v>0.00018700000000000002</v>
      </c>
      <c r="S311" s="229">
        <v>0</v>
      </c>
      <c r="T311" s="230">
        <f>S311*H311</f>
        <v>0</v>
      </c>
      <c r="AR311" s="23" t="s">
        <v>359</v>
      </c>
      <c r="AT311" s="23" t="s">
        <v>221</v>
      </c>
      <c r="AU311" s="23" t="s">
        <v>85</v>
      </c>
      <c r="AY311" s="23" t="s">
        <v>163</v>
      </c>
      <c r="BE311" s="231">
        <f>IF(N311="základní",J311,0)</f>
        <v>0</v>
      </c>
      <c r="BF311" s="231">
        <f>IF(N311="snížená",J311,0)</f>
        <v>0</v>
      </c>
      <c r="BG311" s="231">
        <f>IF(N311="zákl. přenesená",J311,0)</f>
        <v>0</v>
      </c>
      <c r="BH311" s="231">
        <f>IF(N311="sníž. přenesená",J311,0)</f>
        <v>0</v>
      </c>
      <c r="BI311" s="231">
        <f>IF(N311="nulová",J311,0)</f>
        <v>0</v>
      </c>
      <c r="BJ311" s="23" t="s">
        <v>170</v>
      </c>
      <c r="BK311" s="231">
        <f>ROUND(I311*H311,2)</f>
        <v>0</v>
      </c>
      <c r="BL311" s="23" t="s">
        <v>262</v>
      </c>
      <c r="BM311" s="23" t="s">
        <v>1501</v>
      </c>
    </row>
    <row r="312" spans="2:51" s="11" customFormat="1" ht="13.5">
      <c r="B312" s="235"/>
      <c r="C312" s="236"/>
      <c r="D312" s="232" t="s">
        <v>174</v>
      </c>
      <c r="E312" s="236"/>
      <c r="F312" s="238" t="s">
        <v>1502</v>
      </c>
      <c r="G312" s="236"/>
      <c r="H312" s="239">
        <v>1.1</v>
      </c>
      <c r="I312" s="240"/>
      <c r="J312" s="236"/>
      <c r="K312" s="236"/>
      <c r="L312" s="241"/>
      <c r="M312" s="242"/>
      <c r="N312" s="243"/>
      <c r="O312" s="243"/>
      <c r="P312" s="243"/>
      <c r="Q312" s="243"/>
      <c r="R312" s="243"/>
      <c r="S312" s="243"/>
      <c r="T312" s="244"/>
      <c r="AT312" s="245" t="s">
        <v>174</v>
      </c>
      <c r="AU312" s="245" t="s">
        <v>85</v>
      </c>
      <c r="AV312" s="11" t="s">
        <v>85</v>
      </c>
      <c r="AW312" s="11" t="s">
        <v>6</v>
      </c>
      <c r="AX312" s="11" t="s">
        <v>83</v>
      </c>
      <c r="AY312" s="245" t="s">
        <v>163</v>
      </c>
    </row>
    <row r="313" spans="2:65" s="1" customFormat="1" ht="38.25" customHeight="1">
      <c r="B313" s="45"/>
      <c r="C313" s="220" t="s">
        <v>551</v>
      </c>
      <c r="D313" s="220" t="s">
        <v>165</v>
      </c>
      <c r="E313" s="221" t="s">
        <v>1503</v>
      </c>
      <c r="F313" s="222" t="s">
        <v>1504</v>
      </c>
      <c r="G313" s="223" t="s">
        <v>253</v>
      </c>
      <c r="H313" s="224">
        <v>0.633</v>
      </c>
      <c r="I313" s="225"/>
      <c r="J313" s="226">
        <f>ROUND(I313*H313,2)</f>
        <v>0</v>
      </c>
      <c r="K313" s="222" t="s">
        <v>169</v>
      </c>
      <c r="L313" s="71"/>
      <c r="M313" s="227" t="s">
        <v>21</v>
      </c>
      <c r="N313" s="228" t="s">
        <v>48</v>
      </c>
      <c r="O313" s="46"/>
      <c r="P313" s="229">
        <f>O313*H313</f>
        <v>0</v>
      </c>
      <c r="Q313" s="229">
        <v>0</v>
      </c>
      <c r="R313" s="229">
        <f>Q313*H313</f>
        <v>0</v>
      </c>
      <c r="S313" s="229">
        <v>0</v>
      </c>
      <c r="T313" s="230">
        <f>S313*H313</f>
        <v>0</v>
      </c>
      <c r="AR313" s="23" t="s">
        <v>262</v>
      </c>
      <c r="AT313" s="23" t="s">
        <v>165</v>
      </c>
      <c r="AU313" s="23" t="s">
        <v>85</v>
      </c>
      <c r="AY313" s="23" t="s">
        <v>163</v>
      </c>
      <c r="BE313" s="231">
        <f>IF(N313="základní",J313,0)</f>
        <v>0</v>
      </c>
      <c r="BF313" s="231">
        <f>IF(N313="snížená",J313,0)</f>
        <v>0</v>
      </c>
      <c r="BG313" s="231">
        <f>IF(N313="zákl. přenesená",J313,0)</f>
        <v>0</v>
      </c>
      <c r="BH313" s="231">
        <f>IF(N313="sníž. přenesená",J313,0)</f>
        <v>0</v>
      </c>
      <c r="BI313" s="231">
        <f>IF(N313="nulová",J313,0)</f>
        <v>0</v>
      </c>
      <c r="BJ313" s="23" t="s">
        <v>170</v>
      </c>
      <c r="BK313" s="231">
        <f>ROUND(I313*H313,2)</f>
        <v>0</v>
      </c>
      <c r="BL313" s="23" t="s">
        <v>262</v>
      </c>
      <c r="BM313" s="23" t="s">
        <v>1505</v>
      </c>
    </row>
    <row r="314" spans="2:47" s="1" customFormat="1" ht="13.5">
      <c r="B314" s="45"/>
      <c r="C314" s="73"/>
      <c r="D314" s="232" t="s">
        <v>172</v>
      </c>
      <c r="E314" s="73"/>
      <c r="F314" s="233" t="s">
        <v>672</v>
      </c>
      <c r="G314" s="73"/>
      <c r="H314" s="73"/>
      <c r="I314" s="190"/>
      <c r="J314" s="73"/>
      <c r="K314" s="73"/>
      <c r="L314" s="71"/>
      <c r="M314" s="234"/>
      <c r="N314" s="46"/>
      <c r="O314" s="46"/>
      <c r="P314" s="46"/>
      <c r="Q314" s="46"/>
      <c r="R314" s="46"/>
      <c r="S314" s="46"/>
      <c r="T314" s="94"/>
      <c r="AT314" s="23" t="s">
        <v>172</v>
      </c>
      <c r="AU314" s="23" t="s">
        <v>85</v>
      </c>
    </row>
    <row r="315" spans="2:65" s="1" customFormat="1" ht="38.25" customHeight="1">
      <c r="B315" s="45"/>
      <c r="C315" s="220" t="s">
        <v>561</v>
      </c>
      <c r="D315" s="220" t="s">
        <v>165</v>
      </c>
      <c r="E315" s="221" t="s">
        <v>1506</v>
      </c>
      <c r="F315" s="222" t="s">
        <v>1507</v>
      </c>
      <c r="G315" s="223" t="s">
        <v>253</v>
      </c>
      <c r="H315" s="224">
        <v>0.633</v>
      </c>
      <c r="I315" s="225"/>
      <c r="J315" s="226">
        <f>ROUND(I315*H315,2)</f>
        <v>0</v>
      </c>
      <c r="K315" s="222" t="s">
        <v>169</v>
      </c>
      <c r="L315" s="71"/>
      <c r="M315" s="227" t="s">
        <v>21</v>
      </c>
      <c r="N315" s="228" t="s">
        <v>48</v>
      </c>
      <c r="O315" s="46"/>
      <c r="P315" s="229">
        <f>O315*H315</f>
        <v>0</v>
      </c>
      <c r="Q315" s="229">
        <v>0</v>
      </c>
      <c r="R315" s="229">
        <f>Q315*H315</f>
        <v>0</v>
      </c>
      <c r="S315" s="229">
        <v>0</v>
      </c>
      <c r="T315" s="230">
        <f>S315*H315</f>
        <v>0</v>
      </c>
      <c r="AR315" s="23" t="s">
        <v>262</v>
      </c>
      <c r="AT315" s="23" t="s">
        <v>165</v>
      </c>
      <c r="AU315" s="23" t="s">
        <v>85</v>
      </c>
      <c r="AY315" s="23" t="s">
        <v>163</v>
      </c>
      <c r="BE315" s="231">
        <f>IF(N315="základní",J315,0)</f>
        <v>0</v>
      </c>
      <c r="BF315" s="231">
        <f>IF(N315="snížená",J315,0)</f>
        <v>0</v>
      </c>
      <c r="BG315" s="231">
        <f>IF(N315="zákl. přenesená",J315,0)</f>
        <v>0</v>
      </c>
      <c r="BH315" s="231">
        <f>IF(N315="sníž. přenesená",J315,0)</f>
        <v>0</v>
      </c>
      <c r="BI315" s="231">
        <f>IF(N315="nulová",J315,0)</f>
        <v>0</v>
      </c>
      <c r="BJ315" s="23" t="s">
        <v>170</v>
      </c>
      <c r="BK315" s="231">
        <f>ROUND(I315*H315,2)</f>
        <v>0</v>
      </c>
      <c r="BL315" s="23" t="s">
        <v>262</v>
      </c>
      <c r="BM315" s="23" t="s">
        <v>1508</v>
      </c>
    </row>
    <row r="316" spans="2:47" s="1" customFormat="1" ht="13.5">
      <c r="B316" s="45"/>
      <c r="C316" s="73"/>
      <c r="D316" s="232" t="s">
        <v>172</v>
      </c>
      <c r="E316" s="73"/>
      <c r="F316" s="233" t="s">
        <v>672</v>
      </c>
      <c r="G316" s="73"/>
      <c r="H316" s="73"/>
      <c r="I316" s="190"/>
      <c r="J316" s="73"/>
      <c r="K316" s="73"/>
      <c r="L316" s="71"/>
      <c r="M316" s="234"/>
      <c r="N316" s="46"/>
      <c r="O316" s="46"/>
      <c r="P316" s="46"/>
      <c r="Q316" s="46"/>
      <c r="R316" s="46"/>
      <c r="S316" s="46"/>
      <c r="T316" s="94"/>
      <c r="AT316" s="23" t="s">
        <v>172</v>
      </c>
      <c r="AU316" s="23" t="s">
        <v>85</v>
      </c>
    </row>
    <row r="317" spans="2:63" s="10" customFormat="1" ht="29.85" customHeight="1">
      <c r="B317" s="204"/>
      <c r="C317" s="205"/>
      <c r="D317" s="206" t="s">
        <v>74</v>
      </c>
      <c r="E317" s="218" t="s">
        <v>1214</v>
      </c>
      <c r="F317" s="218" t="s">
        <v>1215</v>
      </c>
      <c r="G317" s="205"/>
      <c r="H317" s="205"/>
      <c r="I317" s="208"/>
      <c r="J317" s="219">
        <f>BK317</f>
        <v>0</v>
      </c>
      <c r="K317" s="205"/>
      <c r="L317" s="210"/>
      <c r="M317" s="211"/>
      <c r="N317" s="212"/>
      <c r="O317" s="212"/>
      <c r="P317" s="213">
        <f>SUM(P318:P335)</f>
        <v>0</v>
      </c>
      <c r="Q317" s="212"/>
      <c r="R317" s="213">
        <f>SUM(R318:R335)</f>
        <v>0.15310193</v>
      </c>
      <c r="S317" s="212"/>
      <c r="T317" s="214">
        <f>SUM(T318:T335)</f>
        <v>0</v>
      </c>
      <c r="AR317" s="215" t="s">
        <v>85</v>
      </c>
      <c r="AT317" s="216" t="s">
        <v>74</v>
      </c>
      <c r="AU317" s="216" t="s">
        <v>83</v>
      </c>
      <c r="AY317" s="215" t="s">
        <v>163</v>
      </c>
      <c r="BK317" s="217">
        <f>SUM(BK318:BK335)</f>
        <v>0</v>
      </c>
    </row>
    <row r="318" spans="2:65" s="1" customFormat="1" ht="16.5" customHeight="1">
      <c r="B318" s="45"/>
      <c r="C318" s="220" t="s">
        <v>573</v>
      </c>
      <c r="D318" s="220" t="s">
        <v>165</v>
      </c>
      <c r="E318" s="221" t="s">
        <v>1509</v>
      </c>
      <c r="F318" s="222" t="s">
        <v>1510</v>
      </c>
      <c r="G318" s="223" t="s">
        <v>168</v>
      </c>
      <c r="H318" s="224">
        <v>16</v>
      </c>
      <c r="I318" s="225"/>
      <c r="J318" s="226">
        <f>ROUND(I318*H318,2)</f>
        <v>0</v>
      </c>
      <c r="K318" s="222" t="s">
        <v>169</v>
      </c>
      <c r="L318" s="71"/>
      <c r="M318" s="227" t="s">
        <v>21</v>
      </c>
      <c r="N318" s="228" t="s">
        <v>48</v>
      </c>
      <c r="O318" s="46"/>
      <c r="P318" s="229">
        <f>O318*H318</f>
        <v>0</v>
      </c>
      <c r="Q318" s="229">
        <v>0.00014</v>
      </c>
      <c r="R318" s="229">
        <f>Q318*H318</f>
        <v>0.00224</v>
      </c>
      <c r="S318" s="229">
        <v>0</v>
      </c>
      <c r="T318" s="230">
        <f>S318*H318</f>
        <v>0</v>
      </c>
      <c r="AR318" s="23" t="s">
        <v>262</v>
      </c>
      <c r="AT318" s="23" t="s">
        <v>165</v>
      </c>
      <c r="AU318" s="23" t="s">
        <v>85</v>
      </c>
      <c r="AY318" s="23" t="s">
        <v>163</v>
      </c>
      <c r="BE318" s="231">
        <f>IF(N318="základní",J318,0)</f>
        <v>0</v>
      </c>
      <c r="BF318" s="231">
        <f>IF(N318="snížená",J318,0)</f>
        <v>0</v>
      </c>
      <c r="BG318" s="231">
        <f>IF(N318="zákl. přenesená",J318,0)</f>
        <v>0</v>
      </c>
      <c r="BH318" s="231">
        <f>IF(N318="sníž. přenesená",J318,0)</f>
        <v>0</v>
      </c>
      <c r="BI318" s="231">
        <f>IF(N318="nulová",J318,0)</f>
        <v>0</v>
      </c>
      <c r="BJ318" s="23" t="s">
        <v>170</v>
      </c>
      <c r="BK318" s="231">
        <f>ROUND(I318*H318,2)</f>
        <v>0</v>
      </c>
      <c r="BL318" s="23" t="s">
        <v>262</v>
      </c>
      <c r="BM318" s="23" t="s">
        <v>1511</v>
      </c>
    </row>
    <row r="319" spans="2:51" s="11" customFormat="1" ht="13.5">
      <c r="B319" s="235"/>
      <c r="C319" s="236"/>
      <c r="D319" s="232" t="s">
        <v>174</v>
      </c>
      <c r="E319" s="237" t="s">
        <v>21</v>
      </c>
      <c r="F319" s="238" t="s">
        <v>1512</v>
      </c>
      <c r="G319" s="236"/>
      <c r="H319" s="239">
        <v>16</v>
      </c>
      <c r="I319" s="240"/>
      <c r="J319" s="236"/>
      <c r="K319" s="236"/>
      <c r="L319" s="241"/>
      <c r="M319" s="242"/>
      <c r="N319" s="243"/>
      <c r="O319" s="243"/>
      <c r="P319" s="243"/>
      <c r="Q319" s="243"/>
      <c r="R319" s="243"/>
      <c r="S319" s="243"/>
      <c r="T319" s="244"/>
      <c r="AT319" s="245" t="s">
        <v>174</v>
      </c>
      <c r="AU319" s="245" t="s">
        <v>85</v>
      </c>
      <c r="AV319" s="11" t="s">
        <v>85</v>
      </c>
      <c r="AW319" s="11" t="s">
        <v>38</v>
      </c>
      <c r="AX319" s="11" t="s">
        <v>75</v>
      </c>
      <c r="AY319" s="245" t="s">
        <v>163</v>
      </c>
    </row>
    <row r="320" spans="2:51" s="12" customFormat="1" ht="13.5">
      <c r="B320" s="246"/>
      <c r="C320" s="247"/>
      <c r="D320" s="232" t="s">
        <v>174</v>
      </c>
      <c r="E320" s="248" t="s">
        <v>21</v>
      </c>
      <c r="F320" s="249" t="s">
        <v>194</v>
      </c>
      <c r="G320" s="247"/>
      <c r="H320" s="250">
        <v>16</v>
      </c>
      <c r="I320" s="251"/>
      <c r="J320" s="247"/>
      <c r="K320" s="247"/>
      <c r="L320" s="252"/>
      <c r="M320" s="253"/>
      <c r="N320" s="254"/>
      <c r="O320" s="254"/>
      <c r="P320" s="254"/>
      <c r="Q320" s="254"/>
      <c r="R320" s="254"/>
      <c r="S320" s="254"/>
      <c r="T320" s="255"/>
      <c r="AT320" s="256" t="s">
        <v>174</v>
      </c>
      <c r="AU320" s="256" t="s">
        <v>85</v>
      </c>
      <c r="AV320" s="12" t="s">
        <v>170</v>
      </c>
      <c r="AW320" s="12" t="s">
        <v>38</v>
      </c>
      <c r="AX320" s="12" t="s">
        <v>83</v>
      </c>
      <c r="AY320" s="256" t="s">
        <v>163</v>
      </c>
    </row>
    <row r="321" spans="2:65" s="1" customFormat="1" ht="16.5" customHeight="1">
      <c r="B321" s="45"/>
      <c r="C321" s="220" t="s">
        <v>579</v>
      </c>
      <c r="D321" s="220" t="s">
        <v>165</v>
      </c>
      <c r="E321" s="221" t="s">
        <v>1513</v>
      </c>
      <c r="F321" s="222" t="s">
        <v>1514</v>
      </c>
      <c r="G321" s="223" t="s">
        <v>168</v>
      </c>
      <c r="H321" s="224">
        <v>16</v>
      </c>
      <c r="I321" s="225"/>
      <c r="J321" s="226">
        <f>ROUND(I321*H321,2)</f>
        <v>0</v>
      </c>
      <c r="K321" s="222" t="s">
        <v>169</v>
      </c>
      <c r="L321" s="71"/>
      <c r="M321" s="227" t="s">
        <v>21</v>
      </c>
      <c r="N321" s="228" t="s">
        <v>48</v>
      </c>
      <c r="O321" s="46"/>
      <c r="P321" s="229">
        <f>O321*H321</f>
        <v>0</v>
      </c>
      <c r="Q321" s="229">
        <v>0.00012</v>
      </c>
      <c r="R321" s="229">
        <f>Q321*H321</f>
        <v>0.00192</v>
      </c>
      <c r="S321" s="229">
        <v>0</v>
      </c>
      <c r="T321" s="230">
        <f>S321*H321</f>
        <v>0</v>
      </c>
      <c r="AR321" s="23" t="s">
        <v>262</v>
      </c>
      <c r="AT321" s="23" t="s">
        <v>165</v>
      </c>
      <c r="AU321" s="23" t="s">
        <v>85</v>
      </c>
      <c r="AY321" s="23" t="s">
        <v>163</v>
      </c>
      <c r="BE321" s="231">
        <f>IF(N321="základní",J321,0)</f>
        <v>0</v>
      </c>
      <c r="BF321" s="231">
        <f>IF(N321="snížená",J321,0)</f>
        <v>0</v>
      </c>
      <c r="BG321" s="231">
        <f>IF(N321="zákl. přenesená",J321,0)</f>
        <v>0</v>
      </c>
      <c r="BH321" s="231">
        <f>IF(N321="sníž. přenesená",J321,0)</f>
        <v>0</v>
      </c>
      <c r="BI321" s="231">
        <f>IF(N321="nulová",J321,0)</f>
        <v>0</v>
      </c>
      <c r="BJ321" s="23" t="s">
        <v>170</v>
      </c>
      <c r="BK321" s="231">
        <f>ROUND(I321*H321,2)</f>
        <v>0</v>
      </c>
      <c r="BL321" s="23" t="s">
        <v>262</v>
      </c>
      <c r="BM321" s="23" t="s">
        <v>1515</v>
      </c>
    </row>
    <row r="322" spans="2:65" s="1" customFormat="1" ht="25.5" customHeight="1">
      <c r="B322" s="45"/>
      <c r="C322" s="220" t="s">
        <v>585</v>
      </c>
      <c r="D322" s="220" t="s">
        <v>165</v>
      </c>
      <c r="E322" s="221" t="s">
        <v>1516</v>
      </c>
      <c r="F322" s="222" t="s">
        <v>1517</v>
      </c>
      <c r="G322" s="223" t="s">
        <v>168</v>
      </c>
      <c r="H322" s="224">
        <v>16</v>
      </c>
      <c r="I322" s="225"/>
      <c r="J322" s="226">
        <f>ROUND(I322*H322,2)</f>
        <v>0</v>
      </c>
      <c r="K322" s="222" t="s">
        <v>169</v>
      </c>
      <c r="L322" s="71"/>
      <c r="M322" s="227" t="s">
        <v>21</v>
      </c>
      <c r="N322" s="228" t="s">
        <v>48</v>
      </c>
      <c r="O322" s="46"/>
      <c r="P322" s="229">
        <f>O322*H322</f>
        <v>0</v>
      </c>
      <c r="Q322" s="229">
        <v>0.00012</v>
      </c>
      <c r="R322" s="229">
        <f>Q322*H322</f>
        <v>0.00192</v>
      </c>
      <c r="S322" s="229">
        <v>0</v>
      </c>
      <c r="T322" s="230">
        <f>S322*H322</f>
        <v>0</v>
      </c>
      <c r="AR322" s="23" t="s">
        <v>262</v>
      </c>
      <c r="AT322" s="23" t="s">
        <v>165</v>
      </c>
      <c r="AU322" s="23" t="s">
        <v>85</v>
      </c>
      <c r="AY322" s="23" t="s">
        <v>163</v>
      </c>
      <c r="BE322" s="231">
        <f>IF(N322="základní",J322,0)</f>
        <v>0</v>
      </c>
      <c r="BF322" s="231">
        <f>IF(N322="snížená",J322,0)</f>
        <v>0</v>
      </c>
      <c r="BG322" s="231">
        <f>IF(N322="zákl. přenesená",J322,0)</f>
        <v>0</v>
      </c>
      <c r="BH322" s="231">
        <f>IF(N322="sníž. přenesená",J322,0)</f>
        <v>0</v>
      </c>
      <c r="BI322" s="231">
        <f>IF(N322="nulová",J322,0)</f>
        <v>0</v>
      </c>
      <c r="BJ322" s="23" t="s">
        <v>170</v>
      </c>
      <c r="BK322" s="231">
        <f>ROUND(I322*H322,2)</f>
        <v>0</v>
      </c>
      <c r="BL322" s="23" t="s">
        <v>262</v>
      </c>
      <c r="BM322" s="23" t="s">
        <v>1518</v>
      </c>
    </row>
    <row r="323" spans="2:65" s="1" customFormat="1" ht="16.5" customHeight="1">
      <c r="B323" s="45"/>
      <c r="C323" s="220" t="s">
        <v>590</v>
      </c>
      <c r="D323" s="220" t="s">
        <v>165</v>
      </c>
      <c r="E323" s="221" t="s">
        <v>1519</v>
      </c>
      <c r="F323" s="222" t="s">
        <v>1520</v>
      </c>
      <c r="G323" s="223" t="s">
        <v>168</v>
      </c>
      <c r="H323" s="224">
        <v>148.507</v>
      </c>
      <c r="I323" s="225"/>
      <c r="J323" s="226">
        <f>ROUND(I323*H323,2)</f>
        <v>0</v>
      </c>
      <c r="K323" s="222" t="s">
        <v>169</v>
      </c>
      <c r="L323" s="71"/>
      <c r="M323" s="227" t="s">
        <v>21</v>
      </c>
      <c r="N323" s="228" t="s">
        <v>48</v>
      </c>
      <c r="O323" s="46"/>
      <c r="P323" s="229">
        <f>O323*H323</f>
        <v>0</v>
      </c>
      <c r="Q323" s="229">
        <v>4E-05</v>
      </c>
      <c r="R323" s="229">
        <f>Q323*H323</f>
        <v>0.005940280000000001</v>
      </c>
      <c r="S323" s="229">
        <v>0</v>
      </c>
      <c r="T323" s="230">
        <f>S323*H323</f>
        <v>0</v>
      </c>
      <c r="AR323" s="23" t="s">
        <v>262</v>
      </c>
      <c r="AT323" s="23" t="s">
        <v>165</v>
      </c>
      <c r="AU323" s="23" t="s">
        <v>85</v>
      </c>
      <c r="AY323" s="23" t="s">
        <v>163</v>
      </c>
      <c r="BE323" s="231">
        <f>IF(N323="základní",J323,0)</f>
        <v>0</v>
      </c>
      <c r="BF323" s="231">
        <f>IF(N323="snížená",J323,0)</f>
        <v>0</v>
      </c>
      <c r="BG323" s="231">
        <f>IF(N323="zákl. přenesená",J323,0)</f>
        <v>0</v>
      </c>
      <c r="BH323" s="231">
        <f>IF(N323="sníž. přenesená",J323,0)</f>
        <v>0</v>
      </c>
      <c r="BI323" s="231">
        <f>IF(N323="nulová",J323,0)</f>
        <v>0</v>
      </c>
      <c r="BJ323" s="23" t="s">
        <v>170</v>
      </c>
      <c r="BK323" s="231">
        <f>ROUND(I323*H323,2)</f>
        <v>0</v>
      </c>
      <c r="BL323" s="23" t="s">
        <v>262</v>
      </c>
      <c r="BM323" s="23" t="s">
        <v>1521</v>
      </c>
    </row>
    <row r="324" spans="2:51" s="11" customFormat="1" ht="13.5">
      <c r="B324" s="235"/>
      <c r="C324" s="236"/>
      <c r="D324" s="232" t="s">
        <v>174</v>
      </c>
      <c r="E324" s="237" t="s">
        <v>21</v>
      </c>
      <c r="F324" s="238" t="s">
        <v>1257</v>
      </c>
      <c r="G324" s="236"/>
      <c r="H324" s="239">
        <v>10.53</v>
      </c>
      <c r="I324" s="240"/>
      <c r="J324" s="236"/>
      <c r="K324" s="236"/>
      <c r="L324" s="241"/>
      <c r="M324" s="242"/>
      <c r="N324" s="243"/>
      <c r="O324" s="243"/>
      <c r="P324" s="243"/>
      <c r="Q324" s="243"/>
      <c r="R324" s="243"/>
      <c r="S324" s="243"/>
      <c r="T324" s="244"/>
      <c r="AT324" s="245" t="s">
        <v>174</v>
      </c>
      <c r="AU324" s="245" t="s">
        <v>85</v>
      </c>
      <c r="AV324" s="11" t="s">
        <v>85</v>
      </c>
      <c r="AW324" s="11" t="s">
        <v>38</v>
      </c>
      <c r="AX324" s="11" t="s">
        <v>75</v>
      </c>
      <c r="AY324" s="245" t="s">
        <v>163</v>
      </c>
    </row>
    <row r="325" spans="2:51" s="11" customFormat="1" ht="13.5">
      <c r="B325" s="235"/>
      <c r="C325" s="236"/>
      <c r="D325" s="232" t="s">
        <v>174</v>
      </c>
      <c r="E325" s="237" t="s">
        <v>21</v>
      </c>
      <c r="F325" s="238" t="s">
        <v>1258</v>
      </c>
      <c r="G325" s="236"/>
      <c r="H325" s="239">
        <v>4.66</v>
      </c>
      <c r="I325" s="240"/>
      <c r="J325" s="236"/>
      <c r="K325" s="236"/>
      <c r="L325" s="241"/>
      <c r="M325" s="242"/>
      <c r="N325" s="243"/>
      <c r="O325" s="243"/>
      <c r="P325" s="243"/>
      <c r="Q325" s="243"/>
      <c r="R325" s="243"/>
      <c r="S325" s="243"/>
      <c r="T325" s="244"/>
      <c r="AT325" s="245" t="s">
        <v>174</v>
      </c>
      <c r="AU325" s="245" t="s">
        <v>85</v>
      </c>
      <c r="AV325" s="11" t="s">
        <v>85</v>
      </c>
      <c r="AW325" s="11" t="s">
        <v>38</v>
      </c>
      <c r="AX325" s="11" t="s">
        <v>75</v>
      </c>
      <c r="AY325" s="245" t="s">
        <v>163</v>
      </c>
    </row>
    <row r="326" spans="2:51" s="11" customFormat="1" ht="13.5">
      <c r="B326" s="235"/>
      <c r="C326" s="236"/>
      <c r="D326" s="232" t="s">
        <v>174</v>
      </c>
      <c r="E326" s="237" t="s">
        <v>21</v>
      </c>
      <c r="F326" s="238" t="s">
        <v>1259</v>
      </c>
      <c r="G326" s="236"/>
      <c r="H326" s="239">
        <v>9.09</v>
      </c>
      <c r="I326" s="240"/>
      <c r="J326" s="236"/>
      <c r="K326" s="236"/>
      <c r="L326" s="241"/>
      <c r="M326" s="242"/>
      <c r="N326" s="243"/>
      <c r="O326" s="243"/>
      <c r="P326" s="243"/>
      <c r="Q326" s="243"/>
      <c r="R326" s="243"/>
      <c r="S326" s="243"/>
      <c r="T326" s="244"/>
      <c r="AT326" s="245" t="s">
        <v>174</v>
      </c>
      <c r="AU326" s="245" t="s">
        <v>85</v>
      </c>
      <c r="AV326" s="11" t="s">
        <v>85</v>
      </c>
      <c r="AW326" s="11" t="s">
        <v>38</v>
      </c>
      <c r="AX326" s="11" t="s">
        <v>75</v>
      </c>
      <c r="AY326" s="245" t="s">
        <v>163</v>
      </c>
    </row>
    <row r="327" spans="2:51" s="11" customFormat="1" ht="13.5">
      <c r="B327" s="235"/>
      <c r="C327" s="236"/>
      <c r="D327" s="232" t="s">
        <v>174</v>
      </c>
      <c r="E327" s="237" t="s">
        <v>21</v>
      </c>
      <c r="F327" s="238" t="s">
        <v>1261</v>
      </c>
      <c r="G327" s="236"/>
      <c r="H327" s="239">
        <v>31.68</v>
      </c>
      <c r="I327" s="240"/>
      <c r="J327" s="236"/>
      <c r="K327" s="236"/>
      <c r="L327" s="241"/>
      <c r="M327" s="242"/>
      <c r="N327" s="243"/>
      <c r="O327" s="243"/>
      <c r="P327" s="243"/>
      <c r="Q327" s="243"/>
      <c r="R327" s="243"/>
      <c r="S327" s="243"/>
      <c r="T327" s="244"/>
      <c r="AT327" s="245" t="s">
        <v>174</v>
      </c>
      <c r="AU327" s="245" t="s">
        <v>85</v>
      </c>
      <c r="AV327" s="11" t="s">
        <v>85</v>
      </c>
      <c r="AW327" s="11" t="s">
        <v>38</v>
      </c>
      <c r="AX327" s="11" t="s">
        <v>75</v>
      </c>
      <c r="AY327" s="245" t="s">
        <v>163</v>
      </c>
    </row>
    <row r="328" spans="2:51" s="11" customFormat="1" ht="13.5">
      <c r="B328" s="235"/>
      <c r="C328" s="236"/>
      <c r="D328" s="232" t="s">
        <v>174</v>
      </c>
      <c r="E328" s="237" t="s">
        <v>21</v>
      </c>
      <c r="F328" s="238" t="s">
        <v>1262</v>
      </c>
      <c r="G328" s="236"/>
      <c r="H328" s="239">
        <v>49.58</v>
      </c>
      <c r="I328" s="240"/>
      <c r="J328" s="236"/>
      <c r="K328" s="236"/>
      <c r="L328" s="241"/>
      <c r="M328" s="242"/>
      <c r="N328" s="243"/>
      <c r="O328" s="243"/>
      <c r="P328" s="243"/>
      <c r="Q328" s="243"/>
      <c r="R328" s="243"/>
      <c r="S328" s="243"/>
      <c r="T328" s="244"/>
      <c r="AT328" s="245" t="s">
        <v>174</v>
      </c>
      <c r="AU328" s="245" t="s">
        <v>85</v>
      </c>
      <c r="AV328" s="11" t="s">
        <v>85</v>
      </c>
      <c r="AW328" s="11" t="s">
        <v>38</v>
      </c>
      <c r="AX328" s="11" t="s">
        <v>75</v>
      </c>
      <c r="AY328" s="245" t="s">
        <v>163</v>
      </c>
    </row>
    <row r="329" spans="2:51" s="11" customFormat="1" ht="13.5">
      <c r="B329" s="235"/>
      <c r="C329" s="236"/>
      <c r="D329" s="232" t="s">
        <v>174</v>
      </c>
      <c r="E329" s="237" t="s">
        <v>21</v>
      </c>
      <c r="F329" s="238" t="s">
        <v>1263</v>
      </c>
      <c r="G329" s="236"/>
      <c r="H329" s="239">
        <v>22.62</v>
      </c>
      <c r="I329" s="240"/>
      <c r="J329" s="236"/>
      <c r="K329" s="236"/>
      <c r="L329" s="241"/>
      <c r="M329" s="242"/>
      <c r="N329" s="243"/>
      <c r="O329" s="243"/>
      <c r="P329" s="243"/>
      <c r="Q329" s="243"/>
      <c r="R329" s="243"/>
      <c r="S329" s="243"/>
      <c r="T329" s="244"/>
      <c r="AT329" s="245" t="s">
        <v>174</v>
      </c>
      <c r="AU329" s="245" t="s">
        <v>85</v>
      </c>
      <c r="AV329" s="11" t="s">
        <v>85</v>
      </c>
      <c r="AW329" s="11" t="s">
        <v>38</v>
      </c>
      <c r="AX329" s="11" t="s">
        <v>75</v>
      </c>
      <c r="AY329" s="245" t="s">
        <v>163</v>
      </c>
    </row>
    <row r="330" spans="2:51" s="11" customFormat="1" ht="13.5">
      <c r="B330" s="235"/>
      <c r="C330" s="236"/>
      <c r="D330" s="232" t="s">
        <v>174</v>
      </c>
      <c r="E330" s="237" t="s">
        <v>21</v>
      </c>
      <c r="F330" s="238" t="s">
        <v>1264</v>
      </c>
      <c r="G330" s="236"/>
      <c r="H330" s="239">
        <v>11.44</v>
      </c>
      <c r="I330" s="240"/>
      <c r="J330" s="236"/>
      <c r="K330" s="236"/>
      <c r="L330" s="241"/>
      <c r="M330" s="242"/>
      <c r="N330" s="243"/>
      <c r="O330" s="243"/>
      <c r="P330" s="243"/>
      <c r="Q330" s="243"/>
      <c r="R330" s="243"/>
      <c r="S330" s="243"/>
      <c r="T330" s="244"/>
      <c r="AT330" s="245" t="s">
        <v>174</v>
      </c>
      <c r="AU330" s="245" t="s">
        <v>85</v>
      </c>
      <c r="AV330" s="11" t="s">
        <v>85</v>
      </c>
      <c r="AW330" s="11" t="s">
        <v>38</v>
      </c>
      <c r="AX330" s="11" t="s">
        <v>75</v>
      </c>
      <c r="AY330" s="245" t="s">
        <v>163</v>
      </c>
    </row>
    <row r="331" spans="2:51" s="11" customFormat="1" ht="13.5">
      <c r="B331" s="235"/>
      <c r="C331" s="236"/>
      <c r="D331" s="232" t="s">
        <v>174</v>
      </c>
      <c r="E331" s="237" t="s">
        <v>21</v>
      </c>
      <c r="F331" s="238" t="s">
        <v>1522</v>
      </c>
      <c r="G331" s="236"/>
      <c r="H331" s="239">
        <v>8.907</v>
      </c>
      <c r="I331" s="240"/>
      <c r="J331" s="236"/>
      <c r="K331" s="236"/>
      <c r="L331" s="241"/>
      <c r="M331" s="242"/>
      <c r="N331" s="243"/>
      <c r="O331" s="243"/>
      <c r="P331" s="243"/>
      <c r="Q331" s="243"/>
      <c r="R331" s="243"/>
      <c r="S331" s="243"/>
      <c r="T331" s="244"/>
      <c r="AT331" s="245" t="s">
        <v>174</v>
      </c>
      <c r="AU331" s="245" t="s">
        <v>85</v>
      </c>
      <c r="AV331" s="11" t="s">
        <v>85</v>
      </c>
      <c r="AW331" s="11" t="s">
        <v>38</v>
      </c>
      <c r="AX331" s="11" t="s">
        <v>75</v>
      </c>
      <c r="AY331" s="245" t="s">
        <v>163</v>
      </c>
    </row>
    <row r="332" spans="2:51" s="12" customFormat="1" ht="13.5">
      <c r="B332" s="246"/>
      <c r="C332" s="247"/>
      <c r="D332" s="232" t="s">
        <v>174</v>
      </c>
      <c r="E332" s="248" t="s">
        <v>21</v>
      </c>
      <c r="F332" s="249" t="s">
        <v>194</v>
      </c>
      <c r="G332" s="247"/>
      <c r="H332" s="250">
        <v>148.507</v>
      </c>
      <c r="I332" s="251"/>
      <c r="J332" s="247"/>
      <c r="K332" s="247"/>
      <c r="L332" s="252"/>
      <c r="M332" s="253"/>
      <c r="N332" s="254"/>
      <c r="O332" s="254"/>
      <c r="P332" s="254"/>
      <c r="Q332" s="254"/>
      <c r="R332" s="254"/>
      <c r="S332" s="254"/>
      <c r="T332" s="255"/>
      <c r="AT332" s="256" t="s">
        <v>174</v>
      </c>
      <c r="AU332" s="256" t="s">
        <v>85</v>
      </c>
      <c r="AV332" s="12" t="s">
        <v>170</v>
      </c>
      <c r="AW332" s="12" t="s">
        <v>38</v>
      </c>
      <c r="AX332" s="12" t="s">
        <v>83</v>
      </c>
      <c r="AY332" s="256" t="s">
        <v>163</v>
      </c>
    </row>
    <row r="333" spans="2:65" s="1" customFormat="1" ht="16.5" customHeight="1">
      <c r="B333" s="45"/>
      <c r="C333" s="220" t="s">
        <v>595</v>
      </c>
      <c r="D333" s="220" t="s">
        <v>165</v>
      </c>
      <c r="E333" s="221" t="s">
        <v>1523</v>
      </c>
      <c r="F333" s="222" t="s">
        <v>1524</v>
      </c>
      <c r="G333" s="223" t="s">
        <v>168</v>
      </c>
      <c r="H333" s="224">
        <v>148.507</v>
      </c>
      <c r="I333" s="225"/>
      <c r="J333" s="226">
        <f>ROUND(I333*H333,2)</f>
        <v>0</v>
      </c>
      <c r="K333" s="222" t="s">
        <v>169</v>
      </c>
      <c r="L333" s="71"/>
      <c r="M333" s="227" t="s">
        <v>21</v>
      </c>
      <c r="N333" s="228" t="s">
        <v>48</v>
      </c>
      <c r="O333" s="46"/>
      <c r="P333" s="229">
        <f>O333*H333</f>
        <v>0</v>
      </c>
      <c r="Q333" s="229">
        <v>0</v>
      </c>
      <c r="R333" s="229">
        <f>Q333*H333</f>
        <v>0</v>
      </c>
      <c r="S333" s="229">
        <v>0</v>
      </c>
      <c r="T333" s="230">
        <f>S333*H333</f>
        <v>0</v>
      </c>
      <c r="AR333" s="23" t="s">
        <v>262</v>
      </c>
      <c r="AT333" s="23" t="s">
        <v>165</v>
      </c>
      <c r="AU333" s="23" t="s">
        <v>85</v>
      </c>
      <c r="AY333" s="23" t="s">
        <v>163</v>
      </c>
      <c r="BE333" s="231">
        <f>IF(N333="základní",J333,0)</f>
        <v>0</v>
      </c>
      <c r="BF333" s="231">
        <f>IF(N333="snížená",J333,0)</f>
        <v>0</v>
      </c>
      <c r="BG333" s="231">
        <f>IF(N333="zákl. přenesená",J333,0)</f>
        <v>0</v>
      </c>
      <c r="BH333" s="231">
        <f>IF(N333="sníž. přenesená",J333,0)</f>
        <v>0</v>
      </c>
      <c r="BI333" s="231">
        <f>IF(N333="nulová",J333,0)</f>
        <v>0</v>
      </c>
      <c r="BJ333" s="23" t="s">
        <v>170</v>
      </c>
      <c r="BK333" s="231">
        <f>ROUND(I333*H333,2)</f>
        <v>0</v>
      </c>
      <c r="BL333" s="23" t="s">
        <v>262</v>
      </c>
      <c r="BM333" s="23" t="s">
        <v>1525</v>
      </c>
    </row>
    <row r="334" spans="2:65" s="1" customFormat="1" ht="25.5" customHeight="1">
      <c r="B334" s="45"/>
      <c r="C334" s="220" t="s">
        <v>600</v>
      </c>
      <c r="D334" s="220" t="s">
        <v>165</v>
      </c>
      <c r="E334" s="221" t="s">
        <v>1526</v>
      </c>
      <c r="F334" s="222" t="s">
        <v>1527</v>
      </c>
      <c r="G334" s="223" t="s">
        <v>168</v>
      </c>
      <c r="H334" s="224">
        <v>148.507</v>
      </c>
      <c r="I334" s="225"/>
      <c r="J334" s="226">
        <f>ROUND(I334*H334,2)</f>
        <v>0</v>
      </c>
      <c r="K334" s="222" t="s">
        <v>169</v>
      </c>
      <c r="L334" s="71"/>
      <c r="M334" s="227" t="s">
        <v>21</v>
      </c>
      <c r="N334" s="228" t="s">
        <v>48</v>
      </c>
      <c r="O334" s="46"/>
      <c r="P334" s="229">
        <f>O334*H334</f>
        <v>0</v>
      </c>
      <c r="Q334" s="229">
        <v>0.00029</v>
      </c>
      <c r="R334" s="229">
        <f>Q334*H334</f>
        <v>0.04306703</v>
      </c>
      <c r="S334" s="229">
        <v>0</v>
      </c>
      <c r="T334" s="230">
        <f>S334*H334</f>
        <v>0</v>
      </c>
      <c r="AR334" s="23" t="s">
        <v>262</v>
      </c>
      <c r="AT334" s="23" t="s">
        <v>165</v>
      </c>
      <c r="AU334" s="23" t="s">
        <v>85</v>
      </c>
      <c r="AY334" s="23" t="s">
        <v>163</v>
      </c>
      <c r="BE334" s="231">
        <f>IF(N334="základní",J334,0)</f>
        <v>0</v>
      </c>
      <c r="BF334" s="231">
        <f>IF(N334="snížená",J334,0)</f>
        <v>0</v>
      </c>
      <c r="BG334" s="231">
        <f>IF(N334="zákl. přenesená",J334,0)</f>
        <v>0</v>
      </c>
      <c r="BH334" s="231">
        <f>IF(N334="sníž. přenesená",J334,0)</f>
        <v>0</v>
      </c>
      <c r="BI334" s="231">
        <f>IF(N334="nulová",J334,0)</f>
        <v>0</v>
      </c>
      <c r="BJ334" s="23" t="s">
        <v>170</v>
      </c>
      <c r="BK334" s="231">
        <f>ROUND(I334*H334,2)</f>
        <v>0</v>
      </c>
      <c r="BL334" s="23" t="s">
        <v>262</v>
      </c>
      <c r="BM334" s="23" t="s">
        <v>1528</v>
      </c>
    </row>
    <row r="335" spans="2:65" s="1" customFormat="1" ht="25.5" customHeight="1">
      <c r="B335" s="45"/>
      <c r="C335" s="220" t="s">
        <v>607</v>
      </c>
      <c r="D335" s="220" t="s">
        <v>165</v>
      </c>
      <c r="E335" s="221" t="s">
        <v>1529</v>
      </c>
      <c r="F335" s="222" t="s">
        <v>1530</v>
      </c>
      <c r="G335" s="223" t="s">
        <v>168</v>
      </c>
      <c r="H335" s="224">
        <v>148.507</v>
      </c>
      <c r="I335" s="225"/>
      <c r="J335" s="226">
        <f>ROUND(I335*H335,2)</f>
        <v>0</v>
      </c>
      <c r="K335" s="222" t="s">
        <v>169</v>
      </c>
      <c r="L335" s="71"/>
      <c r="M335" s="227" t="s">
        <v>21</v>
      </c>
      <c r="N335" s="228" t="s">
        <v>48</v>
      </c>
      <c r="O335" s="46"/>
      <c r="P335" s="229">
        <f>O335*H335</f>
        <v>0</v>
      </c>
      <c r="Q335" s="229">
        <v>0.00066</v>
      </c>
      <c r="R335" s="229">
        <f>Q335*H335</f>
        <v>0.09801462</v>
      </c>
      <c r="S335" s="229">
        <v>0</v>
      </c>
      <c r="T335" s="230">
        <f>S335*H335</f>
        <v>0</v>
      </c>
      <c r="AR335" s="23" t="s">
        <v>262</v>
      </c>
      <c r="AT335" s="23" t="s">
        <v>165</v>
      </c>
      <c r="AU335" s="23" t="s">
        <v>85</v>
      </c>
      <c r="AY335" s="23" t="s">
        <v>163</v>
      </c>
      <c r="BE335" s="231">
        <f>IF(N335="základní",J335,0)</f>
        <v>0</v>
      </c>
      <c r="BF335" s="231">
        <f>IF(N335="snížená",J335,0)</f>
        <v>0</v>
      </c>
      <c r="BG335" s="231">
        <f>IF(N335="zákl. přenesená",J335,0)</f>
        <v>0</v>
      </c>
      <c r="BH335" s="231">
        <f>IF(N335="sníž. přenesená",J335,0)</f>
        <v>0</v>
      </c>
      <c r="BI335" s="231">
        <f>IF(N335="nulová",J335,0)</f>
        <v>0</v>
      </c>
      <c r="BJ335" s="23" t="s">
        <v>170</v>
      </c>
      <c r="BK335" s="231">
        <f>ROUND(I335*H335,2)</f>
        <v>0</v>
      </c>
      <c r="BL335" s="23" t="s">
        <v>262</v>
      </c>
      <c r="BM335" s="23" t="s">
        <v>1531</v>
      </c>
    </row>
    <row r="336" spans="2:63" s="10" customFormat="1" ht="29.85" customHeight="1">
      <c r="B336" s="204"/>
      <c r="C336" s="205"/>
      <c r="D336" s="206" t="s">
        <v>74</v>
      </c>
      <c r="E336" s="218" t="s">
        <v>1532</v>
      </c>
      <c r="F336" s="218" t="s">
        <v>1533</v>
      </c>
      <c r="G336" s="205"/>
      <c r="H336" s="205"/>
      <c r="I336" s="208"/>
      <c r="J336" s="219">
        <f>BK336</f>
        <v>0</v>
      </c>
      <c r="K336" s="205"/>
      <c r="L336" s="210"/>
      <c r="M336" s="211"/>
      <c r="N336" s="212"/>
      <c r="O336" s="212"/>
      <c r="P336" s="213">
        <f>SUM(P337:P341)</f>
        <v>0</v>
      </c>
      <c r="Q336" s="212"/>
      <c r="R336" s="213">
        <f>SUM(R337:R341)</f>
        <v>0.24718651999999997</v>
      </c>
      <c r="S336" s="212"/>
      <c r="T336" s="214">
        <f>SUM(T337:T341)</f>
        <v>0</v>
      </c>
      <c r="AR336" s="215" t="s">
        <v>85</v>
      </c>
      <c r="AT336" s="216" t="s">
        <v>74</v>
      </c>
      <c r="AU336" s="216" t="s">
        <v>83</v>
      </c>
      <c r="AY336" s="215" t="s">
        <v>163</v>
      </c>
      <c r="BK336" s="217">
        <f>SUM(BK337:BK341)</f>
        <v>0</v>
      </c>
    </row>
    <row r="337" spans="2:65" s="1" customFormat="1" ht="25.5" customHeight="1">
      <c r="B337" s="45"/>
      <c r="C337" s="220" t="s">
        <v>616</v>
      </c>
      <c r="D337" s="220" t="s">
        <v>165</v>
      </c>
      <c r="E337" s="221" t="s">
        <v>1534</v>
      </c>
      <c r="F337" s="222" t="s">
        <v>1535</v>
      </c>
      <c r="G337" s="223" t="s">
        <v>168</v>
      </c>
      <c r="H337" s="224">
        <v>537.362</v>
      </c>
      <c r="I337" s="225"/>
      <c r="J337" s="226">
        <f>ROUND(I337*H337,2)</f>
        <v>0</v>
      </c>
      <c r="K337" s="222" t="s">
        <v>169</v>
      </c>
      <c r="L337" s="71"/>
      <c r="M337" s="227" t="s">
        <v>21</v>
      </c>
      <c r="N337" s="228" t="s">
        <v>48</v>
      </c>
      <c r="O337" s="46"/>
      <c r="P337" s="229">
        <f>O337*H337</f>
        <v>0</v>
      </c>
      <c r="Q337" s="229">
        <v>0.0002</v>
      </c>
      <c r="R337" s="229">
        <f>Q337*H337</f>
        <v>0.1074724</v>
      </c>
      <c r="S337" s="229">
        <v>0</v>
      </c>
      <c r="T337" s="230">
        <f>S337*H337</f>
        <v>0</v>
      </c>
      <c r="AR337" s="23" t="s">
        <v>262</v>
      </c>
      <c r="AT337" s="23" t="s">
        <v>165</v>
      </c>
      <c r="AU337" s="23" t="s">
        <v>85</v>
      </c>
      <c r="AY337" s="23" t="s">
        <v>163</v>
      </c>
      <c r="BE337" s="231">
        <f>IF(N337="základní",J337,0)</f>
        <v>0</v>
      </c>
      <c r="BF337" s="231">
        <f>IF(N337="snížená",J337,0)</f>
        <v>0</v>
      </c>
      <c r="BG337" s="231">
        <f>IF(N337="zákl. přenesená",J337,0)</f>
        <v>0</v>
      </c>
      <c r="BH337" s="231">
        <f>IF(N337="sníž. přenesená",J337,0)</f>
        <v>0</v>
      </c>
      <c r="BI337" s="231">
        <f>IF(N337="nulová",J337,0)</f>
        <v>0</v>
      </c>
      <c r="BJ337" s="23" t="s">
        <v>170</v>
      </c>
      <c r="BK337" s="231">
        <f>ROUND(I337*H337,2)</f>
        <v>0</v>
      </c>
      <c r="BL337" s="23" t="s">
        <v>262</v>
      </c>
      <c r="BM337" s="23" t="s">
        <v>1536</v>
      </c>
    </row>
    <row r="338" spans="2:65" s="1" customFormat="1" ht="25.5" customHeight="1">
      <c r="B338" s="45"/>
      <c r="C338" s="220" t="s">
        <v>622</v>
      </c>
      <c r="D338" s="220" t="s">
        <v>165</v>
      </c>
      <c r="E338" s="221" t="s">
        <v>1537</v>
      </c>
      <c r="F338" s="222" t="s">
        <v>1538</v>
      </c>
      <c r="G338" s="223" t="s">
        <v>168</v>
      </c>
      <c r="H338" s="224">
        <v>537.362</v>
      </c>
      <c r="I338" s="225"/>
      <c r="J338" s="226">
        <f>ROUND(I338*H338,2)</f>
        <v>0</v>
      </c>
      <c r="K338" s="222" t="s">
        <v>169</v>
      </c>
      <c r="L338" s="71"/>
      <c r="M338" s="227" t="s">
        <v>21</v>
      </c>
      <c r="N338" s="228" t="s">
        <v>48</v>
      </c>
      <c r="O338" s="46"/>
      <c r="P338" s="229">
        <f>O338*H338</f>
        <v>0</v>
      </c>
      <c r="Q338" s="229">
        <v>0.00026</v>
      </c>
      <c r="R338" s="229">
        <f>Q338*H338</f>
        <v>0.13971411999999997</v>
      </c>
      <c r="S338" s="229">
        <v>0</v>
      </c>
      <c r="T338" s="230">
        <f>S338*H338</f>
        <v>0</v>
      </c>
      <c r="AR338" s="23" t="s">
        <v>262</v>
      </c>
      <c r="AT338" s="23" t="s">
        <v>165</v>
      </c>
      <c r="AU338" s="23" t="s">
        <v>85</v>
      </c>
      <c r="AY338" s="23" t="s">
        <v>163</v>
      </c>
      <c r="BE338" s="231">
        <f>IF(N338="základní",J338,0)</f>
        <v>0</v>
      </c>
      <c r="BF338" s="231">
        <f>IF(N338="snížená",J338,0)</f>
        <v>0</v>
      </c>
      <c r="BG338" s="231">
        <f>IF(N338="zákl. přenesená",J338,0)</f>
        <v>0</v>
      </c>
      <c r="BH338" s="231">
        <f>IF(N338="sníž. přenesená",J338,0)</f>
        <v>0</v>
      </c>
      <c r="BI338" s="231">
        <f>IF(N338="nulová",J338,0)</f>
        <v>0</v>
      </c>
      <c r="BJ338" s="23" t="s">
        <v>170</v>
      </c>
      <c r="BK338" s="231">
        <f>ROUND(I338*H338,2)</f>
        <v>0</v>
      </c>
      <c r="BL338" s="23" t="s">
        <v>262</v>
      </c>
      <c r="BM338" s="23" t="s">
        <v>1539</v>
      </c>
    </row>
    <row r="339" spans="2:51" s="11" customFormat="1" ht="13.5">
      <c r="B339" s="235"/>
      <c r="C339" s="236"/>
      <c r="D339" s="232" t="s">
        <v>174</v>
      </c>
      <c r="E339" s="237" t="s">
        <v>21</v>
      </c>
      <c r="F339" s="238" t="s">
        <v>1393</v>
      </c>
      <c r="G339" s="236"/>
      <c r="H339" s="239">
        <v>163.26</v>
      </c>
      <c r="I339" s="240"/>
      <c r="J339" s="236"/>
      <c r="K339" s="236"/>
      <c r="L339" s="241"/>
      <c r="M339" s="242"/>
      <c r="N339" s="243"/>
      <c r="O339" s="243"/>
      <c r="P339" s="243"/>
      <c r="Q339" s="243"/>
      <c r="R339" s="243"/>
      <c r="S339" s="243"/>
      <c r="T339" s="244"/>
      <c r="AT339" s="245" t="s">
        <v>174</v>
      </c>
      <c r="AU339" s="245" t="s">
        <v>85</v>
      </c>
      <c r="AV339" s="11" t="s">
        <v>85</v>
      </c>
      <c r="AW339" s="11" t="s">
        <v>38</v>
      </c>
      <c r="AX339" s="11" t="s">
        <v>75</v>
      </c>
      <c r="AY339" s="245" t="s">
        <v>163</v>
      </c>
    </row>
    <row r="340" spans="2:51" s="11" customFormat="1" ht="13.5">
      <c r="B340" s="235"/>
      <c r="C340" s="236"/>
      <c r="D340" s="232" t="s">
        <v>174</v>
      </c>
      <c r="E340" s="237" t="s">
        <v>21</v>
      </c>
      <c r="F340" s="238" t="s">
        <v>1389</v>
      </c>
      <c r="G340" s="236"/>
      <c r="H340" s="239">
        <v>374.102</v>
      </c>
      <c r="I340" s="240"/>
      <c r="J340" s="236"/>
      <c r="K340" s="236"/>
      <c r="L340" s="241"/>
      <c r="M340" s="242"/>
      <c r="N340" s="243"/>
      <c r="O340" s="243"/>
      <c r="P340" s="243"/>
      <c r="Q340" s="243"/>
      <c r="R340" s="243"/>
      <c r="S340" s="243"/>
      <c r="T340" s="244"/>
      <c r="AT340" s="245" t="s">
        <v>174</v>
      </c>
      <c r="AU340" s="245" t="s">
        <v>85</v>
      </c>
      <c r="AV340" s="11" t="s">
        <v>85</v>
      </c>
      <c r="AW340" s="11" t="s">
        <v>38</v>
      </c>
      <c r="AX340" s="11" t="s">
        <v>75</v>
      </c>
      <c r="AY340" s="245" t="s">
        <v>163</v>
      </c>
    </row>
    <row r="341" spans="2:51" s="12" customFormat="1" ht="13.5">
      <c r="B341" s="246"/>
      <c r="C341" s="247"/>
      <c r="D341" s="232" t="s">
        <v>174</v>
      </c>
      <c r="E341" s="248" t="s">
        <v>21</v>
      </c>
      <c r="F341" s="249" t="s">
        <v>194</v>
      </c>
      <c r="G341" s="247"/>
      <c r="H341" s="250">
        <v>537.362</v>
      </c>
      <c r="I341" s="251"/>
      <c r="J341" s="247"/>
      <c r="K341" s="247"/>
      <c r="L341" s="252"/>
      <c r="M341" s="281"/>
      <c r="N341" s="282"/>
      <c r="O341" s="282"/>
      <c r="P341" s="282"/>
      <c r="Q341" s="282"/>
      <c r="R341" s="282"/>
      <c r="S341" s="282"/>
      <c r="T341" s="283"/>
      <c r="AT341" s="256" t="s">
        <v>174</v>
      </c>
      <c r="AU341" s="256" t="s">
        <v>85</v>
      </c>
      <c r="AV341" s="12" t="s">
        <v>170</v>
      </c>
      <c r="AW341" s="12" t="s">
        <v>38</v>
      </c>
      <c r="AX341" s="12" t="s">
        <v>83</v>
      </c>
      <c r="AY341" s="256" t="s">
        <v>163</v>
      </c>
    </row>
    <row r="342" spans="2:12" s="1" customFormat="1" ht="6.95" customHeight="1">
      <c r="B342" s="66"/>
      <c r="C342" s="67"/>
      <c r="D342" s="67"/>
      <c r="E342" s="67"/>
      <c r="F342" s="67"/>
      <c r="G342" s="67"/>
      <c r="H342" s="67"/>
      <c r="I342" s="165"/>
      <c r="J342" s="67"/>
      <c r="K342" s="67"/>
      <c r="L342" s="71"/>
    </row>
  </sheetData>
  <sheetProtection password="CC35" sheet="1" objects="1" scenarios="1" formatColumns="0" formatRows="0" autoFilter="0"/>
  <autoFilter ref="C90:K341"/>
  <mergeCells count="10">
    <mergeCell ref="E7:H7"/>
    <mergeCell ref="E9:H9"/>
    <mergeCell ref="E24:H24"/>
    <mergeCell ref="E45:H45"/>
    <mergeCell ref="E47:H47"/>
    <mergeCell ref="J51:J52"/>
    <mergeCell ref="E81:H81"/>
    <mergeCell ref="E83:H83"/>
    <mergeCell ref="G1:H1"/>
    <mergeCell ref="L2:V2"/>
  </mergeCells>
  <hyperlinks>
    <hyperlink ref="F1:G1" location="C2" display="1) Krycí list soupisu"/>
    <hyperlink ref="G1:H1" location="C54" display="2) Rekapitulace"/>
    <hyperlink ref="J1" location="C90"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BR335"/>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35"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0"/>
      <c r="B1" s="136"/>
      <c r="C1" s="136"/>
      <c r="D1" s="137" t="s">
        <v>1</v>
      </c>
      <c r="E1" s="136"/>
      <c r="F1" s="138" t="s">
        <v>115</v>
      </c>
      <c r="G1" s="138" t="s">
        <v>116</v>
      </c>
      <c r="H1" s="138"/>
      <c r="I1" s="139"/>
      <c r="J1" s="138" t="s">
        <v>117</v>
      </c>
      <c r="K1" s="137" t="s">
        <v>118</v>
      </c>
      <c r="L1" s="138" t="s">
        <v>119</v>
      </c>
      <c r="M1" s="138"/>
      <c r="N1" s="138"/>
      <c r="O1" s="138"/>
      <c r="P1" s="138"/>
      <c r="Q1" s="138"/>
      <c r="R1" s="138"/>
      <c r="S1" s="138"/>
      <c r="T1" s="138"/>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AT2" s="23" t="s">
        <v>91</v>
      </c>
    </row>
    <row r="3" spans="2:46" ht="6.95" customHeight="1">
      <c r="B3" s="24"/>
      <c r="C3" s="25"/>
      <c r="D3" s="25"/>
      <c r="E3" s="25"/>
      <c r="F3" s="25"/>
      <c r="G3" s="25"/>
      <c r="H3" s="25"/>
      <c r="I3" s="140"/>
      <c r="J3" s="25"/>
      <c r="K3" s="26"/>
      <c r="AT3" s="23" t="s">
        <v>85</v>
      </c>
    </row>
    <row r="4" spans="2:46" ht="36.95" customHeight="1">
      <c r="B4" s="27"/>
      <c r="C4" s="28"/>
      <c r="D4" s="29" t="s">
        <v>120</v>
      </c>
      <c r="E4" s="28"/>
      <c r="F4" s="28"/>
      <c r="G4" s="28"/>
      <c r="H4" s="28"/>
      <c r="I4" s="141"/>
      <c r="J4" s="28"/>
      <c r="K4" s="30"/>
      <c r="M4" s="31" t="s">
        <v>12</v>
      </c>
      <c r="AT4" s="23" t="s">
        <v>38</v>
      </c>
    </row>
    <row r="5" spans="2:11" ht="6.95" customHeight="1">
      <c r="B5" s="27"/>
      <c r="C5" s="28"/>
      <c r="D5" s="28"/>
      <c r="E5" s="28"/>
      <c r="F5" s="28"/>
      <c r="G5" s="28"/>
      <c r="H5" s="28"/>
      <c r="I5" s="141"/>
      <c r="J5" s="28"/>
      <c r="K5" s="30"/>
    </row>
    <row r="6" spans="2:11" ht="13.5">
      <c r="B6" s="27"/>
      <c r="C6" s="28"/>
      <c r="D6" s="39" t="s">
        <v>18</v>
      </c>
      <c r="E6" s="28"/>
      <c r="F6" s="28"/>
      <c r="G6" s="28"/>
      <c r="H6" s="28"/>
      <c r="I6" s="141"/>
      <c r="J6" s="28"/>
      <c r="K6" s="30"/>
    </row>
    <row r="7" spans="2:11" ht="16.5" customHeight="1">
      <c r="B7" s="27"/>
      <c r="C7" s="28"/>
      <c r="D7" s="28"/>
      <c r="E7" s="142" t="str">
        <f>'Rekapitulace stavby'!K6</f>
        <v>Rekonstrukce objektu na ul. Velflíkova 385/14, Ostrava - Hrabůvka</v>
      </c>
      <c r="F7" s="39"/>
      <c r="G7" s="39"/>
      <c r="H7" s="39"/>
      <c r="I7" s="141"/>
      <c r="J7" s="28"/>
      <c r="K7" s="30"/>
    </row>
    <row r="8" spans="2:11" s="1" customFormat="1" ht="13.5">
      <c r="B8" s="45"/>
      <c r="C8" s="46"/>
      <c r="D8" s="39" t="s">
        <v>121</v>
      </c>
      <c r="E8" s="46"/>
      <c r="F8" s="46"/>
      <c r="G8" s="46"/>
      <c r="H8" s="46"/>
      <c r="I8" s="143"/>
      <c r="J8" s="46"/>
      <c r="K8" s="50"/>
    </row>
    <row r="9" spans="2:11" s="1" customFormat="1" ht="36.95" customHeight="1">
      <c r="B9" s="45"/>
      <c r="C9" s="46"/>
      <c r="D9" s="46"/>
      <c r="E9" s="144" t="s">
        <v>1540</v>
      </c>
      <c r="F9" s="46"/>
      <c r="G9" s="46"/>
      <c r="H9" s="46"/>
      <c r="I9" s="143"/>
      <c r="J9" s="46"/>
      <c r="K9" s="50"/>
    </row>
    <row r="10" spans="2:11" s="1" customFormat="1" ht="13.5">
      <c r="B10" s="45"/>
      <c r="C10" s="46"/>
      <c r="D10" s="46"/>
      <c r="E10" s="46"/>
      <c r="F10" s="46"/>
      <c r="G10" s="46"/>
      <c r="H10" s="46"/>
      <c r="I10" s="143"/>
      <c r="J10" s="46"/>
      <c r="K10" s="50"/>
    </row>
    <row r="11" spans="2:11" s="1" customFormat="1" ht="14.4" customHeight="1">
      <c r="B11" s="45"/>
      <c r="C11" s="46"/>
      <c r="D11" s="39" t="s">
        <v>20</v>
      </c>
      <c r="E11" s="46"/>
      <c r="F11" s="34" t="s">
        <v>21</v>
      </c>
      <c r="G11" s="46"/>
      <c r="H11" s="46"/>
      <c r="I11" s="145" t="s">
        <v>22</v>
      </c>
      <c r="J11" s="34" t="s">
        <v>21</v>
      </c>
      <c r="K11" s="50"/>
    </row>
    <row r="12" spans="2:11" s="1" customFormat="1" ht="14.4" customHeight="1">
      <c r="B12" s="45"/>
      <c r="C12" s="46"/>
      <c r="D12" s="39" t="s">
        <v>23</v>
      </c>
      <c r="E12" s="46"/>
      <c r="F12" s="34" t="s">
        <v>24</v>
      </c>
      <c r="G12" s="46"/>
      <c r="H12" s="46"/>
      <c r="I12" s="145" t="s">
        <v>25</v>
      </c>
      <c r="J12" s="146" t="str">
        <f>'Rekapitulace stavby'!AN8</f>
        <v>1. 4. 2019</v>
      </c>
      <c r="K12" s="50"/>
    </row>
    <row r="13" spans="2:11" s="1" customFormat="1" ht="10.8" customHeight="1">
      <c r="B13" s="45"/>
      <c r="C13" s="46"/>
      <c r="D13" s="46"/>
      <c r="E13" s="46"/>
      <c r="F13" s="46"/>
      <c r="G13" s="46"/>
      <c r="H13" s="46"/>
      <c r="I13" s="143"/>
      <c r="J13" s="46"/>
      <c r="K13" s="50"/>
    </row>
    <row r="14" spans="2:11" s="1" customFormat="1" ht="14.4" customHeight="1">
      <c r="B14" s="45"/>
      <c r="C14" s="46"/>
      <c r="D14" s="39" t="s">
        <v>27</v>
      </c>
      <c r="E14" s="46"/>
      <c r="F14" s="46"/>
      <c r="G14" s="46"/>
      <c r="H14" s="46"/>
      <c r="I14" s="145" t="s">
        <v>28</v>
      </c>
      <c r="J14" s="34" t="s">
        <v>29</v>
      </c>
      <c r="K14" s="50"/>
    </row>
    <row r="15" spans="2:11" s="1" customFormat="1" ht="18" customHeight="1">
      <c r="B15" s="45"/>
      <c r="C15" s="46"/>
      <c r="D15" s="46"/>
      <c r="E15" s="34" t="s">
        <v>30</v>
      </c>
      <c r="F15" s="46"/>
      <c r="G15" s="46"/>
      <c r="H15" s="46"/>
      <c r="I15" s="145" t="s">
        <v>31</v>
      </c>
      <c r="J15" s="34" t="s">
        <v>21</v>
      </c>
      <c r="K15" s="50"/>
    </row>
    <row r="16" spans="2:11" s="1" customFormat="1" ht="6.95" customHeight="1">
      <c r="B16" s="45"/>
      <c r="C16" s="46"/>
      <c r="D16" s="46"/>
      <c r="E16" s="46"/>
      <c r="F16" s="46"/>
      <c r="G16" s="46"/>
      <c r="H16" s="46"/>
      <c r="I16" s="143"/>
      <c r="J16" s="46"/>
      <c r="K16" s="50"/>
    </row>
    <row r="17" spans="2:11" s="1" customFormat="1" ht="14.4" customHeight="1">
      <c r="B17" s="45"/>
      <c r="C17" s="46"/>
      <c r="D17" s="39" t="s">
        <v>32</v>
      </c>
      <c r="E17" s="46"/>
      <c r="F17" s="46"/>
      <c r="G17" s="46"/>
      <c r="H17" s="46"/>
      <c r="I17" s="145" t="s">
        <v>28</v>
      </c>
      <c r="J17" s="34" t="str">
        <f>IF('Rekapitulace stavby'!AN13="Vyplň údaj","",IF('Rekapitulace stavby'!AN13="","",'Rekapitulace stavby'!AN13))</f>
        <v/>
      </c>
      <c r="K17" s="50"/>
    </row>
    <row r="18" spans="2:11" s="1" customFormat="1" ht="18" customHeight="1">
      <c r="B18" s="45"/>
      <c r="C18" s="46"/>
      <c r="D18" s="46"/>
      <c r="E18" s="34" t="str">
        <f>IF('Rekapitulace stavby'!E14="Vyplň údaj","",IF('Rekapitulace stavby'!E14="","",'Rekapitulace stavby'!E14))</f>
        <v/>
      </c>
      <c r="F18" s="46"/>
      <c r="G18" s="46"/>
      <c r="H18" s="46"/>
      <c r="I18" s="145" t="s">
        <v>31</v>
      </c>
      <c r="J18" s="34" t="str">
        <f>IF('Rekapitulace stavby'!AN14="Vyplň údaj","",IF('Rekapitulace stavby'!AN14="","",'Rekapitulace stavby'!AN14))</f>
        <v/>
      </c>
      <c r="K18" s="50"/>
    </row>
    <row r="19" spans="2:11" s="1" customFormat="1" ht="6.95" customHeight="1">
      <c r="B19" s="45"/>
      <c r="C19" s="46"/>
      <c r="D19" s="46"/>
      <c r="E19" s="46"/>
      <c r="F19" s="46"/>
      <c r="G19" s="46"/>
      <c r="H19" s="46"/>
      <c r="I19" s="143"/>
      <c r="J19" s="46"/>
      <c r="K19" s="50"/>
    </row>
    <row r="20" spans="2:11" s="1" customFormat="1" ht="14.4" customHeight="1">
      <c r="B20" s="45"/>
      <c r="C20" s="46"/>
      <c r="D20" s="39" t="s">
        <v>34</v>
      </c>
      <c r="E20" s="46"/>
      <c r="F20" s="46"/>
      <c r="G20" s="46"/>
      <c r="H20" s="46"/>
      <c r="I20" s="145" t="s">
        <v>28</v>
      </c>
      <c r="J20" s="34" t="s">
        <v>35</v>
      </c>
      <c r="K20" s="50"/>
    </row>
    <row r="21" spans="2:11" s="1" customFormat="1" ht="18" customHeight="1">
      <c r="B21" s="45"/>
      <c r="C21" s="46"/>
      <c r="D21" s="46"/>
      <c r="E21" s="34" t="s">
        <v>36</v>
      </c>
      <c r="F21" s="46"/>
      <c r="G21" s="46"/>
      <c r="H21" s="46"/>
      <c r="I21" s="145" t="s">
        <v>31</v>
      </c>
      <c r="J21" s="34" t="s">
        <v>37</v>
      </c>
      <c r="K21" s="50"/>
    </row>
    <row r="22" spans="2:11" s="1" customFormat="1" ht="6.95" customHeight="1">
      <c r="B22" s="45"/>
      <c r="C22" s="46"/>
      <c r="D22" s="46"/>
      <c r="E22" s="46"/>
      <c r="F22" s="46"/>
      <c r="G22" s="46"/>
      <c r="H22" s="46"/>
      <c r="I22" s="143"/>
      <c r="J22" s="46"/>
      <c r="K22" s="50"/>
    </row>
    <row r="23" spans="2:11" s="1" customFormat="1" ht="14.4" customHeight="1">
      <c r="B23" s="45"/>
      <c r="C23" s="46"/>
      <c r="D23" s="39" t="s">
        <v>39</v>
      </c>
      <c r="E23" s="46"/>
      <c r="F23" s="46"/>
      <c r="G23" s="46"/>
      <c r="H23" s="46"/>
      <c r="I23" s="143"/>
      <c r="J23" s="46"/>
      <c r="K23" s="50"/>
    </row>
    <row r="24" spans="2:11" s="6" customFormat="1" ht="16.5" customHeight="1">
      <c r="B24" s="147"/>
      <c r="C24" s="148"/>
      <c r="D24" s="148"/>
      <c r="E24" s="43" t="s">
        <v>21</v>
      </c>
      <c r="F24" s="43"/>
      <c r="G24" s="43"/>
      <c r="H24" s="43"/>
      <c r="I24" s="149"/>
      <c r="J24" s="148"/>
      <c r="K24" s="150"/>
    </row>
    <row r="25" spans="2:11" s="1" customFormat="1" ht="6.95" customHeight="1">
      <c r="B25" s="45"/>
      <c r="C25" s="46"/>
      <c r="D25" s="46"/>
      <c r="E25" s="46"/>
      <c r="F25" s="46"/>
      <c r="G25" s="46"/>
      <c r="H25" s="46"/>
      <c r="I25" s="143"/>
      <c r="J25" s="46"/>
      <c r="K25" s="50"/>
    </row>
    <row r="26" spans="2:11" s="1" customFormat="1" ht="6.95" customHeight="1">
      <c r="B26" s="45"/>
      <c r="C26" s="46"/>
      <c r="D26" s="105"/>
      <c r="E26" s="105"/>
      <c r="F26" s="105"/>
      <c r="G26" s="105"/>
      <c r="H26" s="105"/>
      <c r="I26" s="151"/>
      <c r="J26" s="105"/>
      <c r="K26" s="152"/>
    </row>
    <row r="27" spans="2:11" s="1" customFormat="1" ht="25.4" customHeight="1">
      <c r="B27" s="45"/>
      <c r="C27" s="46"/>
      <c r="D27" s="153" t="s">
        <v>41</v>
      </c>
      <c r="E27" s="46"/>
      <c r="F27" s="46"/>
      <c r="G27" s="46"/>
      <c r="H27" s="46"/>
      <c r="I27" s="143"/>
      <c r="J27" s="154">
        <f>ROUND(J93,2)</f>
        <v>0</v>
      </c>
      <c r="K27" s="50"/>
    </row>
    <row r="28" spans="2:11" s="1" customFormat="1" ht="6.95" customHeight="1">
      <c r="B28" s="45"/>
      <c r="C28" s="46"/>
      <c r="D28" s="105"/>
      <c r="E28" s="105"/>
      <c r="F28" s="105"/>
      <c r="G28" s="105"/>
      <c r="H28" s="105"/>
      <c r="I28" s="151"/>
      <c r="J28" s="105"/>
      <c r="K28" s="152"/>
    </row>
    <row r="29" spans="2:11" s="1" customFormat="1" ht="14.4" customHeight="1">
      <c r="B29" s="45"/>
      <c r="C29" s="46"/>
      <c r="D29" s="46"/>
      <c r="E29" s="46"/>
      <c r="F29" s="51" t="s">
        <v>43</v>
      </c>
      <c r="G29" s="46"/>
      <c r="H29" s="46"/>
      <c r="I29" s="155" t="s">
        <v>42</v>
      </c>
      <c r="J29" s="51" t="s">
        <v>44</v>
      </c>
      <c r="K29" s="50"/>
    </row>
    <row r="30" spans="2:11" s="1" customFormat="1" ht="14.4" customHeight="1" hidden="1">
      <c r="B30" s="45"/>
      <c r="C30" s="46"/>
      <c r="D30" s="54" t="s">
        <v>45</v>
      </c>
      <c r="E30" s="54" t="s">
        <v>46</v>
      </c>
      <c r="F30" s="156">
        <f>ROUND(SUM(BE93:BE334),2)</f>
        <v>0</v>
      </c>
      <c r="G30" s="46"/>
      <c r="H30" s="46"/>
      <c r="I30" s="157">
        <v>0.21</v>
      </c>
      <c r="J30" s="156">
        <f>ROUND(ROUND((SUM(BE93:BE334)),2)*I30,2)</f>
        <v>0</v>
      </c>
      <c r="K30" s="50"/>
    </row>
    <row r="31" spans="2:11" s="1" customFormat="1" ht="14.4" customHeight="1" hidden="1">
      <c r="B31" s="45"/>
      <c r="C31" s="46"/>
      <c r="D31" s="46"/>
      <c r="E31" s="54" t="s">
        <v>47</v>
      </c>
      <c r="F31" s="156">
        <f>ROUND(SUM(BF93:BF334),2)</f>
        <v>0</v>
      </c>
      <c r="G31" s="46"/>
      <c r="H31" s="46"/>
      <c r="I31" s="157">
        <v>0.15</v>
      </c>
      <c r="J31" s="156">
        <f>ROUND(ROUND((SUM(BF93:BF334)),2)*I31,2)</f>
        <v>0</v>
      </c>
      <c r="K31" s="50"/>
    </row>
    <row r="32" spans="2:11" s="1" customFormat="1" ht="14.4" customHeight="1">
      <c r="B32" s="45"/>
      <c r="C32" s="46"/>
      <c r="D32" s="54" t="s">
        <v>45</v>
      </c>
      <c r="E32" s="54" t="s">
        <v>48</v>
      </c>
      <c r="F32" s="156">
        <f>ROUND(SUM(BG93:BG334),2)</f>
        <v>0</v>
      </c>
      <c r="G32" s="46"/>
      <c r="H32" s="46"/>
      <c r="I32" s="157">
        <v>0.21</v>
      </c>
      <c r="J32" s="156">
        <v>0</v>
      </c>
      <c r="K32" s="50"/>
    </row>
    <row r="33" spans="2:11" s="1" customFormat="1" ht="14.4" customHeight="1">
      <c r="B33" s="45"/>
      <c r="C33" s="46"/>
      <c r="D33" s="46"/>
      <c r="E33" s="54" t="s">
        <v>49</v>
      </c>
      <c r="F33" s="156">
        <f>ROUND(SUM(BH93:BH334),2)</f>
        <v>0</v>
      </c>
      <c r="G33" s="46"/>
      <c r="H33" s="46"/>
      <c r="I33" s="157">
        <v>0.15</v>
      </c>
      <c r="J33" s="156">
        <v>0</v>
      </c>
      <c r="K33" s="50"/>
    </row>
    <row r="34" spans="2:11" s="1" customFormat="1" ht="14.4" customHeight="1" hidden="1">
      <c r="B34" s="45"/>
      <c r="C34" s="46"/>
      <c r="D34" s="46"/>
      <c r="E34" s="54" t="s">
        <v>50</v>
      </c>
      <c r="F34" s="156">
        <f>ROUND(SUM(BI93:BI334),2)</f>
        <v>0</v>
      </c>
      <c r="G34" s="46"/>
      <c r="H34" s="46"/>
      <c r="I34" s="157">
        <v>0</v>
      </c>
      <c r="J34" s="156">
        <v>0</v>
      </c>
      <c r="K34" s="50"/>
    </row>
    <row r="35" spans="2:11" s="1" customFormat="1" ht="6.95" customHeight="1">
      <c r="B35" s="45"/>
      <c r="C35" s="46"/>
      <c r="D35" s="46"/>
      <c r="E35" s="46"/>
      <c r="F35" s="46"/>
      <c r="G35" s="46"/>
      <c r="H35" s="46"/>
      <c r="I35" s="143"/>
      <c r="J35" s="46"/>
      <c r="K35" s="50"/>
    </row>
    <row r="36" spans="2:11" s="1" customFormat="1" ht="25.4" customHeight="1">
      <c r="B36" s="45"/>
      <c r="C36" s="158"/>
      <c r="D36" s="159" t="s">
        <v>51</v>
      </c>
      <c r="E36" s="97"/>
      <c r="F36" s="97"/>
      <c r="G36" s="160" t="s">
        <v>52</v>
      </c>
      <c r="H36" s="161" t="s">
        <v>53</v>
      </c>
      <c r="I36" s="162"/>
      <c r="J36" s="163">
        <f>SUM(J27:J34)</f>
        <v>0</v>
      </c>
      <c r="K36" s="164"/>
    </row>
    <row r="37" spans="2:11" s="1" customFormat="1" ht="14.4" customHeight="1">
      <c r="B37" s="66"/>
      <c r="C37" s="67"/>
      <c r="D37" s="67"/>
      <c r="E37" s="67"/>
      <c r="F37" s="67"/>
      <c r="G37" s="67"/>
      <c r="H37" s="67"/>
      <c r="I37" s="165"/>
      <c r="J37" s="67"/>
      <c r="K37" s="68"/>
    </row>
    <row r="41" spans="2:11" s="1" customFormat="1" ht="6.95" customHeight="1">
      <c r="B41" s="166"/>
      <c r="C41" s="167"/>
      <c r="D41" s="167"/>
      <c r="E41" s="167"/>
      <c r="F41" s="167"/>
      <c r="G41" s="167"/>
      <c r="H41" s="167"/>
      <c r="I41" s="168"/>
      <c r="J41" s="167"/>
      <c r="K41" s="169"/>
    </row>
    <row r="42" spans="2:11" s="1" customFormat="1" ht="36.95" customHeight="1">
      <c r="B42" s="45"/>
      <c r="C42" s="29" t="s">
        <v>123</v>
      </c>
      <c r="D42" s="46"/>
      <c r="E42" s="46"/>
      <c r="F42" s="46"/>
      <c r="G42" s="46"/>
      <c r="H42" s="46"/>
      <c r="I42" s="143"/>
      <c r="J42" s="46"/>
      <c r="K42" s="50"/>
    </row>
    <row r="43" spans="2:11" s="1" customFormat="1" ht="6.95" customHeight="1">
      <c r="B43" s="45"/>
      <c r="C43" s="46"/>
      <c r="D43" s="46"/>
      <c r="E43" s="46"/>
      <c r="F43" s="46"/>
      <c r="G43" s="46"/>
      <c r="H43" s="46"/>
      <c r="I43" s="143"/>
      <c r="J43" s="46"/>
      <c r="K43" s="50"/>
    </row>
    <row r="44" spans="2:11" s="1" customFormat="1" ht="14.4" customHeight="1">
      <c r="B44" s="45"/>
      <c r="C44" s="39" t="s">
        <v>18</v>
      </c>
      <c r="D44" s="46"/>
      <c r="E44" s="46"/>
      <c r="F44" s="46"/>
      <c r="G44" s="46"/>
      <c r="H44" s="46"/>
      <c r="I44" s="143"/>
      <c r="J44" s="46"/>
      <c r="K44" s="50"/>
    </row>
    <row r="45" spans="2:11" s="1" customFormat="1" ht="16.5" customHeight="1">
      <c r="B45" s="45"/>
      <c r="C45" s="46"/>
      <c r="D45" s="46"/>
      <c r="E45" s="142" t="str">
        <f>E7</f>
        <v>Rekonstrukce objektu na ul. Velflíkova 385/14, Ostrava - Hrabůvka</v>
      </c>
      <c r="F45" s="39"/>
      <c r="G45" s="39"/>
      <c r="H45" s="39"/>
      <c r="I45" s="143"/>
      <c r="J45" s="46"/>
      <c r="K45" s="50"/>
    </row>
    <row r="46" spans="2:11" s="1" customFormat="1" ht="14.4" customHeight="1">
      <c r="B46" s="45"/>
      <c r="C46" s="39" t="s">
        <v>121</v>
      </c>
      <c r="D46" s="46"/>
      <c r="E46" s="46"/>
      <c r="F46" s="46"/>
      <c r="G46" s="46"/>
      <c r="H46" s="46"/>
      <c r="I46" s="143"/>
      <c r="J46" s="46"/>
      <c r="K46" s="50"/>
    </row>
    <row r="47" spans="2:11" s="1" customFormat="1" ht="17.25" customHeight="1">
      <c r="B47" s="45"/>
      <c r="C47" s="46"/>
      <c r="D47" s="46"/>
      <c r="E47" s="144" t="str">
        <f>E9</f>
        <v>02b - Interiér 1NP</v>
      </c>
      <c r="F47" s="46"/>
      <c r="G47" s="46"/>
      <c r="H47" s="46"/>
      <c r="I47" s="143"/>
      <c r="J47" s="46"/>
      <c r="K47" s="50"/>
    </row>
    <row r="48" spans="2:11" s="1" customFormat="1" ht="6.95" customHeight="1">
      <c r="B48" s="45"/>
      <c r="C48" s="46"/>
      <c r="D48" s="46"/>
      <c r="E48" s="46"/>
      <c r="F48" s="46"/>
      <c r="G48" s="46"/>
      <c r="H48" s="46"/>
      <c r="I48" s="143"/>
      <c r="J48" s="46"/>
      <c r="K48" s="50"/>
    </row>
    <row r="49" spans="2:11" s="1" customFormat="1" ht="18" customHeight="1">
      <c r="B49" s="45"/>
      <c r="C49" s="39" t="s">
        <v>23</v>
      </c>
      <c r="D49" s="46"/>
      <c r="E49" s="46"/>
      <c r="F49" s="34" t="str">
        <f>F12</f>
        <v>Velflíkova 385/14</v>
      </c>
      <c r="G49" s="46"/>
      <c r="H49" s="46"/>
      <c r="I49" s="145" t="s">
        <v>25</v>
      </c>
      <c r="J49" s="146" t="str">
        <f>IF(J12="","",J12)</f>
        <v>1. 4. 2019</v>
      </c>
      <c r="K49" s="50"/>
    </row>
    <row r="50" spans="2:11" s="1" customFormat="1" ht="6.95" customHeight="1">
      <c r="B50" s="45"/>
      <c r="C50" s="46"/>
      <c r="D50" s="46"/>
      <c r="E50" s="46"/>
      <c r="F50" s="46"/>
      <c r="G50" s="46"/>
      <c r="H50" s="46"/>
      <c r="I50" s="143"/>
      <c r="J50" s="46"/>
      <c r="K50" s="50"/>
    </row>
    <row r="51" spans="2:11" s="1" customFormat="1" ht="13.5">
      <c r="B51" s="45"/>
      <c r="C51" s="39" t="s">
        <v>27</v>
      </c>
      <c r="D51" s="46"/>
      <c r="E51" s="46"/>
      <c r="F51" s="34" t="str">
        <f>E15</f>
        <v>STATUTÁRNÍ MĚSTO OSTRAVA, m.o. OSTRAVA- JIH</v>
      </c>
      <c r="G51" s="46"/>
      <c r="H51" s="46"/>
      <c r="I51" s="145" t="s">
        <v>34</v>
      </c>
      <c r="J51" s="43" t="str">
        <f>E21</f>
        <v>BYVAST pro s.r.o.</v>
      </c>
      <c r="K51" s="50"/>
    </row>
    <row r="52" spans="2:11" s="1" customFormat="1" ht="14.4" customHeight="1">
      <c r="B52" s="45"/>
      <c r="C52" s="39" t="s">
        <v>32</v>
      </c>
      <c r="D52" s="46"/>
      <c r="E52" s="46"/>
      <c r="F52" s="34" t="str">
        <f>IF(E18="","",E18)</f>
        <v/>
      </c>
      <c r="G52" s="46"/>
      <c r="H52" s="46"/>
      <c r="I52" s="143"/>
      <c r="J52" s="170"/>
      <c r="K52" s="50"/>
    </row>
    <row r="53" spans="2:11" s="1" customFormat="1" ht="10.3" customHeight="1">
      <c r="B53" s="45"/>
      <c r="C53" s="46"/>
      <c r="D53" s="46"/>
      <c r="E53" s="46"/>
      <c r="F53" s="46"/>
      <c r="G53" s="46"/>
      <c r="H53" s="46"/>
      <c r="I53" s="143"/>
      <c r="J53" s="46"/>
      <c r="K53" s="50"/>
    </row>
    <row r="54" spans="2:11" s="1" customFormat="1" ht="29.25" customHeight="1">
      <c r="B54" s="45"/>
      <c r="C54" s="171" t="s">
        <v>124</v>
      </c>
      <c r="D54" s="158"/>
      <c r="E54" s="158"/>
      <c r="F54" s="158"/>
      <c r="G54" s="158"/>
      <c r="H54" s="158"/>
      <c r="I54" s="172"/>
      <c r="J54" s="173" t="s">
        <v>125</v>
      </c>
      <c r="K54" s="174"/>
    </row>
    <row r="55" spans="2:11" s="1" customFormat="1" ht="10.3" customHeight="1">
      <c r="B55" s="45"/>
      <c r="C55" s="46"/>
      <c r="D55" s="46"/>
      <c r="E55" s="46"/>
      <c r="F55" s="46"/>
      <c r="G55" s="46"/>
      <c r="H55" s="46"/>
      <c r="I55" s="143"/>
      <c r="J55" s="46"/>
      <c r="K55" s="50"/>
    </row>
    <row r="56" spans="2:47" s="1" customFormat="1" ht="29.25" customHeight="1">
      <c r="B56" s="45"/>
      <c r="C56" s="175" t="s">
        <v>126</v>
      </c>
      <c r="D56" s="46"/>
      <c r="E56" s="46"/>
      <c r="F56" s="46"/>
      <c r="G56" s="46"/>
      <c r="H56" s="46"/>
      <c r="I56" s="143"/>
      <c r="J56" s="154">
        <f>J93</f>
        <v>0</v>
      </c>
      <c r="K56" s="50"/>
      <c r="AU56" s="23" t="s">
        <v>127</v>
      </c>
    </row>
    <row r="57" spans="2:11" s="7" customFormat="1" ht="24.95" customHeight="1">
      <c r="B57" s="176"/>
      <c r="C57" s="177"/>
      <c r="D57" s="178" t="s">
        <v>128</v>
      </c>
      <c r="E57" s="179"/>
      <c r="F57" s="179"/>
      <c r="G57" s="179"/>
      <c r="H57" s="179"/>
      <c r="I57" s="180"/>
      <c r="J57" s="181">
        <f>J94</f>
        <v>0</v>
      </c>
      <c r="K57" s="182"/>
    </row>
    <row r="58" spans="2:11" s="8" customFormat="1" ht="19.9" customHeight="1">
      <c r="B58" s="183"/>
      <c r="C58" s="184"/>
      <c r="D58" s="185" t="s">
        <v>131</v>
      </c>
      <c r="E58" s="186"/>
      <c r="F58" s="186"/>
      <c r="G58" s="186"/>
      <c r="H58" s="186"/>
      <c r="I58" s="187"/>
      <c r="J58" s="188">
        <f>J95</f>
        <v>0</v>
      </c>
      <c r="K58" s="189"/>
    </row>
    <row r="59" spans="2:11" s="8" customFormat="1" ht="19.9" customHeight="1">
      <c r="B59" s="183"/>
      <c r="C59" s="184"/>
      <c r="D59" s="185" t="s">
        <v>134</v>
      </c>
      <c r="E59" s="186"/>
      <c r="F59" s="186"/>
      <c r="G59" s="186"/>
      <c r="H59" s="186"/>
      <c r="I59" s="187"/>
      <c r="J59" s="188">
        <f>J122</f>
        <v>0</v>
      </c>
      <c r="K59" s="189"/>
    </row>
    <row r="60" spans="2:11" s="8" customFormat="1" ht="19.9" customHeight="1">
      <c r="B60" s="183"/>
      <c r="C60" s="184"/>
      <c r="D60" s="185" t="s">
        <v>135</v>
      </c>
      <c r="E60" s="186"/>
      <c r="F60" s="186"/>
      <c r="G60" s="186"/>
      <c r="H60" s="186"/>
      <c r="I60" s="187"/>
      <c r="J60" s="188">
        <f>J166</f>
        <v>0</v>
      </c>
      <c r="K60" s="189"/>
    </row>
    <row r="61" spans="2:11" s="8" customFormat="1" ht="19.9" customHeight="1">
      <c r="B61" s="183"/>
      <c r="C61" s="184"/>
      <c r="D61" s="185" t="s">
        <v>136</v>
      </c>
      <c r="E61" s="186"/>
      <c r="F61" s="186"/>
      <c r="G61" s="186"/>
      <c r="H61" s="186"/>
      <c r="I61" s="187"/>
      <c r="J61" s="188">
        <f>J190</f>
        <v>0</v>
      </c>
      <c r="K61" s="189"/>
    </row>
    <row r="62" spans="2:11" s="8" customFormat="1" ht="19.9" customHeight="1">
      <c r="B62" s="183"/>
      <c r="C62" s="184"/>
      <c r="D62" s="185" t="s">
        <v>137</v>
      </c>
      <c r="E62" s="186"/>
      <c r="F62" s="186"/>
      <c r="G62" s="186"/>
      <c r="H62" s="186"/>
      <c r="I62" s="187"/>
      <c r="J62" s="188">
        <f>J200</f>
        <v>0</v>
      </c>
      <c r="K62" s="189"/>
    </row>
    <row r="63" spans="2:11" s="7" customFormat="1" ht="24.95" customHeight="1">
      <c r="B63" s="176"/>
      <c r="C63" s="177"/>
      <c r="D63" s="178" t="s">
        <v>138</v>
      </c>
      <c r="E63" s="179"/>
      <c r="F63" s="179"/>
      <c r="G63" s="179"/>
      <c r="H63" s="179"/>
      <c r="I63" s="180"/>
      <c r="J63" s="181">
        <f>J203</f>
        <v>0</v>
      </c>
      <c r="K63" s="182"/>
    </row>
    <row r="64" spans="2:11" s="8" customFormat="1" ht="19.9" customHeight="1">
      <c r="B64" s="183"/>
      <c r="C64" s="184"/>
      <c r="D64" s="185" t="s">
        <v>143</v>
      </c>
      <c r="E64" s="186"/>
      <c r="F64" s="186"/>
      <c r="G64" s="186"/>
      <c r="H64" s="186"/>
      <c r="I64" s="187"/>
      <c r="J64" s="188">
        <f>J204</f>
        <v>0</v>
      </c>
      <c r="K64" s="189"/>
    </row>
    <row r="65" spans="2:11" s="8" customFormat="1" ht="19.9" customHeight="1">
      <c r="B65" s="183"/>
      <c r="C65" s="184"/>
      <c r="D65" s="185" t="s">
        <v>144</v>
      </c>
      <c r="E65" s="186"/>
      <c r="F65" s="186"/>
      <c r="G65" s="186"/>
      <c r="H65" s="186"/>
      <c r="I65" s="187"/>
      <c r="J65" s="188">
        <f>J251</f>
        <v>0</v>
      </c>
      <c r="K65" s="189"/>
    </row>
    <row r="66" spans="2:11" s="8" customFormat="1" ht="19.9" customHeight="1">
      <c r="B66" s="183"/>
      <c r="C66" s="184"/>
      <c r="D66" s="185" t="s">
        <v>145</v>
      </c>
      <c r="E66" s="186"/>
      <c r="F66" s="186"/>
      <c r="G66" s="186"/>
      <c r="H66" s="186"/>
      <c r="I66" s="187"/>
      <c r="J66" s="188">
        <f>J256</f>
        <v>0</v>
      </c>
      <c r="K66" s="189"/>
    </row>
    <row r="67" spans="2:11" s="8" customFormat="1" ht="19.9" customHeight="1">
      <c r="B67" s="183"/>
      <c r="C67" s="184"/>
      <c r="D67" s="185" t="s">
        <v>1541</v>
      </c>
      <c r="E67" s="186"/>
      <c r="F67" s="186"/>
      <c r="G67" s="186"/>
      <c r="H67" s="186"/>
      <c r="I67" s="187"/>
      <c r="J67" s="188">
        <f>J282</f>
        <v>0</v>
      </c>
      <c r="K67" s="189"/>
    </row>
    <row r="68" spans="2:11" s="8" customFormat="1" ht="19.9" customHeight="1">
      <c r="B68" s="183"/>
      <c r="C68" s="184"/>
      <c r="D68" s="185" t="s">
        <v>1542</v>
      </c>
      <c r="E68" s="186"/>
      <c r="F68" s="186"/>
      <c r="G68" s="186"/>
      <c r="H68" s="186"/>
      <c r="I68" s="187"/>
      <c r="J68" s="188">
        <f>J286</f>
        <v>0</v>
      </c>
      <c r="K68" s="189"/>
    </row>
    <row r="69" spans="2:11" s="8" customFormat="1" ht="19.9" customHeight="1">
      <c r="B69" s="183"/>
      <c r="C69" s="184"/>
      <c r="D69" s="185" t="s">
        <v>1543</v>
      </c>
      <c r="E69" s="186"/>
      <c r="F69" s="186"/>
      <c r="G69" s="186"/>
      <c r="H69" s="186"/>
      <c r="I69" s="187"/>
      <c r="J69" s="188">
        <f>J292</f>
        <v>0</v>
      </c>
      <c r="K69" s="189"/>
    </row>
    <row r="70" spans="2:11" s="8" customFormat="1" ht="19.9" customHeight="1">
      <c r="B70" s="183"/>
      <c r="C70" s="184"/>
      <c r="D70" s="185" t="s">
        <v>146</v>
      </c>
      <c r="E70" s="186"/>
      <c r="F70" s="186"/>
      <c r="G70" s="186"/>
      <c r="H70" s="186"/>
      <c r="I70" s="187"/>
      <c r="J70" s="188">
        <f>J317</f>
        <v>0</v>
      </c>
      <c r="K70" s="189"/>
    </row>
    <row r="71" spans="2:11" s="8" customFormat="1" ht="19.9" customHeight="1">
      <c r="B71" s="183"/>
      <c r="C71" s="184"/>
      <c r="D71" s="185" t="s">
        <v>1246</v>
      </c>
      <c r="E71" s="186"/>
      <c r="F71" s="186"/>
      <c r="G71" s="186"/>
      <c r="H71" s="186"/>
      <c r="I71" s="187"/>
      <c r="J71" s="188">
        <f>J323</f>
        <v>0</v>
      </c>
      <c r="K71" s="189"/>
    </row>
    <row r="72" spans="2:11" s="7" customFormat="1" ht="24.95" customHeight="1">
      <c r="B72" s="176"/>
      <c r="C72" s="177"/>
      <c r="D72" s="178" t="s">
        <v>1544</v>
      </c>
      <c r="E72" s="179"/>
      <c r="F72" s="179"/>
      <c r="G72" s="179"/>
      <c r="H72" s="179"/>
      <c r="I72" s="180"/>
      <c r="J72" s="181">
        <f>J332</f>
        <v>0</v>
      </c>
      <c r="K72" s="182"/>
    </row>
    <row r="73" spans="2:11" s="8" customFormat="1" ht="19.9" customHeight="1">
      <c r="B73" s="183"/>
      <c r="C73" s="184"/>
      <c r="D73" s="185" t="s">
        <v>1545</v>
      </c>
      <c r="E73" s="186"/>
      <c r="F73" s="186"/>
      <c r="G73" s="186"/>
      <c r="H73" s="186"/>
      <c r="I73" s="187"/>
      <c r="J73" s="188">
        <f>J333</f>
        <v>0</v>
      </c>
      <c r="K73" s="189"/>
    </row>
    <row r="74" spans="2:11" s="1" customFormat="1" ht="21.8" customHeight="1">
      <c r="B74" s="45"/>
      <c r="C74" s="46"/>
      <c r="D74" s="46"/>
      <c r="E74" s="46"/>
      <c r="F74" s="46"/>
      <c r="G74" s="46"/>
      <c r="H74" s="46"/>
      <c r="I74" s="143"/>
      <c r="J74" s="46"/>
      <c r="K74" s="50"/>
    </row>
    <row r="75" spans="2:11" s="1" customFormat="1" ht="6.95" customHeight="1">
      <c r="B75" s="66"/>
      <c r="C75" s="67"/>
      <c r="D75" s="67"/>
      <c r="E75" s="67"/>
      <c r="F75" s="67"/>
      <c r="G75" s="67"/>
      <c r="H75" s="67"/>
      <c r="I75" s="165"/>
      <c r="J75" s="67"/>
      <c r="K75" s="68"/>
    </row>
    <row r="79" spans="2:12" s="1" customFormat="1" ht="6.95" customHeight="1">
      <c r="B79" s="69"/>
      <c r="C79" s="70"/>
      <c r="D79" s="70"/>
      <c r="E79" s="70"/>
      <c r="F79" s="70"/>
      <c r="G79" s="70"/>
      <c r="H79" s="70"/>
      <c r="I79" s="168"/>
      <c r="J79" s="70"/>
      <c r="K79" s="70"/>
      <c r="L79" s="71"/>
    </row>
    <row r="80" spans="2:12" s="1" customFormat="1" ht="36.95" customHeight="1">
      <c r="B80" s="45"/>
      <c r="C80" s="72" t="s">
        <v>147</v>
      </c>
      <c r="D80" s="73"/>
      <c r="E80" s="73"/>
      <c r="F80" s="73"/>
      <c r="G80" s="73"/>
      <c r="H80" s="73"/>
      <c r="I80" s="190"/>
      <c r="J80" s="73"/>
      <c r="K80" s="73"/>
      <c r="L80" s="71"/>
    </row>
    <row r="81" spans="2:12" s="1" customFormat="1" ht="6.95" customHeight="1">
      <c r="B81" s="45"/>
      <c r="C81" s="73"/>
      <c r="D81" s="73"/>
      <c r="E81" s="73"/>
      <c r="F81" s="73"/>
      <c r="G81" s="73"/>
      <c r="H81" s="73"/>
      <c r="I81" s="190"/>
      <c r="J81" s="73"/>
      <c r="K81" s="73"/>
      <c r="L81" s="71"/>
    </row>
    <row r="82" spans="2:12" s="1" customFormat="1" ht="14.4" customHeight="1">
      <c r="B82" s="45"/>
      <c r="C82" s="75" t="s">
        <v>18</v>
      </c>
      <c r="D82" s="73"/>
      <c r="E82" s="73"/>
      <c r="F82" s="73"/>
      <c r="G82" s="73"/>
      <c r="H82" s="73"/>
      <c r="I82" s="190"/>
      <c r="J82" s="73"/>
      <c r="K82" s="73"/>
      <c r="L82" s="71"/>
    </row>
    <row r="83" spans="2:12" s="1" customFormat="1" ht="16.5" customHeight="1">
      <c r="B83" s="45"/>
      <c r="C83" s="73"/>
      <c r="D83" s="73"/>
      <c r="E83" s="191" t="str">
        <f>E7</f>
        <v>Rekonstrukce objektu na ul. Velflíkova 385/14, Ostrava - Hrabůvka</v>
      </c>
      <c r="F83" s="75"/>
      <c r="G83" s="75"/>
      <c r="H83" s="75"/>
      <c r="I83" s="190"/>
      <c r="J83" s="73"/>
      <c r="K83" s="73"/>
      <c r="L83" s="71"/>
    </row>
    <row r="84" spans="2:12" s="1" customFormat="1" ht="14.4" customHeight="1">
      <c r="B84" s="45"/>
      <c r="C84" s="75" t="s">
        <v>121</v>
      </c>
      <c r="D84" s="73"/>
      <c r="E84" s="73"/>
      <c r="F84" s="73"/>
      <c r="G84" s="73"/>
      <c r="H84" s="73"/>
      <c r="I84" s="190"/>
      <c r="J84" s="73"/>
      <c r="K84" s="73"/>
      <c r="L84" s="71"/>
    </row>
    <row r="85" spans="2:12" s="1" customFormat="1" ht="17.25" customHeight="1">
      <c r="B85" s="45"/>
      <c r="C85" s="73"/>
      <c r="D85" s="73"/>
      <c r="E85" s="81" t="str">
        <f>E9</f>
        <v>02b - Interiér 1NP</v>
      </c>
      <c r="F85" s="73"/>
      <c r="G85" s="73"/>
      <c r="H85" s="73"/>
      <c r="I85" s="190"/>
      <c r="J85" s="73"/>
      <c r="K85" s="73"/>
      <c r="L85" s="71"/>
    </row>
    <row r="86" spans="2:12" s="1" customFormat="1" ht="6.95" customHeight="1">
      <c r="B86" s="45"/>
      <c r="C86" s="73"/>
      <c r="D86" s="73"/>
      <c r="E86" s="73"/>
      <c r="F86" s="73"/>
      <c r="G86" s="73"/>
      <c r="H86" s="73"/>
      <c r="I86" s="190"/>
      <c r="J86" s="73"/>
      <c r="K86" s="73"/>
      <c r="L86" s="71"/>
    </row>
    <row r="87" spans="2:12" s="1" customFormat="1" ht="18" customHeight="1">
      <c r="B87" s="45"/>
      <c r="C87" s="75" t="s">
        <v>23</v>
      </c>
      <c r="D87" s="73"/>
      <c r="E87" s="73"/>
      <c r="F87" s="192" t="str">
        <f>F12</f>
        <v>Velflíkova 385/14</v>
      </c>
      <c r="G87" s="73"/>
      <c r="H87" s="73"/>
      <c r="I87" s="193" t="s">
        <v>25</v>
      </c>
      <c r="J87" s="84" t="str">
        <f>IF(J12="","",J12)</f>
        <v>1. 4. 2019</v>
      </c>
      <c r="K87" s="73"/>
      <c r="L87" s="71"/>
    </row>
    <row r="88" spans="2:12" s="1" customFormat="1" ht="6.95" customHeight="1">
      <c r="B88" s="45"/>
      <c r="C88" s="73"/>
      <c r="D88" s="73"/>
      <c r="E88" s="73"/>
      <c r="F88" s="73"/>
      <c r="G88" s="73"/>
      <c r="H88" s="73"/>
      <c r="I88" s="190"/>
      <c r="J88" s="73"/>
      <c r="K88" s="73"/>
      <c r="L88" s="71"/>
    </row>
    <row r="89" spans="2:12" s="1" customFormat="1" ht="13.5">
      <c r="B89" s="45"/>
      <c r="C89" s="75" t="s">
        <v>27</v>
      </c>
      <c r="D89" s="73"/>
      <c r="E89" s="73"/>
      <c r="F89" s="192" t="str">
        <f>E15</f>
        <v>STATUTÁRNÍ MĚSTO OSTRAVA, m.o. OSTRAVA- JIH</v>
      </c>
      <c r="G89" s="73"/>
      <c r="H89" s="73"/>
      <c r="I89" s="193" t="s">
        <v>34</v>
      </c>
      <c r="J89" s="192" t="str">
        <f>E21</f>
        <v>BYVAST pro s.r.o.</v>
      </c>
      <c r="K89" s="73"/>
      <c r="L89" s="71"/>
    </row>
    <row r="90" spans="2:12" s="1" customFormat="1" ht="14.4" customHeight="1">
      <c r="B90" s="45"/>
      <c r="C90" s="75" t="s">
        <v>32</v>
      </c>
      <c r="D90" s="73"/>
      <c r="E90" s="73"/>
      <c r="F90" s="192" t="str">
        <f>IF(E18="","",E18)</f>
        <v/>
      </c>
      <c r="G90" s="73"/>
      <c r="H90" s="73"/>
      <c r="I90" s="190"/>
      <c r="J90" s="73"/>
      <c r="K90" s="73"/>
      <c r="L90" s="71"/>
    </row>
    <row r="91" spans="2:12" s="1" customFormat="1" ht="10.3" customHeight="1">
      <c r="B91" s="45"/>
      <c r="C91" s="73"/>
      <c r="D91" s="73"/>
      <c r="E91" s="73"/>
      <c r="F91" s="73"/>
      <c r="G91" s="73"/>
      <c r="H91" s="73"/>
      <c r="I91" s="190"/>
      <c r="J91" s="73"/>
      <c r="K91" s="73"/>
      <c r="L91" s="71"/>
    </row>
    <row r="92" spans="2:20" s="9" customFormat="1" ht="29.25" customHeight="1">
      <c r="B92" s="194"/>
      <c r="C92" s="195" t="s">
        <v>148</v>
      </c>
      <c r="D92" s="196" t="s">
        <v>60</v>
      </c>
      <c r="E92" s="196" t="s">
        <v>56</v>
      </c>
      <c r="F92" s="196" t="s">
        <v>149</v>
      </c>
      <c r="G92" s="196" t="s">
        <v>150</v>
      </c>
      <c r="H92" s="196" t="s">
        <v>151</v>
      </c>
      <c r="I92" s="197" t="s">
        <v>152</v>
      </c>
      <c r="J92" s="196" t="s">
        <v>125</v>
      </c>
      <c r="K92" s="198" t="s">
        <v>153</v>
      </c>
      <c r="L92" s="199"/>
      <c r="M92" s="101" t="s">
        <v>154</v>
      </c>
      <c r="N92" s="102" t="s">
        <v>45</v>
      </c>
      <c r="O92" s="102" t="s">
        <v>155</v>
      </c>
      <c r="P92" s="102" t="s">
        <v>156</v>
      </c>
      <c r="Q92" s="102" t="s">
        <v>157</v>
      </c>
      <c r="R92" s="102" t="s">
        <v>158</v>
      </c>
      <c r="S92" s="102" t="s">
        <v>159</v>
      </c>
      <c r="T92" s="103" t="s">
        <v>160</v>
      </c>
    </row>
    <row r="93" spans="2:63" s="1" customFormat="1" ht="29.25" customHeight="1">
      <c r="B93" s="45"/>
      <c r="C93" s="107" t="s">
        <v>126</v>
      </c>
      <c r="D93" s="73"/>
      <c r="E93" s="73"/>
      <c r="F93" s="73"/>
      <c r="G93" s="73"/>
      <c r="H93" s="73"/>
      <c r="I93" s="190"/>
      <c r="J93" s="200">
        <f>BK93</f>
        <v>0</v>
      </c>
      <c r="K93" s="73"/>
      <c r="L93" s="71"/>
      <c r="M93" s="104"/>
      <c r="N93" s="105"/>
      <c r="O93" s="105"/>
      <c r="P93" s="201">
        <f>P94+P203+P332</f>
        <v>0</v>
      </c>
      <c r="Q93" s="105"/>
      <c r="R93" s="201">
        <f>R94+R203+R332</f>
        <v>30.877513070000003</v>
      </c>
      <c r="S93" s="105"/>
      <c r="T93" s="202">
        <f>T94+T203+T332</f>
        <v>37.36293914</v>
      </c>
      <c r="AT93" s="23" t="s">
        <v>74</v>
      </c>
      <c r="AU93" s="23" t="s">
        <v>127</v>
      </c>
      <c r="BK93" s="203">
        <f>BK94+BK203+BK332</f>
        <v>0</v>
      </c>
    </row>
    <row r="94" spans="2:63" s="10" customFormat="1" ht="37.4" customHeight="1">
      <c r="B94" s="204"/>
      <c r="C94" s="205"/>
      <c r="D94" s="206" t="s">
        <v>74</v>
      </c>
      <c r="E94" s="207" t="s">
        <v>161</v>
      </c>
      <c r="F94" s="207" t="s">
        <v>162</v>
      </c>
      <c r="G94" s="205"/>
      <c r="H94" s="205"/>
      <c r="I94" s="208"/>
      <c r="J94" s="209">
        <f>BK94</f>
        <v>0</v>
      </c>
      <c r="K94" s="205"/>
      <c r="L94" s="210"/>
      <c r="M94" s="211"/>
      <c r="N94" s="212"/>
      <c r="O94" s="212"/>
      <c r="P94" s="213">
        <f>P95+P122+P166+P190+P200</f>
        <v>0</v>
      </c>
      <c r="Q94" s="212"/>
      <c r="R94" s="213">
        <f>R95+R122+R166+R190+R200</f>
        <v>26.495389330000002</v>
      </c>
      <c r="S94" s="212"/>
      <c r="T94" s="214">
        <f>T95+T122+T166+T190+T200</f>
        <v>24.929866</v>
      </c>
      <c r="AR94" s="215" t="s">
        <v>83</v>
      </c>
      <c r="AT94" s="216" t="s">
        <v>74</v>
      </c>
      <c r="AU94" s="216" t="s">
        <v>75</v>
      </c>
      <c r="AY94" s="215" t="s">
        <v>163</v>
      </c>
      <c r="BK94" s="217">
        <f>BK95+BK122+BK166+BK190+BK200</f>
        <v>0</v>
      </c>
    </row>
    <row r="95" spans="2:63" s="10" customFormat="1" ht="19.9" customHeight="1">
      <c r="B95" s="204"/>
      <c r="C95" s="205"/>
      <c r="D95" s="206" t="s">
        <v>74</v>
      </c>
      <c r="E95" s="218" t="s">
        <v>180</v>
      </c>
      <c r="F95" s="218" t="s">
        <v>274</v>
      </c>
      <c r="G95" s="205"/>
      <c r="H95" s="205"/>
      <c r="I95" s="208"/>
      <c r="J95" s="219">
        <f>BK95</f>
        <v>0</v>
      </c>
      <c r="K95" s="205"/>
      <c r="L95" s="210"/>
      <c r="M95" s="211"/>
      <c r="N95" s="212"/>
      <c r="O95" s="212"/>
      <c r="P95" s="213">
        <f>SUM(P96:P121)</f>
        <v>0</v>
      </c>
      <c r="Q95" s="212"/>
      <c r="R95" s="213">
        <f>SUM(R96:R121)</f>
        <v>8.24608291</v>
      </c>
      <c r="S95" s="212"/>
      <c r="T95" s="214">
        <f>SUM(T96:T121)</f>
        <v>0</v>
      </c>
      <c r="AR95" s="215" t="s">
        <v>83</v>
      </c>
      <c r="AT95" s="216" t="s">
        <v>74</v>
      </c>
      <c r="AU95" s="216" t="s">
        <v>83</v>
      </c>
      <c r="AY95" s="215" t="s">
        <v>163</v>
      </c>
      <c r="BK95" s="217">
        <f>SUM(BK96:BK121)</f>
        <v>0</v>
      </c>
    </row>
    <row r="96" spans="2:65" s="1" customFormat="1" ht="16.5" customHeight="1">
      <c r="B96" s="45"/>
      <c r="C96" s="220" t="s">
        <v>83</v>
      </c>
      <c r="D96" s="220" t="s">
        <v>165</v>
      </c>
      <c r="E96" s="221" t="s">
        <v>283</v>
      </c>
      <c r="F96" s="222" t="s">
        <v>1546</v>
      </c>
      <c r="G96" s="223" t="s">
        <v>189</v>
      </c>
      <c r="H96" s="224">
        <v>1.1</v>
      </c>
      <c r="I96" s="225"/>
      <c r="J96" s="226">
        <f>ROUND(I96*H96,2)</f>
        <v>0</v>
      </c>
      <c r="K96" s="222" t="s">
        <v>21</v>
      </c>
      <c r="L96" s="71"/>
      <c r="M96" s="227" t="s">
        <v>21</v>
      </c>
      <c r="N96" s="228" t="s">
        <v>48</v>
      </c>
      <c r="O96" s="46"/>
      <c r="P96" s="229">
        <f>O96*H96</f>
        <v>0</v>
      </c>
      <c r="Q96" s="229">
        <v>0</v>
      </c>
      <c r="R96" s="229">
        <f>Q96*H96</f>
        <v>0</v>
      </c>
      <c r="S96" s="229">
        <v>0</v>
      </c>
      <c r="T96" s="230">
        <f>S96*H96</f>
        <v>0</v>
      </c>
      <c r="AR96" s="23" t="s">
        <v>170</v>
      </c>
      <c r="AT96" s="23" t="s">
        <v>165</v>
      </c>
      <c r="AU96" s="23" t="s">
        <v>85</v>
      </c>
      <c r="AY96" s="23" t="s">
        <v>163</v>
      </c>
      <c r="BE96" s="231">
        <f>IF(N96="základní",J96,0)</f>
        <v>0</v>
      </c>
      <c r="BF96" s="231">
        <f>IF(N96="snížená",J96,0)</f>
        <v>0</v>
      </c>
      <c r="BG96" s="231">
        <f>IF(N96="zákl. přenesená",J96,0)</f>
        <v>0</v>
      </c>
      <c r="BH96" s="231">
        <f>IF(N96="sníž. přenesená",J96,0)</f>
        <v>0</v>
      </c>
      <c r="BI96" s="231">
        <f>IF(N96="nulová",J96,0)</f>
        <v>0</v>
      </c>
      <c r="BJ96" s="23" t="s">
        <v>170</v>
      </c>
      <c r="BK96" s="231">
        <f>ROUND(I96*H96,2)</f>
        <v>0</v>
      </c>
      <c r="BL96" s="23" t="s">
        <v>170</v>
      </c>
      <c r="BM96" s="23" t="s">
        <v>1547</v>
      </c>
    </row>
    <row r="97" spans="2:51" s="11" customFormat="1" ht="13.5">
      <c r="B97" s="235"/>
      <c r="C97" s="236"/>
      <c r="D97" s="232" t="s">
        <v>174</v>
      </c>
      <c r="E97" s="237" t="s">
        <v>21</v>
      </c>
      <c r="F97" s="238" t="s">
        <v>1548</v>
      </c>
      <c r="G97" s="236"/>
      <c r="H97" s="239">
        <v>1.1</v>
      </c>
      <c r="I97" s="240"/>
      <c r="J97" s="236"/>
      <c r="K97" s="236"/>
      <c r="L97" s="241"/>
      <c r="M97" s="242"/>
      <c r="N97" s="243"/>
      <c r="O97" s="243"/>
      <c r="P97" s="243"/>
      <c r="Q97" s="243"/>
      <c r="R97" s="243"/>
      <c r="S97" s="243"/>
      <c r="T97" s="244"/>
      <c r="AT97" s="245" t="s">
        <v>174</v>
      </c>
      <c r="AU97" s="245" t="s">
        <v>85</v>
      </c>
      <c r="AV97" s="11" t="s">
        <v>85</v>
      </c>
      <c r="AW97" s="11" t="s">
        <v>38</v>
      </c>
      <c r="AX97" s="11" t="s">
        <v>75</v>
      </c>
      <c r="AY97" s="245" t="s">
        <v>163</v>
      </c>
    </row>
    <row r="98" spans="2:51" s="12" customFormat="1" ht="13.5">
      <c r="B98" s="246"/>
      <c r="C98" s="247"/>
      <c r="D98" s="232" t="s">
        <v>174</v>
      </c>
      <c r="E98" s="248" t="s">
        <v>21</v>
      </c>
      <c r="F98" s="249" t="s">
        <v>194</v>
      </c>
      <c r="G98" s="247"/>
      <c r="H98" s="250">
        <v>1.1</v>
      </c>
      <c r="I98" s="251"/>
      <c r="J98" s="247"/>
      <c r="K98" s="247"/>
      <c r="L98" s="252"/>
      <c r="M98" s="253"/>
      <c r="N98" s="254"/>
      <c r="O98" s="254"/>
      <c r="P98" s="254"/>
      <c r="Q98" s="254"/>
      <c r="R98" s="254"/>
      <c r="S98" s="254"/>
      <c r="T98" s="255"/>
      <c r="AT98" s="256" t="s">
        <v>174</v>
      </c>
      <c r="AU98" s="256" t="s">
        <v>85</v>
      </c>
      <c r="AV98" s="12" t="s">
        <v>170</v>
      </c>
      <c r="AW98" s="12" t="s">
        <v>38</v>
      </c>
      <c r="AX98" s="12" t="s">
        <v>83</v>
      </c>
      <c r="AY98" s="256" t="s">
        <v>163</v>
      </c>
    </row>
    <row r="99" spans="2:65" s="1" customFormat="1" ht="38.25" customHeight="1">
      <c r="B99" s="45"/>
      <c r="C99" s="220" t="s">
        <v>85</v>
      </c>
      <c r="D99" s="220" t="s">
        <v>165</v>
      </c>
      <c r="E99" s="221" t="s">
        <v>1549</v>
      </c>
      <c r="F99" s="222" t="s">
        <v>1550</v>
      </c>
      <c r="G99" s="223" t="s">
        <v>756</v>
      </c>
      <c r="H99" s="224">
        <v>1</v>
      </c>
      <c r="I99" s="225"/>
      <c r="J99" s="226">
        <f>ROUND(I99*H99,2)</f>
        <v>0</v>
      </c>
      <c r="K99" s="222" t="s">
        <v>169</v>
      </c>
      <c r="L99" s="71"/>
      <c r="M99" s="227" t="s">
        <v>21</v>
      </c>
      <c r="N99" s="228" t="s">
        <v>48</v>
      </c>
      <c r="O99" s="46"/>
      <c r="P99" s="229">
        <f>O99*H99</f>
        <v>0</v>
      </c>
      <c r="Q99" s="229">
        <v>0.02005</v>
      </c>
      <c r="R99" s="229">
        <f>Q99*H99</f>
        <v>0.02005</v>
      </c>
      <c r="S99" s="229">
        <v>0</v>
      </c>
      <c r="T99" s="230">
        <f>S99*H99</f>
        <v>0</v>
      </c>
      <c r="AR99" s="23" t="s">
        <v>170</v>
      </c>
      <c r="AT99" s="23" t="s">
        <v>165</v>
      </c>
      <c r="AU99" s="23" t="s">
        <v>85</v>
      </c>
      <c r="AY99" s="23" t="s">
        <v>163</v>
      </c>
      <c r="BE99" s="231">
        <f>IF(N99="základní",J99,0)</f>
        <v>0</v>
      </c>
      <c r="BF99" s="231">
        <f>IF(N99="snížená",J99,0)</f>
        <v>0</v>
      </c>
      <c r="BG99" s="231">
        <f>IF(N99="zákl. přenesená",J99,0)</f>
        <v>0</v>
      </c>
      <c r="BH99" s="231">
        <f>IF(N99="sníž. přenesená",J99,0)</f>
        <v>0</v>
      </c>
      <c r="BI99" s="231">
        <f>IF(N99="nulová",J99,0)</f>
        <v>0</v>
      </c>
      <c r="BJ99" s="23" t="s">
        <v>170</v>
      </c>
      <c r="BK99" s="231">
        <f>ROUND(I99*H99,2)</f>
        <v>0</v>
      </c>
      <c r="BL99" s="23" t="s">
        <v>170</v>
      </c>
      <c r="BM99" s="23" t="s">
        <v>1551</v>
      </c>
    </row>
    <row r="100" spans="2:47" s="1" customFormat="1" ht="13.5">
      <c r="B100" s="45"/>
      <c r="C100" s="73"/>
      <c r="D100" s="232" t="s">
        <v>172</v>
      </c>
      <c r="E100" s="73"/>
      <c r="F100" s="233" t="s">
        <v>1552</v>
      </c>
      <c r="G100" s="73"/>
      <c r="H100" s="73"/>
      <c r="I100" s="190"/>
      <c r="J100" s="73"/>
      <c r="K100" s="73"/>
      <c r="L100" s="71"/>
      <c r="M100" s="234"/>
      <c r="N100" s="46"/>
      <c r="O100" s="46"/>
      <c r="P100" s="46"/>
      <c r="Q100" s="46"/>
      <c r="R100" s="46"/>
      <c r="S100" s="46"/>
      <c r="T100" s="94"/>
      <c r="AT100" s="23" t="s">
        <v>172</v>
      </c>
      <c r="AU100" s="23" t="s">
        <v>85</v>
      </c>
    </row>
    <row r="101" spans="2:65" s="1" customFormat="1" ht="38.25" customHeight="1">
      <c r="B101" s="45"/>
      <c r="C101" s="220" t="s">
        <v>180</v>
      </c>
      <c r="D101" s="220" t="s">
        <v>165</v>
      </c>
      <c r="E101" s="221" t="s">
        <v>1553</v>
      </c>
      <c r="F101" s="222" t="s">
        <v>1554</v>
      </c>
      <c r="G101" s="223" t="s">
        <v>756</v>
      </c>
      <c r="H101" s="224">
        <v>5</v>
      </c>
      <c r="I101" s="225"/>
      <c r="J101" s="226">
        <f>ROUND(I101*H101,2)</f>
        <v>0</v>
      </c>
      <c r="K101" s="222" t="s">
        <v>169</v>
      </c>
      <c r="L101" s="71"/>
      <c r="M101" s="227" t="s">
        <v>21</v>
      </c>
      <c r="N101" s="228" t="s">
        <v>48</v>
      </c>
      <c r="O101" s="46"/>
      <c r="P101" s="229">
        <f>O101*H101</f>
        <v>0</v>
      </c>
      <c r="Q101" s="229">
        <v>0.03208</v>
      </c>
      <c r="R101" s="229">
        <f>Q101*H101</f>
        <v>0.1604</v>
      </c>
      <c r="S101" s="229">
        <v>0</v>
      </c>
      <c r="T101" s="230">
        <f>S101*H101</f>
        <v>0</v>
      </c>
      <c r="AR101" s="23" t="s">
        <v>170</v>
      </c>
      <c r="AT101" s="23" t="s">
        <v>165</v>
      </c>
      <c r="AU101" s="23" t="s">
        <v>85</v>
      </c>
      <c r="AY101" s="23" t="s">
        <v>163</v>
      </c>
      <c r="BE101" s="231">
        <f>IF(N101="základní",J101,0)</f>
        <v>0</v>
      </c>
      <c r="BF101" s="231">
        <f>IF(N101="snížená",J101,0)</f>
        <v>0</v>
      </c>
      <c r="BG101" s="231">
        <f>IF(N101="zákl. přenesená",J101,0)</f>
        <v>0</v>
      </c>
      <c r="BH101" s="231">
        <f>IF(N101="sníž. přenesená",J101,0)</f>
        <v>0</v>
      </c>
      <c r="BI101" s="231">
        <f>IF(N101="nulová",J101,0)</f>
        <v>0</v>
      </c>
      <c r="BJ101" s="23" t="s">
        <v>170</v>
      </c>
      <c r="BK101" s="231">
        <f>ROUND(I101*H101,2)</f>
        <v>0</v>
      </c>
      <c r="BL101" s="23" t="s">
        <v>170</v>
      </c>
      <c r="BM101" s="23" t="s">
        <v>1555</v>
      </c>
    </row>
    <row r="102" spans="2:47" s="1" customFormat="1" ht="13.5">
      <c r="B102" s="45"/>
      <c r="C102" s="73"/>
      <c r="D102" s="232" t="s">
        <v>172</v>
      </c>
      <c r="E102" s="73"/>
      <c r="F102" s="233" t="s">
        <v>1552</v>
      </c>
      <c r="G102" s="73"/>
      <c r="H102" s="73"/>
      <c r="I102" s="190"/>
      <c r="J102" s="73"/>
      <c r="K102" s="73"/>
      <c r="L102" s="71"/>
      <c r="M102" s="234"/>
      <c r="N102" s="46"/>
      <c r="O102" s="46"/>
      <c r="P102" s="46"/>
      <c r="Q102" s="46"/>
      <c r="R102" s="46"/>
      <c r="S102" s="46"/>
      <c r="T102" s="94"/>
      <c r="AT102" s="23" t="s">
        <v>172</v>
      </c>
      <c r="AU102" s="23" t="s">
        <v>85</v>
      </c>
    </row>
    <row r="103" spans="2:65" s="1" customFormat="1" ht="25.5" customHeight="1">
      <c r="B103" s="45"/>
      <c r="C103" s="220" t="s">
        <v>170</v>
      </c>
      <c r="D103" s="220" t="s">
        <v>165</v>
      </c>
      <c r="E103" s="221" t="s">
        <v>307</v>
      </c>
      <c r="F103" s="222" t="s">
        <v>308</v>
      </c>
      <c r="G103" s="223" t="s">
        <v>253</v>
      </c>
      <c r="H103" s="224">
        <v>0.037</v>
      </c>
      <c r="I103" s="225"/>
      <c r="J103" s="226">
        <f>ROUND(I103*H103,2)</f>
        <v>0</v>
      </c>
      <c r="K103" s="222" t="s">
        <v>169</v>
      </c>
      <c r="L103" s="71"/>
      <c r="M103" s="227" t="s">
        <v>21</v>
      </c>
      <c r="N103" s="228" t="s">
        <v>48</v>
      </c>
      <c r="O103" s="46"/>
      <c r="P103" s="229">
        <f>O103*H103</f>
        <v>0</v>
      </c>
      <c r="Q103" s="229">
        <v>0.01709</v>
      </c>
      <c r="R103" s="229">
        <f>Q103*H103</f>
        <v>0.00063233</v>
      </c>
      <c r="S103" s="229">
        <v>0</v>
      </c>
      <c r="T103" s="230">
        <f>S103*H103</f>
        <v>0</v>
      </c>
      <c r="AR103" s="23" t="s">
        <v>170</v>
      </c>
      <c r="AT103" s="23" t="s">
        <v>165</v>
      </c>
      <c r="AU103" s="23" t="s">
        <v>85</v>
      </c>
      <c r="AY103" s="23" t="s">
        <v>163</v>
      </c>
      <c r="BE103" s="231">
        <f>IF(N103="základní",J103,0)</f>
        <v>0</v>
      </c>
      <c r="BF103" s="231">
        <f>IF(N103="snížená",J103,0)</f>
        <v>0</v>
      </c>
      <c r="BG103" s="231">
        <f>IF(N103="zákl. přenesená",J103,0)</f>
        <v>0</v>
      </c>
      <c r="BH103" s="231">
        <f>IF(N103="sníž. přenesená",J103,0)</f>
        <v>0</v>
      </c>
      <c r="BI103" s="231">
        <f>IF(N103="nulová",J103,0)</f>
        <v>0</v>
      </c>
      <c r="BJ103" s="23" t="s">
        <v>170</v>
      </c>
      <c r="BK103" s="231">
        <f>ROUND(I103*H103,2)</f>
        <v>0</v>
      </c>
      <c r="BL103" s="23" t="s">
        <v>170</v>
      </c>
      <c r="BM103" s="23" t="s">
        <v>1556</v>
      </c>
    </row>
    <row r="104" spans="2:47" s="1" customFormat="1" ht="13.5">
      <c r="B104" s="45"/>
      <c r="C104" s="73"/>
      <c r="D104" s="232" t="s">
        <v>172</v>
      </c>
      <c r="E104" s="73"/>
      <c r="F104" s="233" t="s">
        <v>310</v>
      </c>
      <c r="G104" s="73"/>
      <c r="H104" s="73"/>
      <c r="I104" s="190"/>
      <c r="J104" s="73"/>
      <c r="K104" s="73"/>
      <c r="L104" s="71"/>
      <c r="M104" s="234"/>
      <c r="N104" s="46"/>
      <c r="O104" s="46"/>
      <c r="P104" s="46"/>
      <c r="Q104" s="46"/>
      <c r="R104" s="46"/>
      <c r="S104" s="46"/>
      <c r="T104" s="94"/>
      <c r="AT104" s="23" t="s">
        <v>172</v>
      </c>
      <c r="AU104" s="23" t="s">
        <v>85</v>
      </c>
    </row>
    <row r="105" spans="2:51" s="11" customFormat="1" ht="13.5">
      <c r="B105" s="235"/>
      <c r="C105" s="236"/>
      <c r="D105" s="232" t="s">
        <v>174</v>
      </c>
      <c r="E105" s="237" t="s">
        <v>21</v>
      </c>
      <c r="F105" s="238" t="s">
        <v>1557</v>
      </c>
      <c r="G105" s="236"/>
      <c r="H105" s="239">
        <v>0.037</v>
      </c>
      <c r="I105" s="240"/>
      <c r="J105" s="236"/>
      <c r="K105" s="236"/>
      <c r="L105" s="241"/>
      <c r="M105" s="242"/>
      <c r="N105" s="243"/>
      <c r="O105" s="243"/>
      <c r="P105" s="243"/>
      <c r="Q105" s="243"/>
      <c r="R105" s="243"/>
      <c r="S105" s="243"/>
      <c r="T105" s="244"/>
      <c r="AT105" s="245" t="s">
        <v>174</v>
      </c>
      <c r="AU105" s="245" t="s">
        <v>85</v>
      </c>
      <c r="AV105" s="11" t="s">
        <v>85</v>
      </c>
      <c r="AW105" s="11" t="s">
        <v>38</v>
      </c>
      <c r="AX105" s="11" t="s">
        <v>75</v>
      </c>
      <c r="AY105" s="245" t="s">
        <v>163</v>
      </c>
    </row>
    <row r="106" spans="2:51" s="12" customFormat="1" ht="13.5">
      <c r="B106" s="246"/>
      <c r="C106" s="247"/>
      <c r="D106" s="232" t="s">
        <v>174</v>
      </c>
      <c r="E106" s="248" t="s">
        <v>21</v>
      </c>
      <c r="F106" s="249" t="s">
        <v>194</v>
      </c>
      <c r="G106" s="247"/>
      <c r="H106" s="250">
        <v>0.037</v>
      </c>
      <c r="I106" s="251"/>
      <c r="J106" s="247"/>
      <c r="K106" s="247"/>
      <c r="L106" s="252"/>
      <c r="M106" s="253"/>
      <c r="N106" s="254"/>
      <c r="O106" s="254"/>
      <c r="P106" s="254"/>
      <c r="Q106" s="254"/>
      <c r="R106" s="254"/>
      <c r="S106" s="254"/>
      <c r="T106" s="255"/>
      <c r="AT106" s="256" t="s">
        <v>174</v>
      </c>
      <c r="AU106" s="256" t="s">
        <v>85</v>
      </c>
      <c r="AV106" s="12" t="s">
        <v>170</v>
      </c>
      <c r="AW106" s="12" t="s">
        <v>38</v>
      </c>
      <c r="AX106" s="12" t="s">
        <v>83</v>
      </c>
      <c r="AY106" s="256" t="s">
        <v>163</v>
      </c>
    </row>
    <row r="107" spans="2:65" s="1" customFormat="1" ht="16.5" customHeight="1">
      <c r="B107" s="45"/>
      <c r="C107" s="257" t="s">
        <v>195</v>
      </c>
      <c r="D107" s="257" t="s">
        <v>221</v>
      </c>
      <c r="E107" s="258" t="s">
        <v>314</v>
      </c>
      <c r="F107" s="259" t="s">
        <v>315</v>
      </c>
      <c r="G107" s="260" t="s">
        <v>253</v>
      </c>
      <c r="H107" s="261">
        <v>0.037</v>
      </c>
      <c r="I107" s="262"/>
      <c r="J107" s="263">
        <f>ROUND(I107*H107,2)</f>
        <v>0</v>
      </c>
      <c r="K107" s="259" t="s">
        <v>169</v>
      </c>
      <c r="L107" s="264"/>
      <c r="M107" s="265" t="s">
        <v>21</v>
      </c>
      <c r="N107" s="266" t="s">
        <v>48</v>
      </c>
      <c r="O107" s="46"/>
      <c r="P107" s="229">
        <f>O107*H107</f>
        <v>0</v>
      </c>
      <c r="Q107" s="229">
        <v>1</v>
      </c>
      <c r="R107" s="229">
        <f>Q107*H107</f>
        <v>0.037</v>
      </c>
      <c r="S107" s="229">
        <v>0</v>
      </c>
      <c r="T107" s="230">
        <f>S107*H107</f>
        <v>0</v>
      </c>
      <c r="AR107" s="23" t="s">
        <v>214</v>
      </c>
      <c r="AT107" s="23" t="s">
        <v>221</v>
      </c>
      <c r="AU107" s="23" t="s">
        <v>85</v>
      </c>
      <c r="AY107" s="23" t="s">
        <v>163</v>
      </c>
      <c r="BE107" s="231">
        <f>IF(N107="základní",J107,0)</f>
        <v>0</v>
      </c>
      <c r="BF107" s="231">
        <f>IF(N107="snížená",J107,0)</f>
        <v>0</v>
      </c>
      <c r="BG107" s="231">
        <f>IF(N107="zákl. přenesená",J107,0)</f>
        <v>0</v>
      </c>
      <c r="BH107" s="231">
        <f>IF(N107="sníž. přenesená",J107,0)</f>
        <v>0</v>
      </c>
      <c r="BI107" s="231">
        <f>IF(N107="nulová",J107,0)</f>
        <v>0</v>
      </c>
      <c r="BJ107" s="23" t="s">
        <v>170</v>
      </c>
      <c r="BK107" s="231">
        <f>ROUND(I107*H107,2)</f>
        <v>0</v>
      </c>
      <c r="BL107" s="23" t="s">
        <v>170</v>
      </c>
      <c r="BM107" s="23" t="s">
        <v>1558</v>
      </c>
    </row>
    <row r="108" spans="2:65" s="1" customFormat="1" ht="25.5" customHeight="1">
      <c r="B108" s="45"/>
      <c r="C108" s="220" t="s">
        <v>203</v>
      </c>
      <c r="D108" s="220" t="s">
        <v>165</v>
      </c>
      <c r="E108" s="221" t="s">
        <v>1559</v>
      </c>
      <c r="F108" s="222" t="s">
        <v>1560</v>
      </c>
      <c r="G108" s="223" t="s">
        <v>168</v>
      </c>
      <c r="H108" s="224">
        <v>3.92</v>
      </c>
      <c r="I108" s="225"/>
      <c r="J108" s="226">
        <f>ROUND(I108*H108,2)</f>
        <v>0</v>
      </c>
      <c r="K108" s="222" t="s">
        <v>169</v>
      </c>
      <c r="L108" s="71"/>
      <c r="M108" s="227" t="s">
        <v>21</v>
      </c>
      <c r="N108" s="228" t="s">
        <v>48</v>
      </c>
      <c r="O108" s="46"/>
      <c r="P108" s="229">
        <f>O108*H108</f>
        <v>0</v>
      </c>
      <c r="Q108" s="229">
        <v>0.05168</v>
      </c>
      <c r="R108" s="229">
        <f>Q108*H108</f>
        <v>0.20258559999999998</v>
      </c>
      <c r="S108" s="229">
        <v>0</v>
      </c>
      <c r="T108" s="230">
        <f>S108*H108</f>
        <v>0</v>
      </c>
      <c r="AR108" s="23" t="s">
        <v>170</v>
      </c>
      <c r="AT108" s="23" t="s">
        <v>165</v>
      </c>
      <c r="AU108" s="23" t="s">
        <v>85</v>
      </c>
      <c r="AY108" s="23" t="s">
        <v>163</v>
      </c>
      <c r="BE108" s="231">
        <f>IF(N108="základní",J108,0)</f>
        <v>0</v>
      </c>
      <c r="BF108" s="231">
        <f>IF(N108="snížená",J108,0)</f>
        <v>0</v>
      </c>
      <c r="BG108" s="231">
        <f>IF(N108="zákl. přenesená",J108,0)</f>
        <v>0</v>
      </c>
      <c r="BH108" s="231">
        <f>IF(N108="sníž. přenesená",J108,0)</f>
        <v>0</v>
      </c>
      <c r="BI108" s="231">
        <f>IF(N108="nulová",J108,0)</f>
        <v>0</v>
      </c>
      <c r="BJ108" s="23" t="s">
        <v>170</v>
      </c>
      <c r="BK108" s="231">
        <f>ROUND(I108*H108,2)</f>
        <v>0</v>
      </c>
      <c r="BL108" s="23" t="s">
        <v>170</v>
      </c>
      <c r="BM108" s="23" t="s">
        <v>1561</v>
      </c>
    </row>
    <row r="109" spans="2:51" s="11" customFormat="1" ht="13.5">
      <c r="B109" s="235"/>
      <c r="C109" s="236"/>
      <c r="D109" s="232" t="s">
        <v>174</v>
      </c>
      <c r="E109" s="237" t="s">
        <v>21</v>
      </c>
      <c r="F109" s="238" t="s">
        <v>1562</v>
      </c>
      <c r="G109" s="236"/>
      <c r="H109" s="239">
        <v>3.92</v>
      </c>
      <c r="I109" s="240"/>
      <c r="J109" s="236"/>
      <c r="K109" s="236"/>
      <c r="L109" s="241"/>
      <c r="M109" s="242"/>
      <c r="N109" s="243"/>
      <c r="O109" s="243"/>
      <c r="P109" s="243"/>
      <c r="Q109" s="243"/>
      <c r="R109" s="243"/>
      <c r="S109" s="243"/>
      <c r="T109" s="244"/>
      <c r="AT109" s="245" t="s">
        <v>174</v>
      </c>
      <c r="AU109" s="245" t="s">
        <v>85</v>
      </c>
      <c r="AV109" s="11" t="s">
        <v>85</v>
      </c>
      <c r="AW109" s="11" t="s">
        <v>38</v>
      </c>
      <c r="AX109" s="11" t="s">
        <v>75</v>
      </c>
      <c r="AY109" s="245" t="s">
        <v>163</v>
      </c>
    </row>
    <row r="110" spans="2:51" s="12" customFormat="1" ht="13.5">
      <c r="B110" s="246"/>
      <c r="C110" s="247"/>
      <c r="D110" s="232" t="s">
        <v>174</v>
      </c>
      <c r="E110" s="248" t="s">
        <v>21</v>
      </c>
      <c r="F110" s="249" t="s">
        <v>194</v>
      </c>
      <c r="G110" s="247"/>
      <c r="H110" s="250">
        <v>3.92</v>
      </c>
      <c r="I110" s="251"/>
      <c r="J110" s="247"/>
      <c r="K110" s="247"/>
      <c r="L110" s="252"/>
      <c r="M110" s="253"/>
      <c r="N110" s="254"/>
      <c r="O110" s="254"/>
      <c r="P110" s="254"/>
      <c r="Q110" s="254"/>
      <c r="R110" s="254"/>
      <c r="S110" s="254"/>
      <c r="T110" s="255"/>
      <c r="AT110" s="256" t="s">
        <v>174</v>
      </c>
      <c r="AU110" s="256" t="s">
        <v>85</v>
      </c>
      <c r="AV110" s="12" t="s">
        <v>170</v>
      </c>
      <c r="AW110" s="12" t="s">
        <v>38</v>
      </c>
      <c r="AX110" s="12" t="s">
        <v>83</v>
      </c>
      <c r="AY110" s="256" t="s">
        <v>163</v>
      </c>
    </row>
    <row r="111" spans="2:65" s="1" customFormat="1" ht="25.5" customHeight="1">
      <c r="B111" s="45"/>
      <c r="C111" s="220" t="s">
        <v>208</v>
      </c>
      <c r="D111" s="220" t="s">
        <v>165</v>
      </c>
      <c r="E111" s="221" t="s">
        <v>1563</v>
      </c>
      <c r="F111" s="222" t="s">
        <v>1564</v>
      </c>
      <c r="G111" s="223" t="s">
        <v>168</v>
      </c>
      <c r="H111" s="224">
        <v>83.141</v>
      </c>
      <c r="I111" s="225"/>
      <c r="J111" s="226">
        <f>ROUND(I111*H111,2)</f>
        <v>0</v>
      </c>
      <c r="K111" s="222" t="s">
        <v>169</v>
      </c>
      <c r="L111" s="71"/>
      <c r="M111" s="227" t="s">
        <v>21</v>
      </c>
      <c r="N111" s="228" t="s">
        <v>48</v>
      </c>
      <c r="O111" s="46"/>
      <c r="P111" s="229">
        <f>O111*H111</f>
        <v>0</v>
      </c>
      <c r="Q111" s="229">
        <v>0.08626</v>
      </c>
      <c r="R111" s="229">
        <f>Q111*H111</f>
        <v>7.1717426600000005</v>
      </c>
      <c r="S111" s="229">
        <v>0</v>
      </c>
      <c r="T111" s="230">
        <f>S111*H111</f>
        <v>0</v>
      </c>
      <c r="AR111" s="23" t="s">
        <v>170</v>
      </c>
      <c r="AT111" s="23" t="s">
        <v>165</v>
      </c>
      <c r="AU111" s="23" t="s">
        <v>85</v>
      </c>
      <c r="AY111" s="23" t="s">
        <v>163</v>
      </c>
      <c r="BE111" s="231">
        <f>IF(N111="základní",J111,0)</f>
        <v>0</v>
      </c>
      <c r="BF111" s="231">
        <f>IF(N111="snížená",J111,0)</f>
        <v>0</v>
      </c>
      <c r="BG111" s="231">
        <f>IF(N111="zákl. přenesená",J111,0)</f>
        <v>0</v>
      </c>
      <c r="BH111" s="231">
        <f>IF(N111="sníž. přenesená",J111,0)</f>
        <v>0</v>
      </c>
      <c r="BI111" s="231">
        <f>IF(N111="nulová",J111,0)</f>
        <v>0</v>
      </c>
      <c r="BJ111" s="23" t="s">
        <v>170</v>
      </c>
      <c r="BK111" s="231">
        <f>ROUND(I111*H111,2)</f>
        <v>0</v>
      </c>
      <c r="BL111" s="23" t="s">
        <v>170</v>
      </c>
      <c r="BM111" s="23" t="s">
        <v>1565</v>
      </c>
    </row>
    <row r="112" spans="2:51" s="11" customFormat="1" ht="13.5">
      <c r="B112" s="235"/>
      <c r="C112" s="236"/>
      <c r="D112" s="232" t="s">
        <v>174</v>
      </c>
      <c r="E112" s="237" t="s">
        <v>21</v>
      </c>
      <c r="F112" s="238" t="s">
        <v>1566</v>
      </c>
      <c r="G112" s="236"/>
      <c r="H112" s="239">
        <v>70.991</v>
      </c>
      <c r="I112" s="240"/>
      <c r="J112" s="236"/>
      <c r="K112" s="236"/>
      <c r="L112" s="241"/>
      <c r="M112" s="242"/>
      <c r="N112" s="243"/>
      <c r="O112" s="243"/>
      <c r="P112" s="243"/>
      <c r="Q112" s="243"/>
      <c r="R112" s="243"/>
      <c r="S112" s="243"/>
      <c r="T112" s="244"/>
      <c r="AT112" s="245" t="s">
        <v>174</v>
      </c>
      <c r="AU112" s="245" t="s">
        <v>85</v>
      </c>
      <c r="AV112" s="11" t="s">
        <v>85</v>
      </c>
      <c r="AW112" s="11" t="s">
        <v>38</v>
      </c>
      <c r="AX112" s="11" t="s">
        <v>75</v>
      </c>
      <c r="AY112" s="245" t="s">
        <v>163</v>
      </c>
    </row>
    <row r="113" spans="2:51" s="11" customFormat="1" ht="13.5">
      <c r="B113" s="235"/>
      <c r="C113" s="236"/>
      <c r="D113" s="232" t="s">
        <v>174</v>
      </c>
      <c r="E113" s="237" t="s">
        <v>21</v>
      </c>
      <c r="F113" s="238" t="s">
        <v>1567</v>
      </c>
      <c r="G113" s="236"/>
      <c r="H113" s="239">
        <v>12.15</v>
      </c>
      <c r="I113" s="240"/>
      <c r="J113" s="236"/>
      <c r="K113" s="236"/>
      <c r="L113" s="241"/>
      <c r="M113" s="242"/>
      <c r="N113" s="243"/>
      <c r="O113" s="243"/>
      <c r="P113" s="243"/>
      <c r="Q113" s="243"/>
      <c r="R113" s="243"/>
      <c r="S113" s="243"/>
      <c r="T113" s="244"/>
      <c r="AT113" s="245" t="s">
        <v>174</v>
      </c>
      <c r="AU113" s="245" t="s">
        <v>85</v>
      </c>
      <c r="AV113" s="11" t="s">
        <v>85</v>
      </c>
      <c r="AW113" s="11" t="s">
        <v>38</v>
      </c>
      <c r="AX113" s="11" t="s">
        <v>75</v>
      </c>
      <c r="AY113" s="245" t="s">
        <v>163</v>
      </c>
    </row>
    <row r="114" spans="2:51" s="12" customFormat="1" ht="13.5">
      <c r="B114" s="246"/>
      <c r="C114" s="247"/>
      <c r="D114" s="232" t="s">
        <v>174</v>
      </c>
      <c r="E114" s="248" t="s">
        <v>21</v>
      </c>
      <c r="F114" s="249" t="s">
        <v>194</v>
      </c>
      <c r="G114" s="247"/>
      <c r="H114" s="250">
        <v>83.141</v>
      </c>
      <c r="I114" s="251"/>
      <c r="J114" s="247"/>
      <c r="K114" s="247"/>
      <c r="L114" s="252"/>
      <c r="M114" s="253"/>
      <c r="N114" s="254"/>
      <c r="O114" s="254"/>
      <c r="P114" s="254"/>
      <c r="Q114" s="254"/>
      <c r="R114" s="254"/>
      <c r="S114" s="254"/>
      <c r="T114" s="255"/>
      <c r="AT114" s="256" t="s">
        <v>174</v>
      </c>
      <c r="AU114" s="256" t="s">
        <v>85</v>
      </c>
      <c r="AV114" s="12" t="s">
        <v>170</v>
      </c>
      <c r="AW114" s="12" t="s">
        <v>38</v>
      </c>
      <c r="AX114" s="12" t="s">
        <v>83</v>
      </c>
      <c r="AY114" s="256" t="s">
        <v>163</v>
      </c>
    </row>
    <row r="115" spans="2:65" s="1" customFormat="1" ht="25.5" customHeight="1">
      <c r="B115" s="45"/>
      <c r="C115" s="220" t="s">
        <v>214</v>
      </c>
      <c r="D115" s="220" t="s">
        <v>165</v>
      </c>
      <c r="E115" s="221" t="s">
        <v>318</v>
      </c>
      <c r="F115" s="222" t="s">
        <v>319</v>
      </c>
      <c r="G115" s="223" t="s">
        <v>168</v>
      </c>
      <c r="H115" s="224">
        <v>0.364</v>
      </c>
      <c r="I115" s="225"/>
      <c r="J115" s="226">
        <f>ROUND(I115*H115,2)</f>
        <v>0</v>
      </c>
      <c r="K115" s="222" t="s">
        <v>169</v>
      </c>
      <c r="L115" s="71"/>
      <c r="M115" s="227" t="s">
        <v>21</v>
      </c>
      <c r="N115" s="228" t="s">
        <v>48</v>
      </c>
      <c r="O115" s="46"/>
      <c r="P115" s="229">
        <f>O115*H115</f>
        <v>0</v>
      </c>
      <c r="Q115" s="229">
        <v>0.17818</v>
      </c>
      <c r="R115" s="229">
        <f>Q115*H115</f>
        <v>0.06485752</v>
      </c>
      <c r="S115" s="229">
        <v>0</v>
      </c>
      <c r="T115" s="230">
        <f>S115*H115</f>
        <v>0</v>
      </c>
      <c r="AR115" s="23" t="s">
        <v>170</v>
      </c>
      <c r="AT115" s="23" t="s">
        <v>165</v>
      </c>
      <c r="AU115" s="23" t="s">
        <v>85</v>
      </c>
      <c r="AY115" s="23" t="s">
        <v>163</v>
      </c>
      <c r="BE115" s="231">
        <f>IF(N115="základní",J115,0)</f>
        <v>0</v>
      </c>
      <c r="BF115" s="231">
        <f>IF(N115="snížená",J115,0)</f>
        <v>0</v>
      </c>
      <c r="BG115" s="231">
        <f>IF(N115="zákl. přenesená",J115,0)</f>
        <v>0</v>
      </c>
      <c r="BH115" s="231">
        <f>IF(N115="sníž. přenesená",J115,0)</f>
        <v>0</v>
      </c>
      <c r="BI115" s="231">
        <f>IF(N115="nulová",J115,0)</f>
        <v>0</v>
      </c>
      <c r="BJ115" s="23" t="s">
        <v>170</v>
      </c>
      <c r="BK115" s="231">
        <f>ROUND(I115*H115,2)</f>
        <v>0</v>
      </c>
      <c r="BL115" s="23" t="s">
        <v>170</v>
      </c>
      <c r="BM115" s="23" t="s">
        <v>1568</v>
      </c>
    </row>
    <row r="116" spans="2:51" s="11" customFormat="1" ht="13.5">
      <c r="B116" s="235"/>
      <c r="C116" s="236"/>
      <c r="D116" s="232" t="s">
        <v>174</v>
      </c>
      <c r="E116" s="237" t="s">
        <v>21</v>
      </c>
      <c r="F116" s="238" t="s">
        <v>1569</v>
      </c>
      <c r="G116" s="236"/>
      <c r="H116" s="239">
        <v>0.364</v>
      </c>
      <c r="I116" s="240"/>
      <c r="J116" s="236"/>
      <c r="K116" s="236"/>
      <c r="L116" s="241"/>
      <c r="M116" s="242"/>
      <c r="N116" s="243"/>
      <c r="O116" s="243"/>
      <c r="P116" s="243"/>
      <c r="Q116" s="243"/>
      <c r="R116" s="243"/>
      <c r="S116" s="243"/>
      <c r="T116" s="244"/>
      <c r="AT116" s="245" t="s">
        <v>174</v>
      </c>
      <c r="AU116" s="245" t="s">
        <v>85</v>
      </c>
      <c r="AV116" s="11" t="s">
        <v>85</v>
      </c>
      <c r="AW116" s="11" t="s">
        <v>38</v>
      </c>
      <c r="AX116" s="11" t="s">
        <v>75</v>
      </c>
      <c r="AY116" s="245" t="s">
        <v>163</v>
      </c>
    </row>
    <row r="117" spans="2:51" s="12" customFormat="1" ht="13.5">
      <c r="B117" s="246"/>
      <c r="C117" s="247"/>
      <c r="D117" s="232" t="s">
        <v>174</v>
      </c>
      <c r="E117" s="248" t="s">
        <v>21</v>
      </c>
      <c r="F117" s="249" t="s">
        <v>194</v>
      </c>
      <c r="G117" s="247"/>
      <c r="H117" s="250">
        <v>0.364</v>
      </c>
      <c r="I117" s="251"/>
      <c r="J117" s="247"/>
      <c r="K117" s="247"/>
      <c r="L117" s="252"/>
      <c r="M117" s="253"/>
      <c r="N117" s="254"/>
      <c r="O117" s="254"/>
      <c r="P117" s="254"/>
      <c r="Q117" s="254"/>
      <c r="R117" s="254"/>
      <c r="S117" s="254"/>
      <c r="T117" s="255"/>
      <c r="AT117" s="256" t="s">
        <v>174</v>
      </c>
      <c r="AU117" s="256" t="s">
        <v>85</v>
      </c>
      <c r="AV117" s="12" t="s">
        <v>170</v>
      </c>
      <c r="AW117" s="12" t="s">
        <v>38</v>
      </c>
      <c r="AX117" s="12" t="s">
        <v>83</v>
      </c>
      <c r="AY117" s="256" t="s">
        <v>163</v>
      </c>
    </row>
    <row r="118" spans="2:65" s="1" customFormat="1" ht="25.5" customHeight="1">
      <c r="B118" s="45"/>
      <c r="C118" s="220" t="s">
        <v>220</v>
      </c>
      <c r="D118" s="220" t="s">
        <v>165</v>
      </c>
      <c r="E118" s="221" t="s">
        <v>1570</v>
      </c>
      <c r="F118" s="222" t="s">
        <v>1571</v>
      </c>
      <c r="G118" s="223" t="s">
        <v>168</v>
      </c>
      <c r="H118" s="224">
        <v>3.82</v>
      </c>
      <c r="I118" s="225"/>
      <c r="J118" s="226">
        <f>ROUND(I118*H118,2)</f>
        <v>0</v>
      </c>
      <c r="K118" s="222" t="s">
        <v>169</v>
      </c>
      <c r="L118" s="71"/>
      <c r="M118" s="227" t="s">
        <v>21</v>
      </c>
      <c r="N118" s="228" t="s">
        <v>48</v>
      </c>
      <c r="O118" s="46"/>
      <c r="P118" s="229">
        <f>O118*H118</f>
        <v>0</v>
      </c>
      <c r="Q118" s="229">
        <v>0.15414</v>
      </c>
      <c r="R118" s="229">
        <f>Q118*H118</f>
        <v>0.5888148</v>
      </c>
      <c r="S118" s="229">
        <v>0</v>
      </c>
      <c r="T118" s="230">
        <f>S118*H118</f>
        <v>0</v>
      </c>
      <c r="AR118" s="23" t="s">
        <v>170</v>
      </c>
      <c r="AT118" s="23" t="s">
        <v>165</v>
      </c>
      <c r="AU118" s="23" t="s">
        <v>85</v>
      </c>
      <c r="AY118" s="23" t="s">
        <v>163</v>
      </c>
      <c r="BE118" s="231">
        <f>IF(N118="základní",J118,0)</f>
        <v>0</v>
      </c>
      <c r="BF118" s="231">
        <f>IF(N118="snížená",J118,0)</f>
        <v>0</v>
      </c>
      <c r="BG118" s="231">
        <f>IF(N118="zákl. přenesená",J118,0)</f>
        <v>0</v>
      </c>
      <c r="BH118" s="231">
        <f>IF(N118="sníž. přenesená",J118,0)</f>
        <v>0</v>
      </c>
      <c r="BI118" s="231">
        <f>IF(N118="nulová",J118,0)</f>
        <v>0</v>
      </c>
      <c r="BJ118" s="23" t="s">
        <v>170</v>
      </c>
      <c r="BK118" s="231">
        <f>ROUND(I118*H118,2)</f>
        <v>0</v>
      </c>
      <c r="BL118" s="23" t="s">
        <v>170</v>
      </c>
      <c r="BM118" s="23" t="s">
        <v>1572</v>
      </c>
    </row>
    <row r="119" spans="2:51" s="11" customFormat="1" ht="13.5">
      <c r="B119" s="235"/>
      <c r="C119" s="236"/>
      <c r="D119" s="232" t="s">
        <v>174</v>
      </c>
      <c r="E119" s="237" t="s">
        <v>21</v>
      </c>
      <c r="F119" s="238" t="s">
        <v>1573</v>
      </c>
      <c r="G119" s="236"/>
      <c r="H119" s="239">
        <v>1.3</v>
      </c>
      <c r="I119" s="240"/>
      <c r="J119" s="236"/>
      <c r="K119" s="236"/>
      <c r="L119" s="241"/>
      <c r="M119" s="242"/>
      <c r="N119" s="243"/>
      <c r="O119" s="243"/>
      <c r="P119" s="243"/>
      <c r="Q119" s="243"/>
      <c r="R119" s="243"/>
      <c r="S119" s="243"/>
      <c r="T119" s="244"/>
      <c r="AT119" s="245" t="s">
        <v>174</v>
      </c>
      <c r="AU119" s="245" t="s">
        <v>85</v>
      </c>
      <c r="AV119" s="11" t="s">
        <v>85</v>
      </c>
      <c r="AW119" s="11" t="s">
        <v>38</v>
      </c>
      <c r="AX119" s="11" t="s">
        <v>75</v>
      </c>
      <c r="AY119" s="245" t="s">
        <v>163</v>
      </c>
    </row>
    <row r="120" spans="2:51" s="11" customFormat="1" ht="13.5">
      <c r="B120" s="235"/>
      <c r="C120" s="236"/>
      <c r="D120" s="232" t="s">
        <v>174</v>
      </c>
      <c r="E120" s="237" t="s">
        <v>21</v>
      </c>
      <c r="F120" s="238" t="s">
        <v>1574</v>
      </c>
      <c r="G120" s="236"/>
      <c r="H120" s="239">
        <v>2.52</v>
      </c>
      <c r="I120" s="240"/>
      <c r="J120" s="236"/>
      <c r="K120" s="236"/>
      <c r="L120" s="241"/>
      <c r="M120" s="242"/>
      <c r="N120" s="243"/>
      <c r="O120" s="243"/>
      <c r="P120" s="243"/>
      <c r="Q120" s="243"/>
      <c r="R120" s="243"/>
      <c r="S120" s="243"/>
      <c r="T120" s="244"/>
      <c r="AT120" s="245" t="s">
        <v>174</v>
      </c>
      <c r="AU120" s="245" t="s">
        <v>85</v>
      </c>
      <c r="AV120" s="11" t="s">
        <v>85</v>
      </c>
      <c r="AW120" s="11" t="s">
        <v>38</v>
      </c>
      <c r="AX120" s="11" t="s">
        <v>75</v>
      </c>
      <c r="AY120" s="245" t="s">
        <v>163</v>
      </c>
    </row>
    <row r="121" spans="2:51" s="12" customFormat="1" ht="13.5">
      <c r="B121" s="246"/>
      <c r="C121" s="247"/>
      <c r="D121" s="232" t="s">
        <v>174</v>
      </c>
      <c r="E121" s="248" t="s">
        <v>21</v>
      </c>
      <c r="F121" s="249" t="s">
        <v>194</v>
      </c>
      <c r="G121" s="247"/>
      <c r="H121" s="250">
        <v>3.82</v>
      </c>
      <c r="I121" s="251"/>
      <c r="J121" s="247"/>
      <c r="K121" s="247"/>
      <c r="L121" s="252"/>
      <c r="M121" s="253"/>
      <c r="N121" s="254"/>
      <c r="O121" s="254"/>
      <c r="P121" s="254"/>
      <c r="Q121" s="254"/>
      <c r="R121" s="254"/>
      <c r="S121" s="254"/>
      <c r="T121" s="255"/>
      <c r="AT121" s="256" t="s">
        <v>174</v>
      </c>
      <c r="AU121" s="256" t="s">
        <v>85</v>
      </c>
      <c r="AV121" s="12" t="s">
        <v>170</v>
      </c>
      <c r="AW121" s="12" t="s">
        <v>38</v>
      </c>
      <c r="AX121" s="12" t="s">
        <v>83</v>
      </c>
      <c r="AY121" s="256" t="s">
        <v>163</v>
      </c>
    </row>
    <row r="122" spans="2:63" s="10" customFormat="1" ht="29.85" customHeight="1">
      <c r="B122" s="204"/>
      <c r="C122" s="205"/>
      <c r="D122" s="206" t="s">
        <v>74</v>
      </c>
      <c r="E122" s="218" t="s">
        <v>203</v>
      </c>
      <c r="F122" s="218" t="s">
        <v>376</v>
      </c>
      <c r="G122" s="205"/>
      <c r="H122" s="205"/>
      <c r="I122" s="208"/>
      <c r="J122" s="219">
        <f>BK122</f>
        <v>0</v>
      </c>
      <c r="K122" s="205"/>
      <c r="L122" s="210"/>
      <c r="M122" s="211"/>
      <c r="N122" s="212"/>
      <c r="O122" s="212"/>
      <c r="P122" s="213">
        <f>SUM(P123:P165)</f>
        <v>0</v>
      </c>
      <c r="Q122" s="212"/>
      <c r="R122" s="213">
        <f>SUM(R123:R165)</f>
        <v>18.226003920000004</v>
      </c>
      <c r="S122" s="212"/>
      <c r="T122" s="214">
        <f>SUM(T123:T165)</f>
        <v>0</v>
      </c>
      <c r="AR122" s="215" t="s">
        <v>83</v>
      </c>
      <c r="AT122" s="216" t="s">
        <v>74</v>
      </c>
      <c r="AU122" s="216" t="s">
        <v>83</v>
      </c>
      <c r="AY122" s="215" t="s">
        <v>163</v>
      </c>
      <c r="BK122" s="217">
        <f>SUM(BK123:BK165)</f>
        <v>0</v>
      </c>
    </row>
    <row r="123" spans="2:65" s="1" customFormat="1" ht="25.5" customHeight="1">
      <c r="B123" s="45"/>
      <c r="C123" s="220" t="s">
        <v>228</v>
      </c>
      <c r="D123" s="220" t="s">
        <v>165</v>
      </c>
      <c r="E123" s="221" t="s">
        <v>1254</v>
      </c>
      <c r="F123" s="222" t="s">
        <v>1255</v>
      </c>
      <c r="G123" s="223" t="s">
        <v>168</v>
      </c>
      <c r="H123" s="224">
        <v>179.25</v>
      </c>
      <c r="I123" s="225"/>
      <c r="J123" s="226">
        <f>ROUND(I123*H123,2)</f>
        <v>0</v>
      </c>
      <c r="K123" s="222" t="s">
        <v>169</v>
      </c>
      <c r="L123" s="71"/>
      <c r="M123" s="227" t="s">
        <v>21</v>
      </c>
      <c r="N123" s="228" t="s">
        <v>48</v>
      </c>
      <c r="O123" s="46"/>
      <c r="P123" s="229">
        <f>O123*H123</f>
        <v>0</v>
      </c>
      <c r="Q123" s="229">
        <v>0.00438</v>
      </c>
      <c r="R123" s="229">
        <f>Q123*H123</f>
        <v>0.785115</v>
      </c>
      <c r="S123" s="229">
        <v>0</v>
      </c>
      <c r="T123" s="230">
        <f>S123*H123</f>
        <v>0</v>
      </c>
      <c r="AR123" s="23" t="s">
        <v>170</v>
      </c>
      <c r="AT123" s="23" t="s">
        <v>165</v>
      </c>
      <c r="AU123" s="23" t="s">
        <v>85</v>
      </c>
      <c r="AY123" s="23" t="s">
        <v>163</v>
      </c>
      <c r="BE123" s="231">
        <f>IF(N123="základní",J123,0)</f>
        <v>0</v>
      </c>
      <c r="BF123" s="231">
        <f>IF(N123="snížená",J123,0)</f>
        <v>0</v>
      </c>
      <c r="BG123" s="231">
        <f>IF(N123="zákl. přenesená",J123,0)</f>
        <v>0</v>
      </c>
      <c r="BH123" s="231">
        <f>IF(N123="sníž. přenesená",J123,0)</f>
        <v>0</v>
      </c>
      <c r="BI123" s="231">
        <f>IF(N123="nulová",J123,0)</f>
        <v>0</v>
      </c>
      <c r="BJ123" s="23" t="s">
        <v>170</v>
      </c>
      <c r="BK123" s="231">
        <f>ROUND(I123*H123,2)</f>
        <v>0</v>
      </c>
      <c r="BL123" s="23" t="s">
        <v>170</v>
      </c>
      <c r="BM123" s="23" t="s">
        <v>1575</v>
      </c>
    </row>
    <row r="124" spans="2:47" s="1" customFormat="1" ht="13.5">
      <c r="B124" s="45"/>
      <c r="C124" s="73"/>
      <c r="D124" s="232" t="s">
        <v>172</v>
      </c>
      <c r="E124" s="73"/>
      <c r="F124" s="233" t="s">
        <v>402</v>
      </c>
      <c r="G124" s="73"/>
      <c r="H124" s="73"/>
      <c r="I124" s="190"/>
      <c r="J124" s="73"/>
      <c r="K124" s="73"/>
      <c r="L124" s="71"/>
      <c r="M124" s="234"/>
      <c r="N124" s="46"/>
      <c r="O124" s="46"/>
      <c r="P124" s="46"/>
      <c r="Q124" s="46"/>
      <c r="R124" s="46"/>
      <c r="S124" s="46"/>
      <c r="T124" s="94"/>
      <c r="AT124" s="23" t="s">
        <v>172</v>
      </c>
      <c r="AU124" s="23" t="s">
        <v>85</v>
      </c>
    </row>
    <row r="125" spans="2:65" s="1" customFormat="1" ht="25.5" customHeight="1">
      <c r="B125" s="45"/>
      <c r="C125" s="220" t="s">
        <v>234</v>
      </c>
      <c r="D125" s="220" t="s">
        <v>165</v>
      </c>
      <c r="E125" s="221" t="s">
        <v>1265</v>
      </c>
      <c r="F125" s="222" t="s">
        <v>1266</v>
      </c>
      <c r="G125" s="223" t="s">
        <v>168</v>
      </c>
      <c r="H125" s="224">
        <v>179.25</v>
      </c>
      <c r="I125" s="225"/>
      <c r="J125" s="226">
        <f>ROUND(I125*H125,2)</f>
        <v>0</v>
      </c>
      <c r="K125" s="222" t="s">
        <v>169</v>
      </c>
      <c r="L125" s="71"/>
      <c r="M125" s="227" t="s">
        <v>21</v>
      </c>
      <c r="N125" s="228" t="s">
        <v>48</v>
      </c>
      <c r="O125" s="46"/>
      <c r="P125" s="229">
        <f>O125*H125</f>
        <v>0</v>
      </c>
      <c r="Q125" s="229">
        <v>0.003</v>
      </c>
      <c r="R125" s="229">
        <f>Q125*H125</f>
        <v>0.5377500000000001</v>
      </c>
      <c r="S125" s="229">
        <v>0</v>
      </c>
      <c r="T125" s="230">
        <f>S125*H125</f>
        <v>0</v>
      </c>
      <c r="AR125" s="23" t="s">
        <v>170</v>
      </c>
      <c r="AT125" s="23" t="s">
        <v>165</v>
      </c>
      <c r="AU125" s="23" t="s">
        <v>85</v>
      </c>
      <c r="AY125" s="23" t="s">
        <v>163</v>
      </c>
      <c r="BE125" s="231">
        <f>IF(N125="základní",J125,0)</f>
        <v>0</v>
      </c>
      <c r="BF125" s="231">
        <f>IF(N125="snížená",J125,0)</f>
        <v>0</v>
      </c>
      <c r="BG125" s="231">
        <f>IF(N125="zákl. přenesená",J125,0)</f>
        <v>0</v>
      </c>
      <c r="BH125" s="231">
        <f>IF(N125="sníž. přenesená",J125,0)</f>
        <v>0</v>
      </c>
      <c r="BI125" s="231">
        <f>IF(N125="nulová",J125,0)</f>
        <v>0</v>
      </c>
      <c r="BJ125" s="23" t="s">
        <v>170</v>
      </c>
      <c r="BK125" s="231">
        <f>ROUND(I125*H125,2)</f>
        <v>0</v>
      </c>
      <c r="BL125" s="23" t="s">
        <v>170</v>
      </c>
      <c r="BM125" s="23" t="s">
        <v>1576</v>
      </c>
    </row>
    <row r="126" spans="2:65" s="1" customFormat="1" ht="25.5" customHeight="1">
      <c r="B126" s="45"/>
      <c r="C126" s="220" t="s">
        <v>240</v>
      </c>
      <c r="D126" s="220" t="s">
        <v>165</v>
      </c>
      <c r="E126" s="221" t="s">
        <v>1577</v>
      </c>
      <c r="F126" s="222" t="s">
        <v>1578</v>
      </c>
      <c r="G126" s="223" t="s">
        <v>168</v>
      </c>
      <c r="H126" s="224">
        <v>247.004</v>
      </c>
      <c r="I126" s="225"/>
      <c r="J126" s="226">
        <f>ROUND(I126*H126,2)</f>
        <v>0</v>
      </c>
      <c r="K126" s="222" t="s">
        <v>169</v>
      </c>
      <c r="L126" s="71"/>
      <c r="M126" s="227" t="s">
        <v>21</v>
      </c>
      <c r="N126" s="228" t="s">
        <v>48</v>
      </c>
      <c r="O126" s="46"/>
      <c r="P126" s="229">
        <f>O126*H126</f>
        <v>0</v>
      </c>
      <c r="Q126" s="229">
        <v>0.00438</v>
      </c>
      <c r="R126" s="229">
        <f>Q126*H126</f>
        <v>1.08187752</v>
      </c>
      <c r="S126" s="229">
        <v>0</v>
      </c>
      <c r="T126" s="230">
        <f>S126*H126</f>
        <v>0</v>
      </c>
      <c r="AR126" s="23" t="s">
        <v>170</v>
      </c>
      <c r="AT126" s="23" t="s">
        <v>165</v>
      </c>
      <c r="AU126" s="23" t="s">
        <v>85</v>
      </c>
      <c r="AY126" s="23" t="s">
        <v>163</v>
      </c>
      <c r="BE126" s="231">
        <f>IF(N126="základní",J126,0)</f>
        <v>0</v>
      </c>
      <c r="BF126" s="231">
        <f>IF(N126="snížená",J126,0)</f>
        <v>0</v>
      </c>
      <c r="BG126" s="231">
        <f>IF(N126="zákl. přenesená",J126,0)</f>
        <v>0</v>
      </c>
      <c r="BH126" s="231">
        <f>IF(N126="sníž. přenesená",J126,0)</f>
        <v>0</v>
      </c>
      <c r="BI126" s="231">
        <f>IF(N126="nulová",J126,0)</f>
        <v>0</v>
      </c>
      <c r="BJ126" s="23" t="s">
        <v>170</v>
      </c>
      <c r="BK126" s="231">
        <f>ROUND(I126*H126,2)</f>
        <v>0</v>
      </c>
      <c r="BL126" s="23" t="s">
        <v>170</v>
      </c>
      <c r="BM126" s="23" t="s">
        <v>1579</v>
      </c>
    </row>
    <row r="127" spans="2:47" s="1" customFormat="1" ht="13.5">
      <c r="B127" s="45"/>
      <c r="C127" s="73"/>
      <c r="D127" s="232" t="s">
        <v>172</v>
      </c>
      <c r="E127" s="73"/>
      <c r="F127" s="233" t="s">
        <v>402</v>
      </c>
      <c r="G127" s="73"/>
      <c r="H127" s="73"/>
      <c r="I127" s="190"/>
      <c r="J127" s="73"/>
      <c r="K127" s="73"/>
      <c r="L127" s="71"/>
      <c r="M127" s="234"/>
      <c r="N127" s="46"/>
      <c r="O127" s="46"/>
      <c r="P127" s="46"/>
      <c r="Q127" s="46"/>
      <c r="R127" s="46"/>
      <c r="S127" s="46"/>
      <c r="T127" s="94"/>
      <c r="AT127" s="23" t="s">
        <v>172</v>
      </c>
      <c r="AU127" s="23" t="s">
        <v>85</v>
      </c>
    </row>
    <row r="128" spans="2:51" s="11" customFormat="1" ht="13.5">
      <c r="B128" s="235"/>
      <c r="C128" s="236"/>
      <c r="D128" s="232" t="s">
        <v>174</v>
      </c>
      <c r="E128" s="237" t="s">
        <v>21</v>
      </c>
      <c r="F128" s="238" t="s">
        <v>1580</v>
      </c>
      <c r="G128" s="236"/>
      <c r="H128" s="239">
        <v>138.259</v>
      </c>
      <c r="I128" s="240"/>
      <c r="J128" s="236"/>
      <c r="K128" s="236"/>
      <c r="L128" s="241"/>
      <c r="M128" s="242"/>
      <c r="N128" s="243"/>
      <c r="O128" s="243"/>
      <c r="P128" s="243"/>
      <c r="Q128" s="243"/>
      <c r="R128" s="243"/>
      <c r="S128" s="243"/>
      <c r="T128" s="244"/>
      <c r="AT128" s="245" t="s">
        <v>174</v>
      </c>
      <c r="AU128" s="245" t="s">
        <v>85</v>
      </c>
      <c r="AV128" s="11" t="s">
        <v>85</v>
      </c>
      <c r="AW128" s="11" t="s">
        <v>38</v>
      </c>
      <c r="AX128" s="11" t="s">
        <v>75</v>
      </c>
      <c r="AY128" s="245" t="s">
        <v>163</v>
      </c>
    </row>
    <row r="129" spans="2:51" s="11" customFormat="1" ht="13.5">
      <c r="B129" s="235"/>
      <c r="C129" s="236"/>
      <c r="D129" s="232" t="s">
        <v>174</v>
      </c>
      <c r="E129" s="237" t="s">
        <v>21</v>
      </c>
      <c r="F129" s="238" t="s">
        <v>1581</v>
      </c>
      <c r="G129" s="236"/>
      <c r="H129" s="239">
        <v>10.771</v>
      </c>
      <c r="I129" s="240"/>
      <c r="J129" s="236"/>
      <c r="K129" s="236"/>
      <c r="L129" s="241"/>
      <c r="M129" s="242"/>
      <c r="N129" s="243"/>
      <c r="O129" s="243"/>
      <c r="P129" s="243"/>
      <c r="Q129" s="243"/>
      <c r="R129" s="243"/>
      <c r="S129" s="243"/>
      <c r="T129" s="244"/>
      <c r="AT129" s="245" t="s">
        <v>174</v>
      </c>
      <c r="AU129" s="245" t="s">
        <v>85</v>
      </c>
      <c r="AV129" s="11" t="s">
        <v>85</v>
      </c>
      <c r="AW129" s="11" t="s">
        <v>38</v>
      </c>
      <c r="AX129" s="11" t="s">
        <v>75</v>
      </c>
      <c r="AY129" s="245" t="s">
        <v>163</v>
      </c>
    </row>
    <row r="130" spans="2:51" s="11" customFormat="1" ht="13.5">
      <c r="B130" s="235"/>
      <c r="C130" s="236"/>
      <c r="D130" s="232" t="s">
        <v>174</v>
      </c>
      <c r="E130" s="237" t="s">
        <v>21</v>
      </c>
      <c r="F130" s="238" t="s">
        <v>1582</v>
      </c>
      <c r="G130" s="236"/>
      <c r="H130" s="239">
        <v>20.631</v>
      </c>
      <c r="I130" s="240"/>
      <c r="J130" s="236"/>
      <c r="K130" s="236"/>
      <c r="L130" s="241"/>
      <c r="M130" s="242"/>
      <c r="N130" s="243"/>
      <c r="O130" s="243"/>
      <c r="P130" s="243"/>
      <c r="Q130" s="243"/>
      <c r="R130" s="243"/>
      <c r="S130" s="243"/>
      <c r="T130" s="244"/>
      <c r="AT130" s="245" t="s">
        <v>174</v>
      </c>
      <c r="AU130" s="245" t="s">
        <v>85</v>
      </c>
      <c r="AV130" s="11" t="s">
        <v>85</v>
      </c>
      <c r="AW130" s="11" t="s">
        <v>38</v>
      </c>
      <c r="AX130" s="11" t="s">
        <v>75</v>
      </c>
      <c r="AY130" s="245" t="s">
        <v>163</v>
      </c>
    </row>
    <row r="131" spans="2:51" s="11" customFormat="1" ht="13.5">
      <c r="B131" s="235"/>
      <c r="C131" s="236"/>
      <c r="D131" s="232" t="s">
        <v>174</v>
      </c>
      <c r="E131" s="237" t="s">
        <v>21</v>
      </c>
      <c r="F131" s="238" t="s">
        <v>1583</v>
      </c>
      <c r="G131" s="236"/>
      <c r="H131" s="239">
        <v>17.672</v>
      </c>
      <c r="I131" s="240"/>
      <c r="J131" s="236"/>
      <c r="K131" s="236"/>
      <c r="L131" s="241"/>
      <c r="M131" s="242"/>
      <c r="N131" s="243"/>
      <c r="O131" s="243"/>
      <c r="P131" s="243"/>
      <c r="Q131" s="243"/>
      <c r="R131" s="243"/>
      <c r="S131" s="243"/>
      <c r="T131" s="244"/>
      <c r="AT131" s="245" t="s">
        <v>174</v>
      </c>
      <c r="AU131" s="245" t="s">
        <v>85</v>
      </c>
      <c r="AV131" s="11" t="s">
        <v>85</v>
      </c>
      <c r="AW131" s="11" t="s">
        <v>38</v>
      </c>
      <c r="AX131" s="11" t="s">
        <v>75</v>
      </c>
      <c r="AY131" s="245" t="s">
        <v>163</v>
      </c>
    </row>
    <row r="132" spans="2:51" s="11" customFormat="1" ht="13.5">
      <c r="B132" s="235"/>
      <c r="C132" s="236"/>
      <c r="D132" s="232" t="s">
        <v>174</v>
      </c>
      <c r="E132" s="237" t="s">
        <v>21</v>
      </c>
      <c r="F132" s="238" t="s">
        <v>1584</v>
      </c>
      <c r="G132" s="236"/>
      <c r="H132" s="239">
        <v>6.723</v>
      </c>
      <c r="I132" s="240"/>
      <c r="J132" s="236"/>
      <c r="K132" s="236"/>
      <c r="L132" s="241"/>
      <c r="M132" s="242"/>
      <c r="N132" s="243"/>
      <c r="O132" s="243"/>
      <c r="P132" s="243"/>
      <c r="Q132" s="243"/>
      <c r="R132" s="243"/>
      <c r="S132" s="243"/>
      <c r="T132" s="244"/>
      <c r="AT132" s="245" t="s">
        <v>174</v>
      </c>
      <c r="AU132" s="245" t="s">
        <v>85</v>
      </c>
      <c r="AV132" s="11" t="s">
        <v>85</v>
      </c>
      <c r="AW132" s="11" t="s">
        <v>38</v>
      </c>
      <c r="AX132" s="11" t="s">
        <v>75</v>
      </c>
      <c r="AY132" s="245" t="s">
        <v>163</v>
      </c>
    </row>
    <row r="133" spans="2:51" s="11" customFormat="1" ht="13.5">
      <c r="B133" s="235"/>
      <c r="C133" s="236"/>
      <c r="D133" s="232" t="s">
        <v>174</v>
      </c>
      <c r="E133" s="237" t="s">
        <v>21</v>
      </c>
      <c r="F133" s="238" t="s">
        <v>1585</v>
      </c>
      <c r="G133" s="236"/>
      <c r="H133" s="239">
        <v>7.466</v>
      </c>
      <c r="I133" s="240"/>
      <c r="J133" s="236"/>
      <c r="K133" s="236"/>
      <c r="L133" s="241"/>
      <c r="M133" s="242"/>
      <c r="N133" s="243"/>
      <c r="O133" s="243"/>
      <c r="P133" s="243"/>
      <c r="Q133" s="243"/>
      <c r="R133" s="243"/>
      <c r="S133" s="243"/>
      <c r="T133" s="244"/>
      <c r="AT133" s="245" t="s">
        <v>174</v>
      </c>
      <c r="AU133" s="245" t="s">
        <v>85</v>
      </c>
      <c r="AV133" s="11" t="s">
        <v>85</v>
      </c>
      <c r="AW133" s="11" t="s">
        <v>38</v>
      </c>
      <c r="AX133" s="11" t="s">
        <v>75</v>
      </c>
      <c r="AY133" s="245" t="s">
        <v>163</v>
      </c>
    </row>
    <row r="134" spans="2:51" s="11" customFormat="1" ht="13.5">
      <c r="B134" s="235"/>
      <c r="C134" s="236"/>
      <c r="D134" s="232" t="s">
        <v>174</v>
      </c>
      <c r="E134" s="237" t="s">
        <v>21</v>
      </c>
      <c r="F134" s="238" t="s">
        <v>1586</v>
      </c>
      <c r="G134" s="236"/>
      <c r="H134" s="239">
        <v>17.442</v>
      </c>
      <c r="I134" s="240"/>
      <c r="J134" s="236"/>
      <c r="K134" s="236"/>
      <c r="L134" s="241"/>
      <c r="M134" s="242"/>
      <c r="N134" s="243"/>
      <c r="O134" s="243"/>
      <c r="P134" s="243"/>
      <c r="Q134" s="243"/>
      <c r="R134" s="243"/>
      <c r="S134" s="243"/>
      <c r="T134" s="244"/>
      <c r="AT134" s="245" t="s">
        <v>174</v>
      </c>
      <c r="AU134" s="245" t="s">
        <v>85</v>
      </c>
      <c r="AV134" s="11" t="s">
        <v>85</v>
      </c>
      <c r="AW134" s="11" t="s">
        <v>38</v>
      </c>
      <c r="AX134" s="11" t="s">
        <v>75</v>
      </c>
      <c r="AY134" s="245" t="s">
        <v>163</v>
      </c>
    </row>
    <row r="135" spans="2:51" s="11" customFormat="1" ht="13.5">
      <c r="B135" s="235"/>
      <c r="C135" s="236"/>
      <c r="D135" s="232" t="s">
        <v>174</v>
      </c>
      <c r="E135" s="237" t="s">
        <v>21</v>
      </c>
      <c r="F135" s="238" t="s">
        <v>1587</v>
      </c>
      <c r="G135" s="236"/>
      <c r="H135" s="239">
        <v>10.368</v>
      </c>
      <c r="I135" s="240"/>
      <c r="J135" s="236"/>
      <c r="K135" s="236"/>
      <c r="L135" s="241"/>
      <c r="M135" s="242"/>
      <c r="N135" s="243"/>
      <c r="O135" s="243"/>
      <c r="P135" s="243"/>
      <c r="Q135" s="243"/>
      <c r="R135" s="243"/>
      <c r="S135" s="243"/>
      <c r="T135" s="244"/>
      <c r="AT135" s="245" t="s">
        <v>174</v>
      </c>
      <c r="AU135" s="245" t="s">
        <v>85</v>
      </c>
      <c r="AV135" s="11" t="s">
        <v>85</v>
      </c>
      <c r="AW135" s="11" t="s">
        <v>38</v>
      </c>
      <c r="AX135" s="11" t="s">
        <v>75</v>
      </c>
      <c r="AY135" s="245" t="s">
        <v>163</v>
      </c>
    </row>
    <row r="136" spans="2:51" s="11" customFormat="1" ht="13.5">
      <c r="B136" s="235"/>
      <c r="C136" s="236"/>
      <c r="D136" s="232" t="s">
        <v>174</v>
      </c>
      <c r="E136" s="237" t="s">
        <v>21</v>
      </c>
      <c r="F136" s="238" t="s">
        <v>1588</v>
      </c>
      <c r="G136" s="236"/>
      <c r="H136" s="239">
        <v>10.719</v>
      </c>
      <c r="I136" s="240"/>
      <c r="J136" s="236"/>
      <c r="K136" s="236"/>
      <c r="L136" s="241"/>
      <c r="M136" s="242"/>
      <c r="N136" s="243"/>
      <c r="O136" s="243"/>
      <c r="P136" s="243"/>
      <c r="Q136" s="243"/>
      <c r="R136" s="243"/>
      <c r="S136" s="243"/>
      <c r="T136" s="244"/>
      <c r="AT136" s="245" t="s">
        <v>174</v>
      </c>
      <c r="AU136" s="245" t="s">
        <v>85</v>
      </c>
      <c r="AV136" s="11" t="s">
        <v>85</v>
      </c>
      <c r="AW136" s="11" t="s">
        <v>38</v>
      </c>
      <c r="AX136" s="11" t="s">
        <v>75</v>
      </c>
      <c r="AY136" s="245" t="s">
        <v>163</v>
      </c>
    </row>
    <row r="137" spans="2:51" s="11" customFormat="1" ht="13.5">
      <c r="B137" s="235"/>
      <c r="C137" s="236"/>
      <c r="D137" s="232" t="s">
        <v>174</v>
      </c>
      <c r="E137" s="237" t="s">
        <v>21</v>
      </c>
      <c r="F137" s="238" t="s">
        <v>1589</v>
      </c>
      <c r="G137" s="236"/>
      <c r="H137" s="239">
        <v>6.953</v>
      </c>
      <c r="I137" s="240"/>
      <c r="J137" s="236"/>
      <c r="K137" s="236"/>
      <c r="L137" s="241"/>
      <c r="M137" s="242"/>
      <c r="N137" s="243"/>
      <c r="O137" s="243"/>
      <c r="P137" s="243"/>
      <c r="Q137" s="243"/>
      <c r="R137" s="243"/>
      <c r="S137" s="243"/>
      <c r="T137" s="244"/>
      <c r="AT137" s="245" t="s">
        <v>174</v>
      </c>
      <c r="AU137" s="245" t="s">
        <v>85</v>
      </c>
      <c r="AV137" s="11" t="s">
        <v>85</v>
      </c>
      <c r="AW137" s="11" t="s">
        <v>38</v>
      </c>
      <c r="AX137" s="11" t="s">
        <v>75</v>
      </c>
      <c r="AY137" s="245" t="s">
        <v>163</v>
      </c>
    </row>
    <row r="138" spans="2:51" s="12" customFormat="1" ht="13.5">
      <c r="B138" s="246"/>
      <c r="C138" s="247"/>
      <c r="D138" s="232" t="s">
        <v>174</v>
      </c>
      <c r="E138" s="248" t="s">
        <v>21</v>
      </c>
      <c r="F138" s="249" t="s">
        <v>194</v>
      </c>
      <c r="G138" s="247"/>
      <c r="H138" s="250">
        <v>247.004</v>
      </c>
      <c r="I138" s="251"/>
      <c r="J138" s="247"/>
      <c r="K138" s="247"/>
      <c r="L138" s="252"/>
      <c r="M138" s="253"/>
      <c r="N138" s="254"/>
      <c r="O138" s="254"/>
      <c r="P138" s="254"/>
      <c r="Q138" s="254"/>
      <c r="R138" s="254"/>
      <c r="S138" s="254"/>
      <c r="T138" s="255"/>
      <c r="AT138" s="256" t="s">
        <v>174</v>
      </c>
      <c r="AU138" s="256" t="s">
        <v>85</v>
      </c>
      <c r="AV138" s="12" t="s">
        <v>170</v>
      </c>
      <c r="AW138" s="12" t="s">
        <v>38</v>
      </c>
      <c r="AX138" s="12" t="s">
        <v>83</v>
      </c>
      <c r="AY138" s="256" t="s">
        <v>163</v>
      </c>
    </row>
    <row r="139" spans="2:65" s="1" customFormat="1" ht="16.5" customHeight="1">
      <c r="B139" s="45"/>
      <c r="C139" s="220" t="s">
        <v>246</v>
      </c>
      <c r="D139" s="220" t="s">
        <v>165</v>
      </c>
      <c r="E139" s="221" t="s">
        <v>1590</v>
      </c>
      <c r="F139" s="222" t="s">
        <v>1591</v>
      </c>
      <c r="G139" s="223" t="s">
        <v>168</v>
      </c>
      <c r="H139" s="224">
        <v>247.004</v>
      </c>
      <c r="I139" s="225"/>
      <c r="J139" s="226">
        <f>ROUND(I139*H139,2)</f>
        <v>0</v>
      </c>
      <c r="K139" s="222" t="s">
        <v>169</v>
      </c>
      <c r="L139" s="71"/>
      <c r="M139" s="227" t="s">
        <v>21</v>
      </c>
      <c r="N139" s="228" t="s">
        <v>48</v>
      </c>
      <c r="O139" s="46"/>
      <c r="P139" s="229">
        <f>O139*H139</f>
        <v>0</v>
      </c>
      <c r="Q139" s="229">
        <v>0.003</v>
      </c>
      <c r="R139" s="229">
        <f>Q139*H139</f>
        <v>0.741012</v>
      </c>
      <c r="S139" s="229">
        <v>0</v>
      </c>
      <c r="T139" s="230">
        <f>S139*H139</f>
        <v>0</v>
      </c>
      <c r="AR139" s="23" t="s">
        <v>170</v>
      </c>
      <c r="AT139" s="23" t="s">
        <v>165</v>
      </c>
      <c r="AU139" s="23" t="s">
        <v>85</v>
      </c>
      <c r="AY139" s="23" t="s">
        <v>163</v>
      </c>
      <c r="BE139" s="231">
        <f>IF(N139="základní",J139,0)</f>
        <v>0</v>
      </c>
      <c r="BF139" s="231">
        <f>IF(N139="snížená",J139,0)</f>
        <v>0</v>
      </c>
      <c r="BG139" s="231">
        <f>IF(N139="zákl. přenesená",J139,0)</f>
        <v>0</v>
      </c>
      <c r="BH139" s="231">
        <f>IF(N139="sníž. přenesená",J139,0)</f>
        <v>0</v>
      </c>
      <c r="BI139" s="231">
        <f>IF(N139="nulová",J139,0)</f>
        <v>0</v>
      </c>
      <c r="BJ139" s="23" t="s">
        <v>170</v>
      </c>
      <c r="BK139" s="231">
        <f>ROUND(I139*H139,2)</f>
        <v>0</v>
      </c>
      <c r="BL139" s="23" t="s">
        <v>170</v>
      </c>
      <c r="BM139" s="23" t="s">
        <v>1592</v>
      </c>
    </row>
    <row r="140" spans="2:65" s="1" customFormat="1" ht="25.5" customHeight="1">
      <c r="B140" s="45"/>
      <c r="C140" s="220" t="s">
        <v>250</v>
      </c>
      <c r="D140" s="220" t="s">
        <v>165</v>
      </c>
      <c r="E140" s="221" t="s">
        <v>1593</v>
      </c>
      <c r="F140" s="222" t="s">
        <v>1594</v>
      </c>
      <c r="G140" s="223" t="s">
        <v>168</v>
      </c>
      <c r="H140" s="224">
        <v>162.974</v>
      </c>
      <c r="I140" s="225"/>
      <c r="J140" s="226">
        <f>ROUND(I140*H140,2)</f>
        <v>0</v>
      </c>
      <c r="K140" s="222" t="s">
        <v>169</v>
      </c>
      <c r="L140" s="71"/>
      <c r="M140" s="227" t="s">
        <v>21</v>
      </c>
      <c r="N140" s="228" t="s">
        <v>48</v>
      </c>
      <c r="O140" s="46"/>
      <c r="P140" s="229">
        <f>O140*H140</f>
        <v>0</v>
      </c>
      <c r="Q140" s="229">
        <v>0.0261</v>
      </c>
      <c r="R140" s="229">
        <f>Q140*H140</f>
        <v>4.2536214</v>
      </c>
      <c r="S140" s="229">
        <v>0</v>
      </c>
      <c r="T140" s="230">
        <f>S140*H140</f>
        <v>0</v>
      </c>
      <c r="AR140" s="23" t="s">
        <v>170</v>
      </c>
      <c r="AT140" s="23" t="s">
        <v>165</v>
      </c>
      <c r="AU140" s="23" t="s">
        <v>85</v>
      </c>
      <c r="AY140" s="23" t="s">
        <v>163</v>
      </c>
      <c r="BE140" s="231">
        <f>IF(N140="základní",J140,0)</f>
        <v>0</v>
      </c>
      <c r="BF140" s="231">
        <f>IF(N140="snížená",J140,0)</f>
        <v>0</v>
      </c>
      <c r="BG140" s="231">
        <f>IF(N140="zákl. přenesená",J140,0)</f>
        <v>0</v>
      </c>
      <c r="BH140" s="231">
        <f>IF(N140="sníž. přenesená",J140,0)</f>
        <v>0</v>
      </c>
      <c r="BI140" s="231">
        <f>IF(N140="nulová",J140,0)</f>
        <v>0</v>
      </c>
      <c r="BJ140" s="23" t="s">
        <v>170</v>
      </c>
      <c r="BK140" s="231">
        <f>ROUND(I140*H140,2)</f>
        <v>0</v>
      </c>
      <c r="BL140" s="23" t="s">
        <v>170</v>
      </c>
      <c r="BM140" s="23" t="s">
        <v>1595</v>
      </c>
    </row>
    <row r="141" spans="2:47" s="1" customFormat="1" ht="13.5">
      <c r="B141" s="45"/>
      <c r="C141" s="73"/>
      <c r="D141" s="232" t="s">
        <v>172</v>
      </c>
      <c r="E141" s="73"/>
      <c r="F141" s="233" t="s">
        <v>1596</v>
      </c>
      <c r="G141" s="73"/>
      <c r="H141" s="73"/>
      <c r="I141" s="190"/>
      <c r="J141" s="73"/>
      <c r="K141" s="73"/>
      <c r="L141" s="71"/>
      <c r="M141" s="234"/>
      <c r="N141" s="46"/>
      <c r="O141" s="46"/>
      <c r="P141" s="46"/>
      <c r="Q141" s="46"/>
      <c r="R141" s="46"/>
      <c r="S141" s="46"/>
      <c r="T141" s="94"/>
      <c r="AT141" s="23" t="s">
        <v>172</v>
      </c>
      <c r="AU141" s="23" t="s">
        <v>85</v>
      </c>
    </row>
    <row r="142" spans="2:51" s="11" customFormat="1" ht="13.5">
      <c r="B142" s="235"/>
      <c r="C142" s="236"/>
      <c r="D142" s="232" t="s">
        <v>174</v>
      </c>
      <c r="E142" s="237" t="s">
        <v>21</v>
      </c>
      <c r="F142" s="238" t="s">
        <v>1580</v>
      </c>
      <c r="G142" s="236"/>
      <c r="H142" s="239">
        <v>138.259</v>
      </c>
      <c r="I142" s="240"/>
      <c r="J142" s="236"/>
      <c r="K142" s="236"/>
      <c r="L142" s="241"/>
      <c r="M142" s="242"/>
      <c r="N142" s="243"/>
      <c r="O142" s="243"/>
      <c r="P142" s="243"/>
      <c r="Q142" s="243"/>
      <c r="R142" s="243"/>
      <c r="S142" s="243"/>
      <c r="T142" s="244"/>
      <c r="AT142" s="245" t="s">
        <v>174</v>
      </c>
      <c r="AU142" s="245" t="s">
        <v>85</v>
      </c>
      <c r="AV142" s="11" t="s">
        <v>85</v>
      </c>
      <c r="AW142" s="11" t="s">
        <v>38</v>
      </c>
      <c r="AX142" s="11" t="s">
        <v>75</v>
      </c>
      <c r="AY142" s="245" t="s">
        <v>163</v>
      </c>
    </row>
    <row r="143" spans="2:51" s="11" customFormat="1" ht="13.5">
      <c r="B143" s="235"/>
      <c r="C143" s="236"/>
      <c r="D143" s="232" t="s">
        <v>174</v>
      </c>
      <c r="E143" s="237" t="s">
        <v>21</v>
      </c>
      <c r="F143" s="238" t="s">
        <v>1597</v>
      </c>
      <c r="G143" s="236"/>
      <c r="H143" s="239">
        <v>10.771</v>
      </c>
      <c r="I143" s="240"/>
      <c r="J143" s="236"/>
      <c r="K143" s="236"/>
      <c r="L143" s="241"/>
      <c r="M143" s="242"/>
      <c r="N143" s="243"/>
      <c r="O143" s="243"/>
      <c r="P143" s="243"/>
      <c r="Q143" s="243"/>
      <c r="R143" s="243"/>
      <c r="S143" s="243"/>
      <c r="T143" s="244"/>
      <c r="AT143" s="245" t="s">
        <v>174</v>
      </c>
      <c r="AU143" s="245" t="s">
        <v>85</v>
      </c>
      <c r="AV143" s="11" t="s">
        <v>85</v>
      </c>
      <c r="AW143" s="11" t="s">
        <v>38</v>
      </c>
      <c r="AX143" s="11" t="s">
        <v>75</v>
      </c>
      <c r="AY143" s="245" t="s">
        <v>163</v>
      </c>
    </row>
    <row r="144" spans="2:51" s="11" customFormat="1" ht="13.5">
      <c r="B144" s="235"/>
      <c r="C144" s="236"/>
      <c r="D144" s="232" t="s">
        <v>174</v>
      </c>
      <c r="E144" s="237" t="s">
        <v>21</v>
      </c>
      <c r="F144" s="238" t="s">
        <v>1598</v>
      </c>
      <c r="G144" s="236"/>
      <c r="H144" s="239">
        <v>13.944</v>
      </c>
      <c r="I144" s="240"/>
      <c r="J144" s="236"/>
      <c r="K144" s="236"/>
      <c r="L144" s="241"/>
      <c r="M144" s="242"/>
      <c r="N144" s="243"/>
      <c r="O144" s="243"/>
      <c r="P144" s="243"/>
      <c r="Q144" s="243"/>
      <c r="R144" s="243"/>
      <c r="S144" s="243"/>
      <c r="T144" s="244"/>
      <c r="AT144" s="245" t="s">
        <v>174</v>
      </c>
      <c r="AU144" s="245" t="s">
        <v>85</v>
      </c>
      <c r="AV144" s="11" t="s">
        <v>85</v>
      </c>
      <c r="AW144" s="11" t="s">
        <v>38</v>
      </c>
      <c r="AX144" s="11" t="s">
        <v>75</v>
      </c>
      <c r="AY144" s="245" t="s">
        <v>163</v>
      </c>
    </row>
    <row r="145" spans="2:51" s="12" customFormat="1" ht="13.5">
      <c r="B145" s="246"/>
      <c r="C145" s="247"/>
      <c r="D145" s="232" t="s">
        <v>174</v>
      </c>
      <c r="E145" s="248" t="s">
        <v>21</v>
      </c>
      <c r="F145" s="249" t="s">
        <v>194</v>
      </c>
      <c r="G145" s="247"/>
      <c r="H145" s="250">
        <v>162.974</v>
      </c>
      <c r="I145" s="251"/>
      <c r="J145" s="247"/>
      <c r="K145" s="247"/>
      <c r="L145" s="252"/>
      <c r="M145" s="253"/>
      <c r="N145" s="254"/>
      <c r="O145" s="254"/>
      <c r="P145" s="254"/>
      <c r="Q145" s="254"/>
      <c r="R145" s="254"/>
      <c r="S145" s="254"/>
      <c r="T145" s="255"/>
      <c r="AT145" s="256" t="s">
        <v>174</v>
      </c>
      <c r="AU145" s="256" t="s">
        <v>85</v>
      </c>
      <c r="AV145" s="12" t="s">
        <v>170</v>
      </c>
      <c r="AW145" s="12" t="s">
        <v>38</v>
      </c>
      <c r="AX145" s="12" t="s">
        <v>83</v>
      </c>
      <c r="AY145" s="256" t="s">
        <v>163</v>
      </c>
    </row>
    <row r="146" spans="2:65" s="1" customFormat="1" ht="25.5" customHeight="1">
      <c r="B146" s="45"/>
      <c r="C146" s="220" t="s">
        <v>10</v>
      </c>
      <c r="D146" s="220" t="s">
        <v>165</v>
      </c>
      <c r="E146" s="221" t="s">
        <v>1599</v>
      </c>
      <c r="F146" s="222" t="s">
        <v>1600</v>
      </c>
      <c r="G146" s="223" t="s">
        <v>168</v>
      </c>
      <c r="H146" s="224">
        <v>174.94</v>
      </c>
      <c r="I146" s="225"/>
      <c r="J146" s="226">
        <f>ROUND(I146*H146,2)</f>
        <v>0</v>
      </c>
      <c r="K146" s="222" t="s">
        <v>169</v>
      </c>
      <c r="L146" s="71"/>
      <c r="M146" s="227" t="s">
        <v>21</v>
      </c>
      <c r="N146" s="228" t="s">
        <v>48</v>
      </c>
      <c r="O146" s="46"/>
      <c r="P146" s="229">
        <f>O146*H146</f>
        <v>0</v>
      </c>
      <c r="Q146" s="229">
        <v>0.0612</v>
      </c>
      <c r="R146" s="229">
        <f>Q146*H146</f>
        <v>10.706328</v>
      </c>
      <c r="S146" s="229">
        <v>0</v>
      </c>
      <c r="T146" s="230">
        <f>S146*H146</f>
        <v>0</v>
      </c>
      <c r="AR146" s="23" t="s">
        <v>170</v>
      </c>
      <c r="AT146" s="23" t="s">
        <v>165</v>
      </c>
      <c r="AU146" s="23" t="s">
        <v>85</v>
      </c>
      <c r="AY146" s="23" t="s">
        <v>163</v>
      </c>
      <c r="BE146" s="231">
        <f>IF(N146="základní",J146,0)</f>
        <v>0</v>
      </c>
      <c r="BF146" s="231">
        <f>IF(N146="snížená",J146,0)</f>
        <v>0</v>
      </c>
      <c r="BG146" s="231">
        <f>IF(N146="zákl. přenesená",J146,0)</f>
        <v>0</v>
      </c>
      <c r="BH146" s="231">
        <f>IF(N146="sníž. přenesená",J146,0)</f>
        <v>0</v>
      </c>
      <c r="BI146" s="231">
        <f>IF(N146="nulová",J146,0)</f>
        <v>0</v>
      </c>
      <c r="BJ146" s="23" t="s">
        <v>170</v>
      </c>
      <c r="BK146" s="231">
        <f>ROUND(I146*H146,2)</f>
        <v>0</v>
      </c>
      <c r="BL146" s="23" t="s">
        <v>170</v>
      </c>
      <c r="BM146" s="23" t="s">
        <v>1601</v>
      </c>
    </row>
    <row r="147" spans="2:51" s="11" customFormat="1" ht="13.5">
      <c r="B147" s="235"/>
      <c r="C147" s="236"/>
      <c r="D147" s="232" t="s">
        <v>174</v>
      </c>
      <c r="E147" s="237" t="s">
        <v>21</v>
      </c>
      <c r="F147" s="238" t="s">
        <v>1602</v>
      </c>
      <c r="G147" s="236"/>
      <c r="H147" s="239">
        <v>11.59</v>
      </c>
      <c r="I147" s="240"/>
      <c r="J147" s="236"/>
      <c r="K147" s="236"/>
      <c r="L147" s="241"/>
      <c r="M147" s="242"/>
      <c r="N147" s="243"/>
      <c r="O147" s="243"/>
      <c r="P147" s="243"/>
      <c r="Q147" s="243"/>
      <c r="R147" s="243"/>
      <c r="S147" s="243"/>
      <c r="T147" s="244"/>
      <c r="AT147" s="245" t="s">
        <v>174</v>
      </c>
      <c r="AU147" s="245" t="s">
        <v>85</v>
      </c>
      <c r="AV147" s="11" t="s">
        <v>85</v>
      </c>
      <c r="AW147" s="11" t="s">
        <v>38</v>
      </c>
      <c r="AX147" s="11" t="s">
        <v>75</v>
      </c>
      <c r="AY147" s="245" t="s">
        <v>163</v>
      </c>
    </row>
    <row r="148" spans="2:51" s="11" customFormat="1" ht="13.5">
      <c r="B148" s="235"/>
      <c r="C148" s="236"/>
      <c r="D148" s="232" t="s">
        <v>174</v>
      </c>
      <c r="E148" s="237" t="s">
        <v>21</v>
      </c>
      <c r="F148" s="238" t="s">
        <v>1603</v>
      </c>
      <c r="G148" s="236"/>
      <c r="H148" s="239">
        <v>38.5</v>
      </c>
      <c r="I148" s="240"/>
      <c r="J148" s="236"/>
      <c r="K148" s="236"/>
      <c r="L148" s="241"/>
      <c r="M148" s="242"/>
      <c r="N148" s="243"/>
      <c r="O148" s="243"/>
      <c r="P148" s="243"/>
      <c r="Q148" s="243"/>
      <c r="R148" s="243"/>
      <c r="S148" s="243"/>
      <c r="T148" s="244"/>
      <c r="AT148" s="245" t="s">
        <v>174</v>
      </c>
      <c r="AU148" s="245" t="s">
        <v>85</v>
      </c>
      <c r="AV148" s="11" t="s">
        <v>85</v>
      </c>
      <c r="AW148" s="11" t="s">
        <v>38</v>
      </c>
      <c r="AX148" s="11" t="s">
        <v>75</v>
      </c>
      <c r="AY148" s="245" t="s">
        <v>163</v>
      </c>
    </row>
    <row r="149" spans="2:51" s="11" customFormat="1" ht="13.5">
      <c r="B149" s="235"/>
      <c r="C149" s="236"/>
      <c r="D149" s="232" t="s">
        <v>174</v>
      </c>
      <c r="E149" s="237" t="s">
        <v>21</v>
      </c>
      <c r="F149" s="238" t="s">
        <v>1604</v>
      </c>
      <c r="G149" s="236"/>
      <c r="H149" s="239">
        <v>10.4</v>
      </c>
      <c r="I149" s="240"/>
      <c r="J149" s="236"/>
      <c r="K149" s="236"/>
      <c r="L149" s="241"/>
      <c r="M149" s="242"/>
      <c r="N149" s="243"/>
      <c r="O149" s="243"/>
      <c r="P149" s="243"/>
      <c r="Q149" s="243"/>
      <c r="R149" s="243"/>
      <c r="S149" s="243"/>
      <c r="T149" s="244"/>
      <c r="AT149" s="245" t="s">
        <v>174</v>
      </c>
      <c r="AU149" s="245" t="s">
        <v>85</v>
      </c>
      <c r="AV149" s="11" t="s">
        <v>85</v>
      </c>
      <c r="AW149" s="11" t="s">
        <v>38</v>
      </c>
      <c r="AX149" s="11" t="s">
        <v>75</v>
      </c>
      <c r="AY149" s="245" t="s">
        <v>163</v>
      </c>
    </row>
    <row r="150" spans="2:51" s="11" customFormat="1" ht="13.5">
      <c r="B150" s="235"/>
      <c r="C150" s="236"/>
      <c r="D150" s="232" t="s">
        <v>174</v>
      </c>
      <c r="E150" s="237" t="s">
        <v>21</v>
      </c>
      <c r="F150" s="238" t="s">
        <v>1605</v>
      </c>
      <c r="G150" s="236"/>
      <c r="H150" s="239">
        <v>1.5</v>
      </c>
      <c r="I150" s="240"/>
      <c r="J150" s="236"/>
      <c r="K150" s="236"/>
      <c r="L150" s="241"/>
      <c r="M150" s="242"/>
      <c r="N150" s="243"/>
      <c r="O150" s="243"/>
      <c r="P150" s="243"/>
      <c r="Q150" s="243"/>
      <c r="R150" s="243"/>
      <c r="S150" s="243"/>
      <c r="T150" s="244"/>
      <c r="AT150" s="245" t="s">
        <v>174</v>
      </c>
      <c r="AU150" s="245" t="s">
        <v>85</v>
      </c>
      <c r="AV150" s="11" t="s">
        <v>85</v>
      </c>
      <c r="AW150" s="11" t="s">
        <v>38</v>
      </c>
      <c r="AX150" s="11" t="s">
        <v>75</v>
      </c>
      <c r="AY150" s="245" t="s">
        <v>163</v>
      </c>
    </row>
    <row r="151" spans="2:51" s="11" customFormat="1" ht="13.5">
      <c r="B151" s="235"/>
      <c r="C151" s="236"/>
      <c r="D151" s="232" t="s">
        <v>174</v>
      </c>
      <c r="E151" s="237" t="s">
        <v>21</v>
      </c>
      <c r="F151" s="238" t="s">
        <v>1606</v>
      </c>
      <c r="G151" s="236"/>
      <c r="H151" s="239">
        <v>1.77</v>
      </c>
      <c r="I151" s="240"/>
      <c r="J151" s="236"/>
      <c r="K151" s="236"/>
      <c r="L151" s="241"/>
      <c r="M151" s="242"/>
      <c r="N151" s="243"/>
      <c r="O151" s="243"/>
      <c r="P151" s="243"/>
      <c r="Q151" s="243"/>
      <c r="R151" s="243"/>
      <c r="S151" s="243"/>
      <c r="T151" s="244"/>
      <c r="AT151" s="245" t="s">
        <v>174</v>
      </c>
      <c r="AU151" s="245" t="s">
        <v>85</v>
      </c>
      <c r="AV151" s="11" t="s">
        <v>85</v>
      </c>
      <c r="AW151" s="11" t="s">
        <v>38</v>
      </c>
      <c r="AX151" s="11" t="s">
        <v>75</v>
      </c>
      <c r="AY151" s="245" t="s">
        <v>163</v>
      </c>
    </row>
    <row r="152" spans="2:51" s="11" customFormat="1" ht="13.5">
      <c r="B152" s="235"/>
      <c r="C152" s="236"/>
      <c r="D152" s="232" t="s">
        <v>174</v>
      </c>
      <c r="E152" s="237" t="s">
        <v>21</v>
      </c>
      <c r="F152" s="238" t="s">
        <v>1607</v>
      </c>
      <c r="G152" s="236"/>
      <c r="H152" s="239">
        <v>5.58</v>
      </c>
      <c r="I152" s="240"/>
      <c r="J152" s="236"/>
      <c r="K152" s="236"/>
      <c r="L152" s="241"/>
      <c r="M152" s="242"/>
      <c r="N152" s="243"/>
      <c r="O152" s="243"/>
      <c r="P152" s="243"/>
      <c r="Q152" s="243"/>
      <c r="R152" s="243"/>
      <c r="S152" s="243"/>
      <c r="T152" s="244"/>
      <c r="AT152" s="245" t="s">
        <v>174</v>
      </c>
      <c r="AU152" s="245" t="s">
        <v>85</v>
      </c>
      <c r="AV152" s="11" t="s">
        <v>85</v>
      </c>
      <c r="AW152" s="11" t="s">
        <v>38</v>
      </c>
      <c r="AX152" s="11" t="s">
        <v>75</v>
      </c>
      <c r="AY152" s="245" t="s">
        <v>163</v>
      </c>
    </row>
    <row r="153" spans="2:51" s="11" customFormat="1" ht="13.5">
      <c r="B153" s="235"/>
      <c r="C153" s="236"/>
      <c r="D153" s="232" t="s">
        <v>174</v>
      </c>
      <c r="E153" s="237" t="s">
        <v>21</v>
      </c>
      <c r="F153" s="238" t="s">
        <v>1608</v>
      </c>
      <c r="G153" s="236"/>
      <c r="H153" s="239">
        <v>3.76</v>
      </c>
      <c r="I153" s="240"/>
      <c r="J153" s="236"/>
      <c r="K153" s="236"/>
      <c r="L153" s="241"/>
      <c r="M153" s="242"/>
      <c r="N153" s="243"/>
      <c r="O153" s="243"/>
      <c r="P153" s="243"/>
      <c r="Q153" s="243"/>
      <c r="R153" s="243"/>
      <c r="S153" s="243"/>
      <c r="T153" s="244"/>
      <c r="AT153" s="245" t="s">
        <v>174</v>
      </c>
      <c r="AU153" s="245" t="s">
        <v>85</v>
      </c>
      <c r="AV153" s="11" t="s">
        <v>85</v>
      </c>
      <c r="AW153" s="11" t="s">
        <v>38</v>
      </c>
      <c r="AX153" s="11" t="s">
        <v>75</v>
      </c>
      <c r="AY153" s="245" t="s">
        <v>163</v>
      </c>
    </row>
    <row r="154" spans="2:51" s="11" customFormat="1" ht="13.5">
      <c r="B154" s="235"/>
      <c r="C154" s="236"/>
      <c r="D154" s="232" t="s">
        <v>174</v>
      </c>
      <c r="E154" s="237" t="s">
        <v>21</v>
      </c>
      <c r="F154" s="238" t="s">
        <v>1609</v>
      </c>
      <c r="G154" s="236"/>
      <c r="H154" s="239">
        <v>8.43</v>
      </c>
      <c r="I154" s="240"/>
      <c r="J154" s="236"/>
      <c r="K154" s="236"/>
      <c r="L154" s="241"/>
      <c r="M154" s="242"/>
      <c r="N154" s="243"/>
      <c r="O154" s="243"/>
      <c r="P154" s="243"/>
      <c r="Q154" s="243"/>
      <c r="R154" s="243"/>
      <c r="S154" s="243"/>
      <c r="T154" s="244"/>
      <c r="AT154" s="245" t="s">
        <v>174</v>
      </c>
      <c r="AU154" s="245" t="s">
        <v>85</v>
      </c>
      <c r="AV154" s="11" t="s">
        <v>85</v>
      </c>
      <c r="AW154" s="11" t="s">
        <v>38</v>
      </c>
      <c r="AX154" s="11" t="s">
        <v>75</v>
      </c>
      <c r="AY154" s="245" t="s">
        <v>163</v>
      </c>
    </row>
    <row r="155" spans="2:51" s="11" customFormat="1" ht="13.5">
      <c r="B155" s="235"/>
      <c r="C155" s="236"/>
      <c r="D155" s="232" t="s">
        <v>174</v>
      </c>
      <c r="E155" s="237" t="s">
        <v>21</v>
      </c>
      <c r="F155" s="238" t="s">
        <v>1610</v>
      </c>
      <c r="G155" s="236"/>
      <c r="H155" s="239">
        <v>91.83</v>
      </c>
      <c r="I155" s="240"/>
      <c r="J155" s="236"/>
      <c r="K155" s="236"/>
      <c r="L155" s="241"/>
      <c r="M155" s="242"/>
      <c r="N155" s="243"/>
      <c r="O155" s="243"/>
      <c r="P155" s="243"/>
      <c r="Q155" s="243"/>
      <c r="R155" s="243"/>
      <c r="S155" s="243"/>
      <c r="T155" s="244"/>
      <c r="AT155" s="245" t="s">
        <v>174</v>
      </c>
      <c r="AU155" s="245" t="s">
        <v>85</v>
      </c>
      <c r="AV155" s="11" t="s">
        <v>85</v>
      </c>
      <c r="AW155" s="11" t="s">
        <v>38</v>
      </c>
      <c r="AX155" s="11" t="s">
        <v>75</v>
      </c>
      <c r="AY155" s="245" t="s">
        <v>163</v>
      </c>
    </row>
    <row r="156" spans="2:51" s="11" customFormat="1" ht="13.5">
      <c r="B156" s="235"/>
      <c r="C156" s="236"/>
      <c r="D156" s="232" t="s">
        <v>174</v>
      </c>
      <c r="E156" s="237" t="s">
        <v>21</v>
      </c>
      <c r="F156" s="238" t="s">
        <v>1611</v>
      </c>
      <c r="G156" s="236"/>
      <c r="H156" s="239">
        <v>1.58</v>
      </c>
      <c r="I156" s="240"/>
      <c r="J156" s="236"/>
      <c r="K156" s="236"/>
      <c r="L156" s="241"/>
      <c r="M156" s="242"/>
      <c r="N156" s="243"/>
      <c r="O156" s="243"/>
      <c r="P156" s="243"/>
      <c r="Q156" s="243"/>
      <c r="R156" s="243"/>
      <c r="S156" s="243"/>
      <c r="T156" s="244"/>
      <c r="AT156" s="245" t="s">
        <v>174</v>
      </c>
      <c r="AU156" s="245" t="s">
        <v>85</v>
      </c>
      <c r="AV156" s="11" t="s">
        <v>85</v>
      </c>
      <c r="AW156" s="11" t="s">
        <v>38</v>
      </c>
      <c r="AX156" s="11" t="s">
        <v>75</v>
      </c>
      <c r="AY156" s="245" t="s">
        <v>163</v>
      </c>
    </row>
    <row r="157" spans="2:51" s="12" customFormat="1" ht="13.5">
      <c r="B157" s="246"/>
      <c r="C157" s="247"/>
      <c r="D157" s="232" t="s">
        <v>174</v>
      </c>
      <c r="E157" s="248" t="s">
        <v>21</v>
      </c>
      <c r="F157" s="249" t="s">
        <v>194</v>
      </c>
      <c r="G157" s="247"/>
      <c r="H157" s="250">
        <v>174.94</v>
      </c>
      <c r="I157" s="251"/>
      <c r="J157" s="247"/>
      <c r="K157" s="247"/>
      <c r="L157" s="252"/>
      <c r="M157" s="253"/>
      <c r="N157" s="254"/>
      <c r="O157" s="254"/>
      <c r="P157" s="254"/>
      <c r="Q157" s="254"/>
      <c r="R157" s="254"/>
      <c r="S157" s="254"/>
      <c r="T157" s="255"/>
      <c r="AT157" s="256" t="s">
        <v>174</v>
      </c>
      <c r="AU157" s="256" t="s">
        <v>85</v>
      </c>
      <c r="AV157" s="12" t="s">
        <v>170</v>
      </c>
      <c r="AW157" s="12" t="s">
        <v>38</v>
      </c>
      <c r="AX157" s="12" t="s">
        <v>83</v>
      </c>
      <c r="AY157" s="256" t="s">
        <v>163</v>
      </c>
    </row>
    <row r="158" spans="2:65" s="1" customFormat="1" ht="25.5" customHeight="1">
      <c r="B158" s="45"/>
      <c r="C158" s="220" t="s">
        <v>262</v>
      </c>
      <c r="D158" s="220" t="s">
        <v>165</v>
      </c>
      <c r="E158" s="221" t="s">
        <v>1342</v>
      </c>
      <c r="F158" s="222" t="s">
        <v>1343</v>
      </c>
      <c r="G158" s="223" t="s">
        <v>756</v>
      </c>
      <c r="H158" s="224">
        <v>5</v>
      </c>
      <c r="I158" s="225"/>
      <c r="J158" s="226">
        <f>ROUND(I158*H158,2)</f>
        <v>0</v>
      </c>
      <c r="K158" s="222" t="s">
        <v>169</v>
      </c>
      <c r="L158" s="71"/>
      <c r="M158" s="227" t="s">
        <v>21</v>
      </c>
      <c r="N158" s="228" t="s">
        <v>48</v>
      </c>
      <c r="O158" s="46"/>
      <c r="P158" s="229">
        <f>O158*H158</f>
        <v>0</v>
      </c>
      <c r="Q158" s="229">
        <v>0.00048</v>
      </c>
      <c r="R158" s="229">
        <f>Q158*H158</f>
        <v>0.0024000000000000002</v>
      </c>
      <c r="S158" s="229">
        <v>0</v>
      </c>
      <c r="T158" s="230">
        <f>S158*H158</f>
        <v>0</v>
      </c>
      <c r="AR158" s="23" t="s">
        <v>170</v>
      </c>
      <c r="AT158" s="23" t="s">
        <v>165</v>
      </c>
      <c r="AU158" s="23" t="s">
        <v>85</v>
      </c>
      <c r="AY158" s="23" t="s">
        <v>163</v>
      </c>
      <c r="BE158" s="231">
        <f>IF(N158="základní",J158,0)</f>
        <v>0</v>
      </c>
      <c r="BF158" s="231">
        <f>IF(N158="snížená",J158,0)</f>
        <v>0</v>
      </c>
      <c r="BG158" s="231">
        <f>IF(N158="zákl. přenesená",J158,0)</f>
        <v>0</v>
      </c>
      <c r="BH158" s="231">
        <f>IF(N158="sníž. přenesená",J158,0)</f>
        <v>0</v>
      </c>
      <c r="BI158" s="231">
        <f>IF(N158="nulová",J158,0)</f>
        <v>0</v>
      </c>
      <c r="BJ158" s="23" t="s">
        <v>170</v>
      </c>
      <c r="BK158" s="231">
        <f>ROUND(I158*H158,2)</f>
        <v>0</v>
      </c>
      <c r="BL158" s="23" t="s">
        <v>170</v>
      </c>
      <c r="BM158" s="23" t="s">
        <v>1612</v>
      </c>
    </row>
    <row r="159" spans="2:47" s="1" customFormat="1" ht="13.5">
      <c r="B159" s="45"/>
      <c r="C159" s="73"/>
      <c r="D159" s="232" t="s">
        <v>172</v>
      </c>
      <c r="E159" s="73"/>
      <c r="F159" s="233" t="s">
        <v>1345</v>
      </c>
      <c r="G159" s="73"/>
      <c r="H159" s="73"/>
      <c r="I159" s="190"/>
      <c r="J159" s="73"/>
      <c r="K159" s="73"/>
      <c r="L159" s="71"/>
      <c r="M159" s="234"/>
      <c r="N159" s="46"/>
      <c r="O159" s="46"/>
      <c r="P159" s="46"/>
      <c r="Q159" s="46"/>
      <c r="R159" s="46"/>
      <c r="S159" s="46"/>
      <c r="T159" s="94"/>
      <c r="AT159" s="23" t="s">
        <v>172</v>
      </c>
      <c r="AU159" s="23" t="s">
        <v>85</v>
      </c>
    </row>
    <row r="160" spans="2:65" s="1" customFormat="1" ht="16.5" customHeight="1">
      <c r="B160" s="45"/>
      <c r="C160" s="257" t="s">
        <v>268</v>
      </c>
      <c r="D160" s="257" t="s">
        <v>221</v>
      </c>
      <c r="E160" s="258" t="s">
        <v>1346</v>
      </c>
      <c r="F160" s="259" t="s">
        <v>1347</v>
      </c>
      <c r="G160" s="260" t="s">
        <v>756</v>
      </c>
      <c r="H160" s="261">
        <v>1</v>
      </c>
      <c r="I160" s="262"/>
      <c r="J160" s="263">
        <f>ROUND(I160*H160,2)</f>
        <v>0</v>
      </c>
      <c r="K160" s="259" t="s">
        <v>169</v>
      </c>
      <c r="L160" s="264"/>
      <c r="M160" s="265" t="s">
        <v>21</v>
      </c>
      <c r="N160" s="266" t="s">
        <v>48</v>
      </c>
      <c r="O160" s="46"/>
      <c r="P160" s="229">
        <f>O160*H160</f>
        <v>0</v>
      </c>
      <c r="Q160" s="229">
        <v>0.02333</v>
      </c>
      <c r="R160" s="229">
        <f>Q160*H160</f>
        <v>0.02333</v>
      </c>
      <c r="S160" s="229">
        <v>0</v>
      </c>
      <c r="T160" s="230">
        <f>S160*H160</f>
        <v>0</v>
      </c>
      <c r="AR160" s="23" t="s">
        <v>214</v>
      </c>
      <c r="AT160" s="23" t="s">
        <v>221</v>
      </c>
      <c r="AU160" s="23" t="s">
        <v>85</v>
      </c>
      <c r="AY160" s="23" t="s">
        <v>163</v>
      </c>
      <c r="BE160" s="231">
        <f>IF(N160="základní",J160,0)</f>
        <v>0</v>
      </c>
      <c r="BF160" s="231">
        <f>IF(N160="snížená",J160,0)</f>
        <v>0</v>
      </c>
      <c r="BG160" s="231">
        <f>IF(N160="zákl. přenesená",J160,0)</f>
        <v>0</v>
      </c>
      <c r="BH160" s="231">
        <f>IF(N160="sníž. přenesená",J160,0)</f>
        <v>0</v>
      </c>
      <c r="BI160" s="231">
        <f>IF(N160="nulová",J160,0)</f>
        <v>0</v>
      </c>
      <c r="BJ160" s="23" t="s">
        <v>170</v>
      </c>
      <c r="BK160" s="231">
        <f>ROUND(I160*H160,2)</f>
        <v>0</v>
      </c>
      <c r="BL160" s="23" t="s">
        <v>170</v>
      </c>
      <c r="BM160" s="23" t="s">
        <v>1613</v>
      </c>
    </row>
    <row r="161" spans="2:65" s="1" customFormat="1" ht="16.5" customHeight="1">
      <c r="B161" s="45"/>
      <c r="C161" s="257" t="s">
        <v>275</v>
      </c>
      <c r="D161" s="257" t="s">
        <v>221</v>
      </c>
      <c r="E161" s="258" t="s">
        <v>1614</v>
      </c>
      <c r="F161" s="259" t="s">
        <v>1615</v>
      </c>
      <c r="G161" s="260" t="s">
        <v>756</v>
      </c>
      <c r="H161" s="261">
        <v>2</v>
      </c>
      <c r="I161" s="262"/>
      <c r="J161" s="263">
        <f>ROUND(I161*H161,2)</f>
        <v>0</v>
      </c>
      <c r="K161" s="259" t="s">
        <v>169</v>
      </c>
      <c r="L161" s="264"/>
      <c r="M161" s="265" t="s">
        <v>21</v>
      </c>
      <c r="N161" s="266" t="s">
        <v>48</v>
      </c>
      <c r="O161" s="46"/>
      <c r="P161" s="229">
        <f>O161*H161</f>
        <v>0</v>
      </c>
      <c r="Q161" s="229">
        <v>0.02288</v>
      </c>
      <c r="R161" s="229">
        <f>Q161*H161</f>
        <v>0.04576</v>
      </c>
      <c r="S161" s="229">
        <v>0</v>
      </c>
      <c r="T161" s="230">
        <f>S161*H161</f>
        <v>0</v>
      </c>
      <c r="AR161" s="23" t="s">
        <v>214</v>
      </c>
      <c r="AT161" s="23" t="s">
        <v>221</v>
      </c>
      <c r="AU161" s="23" t="s">
        <v>85</v>
      </c>
      <c r="AY161" s="23" t="s">
        <v>163</v>
      </c>
      <c r="BE161" s="231">
        <f>IF(N161="základní",J161,0)</f>
        <v>0</v>
      </c>
      <c r="BF161" s="231">
        <f>IF(N161="snížená",J161,0)</f>
        <v>0</v>
      </c>
      <c r="BG161" s="231">
        <f>IF(N161="zákl. přenesená",J161,0)</f>
        <v>0</v>
      </c>
      <c r="BH161" s="231">
        <f>IF(N161="sníž. přenesená",J161,0)</f>
        <v>0</v>
      </c>
      <c r="BI161" s="231">
        <f>IF(N161="nulová",J161,0)</f>
        <v>0</v>
      </c>
      <c r="BJ161" s="23" t="s">
        <v>170</v>
      </c>
      <c r="BK161" s="231">
        <f>ROUND(I161*H161,2)</f>
        <v>0</v>
      </c>
      <c r="BL161" s="23" t="s">
        <v>170</v>
      </c>
      <c r="BM161" s="23" t="s">
        <v>1616</v>
      </c>
    </row>
    <row r="162" spans="2:51" s="11" customFormat="1" ht="13.5">
      <c r="B162" s="235"/>
      <c r="C162" s="236"/>
      <c r="D162" s="232" t="s">
        <v>174</v>
      </c>
      <c r="E162" s="236"/>
      <c r="F162" s="238" t="s">
        <v>1617</v>
      </c>
      <c r="G162" s="236"/>
      <c r="H162" s="239">
        <v>2</v>
      </c>
      <c r="I162" s="240"/>
      <c r="J162" s="236"/>
      <c r="K162" s="236"/>
      <c r="L162" s="241"/>
      <c r="M162" s="242"/>
      <c r="N162" s="243"/>
      <c r="O162" s="243"/>
      <c r="P162" s="243"/>
      <c r="Q162" s="243"/>
      <c r="R162" s="243"/>
      <c r="S162" s="243"/>
      <c r="T162" s="244"/>
      <c r="AT162" s="245" t="s">
        <v>174</v>
      </c>
      <c r="AU162" s="245" t="s">
        <v>85</v>
      </c>
      <c r="AV162" s="11" t="s">
        <v>85</v>
      </c>
      <c r="AW162" s="11" t="s">
        <v>6</v>
      </c>
      <c r="AX162" s="11" t="s">
        <v>83</v>
      </c>
      <c r="AY162" s="245" t="s">
        <v>163</v>
      </c>
    </row>
    <row r="163" spans="2:65" s="1" customFormat="1" ht="16.5" customHeight="1">
      <c r="B163" s="45"/>
      <c r="C163" s="257" t="s">
        <v>282</v>
      </c>
      <c r="D163" s="257" t="s">
        <v>221</v>
      </c>
      <c r="E163" s="258" t="s">
        <v>1618</v>
      </c>
      <c r="F163" s="259" t="s">
        <v>1619</v>
      </c>
      <c r="G163" s="260" t="s">
        <v>756</v>
      </c>
      <c r="H163" s="261">
        <v>1</v>
      </c>
      <c r="I163" s="262"/>
      <c r="J163" s="263">
        <f>ROUND(I163*H163,2)</f>
        <v>0</v>
      </c>
      <c r="K163" s="259" t="s">
        <v>169</v>
      </c>
      <c r="L163" s="264"/>
      <c r="M163" s="265" t="s">
        <v>21</v>
      </c>
      <c r="N163" s="266" t="s">
        <v>48</v>
      </c>
      <c r="O163" s="46"/>
      <c r="P163" s="229">
        <f>O163*H163</f>
        <v>0</v>
      </c>
      <c r="Q163" s="229">
        <v>0.02381</v>
      </c>
      <c r="R163" s="229">
        <f>Q163*H163</f>
        <v>0.02381</v>
      </c>
      <c r="S163" s="229">
        <v>0</v>
      </c>
      <c r="T163" s="230">
        <f>S163*H163</f>
        <v>0</v>
      </c>
      <c r="AR163" s="23" t="s">
        <v>214</v>
      </c>
      <c r="AT163" s="23" t="s">
        <v>221</v>
      </c>
      <c r="AU163" s="23" t="s">
        <v>85</v>
      </c>
      <c r="AY163" s="23" t="s">
        <v>163</v>
      </c>
      <c r="BE163" s="231">
        <f>IF(N163="základní",J163,0)</f>
        <v>0</v>
      </c>
      <c r="BF163" s="231">
        <f>IF(N163="snížená",J163,0)</f>
        <v>0</v>
      </c>
      <c r="BG163" s="231">
        <f>IF(N163="zákl. přenesená",J163,0)</f>
        <v>0</v>
      </c>
      <c r="BH163" s="231">
        <f>IF(N163="sníž. přenesená",J163,0)</f>
        <v>0</v>
      </c>
      <c r="BI163" s="231">
        <f>IF(N163="nulová",J163,0)</f>
        <v>0</v>
      </c>
      <c r="BJ163" s="23" t="s">
        <v>170</v>
      </c>
      <c r="BK163" s="231">
        <f>ROUND(I163*H163,2)</f>
        <v>0</v>
      </c>
      <c r="BL163" s="23" t="s">
        <v>170</v>
      </c>
      <c r="BM163" s="23" t="s">
        <v>1620</v>
      </c>
    </row>
    <row r="164" spans="2:51" s="11" customFormat="1" ht="13.5">
      <c r="B164" s="235"/>
      <c r="C164" s="236"/>
      <c r="D164" s="232" t="s">
        <v>174</v>
      </c>
      <c r="E164" s="236"/>
      <c r="F164" s="238" t="s">
        <v>1621</v>
      </c>
      <c r="G164" s="236"/>
      <c r="H164" s="239">
        <v>1</v>
      </c>
      <c r="I164" s="240"/>
      <c r="J164" s="236"/>
      <c r="K164" s="236"/>
      <c r="L164" s="241"/>
      <c r="M164" s="242"/>
      <c r="N164" s="243"/>
      <c r="O164" s="243"/>
      <c r="P164" s="243"/>
      <c r="Q164" s="243"/>
      <c r="R164" s="243"/>
      <c r="S164" s="243"/>
      <c r="T164" s="244"/>
      <c r="AT164" s="245" t="s">
        <v>174</v>
      </c>
      <c r="AU164" s="245" t="s">
        <v>85</v>
      </c>
      <c r="AV164" s="11" t="s">
        <v>85</v>
      </c>
      <c r="AW164" s="11" t="s">
        <v>6</v>
      </c>
      <c r="AX164" s="11" t="s">
        <v>83</v>
      </c>
      <c r="AY164" s="245" t="s">
        <v>163</v>
      </c>
    </row>
    <row r="165" spans="2:65" s="1" customFormat="1" ht="16.5" customHeight="1">
      <c r="B165" s="45"/>
      <c r="C165" s="257" t="s">
        <v>297</v>
      </c>
      <c r="D165" s="257" t="s">
        <v>221</v>
      </c>
      <c r="E165" s="258" t="s">
        <v>1622</v>
      </c>
      <c r="F165" s="259" t="s">
        <v>1623</v>
      </c>
      <c r="G165" s="260" t="s">
        <v>756</v>
      </c>
      <c r="H165" s="261">
        <v>1</v>
      </c>
      <c r="I165" s="262"/>
      <c r="J165" s="263">
        <f>ROUND(I165*H165,2)</f>
        <v>0</v>
      </c>
      <c r="K165" s="259" t="s">
        <v>21</v>
      </c>
      <c r="L165" s="264"/>
      <c r="M165" s="265" t="s">
        <v>21</v>
      </c>
      <c r="N165" s="266" t="s">
        <v>48</v>
      </c>
      <c r="O165" s="46"/>
      <c r="P165" s="229">
        <f>O165*H165</f>
        <v>0</v>
      </c>
      <c r="Q165" s="229">
        <v>0.025</v>
      </c>
      <c r="R165" s="229">
        <f>Q165*H165</f>
        <v>0.025</v>
      </c>
      <c r="S165" s="229">
        <v>0</v>
      </c>
      <c r="T165" s="230">
        <f>S165*H165</f>
        <v>0</v>
      </c>
      <c r="AR165" s="23" t="s">
        <v>214</v>
      </c>
      <c r="AT165" s="23" t="s">
        <v>221</v>
      </c>
      <c r="AU165" s="23" t="s">
        <v>85</v>
      </c>
      <c r="AY165" s="23" t="s">
        <v>163</v>
      </c>
      <c r="BE165" s="231">
        <f>IF(N165="základní",J165,0)</f>
        <v>0</v>
      </c>
      <c r="BF165" s="231">
        <f>IF(N165="snížená",J165,0)</f>
        <v>0</v>
      </c>
      <c r="BG165" s="231">
        <f>IF(N165="zákl. přenesená",J165,0)</f>
        <v>0</v>
      </c>
      <c r="BH165" s="231">
        <f>IF(N165="sníž. přenesená",J165,0)</f>
        <v>0</v>
      </c>
      <c r="BI165" s="231">
        <f>IF(N165="nulová",J165,0)</f>
        <v>0</v>
      </c>
      <c r="BJ165" s="23" t="s">
        <v>170</v>
      </c>
      <c r="BK165" s="231">
        <f>ROUND(I165*H165,2)</f>
        <v>0</v>
      </c>
      <c r="BL165" s="23" t="s">
        <v>170</v>
      </c>
      <c r="BM165" s="23" t="s">
        <v>1624</v>
      </c>
    </row>
    <row r="166" spans="2:63" s="10" customFormat="1" ht="29.85" customHeight="1">
      <c r="B166" s="204"/>
      <c r="C166" s="205"/>
      <c r="D166" s="206" t="s">
        <v>74</v>
      </c>
      <c r="E166" s="218" t="s">
        <v>220</v>
      </c>
      <c r="F166" s="218" t="s">
        <v>456</v>
      </c>
      <c r="G166" s="205"/>
      <c r="H166" s="205"/>
      <c r="I166" s="208"/>
      <c r="J166" s="219">
        <f>BK166</f>
        <v>0</v>
      </c>
      <c r="K166" s="205"/>
      <c r="L166" s="210"/>
      <c r="M166" s="211"/>
      <c r="N166" s="212"/>
      <c r="O166" s="212"/>
      <c r="P166" s="213">
        <f>SUM(P167:P189)</f>
        <v>0</v>
      </c>
      <c r="Q166" s="212"/>
      <c r="R166" s="213">
        <f>SUM(R167:R189)</f>
        <v>0.023302499999999997</v>
      </c>
      <c r="S166" s="212"/>
      <c r="T166" s="214">
        <f>SUM(T167:T189)</f>
        <v>24.929866</v>
      </c>
      <c r="AR166" s="215" t="s">
        <v>83</v>
      </c>
      <c r="AT166" s="216" t="s">
        <v>74</v>
      </c>
      <c r="AU166" s="216" t="s">
        <v>83</v>
      </c>
      <c r="AY166" s="215" t="s">
        <v>163</v>
      </c>
      <c r="BK166" s="217">
        <f>SUM(BK167:BK189)</f>
        <v>0</v>
      </c>
    </row>
    <row r="167" spans="2:65" s="1" customFormat="1" ht="25.5" customHeight="1">
      <c r="B167" s="45"/>
      <c r="C167" s="220" t="s">
        <v>9</v>
      </c>
      <c r="D167" s="220" t="s">
        <v>165</v>
      </c>
      <c r="E167" s="221" t="s">
        <v>1625</v>
      </c>
      <c r="F167" s="222" t="s">
        <v>1626</v>
      </c>
      <c r="G167" s="223" t="s">
        <v>168</v>
      </c>
      <c r="H167" s="224">
        <v>179.25</v>
      </c>
      <c r="I167" s="225"/>
      <c r="J167" s="226">
        <f>ROUND(I167*H167,2)</f>
        <v>0</v>
      </c>
      <c r="K167" s="222" t="s">
        <v>169</v>
      </c>
      <c r="L167" s="71"/>
      <c r="M167" s="227" t="s">
        <v>21</v>
      </c>
      <c r="N167" s="228" t="s">
        <v>48</v>
      </c>
      <c r="O167" s="46"/>
      <c r="P167" s="229">
        <f>O167*H167</f>
        <v>0</v>
      </c>
      <c r="Q167" s="229">
        <v>0.00013</v>
      </c>
      <c r="R167" s="229">
        <f>Q167*H167</f>
        <v>0.023302499999999997</v>
      </c>
      <c r="S167" s="229">
        <v>0</v>
      </c>
      <c r="T167" s="230">
        <f>S167*H167</f>
        <v>0</v>
      </c>
      <c r="AR167" s="23" t="s">
        <v>170</v>
      </c>
      <c r="AT167" s="23" t="s">
        <v>165</v>
      </c>
      <c r="AU167" s="23" t="s">
        <v>85</v>
      </c>
      <c r="AY167" s="23" t="s">
        <v>163</v>
      </c>
      <c r="BE167" s="231">
        <f>IF(N167="základní",J167,0)</f>
        <v>0</v>
      </c>
      <c r="BF167" s="231">
        <f>IF(N167="snížená",J167,0)</f>
        <v>0</v>
      </c>
      <c r="BG167" s="231">
        <f>IF(N167="zákl. přenesená",J167,0)</f>
        <v>0</v>
      </c>
      <c r="BH167" s="231">
        <f>IF(N167="sníž. přenesená",J167,0)</f>
        <v>0</v>
      </c>
      <c r="BI167" s="231">
        <f>IF(N167="nulová",J167,0)</f>
        <v>0</v>
      </c>
      <c r="BJ167" s="23" t="s">
        <v>170</v>
      </c>
      <c r="BK167" s="231">
        <f>ROUND(I167*H167,2)</f>
        <v>0</v>
      </c>
      <c r="BL167" s="23" t="s">
        <v>170</v>
      </c>
      <c r="BM167" s="23" t="s">
        <v>1627</v>
      </c>
    </row>
    <row r="168" spans="2:47" s="1" customFormat="1" ht="13.5">
      <c r="B168" s="45"/>
      <c r="C168" s="73"/>
      <c r="D168" s="232" t="s">
        <v>172</v>
      </c>
      <c r="E168" s="73"/>
      <c r="F168" s="233" t="s">
        <v>1628</v>
      </c>
      <c r="G168" s="73"/>
      <c r="H168" s="73"/>
      <c r="I168" s="190"/>
      <c r="J168" s="73"/>
      <c r="K168" s="73"/>
      <c r="L168" s="71"/>
      <c r="M168" s="234"/>
      <c r="N168" s="46"/>
      <c r="O168" s="46"/>
      <c r="P168" s="46"/>
      <c r="Q168" s="46"/>
      <c r="R168" s="46"/>
      <c r="S168" s="46"/>
      <c r="T168" s="94"/>
      <c r="AT168" s="23" t="s">
        <v>172</v>
      </c>
      <c r="AU168" s="23" t="s">
        <v>85</v>
      </c>
    </row>
    <row r="169" spans="2:65" s="1" customFormat="1" ht="25.5" customHeight="1">
      <c r="B169" s="45"/>
      <c r="C169" s="220" t="s">
        <v>306</v>
      </c>
      <c r="D169" s="220" t="s">
        <v>165</v>
      </c>
      <c r="E169" s="221" t="s">
        <v>1629</v>
      </c>
      <c r="F169" s="222" t="s">
        <v>1630</v>
      </c>
      <c r="G169" s="223" t="s">
        <v>168</v>
      </c>
      <c r="H169" s="224">
        <v>78.306</v>
      </c>
      <c r="I169" s="225"/>
      <c r="J169" s="226">
        <f>ROUND(I169*H169,2)</f>
        <v>0</v>
      </c>
      <c r="K169" s="222" t="s">
        <v>169</v>
      </c>
      <c r="L169" s="71"/>
      <c r="M169" s="227" t="s">
        <v>21</v>
      </c>
      <c r="N169" s="228" t="s">
        <v>48</v>
      </c>
      <c r="O169" s="46"/>
      <c r="P169" s="229">
        <f>O169*H169</f>
        <v>0</v>
      </c>
      <c r="Q169" s="229">
        <v>0</v>
      </c>
      <c r="R169" s="229">
        <f>Q169*H169</f>
        <v>0</v>
      </c>
      <c r="S169" s="229">
        <v>0.261</v>
      </c>
      <c r="T169" s="230">
        <f>S169*H169</f>
        <v>20.437866</v>
      </c>
      <c r="AR169" s="23" t="s">
        <v>170</v>
      </c>
      <c r="AT169" s="23" t="s">
        <v>165</v>
      </c>
      <c r="AU169" s="23" t="s">
        <v>85</v>
      </c>
      <c r="AY169" s="23" t="s">
        <v>163</v>
      </c>
      <c r="BE169" s="231">
        <f>IF(N169="základní",J169,0)</f>
        <v>0</v>
      </c>
      <c r="BF169" s="231">
        <f>IF(N169="snížená",J169,0)</f>
        <v>0</v>
      </c>
      <c r="BG169" s="231">
        <f>IF(N169="zákl. přenesená",J169,0)</f>
        <v>0</v>
      </c>
      <c r="BH169" s="231">
        <f>IF(N169="sníž. přenesená",J169,0)</f>
        <v>0</v>
      </c>
      <c r="BI169" s="231">
        <f>IF(N169="nulová",J169,0)</f>
        <v>0</v>
      </c>
      <c r="BJ169" s="23" t="s">
        <v>170</v>
      </c>
      <c r="BK169" s="231">
        <f>ROUND(I169*H169,2)</f>
        <v>0</v>
      </c>
      <c r="BL169" s="23" t="s">
        <v>170</v>
      </c>
      <c r="BM169" s="23" t="s">
        <v>1631</v>
      </c>
    </row>
    <row r="170" spans="2:51" s="11" customFormat="1" ht="13.5">
      <c r="B170" s="235"/>
      <c r="C170" s="236"/>
      <c r="D170" s="232" t="s">
        <v>174</v>
      </c>
      <c r="E170" s="237" t="s">
        <v>21</v>
      </c>
      <c r="F170" s="238" t="s">
        <v>1632</v>
      </c>
      <c r="G170" s="236"/>
      <c r="H170" s="239">
        <v>12.536</v>
      </c>
      <c r="I170" s="240"/>
      <c r="J170" s="236"/>
      <c r="K170" s="236"/>
      <c r="L170" s="241"/>
      <c r="M170" s="242"/>
      <c r="N170" s="243"/>
      <c r="O170" s="243"/>
      <c r="P170" s="243"/>
      <c r="Q170" s="243"/>
      <c r="R170" s="243"/>
      <c r="S170" s="243"/>
      <c r="T170" s="244"/>
      <c r="AT170" s="245" t="s">
        <v>174</v>
      </c>
      <c r="AU170" s="245" t="s">
        <v>85</v>
      </c>
      <c r="AV170" s="11" t="s">
        <v>85</v>
      </c>
      <c r="AW170" s="11" t="s">
        <v>38</v>
      </c>
      <c r="AX170" s="11" t="s">
        <v>75</v>
      </c>
      <c r="AY170" s="245" t="s">
        <v>163</v>
      </c>
    </row>
    <row r="171" spans="2:51" s="11" customFormat="1" ht="13.5">
      <c r="B171" s="235"/>
      <c r="C171" s="236"/>
      <c r="D171" s="232" t="s">
        <v>174</v>
      </c>
      <c r="E171" s="237" t="s">
        <v>21</v>
      </c>
      <c r="F171" s="238" t="s">
        <v>1633</v>
      </c>
      <c r="G171" s="236"/>
      <c r="H171" s="239">
        <v>9.696</v>
      </c>
      <c r="I171" s="240"/>
      <c r="J171" s="236"/>
      <c r="K171" s="236"/>
      <c r="L171" s="241"/>
      <c r="M171" s="242"/>
      <c r="N171" s="243"/>
      <c r="O171" s="243"/>
      <c r="P171" s="243"/>
      <c r="Q171" s="243"/>
      <c r="R171" s="243"/>
      <c r="S171" s="243"/>
      <c r="T171" s="244"/>
      <c r="AT171" s="245" t="s">
        <v>174</v>
      </c>
      <c r="AU171" s="245" t="s">
        <v>85</v>
      </c>
      <c r="AV171" s="11" t="s">
        <v>85</v>
      </c>
      <c r="AW171" s="11" t="s">
        <v>38</v>
      </c>
      <c r="AX171" s="11" t="s">
        <v>75</v>
      </c>
      <c r="AY171" s="245" t="s">
        <v>163</v>
      </c>
    </row>
    <row r="172" spans="2:51" s="11" customFormat="1" ht="13.5">
      <c r="B172" s="235"/>
      <c r="C172" s="236"/>
      <c r="D172" s="232" t="s">
        <v>174</v>
      </c>
      <c r="E172" s="237" t="s">
        <v>21</v>
      </c>
      <c r="F172" s="238" t="s">
        <v>1634</v>
      </c>
      <c r="G172" s="236"/>
      <c r="H172" s="239">
        <v>7.64</v>
      </c>
      <c r="I172" s="240"/>
      <c r="J172" s="236"/>
      <c r="K172" s="236"/>
      <c r="L172" s="241"/>
      <c r="M172" s="242"/>
      <c r="N172" s="243"/>
      <c r="O172" s="243"/>
      <c r="P172" s="243"/>
      <c r="Q172" s="243"/>
      <c r="R172" s="243"/>
      <c r="S172" s="243"/>
      <c r="T172" s="244"/>
      <c r="AT172" s="245" t="s">
        <v>174</v>
      </c>
      <c r="AU172" s="245" t="s">
        <v>85</v>
      </c>
      <c r="AV172" s="11" t="s">
        <v>85</v>
      </c>
      <c r="AW172" s="11" t="s">
        <v>38</v>
      </c>
      <c r="AX172" s="11" t="s">
        <v>75</v>
      </c>
      <c r="AY172" s="245" t="s">
        <v>163</v>
      </c>
    </row>
    <row r="173" spans="2:51" s="11" customFormat="1" ht="13.5">
      <c r="B173" s="235"/>
      <c r="C173" s="236"/>
      <c r="D173" s="232" t="s">
        <v>174</v>
      </c>
      <c r="E173" s="237" t="s">
        <v>21</v>
      </c>
      <c r="F173" s="238" t="s">
        <v>1635</v>
      </c>
      <c r="G173" s="236"/>
      <c r="H173" s="239">
        <v>3.558</v>
      </c>
      <c r="I173" s="240"/>
      <c r="J173" s="236"/>
      <c r="K173" s="236"/>
      <c r="L173" s="241"/>
      <c r="M173" s="242"/>
      <c r="N173" s="243"/>
      <c r="O173" s="243"/>
      <c r="P173" s="243"/>
      <c r="Q173" s="243"/>
      <c r="R173" s="243"/>
      <c r="S173" s="243"/>
      <c r="T173" s="244"/>
      <c r="AT173" s="245" t="s">
        <v>174</v>
      </c>
      <c r="AU173" s="245" t="s">
        <v>85</v>
      </c>
      <c r="AV173" s="11" t="s">
        <v>85</v>
      </c>
      <c r="AW173" s="11" t="s">
        <v>38</v>
      </c>
      <c r="AX173" s="11" t="s">
        <v>75</v>
      </c>
      <c r="AY173" s="245" t="s">
        <v>163</v>
      </c>
    </row>
    <row r="174" spans="2:51" s="11" customFormat="1" ht="13.5">
      <c r="B174" s="235"/>
      <c r="C174" s="236"/>
      <c r="D174" s="232" t="s">
        <v>174</v>
      </c>
      <c r="E174" s="237" t="s">
        <v>21</v>
      </c>
      <c r="F174" s="238" t="s">
        <v>1636</v>
      </c>
      <c r="G174" s="236"/>
      <c r="H174" s="239">
        <v>5.115</v>
      </c>
      <c r="I174" s="240"/>
      <c r="J174" s="236"/>
      <c r="K174" s="236"/>
      <c r="L174" s="241"/>
      <c r="M174" s="242"/>
      <c r="N174" s="243"/>
      <c r="O174" s="243"/>
      <c r="P174" s="243"/>
      <c r="Q174" s="243"/>
      <c r="R174" s="243"/>
      <c r="S174" s="243"/>
      <c r="T174" s="244"/>
      <c r="AT174" s="245" t="s">
        <v>174</v>
      </c>
      <c r="AU174" s="245" t="s">
        <v>85</v>
      </c>
      <c r="AV174" s="11" t="s">
        <v>85</v>
      </c>
      <c r="AW174" s="11" t="s">
        <v>38</v>
      </c>
      <c r="AX174" s="11" t="s">
        <v>75</v>
      </c>
      <c r="AY174" s="245" t="s">
        <v>163</v>
      </c>
    </row>
    <row r="175" spans="2:51" s="11" customFormat="1" ht="13.5">
      <c r="B175" s="235"/>
      <c r="C175" s="236"/>
      <c r="D175" s="232" t="s">
        <v>174</v>
      </c>
      <c r="E175" s="237" t="s">
        <v>21</v>
      </c>
      <c r="F175" s="238" t="s">
        <v>1637</v>
      </c>
      <c r="G175" s="236"/>
      <c r="H175" s="239">
        <v>8.618</v>
      </c>
      <c r="I175" s="240"/>
      <c r="J175" s="236"/>
      <c r="K175" s="236"/>
      <c r="L175" s="241"/>
      <c r="M175" s="242"/>
      <c r="N175" s="243"/>
      <c r="O175" s="243"/>
      <c r="P175" s="243"/>
      <c r="Q175" s="243"/>
      <c r="R175" s="243"/>
      <c r="S175" s="243"/>
      <c r="T175" s="244"/>
      <c r="AT175" s="245" t="s">
        <v>174</v>
      </c>
      <c r="AU175" s="245" t="s">
        <v>85</v>
      </c>
      <c r="AV175" s="11" t="s">
        <v>85</v>
      </c>
      <c r="AW175" s="11" t="s">
        <v>38</v>
      </c>
      <c r="AX175" s="11" t="s">
        <v>75</v>
      </c>
      <c r="AY175" s="245" t="s">
        <v>163</v>
      </c>
    </row>
    <row r="176" spans="2:51" s="11" customFormat="1" ht="13.5">
      <c r="B176" s="235"/>
      <c r="C176" s="236"/>
      <c r="D176" s="232" t="s">
        <v>174</v>
      </c>
      <c r="E176" s="237" t="s">
        <v>21</v>
      </c>
      <c r="F176" s="238" t="s">
        <v>1638</v>
      </c>
      <c r="G176" s="236"/>
      <c r="H176" s="239">
        <v>5.64</v>
      </c>
      <c r="I176" s="240"/>
      <c r="J176" s="236"/>
      <c r="K176" s="236"/>
      <c r="L176" s="241"/>
      <c r="M176" s="242"/>
      <c r="N176" s="243"/>
      <c r="O176" s="243"/>
      <c r="P176" s="243"/>
      <c r="Q176" s="243"/>
      <c r="R176" s="243"/>
      <c r="S176" s="243"/>
      <c r="T176" s="244"/>
      <c r="AT176" s="245" t="s">
        <v>174</v>
      </c>
      <c r="AU176" s="245" t="s">
        <v>85</v>
      </c>
      <c r="AV176" s="11" t="s">
        <v>85</v>
      </c>
      <c r="AW176" s="11" t="s">
        <v>38</v>
      </c>
      <c r="AX176" s="11" t="s">
        <v>75</v>
      </c>
      <c r="AY176" s="245" t="s">
        <v>163</v>
      </c>
    </row>
    <row r="177" spans="2:51" s="11" customFormat="1" ht="13.5">
      <c r="B177" s="235"/>
      <c r="C177" s="236"/>
      <c r="D177" s="232" t="s">
        <v>174</v>
      </c>
      <c r="E177" s="237" t="s">
        <v>21</v>
      </c>
      <c r="F177" s="238" t="s">
        <v>1639</v>
      </c>
      <c r="G177" s="236"/>
      <c r="H177" s="239">
        <v>8.246</v>
      </c>
      <c r="I177" s="240"/>
      <c r="J177" s="236"/>
      <c r="K177" s="236"/>
      <c r="L177" s="241"/>
      <c r="M177" s="242"/>
      <c r="N177" s="243"/>
      <c r="O177" s="243"/>
      <c r="P177" s="243"/>
      <c r="Q177" s="243"/>
      <c r="R177" s="243"/>
      <c r="S177" s="243"/>
      <c r="T177" s="244"/>
      <c r="AT177" s="245" t="s">
        <v>174</v>
      </c>
      <c r="AU177" s="245" t="s">
        <v>85</v>
      </c>
      <c r="AV177" s="11" t="s">
        <v>85</v>
      </c>
      <c r="AW177" s="11" t="s">
        <v>38</v>
      </c>
      <c r="AX177" s="11" t="s">
        <v>75</v>
      </c>
      <c r="AY177" s="245" t="s">
        <v>163</v>
      </c>
    </row>
    <row r="178" spans="2:51" s="11" customFormat="1" ht="13.5">
      <c r="B178" s="235"/>
      <c r="C178" s="236"/>
      <c r="D178" s="232" t="s">
        <v>174</v>
      </c>
      <c r="E178" s="237" t="s">
        <v>21</v>
      </c>
      <c r="F178" s="238" t="s">
        <v>1640</v>
      </c>
      <c r="G178" s="236"/>
      <c r="H178" s="239">
        <v>5.42</v>
      </c>
      <c r="I178" s="240"/>
      <c r="J178" s="236"/>
      <c r="K178" s="236"/>
      <c r="L178" s="241"/>
      <c r="M178" s="242"/>
      <c r="N178" s="243"/>
      <c r="O178" s="243"/>
      <c r="P178" s="243"/>
      <c r="Q178" s="243"/>
      <c r="R178" s="243"/>
      <c r="S178" s="243"/>
      <c r="T178" s="244"/>
      <c r="AT178" s="245" t="s">
        <v>174</v>
      </c>
      <c r="AU178" s="245" t="s">
        <v>85</v>
      </c>
      <c r="AV178" s="11" t="s">
        <v>85</v>
      </c>
      <c r="AW178" s="11" t="s">
        <v>38</v>
      </c>
      <c r="AX178" s="11" t="s">
        <v>75</v>
      </c>
      <c r="AY178" s="245" t="s">
        <v>163</v>
      </c>
    </row>
    <row r="179" spans="2:51" s="11" customFormat="1" ht="13.5">
      <c r="B179" s="235"/>
      <c r="C179" s="236"/>
      <c r="D179" s="232" t="s">
        <v>174</v>
      </c>
      <c r="E179" s="237" t="s">
        <v>21</v>
      </c>
      <c r="F179" s="238" t="s">
        <v>1641</v>
      </c>
      <c r="G179" s="236"/>
      <c r="H179" s="239">
        <v>11.837</v>
      </c>
      <c r="I179" s="240"/>
      <c r="J179" s="236"/>
      <c r="K179" s="236"/>
      <c r="L179" s="241"/>
      <c r="M179" s="242"/>
      <c r="N179" s="243"/>
      <c r="O179" s="243"/>
      <c r="P179" s="243"/>
      <c r="Q179" s="243"/>
      <c r="R179" s="243"/>
      <c r="S179" s="243"/>
      <c r="T179" s="244"/>
      <c r="AT179" s="245" t="s">
        <v>174</v>
      </c>
      <c r="AU179" s="245" t="s">
        <v>85</v>
      </c>
      <c r="AV179" s="11" t="s">
        <v>85</v>
      </c>
      <c r="AW179" s="11" t="s">
        <v>38</v>
      </c>
      <c r="AX179" s="11" t="s">
        <v>75</v>
      </c>
      <c r="AY179" s="245" t="s">
        <v>163</v>
      </c>
    </row>
    <row r="180" spans="2:51" s="12" customFormat="1" ht="13.5">
      <c r="B180" s="246"/>
      <c r="C180" s="247"/>
      <c r="D180" s="232" t="s">
        <v>174</v>
      </c>
      <c r="E180" s="248" t="s">
        <v>21</v>
      </c>
      <c r="F180" s="249" t="s">
        <v>194</v>
      </c>
      <c r="G180" s="247"/>
      <c r="H180" s="250">
        <v>78.306</v>
      </c>
      <c r="I180" s="251"/>
      <c r="J180" s="247"/>
      <c r="K180" s="247"/>
      <c r="L180" s="252"/>
      <c r="M180" s="253"/>
      <c r="N180" s="254"/>
      <c r="O180" s="254"/>
      <c r="P180" s="254"/>
      <c r="Q180" s="254"/>
      <c r="R180" s="254"/>
      <c r="S180" s="254"/>
      <c r="T180" s="255"/>
      <c r="AT180" s="256" t="s">
        <v>174</v>
      </c>
      <c r="AU180" s="256" t="s">
        <v>85</v>
      </c>
      <c r="AV180" s="12" t="s">
        <v>170</v>
      </c>
      <c r="AW180" s="12" t="s">
        <v>38</v>
      </c>
      <c r="AX180" s="12" t="s">
        <v>83</v>
      </c>
      <c r="AY180" s="256" t="s">
        <v>163</v>
      </c>
    </row>
    <row r="181" spans="2:65" s="1" customFormat="1" ht="25.5" customHeight="1">
      <c r="B181" s="45"/>
      <c r="C181" s="220" t="s">
        <v>313</v>
      </c>
      <c r="D181" s="220" t="s">
        <v>165</v>
      </c>
      <c r="E181" s="221" t="s">
        <v>1364</v>
      </c>
      <c r="F181" s="222" t="s">
        <v>1365</v>
      </c>
      <c r="G181" s="223" t="s">
        <v>168</v>
      </c>
      <c r="H181" s="224">
        <v>7</v>
      </c>
      <c r="I181" s="225"/>
      <c r="J181" s="226">
        <f>ROUND(I181*H181,2)</f>
        <v>0</v>
      </c>
      <c r="K181" s="222" t="s">
        <v>169</v>
      </c>
      <c r="L181" s="71"/>
      <c r="M181" s="227" t="s">
        <v>21</v>
      </c>
      <c r="N181" s="228" t="s">
        <v>48</v>
      </c>
      <c r="O181" s="46"/>
      <c r="P181" s="229">
        <f>O181*H181</f>
        <v>0</v>
      </c>
      <c r="Q181" s="229">
        <v>0</v>
      </c>
      <c r="R181" s="229">
        <f>Q181*H181</f>
        <v>0</v>
      </c>
      <c r="S181" s="229">
        <v>0.076</v>
      </c>
      <c r="T181" s="230">
        <f>S181*H181</f>
        <v>0.532</v>
      </c>
      <c r="AR181" s="23" t="s">
        <v>170</v>
      </c>
      <c r="AT181" s="23" t="s">
        <v>165</v>
      </c>
      <c r="AU181" s="23" t="s">
        <v>85</v>
      </c>
      <c r="AY181" s="23" t="s">
        <v>163</v>
      </c>
      <c r="BE181" s="231">
        <f>IF(N181="základní",J181,0)</f>
        <v>0</v>
      </c>
      <c r="BF181" s="231">
        <f>IF(N181="snížená",J181,0)</f>
        <v>0</v>
      </c>
      <c r="BG181" s="231">
        <f>IF(N181="zákl. přenesená",J181,0)</f>
        <v>0</v>
      </c>
      <c r="BH181" s="231">
        <f>IF(N181="sníž. přenesená",J181,0)</f>
        <v>0</v>
      </c>
      <c r="BI181" s="231">
        <f>IF(N181="nulová",J181,0)</f>
        <v>0</v>
      </c>
      <c r="BJ181" s="23" t="s">
        <v>170</v>
      </c>
      <c r="BK181" s="231">
        <f>ROUND(I181*H181,2)</f>
        <v>0</v>
      </c>
      <c r="BL181" s="23" t="s">
        <v>170</v>
      </c>
      <c r="BM181" s="23" t="s">
        <v>1642</v>
      </c>
    </row>
    <row r="182" spans="2:47" s="1" customFormat="1" ht="13.5">
      <c r="B182" s="45"/>
      <c r="C182" s="73"/>
      <c r="D182" s="232" t="s">
        <v>172</v>
      </c>
      <c r="E182" s="73"/>
      <c r="F182" s="233" t="s">
        <v>1367</v>
      </c>
      <c r="G182" s="73"/>
      <c r="H182" s="73"/>
      <c r="I182" s="190"/>
      <c r="J182" s="73"/>
      <c r="K182" s="73"/>
      <c r="L182" s="71"/>
      <c r="M182" s="234"/>
      <c r="N182" s="46"/>
      <c r="O182" s="46"/>
      <c r="P182" s="46"/>
      <c r="Q182" s="46"/>
      <c r="R182" s="46"/>
      <c r="S182" s="46"/>
      <c r="T182" s="94"/>
      <c r="AT182" s="23" t="s">
        <v>172</v>
      </c>
      <c r="AU182" s="23" t="s">
        <v>85</v>
      </c>
    </row>
    <row r="183" spans="2:51" s="11" customFormat="1" ht="13.5">
      <c r="B183" s="235"/>
      <c r="C183" s="236"/>
      <c r="D183" s="232" t="s">
        <v>174</v>
      </c>
      <c r="E183" s="237" t="s">
        <v>21</v>
      </c>
      <c r="F183" s="238" t="s">
        <v>1643</v>
      </c>
      <c r="G183" s="236"/>
      <c r="H183" s="239">
        <v>3.6</v>
      </c>
      <c r="I183" s="240"/>
      <c r="J183" s="236"/>
      <c r="K183" s="236"/>
      <c r="L183" s="241"/>
      <c r="M183" s="242"/>
      <c r="N183" s="243"/>
      <c r="O183" s="243"/>
      <c r="P183" s="243"/>
      <c r="Q183" s="243"/>
      <c r="R183" s="243"/>
      <c r="S183" s="243"/>
      <c r="T183" s="244"/>
      <c r="AT183" s="245" t="s">
        <v>174</v>
      </c>
      <c r="AU183" s="245" t="s">
        <v>85</v>
      </c>
      <c r="AV183" s="11" t="s">
        <v>85</v>
      </c>
      <c r="AW183" s="11" t="s">
        <v>38</v>
      </c>
      <c r="AX183" s="11" t="s">
        <v>75</v>
      </c>
      <c r="AY183" s="245" t="s">
        <v>163</v>
      </c>
    </row>
    <row r="184" spans="2:51" s="11" customFormat="1" ht="13.5">
      <c r="B184" s="235"/>
      <c r="C184" s="236"/>
      <c r="D184" s="232" t="s">
        <v>174</v>
      </c>
      <c r="E184" s="237" t="s">
        <v>21</v>
      </c>
      <c r="F184" s="238" t="s">
        <v>1644</v>
      </c>
      <c r="G184" s="236"/>
      <c r="H184" s="239">
        <v>1.6</v>
      </c>
      <c r="I184" s="240"/>
      <c r="J184" s="236"/>
      <c r="K184" s="236"/>
      <c r="L184" s="241"/>
      <c r="M184" s="242"/>
      <c r="N184" s="243"/>
      <c r="O184" s="243"/>
      <c r="P184" s="243"/>
      <c r="Q184" s="243"/>
      <c r="R184" s="243"/>
      <c r="S184" s="243"/>
      <c r="T184" s="244"/>
      <c r="AT184" s="245" t="s">
        <v>174</v>
      </c>
      <c r="AU184" s="245" t="s">
        <v>85</v>
      </c>
      <c r="AV184" s="11" t="s">
        <v>85</v>
      </c>
      <c r="AW184" s="11" t="s">
        <v>38</v>
      </c>
      <c r="AX184" s="11" t="s">
        <v>75</v>
      </c>
      <c r="AY184" s="245" t="s">
        <v>163</v>
      </c>
    </row>
    <row r="185" spans="2:51" s="11" customFormat="1" ht="13.5">
      <c r="B185" s="235"/>
      <c r="C185" s="236"/>
      <c r="D185" s="232" t="s">
        <v>174</v>
      </c>
      <c r="E185" s="237" t="s">
        <v>21</v>
      </c>
      <c r="F185" s="238" t="s">
        <v>1645</v>
      </c>
      <c r="G185" s="236"/>
      <c r="H185" s="239">
        <v>1.8</v>
      </c>
      <c r="I185" s="240"/>
      <c r="J185" s="236"/>
      <c r="K185" s="236"/>
      <c r="L185" s="241"/>
      <c r="M185" s="242"/>
      <c r="N185" s="243"/>
      <c r="O185" s="243"/>
      <c r="P185" s="243"/>
      <c r="Q185" s="243"/>
      <c r="R185" s="243"/>
      <c r="S185" s="243"/>
      <c r="T185" s="244"/>
      <c r="AT185" s="245" t="s">
        <v>174</v>
      </c>
      <c r="AU185" s="245" t="s">
        <v>85</v>
      </c>
      <c r="AV185" s="11" t="s">
        <v>85</v>
      </c>
      <c r="AW185" s="11" t="s">
        <v>38</v>
      </c>
      <c r="AX185" s="11" t="s">
        <v>75</v>
      </c>
      <c r="AY185" s="245" t="s">
        <v>163</v>
      </c>
    </row>
    <row r="186" spans="2:51" s="12" customFormat="1" ht="13.5">
      <c r="B186" s="246"/>
      <c r="C186" s="247"/>
      <c r="D186" s="232" t="s">
        <v>174</v>
      </c>
      <c r="E186" s="248" t="s">
        <v>21</v>
      </c>
      <c r="F186" s="249" t="s">
        <v>194</v>
      </c>
      <c r="G186" s="247"/>
      <c r="H186" s="250">
        <v>7</v>
      </c>
      <c r="I186" s="251"/>
      <c r="J186" s="247"/>
      <c r="K186" s="247"/>
      <c r="L186" s="252"/>
      <c r="M186" s="253"/>
      <c r="N186" s="254"/>
      <c r="O186" s="254"/>
      <c r="P186" s="254"/>
      <c r="Q186" s="254"/>
      <c r="R186" s="254"/>
      <c r="S186" s="254"/>
      <c r="T186" s="255"/>
      <c r="AT186" s="256" t="s">
        <v>174</v>
      </c>
      <c r="AU186" s="256" t="s">
        <v>85</v>
      </c>
      <c r="AV186" s="12" t="s">
        <v>170</v>
      </c>
      <c r="AW186" s="12" t="s">
        <v>38</v>
      </c>
      <c r="AX186" s="12" t="s">
        <v>83</v>
      </c>
      <c r="AY186" s="256" t="s">
        <v>163</v>
      </c>
    </row>
    <row r="187" spans="2:65" s="1" customFormat="1" ht="38.25" customHeight="1">
      <c r="B187" s="45"/>
      <c r="C187" s="220" t="s">
        <v>317</v>
      </c>
      <c r="D187" s="220" t="s">
        <v>165</v>
      </c>
      <c r="E187" s="221" t="s">
        <v>1646</v>
      </c>
      <c r="F187" s="222" t="s">
        <v>1647</v>
      </c>
      <c r="G187" s="223" t="s">
        <v>189</v>
      </c>
      <c r="H187" s="224">
        <v>2.2</v>
      </c>
      <c r="I187" s="225"/>
      <c r="J187" s="226">
        <f>ROUND(I187*H187,2)</f>
        <v>0</v>
      </c>
      <c r="K187" s="222" t="s">
        <v>169</v>
      </c>
      <c r="L187" s="71"/>
      <c r="M187" s="227" t="s">
        <v>21</v>
      </c>
      <c r="N187" s="228" t="s">
        <v>48</v>
      </c>
      <c r="O187" s="46"/>
      <c r="P187" s="229">
        <f>O187*H187</f>
        <v>0</v>
      </c>
      <c r="Q187" s="229">
        <v>0</v>
      </c>
      <c r="R187" s="229">
        <f>Q187*H187</f>
        <v>0</v>
      </c>
      <c r="S187" s="229">
        <v>1.8</v>
      </c>
      <c r="T187" s="230">
        <f>S187*H187</f>
        <v>3.9600000000000004</v>
      </c>
      <c r="AR187" s="23" t="s">
        <v>170</v>
      </c>
      <c r="AT187" s="23" t="s">
        <v>165</v>
      </c>
      <c r="AU187" s="23" t="s">
        <v>85</v>
      </c>
      <c r="AY187" s="23" t="s">
        <v>163</v>
      </c>
      <c r="BE187" s="231">
        <f>IF(N187="základní",J187,0)</f>
        <v>0</v>
      </c>
      <c r="BF187" s="231">
        <f>IF(N187="snížená",J187,0)</f>
        <v>0</v>
      </c>
      <c r="BG187" s="231">
        <f>IF(N187="zákl. přenesená",J187,0)</f>
        <v>0</v>
      </c>
      <c r="BH187" s="231">
        <f>IF(N187="sníž. přenesená",J187,0)</f>
        <v>0</v>
      </c>
      <c r="BI187" s="231">
        <f>IF(N187="nulová",J187,0)</f>
        <v>0</v>
      </c>
      <c r="BJ187" s="23" t="s">
        <v>170</v>
      </c>
      <c r="BK187" s="231">
        <f>ROUND(I187*H187,2)</f>
        <v>0</v>
      </c>
      <c r="BL187" s="23" t="s">
        <v>170</v>
      </c>
      <c r="BM187" s="23" t="s">
        <v>1648</v>
      </c>
    </row>
    <row r="188" spans="2:51" s="11" customFormat="1" ht="13.5">
      <c r="B188" s="235"/>
      <c r="C188" s="236"/>
      <c r="D188" s="232" t="s">
        <v>174</v>
      </c>
      <c r="E188" s="237" t="s">
        <v>21</v>
      </c>
      <c r="F188" s="238" t="s">
        <v>1649</v>
      </c>
      <c r="G188" s="236"/>
      <c r="H188" s="239">
        <v>2.2</v>
      </c>
      <c r="I188" s="240"/>
      <c r="J188" s="236"/>
      <c r="K188" s="236"/>
      <c r="L188" s="241"/>
      <c r="M188" s="242"/>
      <c r="N188" s="243"/>
      <c r="O188" s="243"/>
      <c r="P188" s="243"/>
      <c r="Q188" s="243"/>
      <c r="R188" s="243"/>
      <c r="S188" s="243"/>
      <c r="T188" s="244"/>
      <c r="AT188" s="245" t="s">
        <v>174</v>
      </c>
      <c r="AU188" s="245" t="s">
        <v>85</v>
      </c>
      <c r="AV188" s="11" t="s">
        <v>85</v>
      </c>
      <c r="AW188" s="11" t="s">
        <v>38</v>
      </c>
      <c r="AX188" s="11" t="s">
        <v>75</v>
      </c>
      <c r="AY188" s="245" t="s">
        <v>163</v>
      </c>
    </row>
    <row r="189" spans="2:51" s="12" customFormat="1" ht="13.5">
      <c r="B189" s="246"/>
      <c r="C189" s="247"/>
      <c r="D189" s="232" t="s">
        <v>174</v>
      </c>
      <c r="E189" s="248" t="s">
        <v>21</v>
      </c>
      <c r="F189" s="249" t="s">
        <v>194</v>
      </c>
      <c r="G189" s="247"/>
      <c r="H189" s="250">
        <v>2.2</v>
      </c>
      <c r="I189" s="251"/>
      <c r="J189" s="247"/>
      <c r="K189" s="247"/>
      <c r="L189" s="252"/>
      <c r="M189" s="253"/>
      <c r="N189" s="254"/>
      <c r="O189" s="254"/>
      <c r="P189" s="254"/>
      <c r="Q189" s="254"/>
      <c r="R189" s="254"/>
      <c r="S189" s="254"/>
      <c r="T189" s="255"/>
      <c r="AT189" s="256" t="s">
        <v>174</v>
      </c>
      <c r="AU189" s="256" t="s">
        <v>85</v>
      </c>
      <c r="AV189" s="12" t="s">
        <v>170</v>
      </c>
      <c r="AW189" s="12" t="s">
        <v>38</v>
      </c>
      <c r="AX189" s="12" t="s">
        <v>83</v>
      </c>
      <c r="AY189" s="256" t="s">
        <v>163</v>
      </c>
    </row>
    <row r="190" spans="2:63" s="10" customFormat="1" ht="29.85" customHeight="1">
      <c r="B190" s="204"/>
      <c r="C190" s="205"/>
      <c r="D190" s="206" t="s">
        <v>74</v>
      </c>
      <c r="E190" s="218" t="s">
        <v>583</v>
      </c>
      <c r="F190" s="218" t="s">
        <v>584</v>
      </c>
      <c r="G190" s="205"/>
      <c r="H190" s="205"/>
      <c r="I190" s="208"/>
      <c r="J190" s="219">
        <f>BK190</f>
        <v>0</v>
      </c>
      <c r="K190" s="205"/>
      <c r="L190" s="210"/>
      <c r="M190" s="211"/>
      <c r="N190" s="212"/>
      <c r="O190" s="212"/>
      <c r="P190" s="213">
        <f>SUM(P191:P199)</f>
        <v>0</v>
      </c>
      <c r="Q190" s="212"/>
      <c r="R190" s="213">
        <f>SUM(R191:R199)</f>
        <v>0</v>
      </c>
      <c r="S190" s="212"/>
      <c r="T190" s="214">
        <f>SUM(T191:T199)</f>
        <v>0</v>
      </c>
      <c r="AR190" s="215" t="s">
        <v>83</v>
      </c>
      <c r="AT190" s="216" t="s">
        <v>74</v>
      </c>
      <c r="AU190" s="216" t="s">
        <v>83</v>
      </c>
      <c r="AY190" s="215" t="s">
        <v>163</v>
      </c>
      <c r="BK190" s="217">
        <f>SUM(BK191:BK199)</f>
        <v>0</v>
      </c>
    </row>
    <row r="191" spans="2:65" s="1" customFormat="1" ht="25.5" customHeight="1">
      <c r="B191" s="45"/>
      <c r="C191" s="220" t="s">
        <v>323</v>
      </c>
      <c r="D191" s="220" t="s">
        <v>165</v>
      </c>
      <c r="E191" s="221" t="s">
        <v>1650</v>
      </c>
      <c r="F191" s="222" t="s">
        <v>1651</v>
      </c>
      <c r="G191" s="223" t="s">
        <v>253</v>
      </c>
      <c r="H191" s="224">
        <v>37.363</v>
      </c>
      <c r="I191" s="225"/>
      <c r="J191" s="226">
        <f>ROUND(I191*H191,2)</f>
        <v>0</v>
      </c>
      <c r="K191" s="222" t="s">
        <v>169</v>
      </c>
      <c r="L191" s="71"/>
      <c r="M191" s="227" t="s">
        <v>21</v>
      </c>
      <c r="N191" s="228" t="s">
        <v>48</v>
      </c>
      <c r="O191" s="46"/>
      <c r="P191" s="229">
        <f>O191*H191</f>
        <v>0</v>
      </c>
      <c r="Q191" s="229">
        <v>0</v>
      </c>
      <c r="R191" s="229">
        <f>Q191*H191</f>
        <v>0</v>
      </c>
      <c r="S191" s="229">
        <v>0</v>
      </c>
      <c r="T191" s="230">
        <f>S191*H191</f>
        <v>0</v>
      </c>
      <c r="AR191" s="23" t="s">
        <v>170</v>
      </c>
      <c r="AT191" s="23" t="s">
        <v>165</v>
      </c>
      <c r="AU191" s="23" t="s">
        <v>85</v>
      </c>
      <c r="AY191" s="23" t="s">
        <v>163</v>
      </c>
      <c r="BE191" s="231">
        <f>IF(N191="základní",J191,0)</f>
        <v>0</v>
      </c>
      <c r="BF191" s="231">
        <f>IF(N191="snížená",J191,0)</f>
        <v>0</v>
      </c>
      <c r="BG191" s="231">
        <f>IF(N191="zákl. přenesená",J191,0)</f>
        <v>0</v>
      </c>
      <c r="BH191" s="231">
        <f>IF(N191="sníž. přenesená",J191,0)</f>
        <v>0</v>
      </c>
      <c r="BI191" s="231">
        <f>IF(N191="nulová",J191,0)</f>
        <v>0</v>
      </c>
      <c r="BJ191" s="23" t="s">
        <v>170</v>
      </c>
      <c r="BK191" s="231">
        <f>ROUND(I191*H191,2)</f>
        <v>0</v>
      </c>
      <c r="BL191" s="23" t="s">
        <v>170</v>
      </c>
      <c r="BM191" s="23" t="s">
        <v>1652</v>
      </c>
    </row>
    <row r="192" spans="2:47" s="1" customFormat="1" ht="13.5">
      <c r="B192" s="45"/>
      <c r="C192" s="73"/>
      <c r="D192" s="232" t="s">
        <v>172</v>
      </c>
      <c r="E192" s="73"/>
      <c r="F192" s="233" t="s">
        <v>589</v>
      </c>
      <c r="G192" s="73"/>
      <c r="H192" s="73"/>
      <c r="I192" s="190"/>
      <c r="J192" s="73"/>
      <c r="K192" s="73"/>
      <c r="L192" s="71"/>
      <c r="M192" s="234"/>
      <c r="N192" s="46"/>
      <c r="O192" s="46"/>
      <c r="P192" s="46"/>
      <c r="Q192" s="46"/>
      <c r="R192" s="46"/>
      <c r="S192" s="46"/>
      <c r="T192" s="94"/>
      <c r="AT192" s="23" t="s">
        <v>172</v>
      </c>
      <c r="AU192" s="23" t="s">
        <v>85</v>
      </c>
    </row>
    <row r="193" spans="2:65" s="1" customFormat="1" ht="25.5" customHeight="1">
      <c r="B193" s="45"/>
      <c r="C193" s="220" t="s">
        <v>328</v>
      </c>
      <c r="D193" s="220" t="s">
        <v>165</v>
      </c>
      <c r="E193" s="221" t="s">
        <v>591</v>
      </c>
      <c r="F193" s="222" t="s">
        <v>592</v>
      </c>
      <c r="G193" s="223" t="s">
        <v>253</v>
      </c>
      <c r="H193" s="224">
        <v>37.363</v>
      </c>
      <c r="I193" s="225"/>
      <c r="J193" s="226">
        <f>ROUND(I193*H193,2)</f>
        <v>0</v>
      </c>
      <c r="K193" s="222" t="s">
        <v>169</v>
      </c>
      <c r="L193" s="71"/>
      <c r="M193" s="227" t="s">
        <v>21</v>
      </c>
      <c r="N193" s="228" t="s">
        <v>48</v>
      </c>
      <c r="O193" s="46"/>
      <c r="P193" s="229">
        <f>O193*H193</f>
        <v>0</v>
      </c>
      <c r="Q193" s="229">
        <v>0</v>
      </c>
      <c r="R193" s="229">
        <f>Q193*H193</f>
        <v>0</v>
      </c>
      <c r="S193" s="229">
        <v>0</v>
      </c>
      <c r="T193" s="230">
        <f>S193*H193</f>
        <v>0</v>
      </c>
      <c r="AR193" s="23" t="s">
        <v>170</v>
      </c>
      <c r="AT193" s="23" t="s">
        <v>165</v>
      </c>
      <c r="AU193" s="23" t="s">
        <v>85</v>
      </c>
      <c r="AY193" s="23" t="s">
        <v>163</v>
      </c>
      <c r="BE193" s="231">
        <f>IF(N193="základní",J193,0)</f>
        <v>0</v>
      </c>
      <c r="BF193" s="231">
        <f>IF(N193="snížená",J193,0)</f>
        <v>0</v>
      </c>
      <c r="BG193" s="231">
        <f>IF(N193="zákl. přenesená",J193,0)</f>
        <v>0</v>
      </c>
      <c r="BH193" s="231">
        <f>IF(N193="sníž. přenesená",J193,0)</f>
        <v>0</v>
      </c>
      <c r="BI193" s="231">
        <f>IF(N193="nulová",J193,0)</f>
        <v>0</v>
      </c>
      <c r="BJ193" s="23" t="s">
        <v>170</v>
      </c>
      <c r="BK193" s="231">
        <f>ROUND(I193*H193,2)</f>
        <v>0</v>
      </c>
      <c r="BL193" s="23" t="s">
        <v>170</v>
      </c>
      <c r="BM193" s="23" t="s">
        <v>1653</v>
      </c>
    </row>
    <row r="194" spans="2:47" s="1" customFormat="1" ht="13.5">
      <c r="B194" s="45"/>
      <c r="C194" s="73"/>
      <c r="D194" s="232" t="s">
        <v>172</v>
      </c>
      <c r="E194" s="73"/>
      <c r="F194" s="233" t="s">
        <v>594</v>
      </c>
      <c r="G194" s="73"/>
      <c r="H194" s="73"/>
      <c r="I194" s="190"/>
      <c r="J194" s="73"/>
      <c r="K194" s="73"/>
      <c r="L194" s="71"/>
      <c r="M194" s="234"/>
      <c r="N194" s="46"/>
      <c r="O194" s="46"/>
      <c r="P194" s="46"/>
      <c r="Q194" s="46"/>
      <c r="R194" s="46"/>
      <c r="S194" s="46"/>
      <c r="T194" s="94"/>
      <c r="AT194" s="23" t="s">
        <v>172</v>
      </c>
      <c r="AU194" s="23" t="s">
        <v>85</v>
      </c>
    </row>
    <row r="195" spans="2:65" s="1" customFormat="1" ht="25.5" customHeight="1">
      <c r="B195" s="45"/>
      <c r="C195" s="220" t="s">
        <v>333</v>
      </c>
      <c r="D195" s="220" t="s">
        <v>165</v>
      </c>
      <c r="E195" s="221" t="s">
        <v>596</v>
      </c>
      <c r="F195" s="222" t="s">
        <v>597</v>
      </c>
      <c r="G195" s="223" t="s">
        <v>253</v>
      </c>
      <c r="H195" s="224">
        <v>560.445</v>
      </c>
      <c r="I195" s="225"/>
      <c r="J195" s="226">
        <f>ROUND(I195*H195,2)</f>
        <v>0</v>
      </c>
      <c r="K195" s="222" t="s">
        <v>169</v>
      </c>
      <c r="L195" s="71"/>
      <c r="M195" s="227" t="s">
        <v>21</v>
      </c>
      <c r="N195" s="228" t="s">
        <v>48</v>
      </c>
      <c r="O195" s="46"/>
      <c r="P195" s="229">
        <f>O195*H195</f>
        <v>0</v>
      </c>
      <c r="Q195" s="229">
        <v>0</v>
      </c>
      <c r="R195" s="229">
        <f>Q195*H195</f>
        <v>0</v>
      </c>
      <c r="S195" s="229">
        <v>0</v>
      </c>
      <c r="T195" s="230">
        <f>S195*H195</f>
        <v>0</v>
      </c>
      <c r="AR195" s="23" t="s">
        <v>170</v>
      </c>
      <c r="AT195" s="23" t="s">
        <v>165</v>
      </c>
      <c r="AU195" s="23" t="s">
        <v>85</v>
      </c>
      <c r="AY195" s="23" t="s">
        <v>163</v>
      </c>
      <c r="BE195" s="231">
        <f>IF(N195="základní",J195,0)</f>
        <v>0</v>
      </c>
      <c r="BF195" s="231">
        <f>IF(N195="snížená",J195,0)</f>
        <v>0</v>
      </c>
      <c r="BG195" s="231">
        <f>IF(N195="zákl. přenesená",J195,0)</f>
        <v>0</v>
      </c>
      <c r="BH195" s="231">
        <f>IF(N195="sníž. přenesená",J195,0)</f>
        <v>0</v>
      </c>
      <c r="BI195" s="231">
        <f>IF(N195="nulová",J195,0)</f>
        <v>0</v>
      </c>
      <c r="BJ195" s="23" t="s">
        <v>170</v>
      </c>
      <c r="BK195" s="231">
        <f>ROUND(I195*H195,2)</f>
        <v>0</v>
      </c>
      <c r="BL195" s="23" t="s">
        <v>170</v>
      </c>
      <c r="BM195" s="23" t="s">
        <v>1654</v>
      </c>
    </row>
    <row r="196" spans="2:47" s="1" customFormat="1" ht="13.5">
      <c r="B196" s="45"/>
      <c r="C196" s="73"/>
      <c r="D196" s="232" t="s">
        <v>172</v>
      </c>
      <c r="E196" s="73"/>
      <c r="F196" s="233" t="s">
        <v>594</v>
      </c>
      <c r="G196" s="73"/>
      <c r="H196" s="73"/>
      <c r="I196" s="190"/>
      <c r="J196" s="73"/>
      <c r="K196" s="73"/>
      <c r="L196" s="71"/>
      <c r="M196" s="234"/>
      <c r="N196" s="46"/>
      <c r="O196" s="46"/>
      <c r="P196" s="46"/>
      <c r="Q196" s="46"/>
      <c r="R196" s="46"/>
      <c r="S196" s="46"/>
      <c r="T196" s="94"/>
      <c r="AT196" s="23" t="s">
        <v>172</v>
      </c>
      <c r="AU196" s="23" t="s">
        <v>85</v>
      </c>
    </row>
    <row r="197" spans="2:51" s="11" customFormat="1" ht="13.5">
      <c r="B197" s="235"/>
      <c r="C197" s="236"/>
      <c r="D197" s="232" t="s">
        <v>174</v>
      </c>
      <c r="E197" s="236"/>
      <c r="F197" s="238" t="s">
        <v>1655</v>
      </c>
      <c r="G197" s="236"/>
      <c r="H197" s="239">
        <v>560.445</v>
      </c>
      <c r="I197" s="240"/>
      <c r="J197" s="236"/>
      <c r="K197" s="236"/>
      <c r="L197" s="241"/>
      <c r="M197" s="242"/>
      <c r="N197" s="243"/>
      <c r="O197" s="243"/>
      <c r="P197" s="243"/>
      <c r="Q197" s="243"/>
      <c r="R197" s="243"/>
      <c r="S197" s="243"/>
      <c r="T197" s="244"/>
      <c r="AT197" s="245" t="s">
        <v>174</v>
      </c>
      <c r="AU197" s="245" t="s">
        <v>85</v>
      </c>
      <c r="AV197" s="11" t="s">
        <v>85</v>
      </c>
      <c r="AW197" s="11" t="s">
        <v>6</v>
      </c>
      <c r="AX197" s="11" t="s">
        <v>83</v>
      </c>
      <c r="AY197" s="245" t="s">
        <v>163</v>
      </c>
    </row>
    <row r="198" spans="2:65" s="1" customFormat="1" ht="38.25" customHeight="1">
      <c r="B198" s="45"/>
      <c r="C198" s="220" t="s">
        <v>338</v>
      </c>
      <c r="D198" s="220" t="s">
        <v>165</v>
      </c>
      <c r="E198" s="221" t="s">
        <v>601</v>
      </c>
      <c r="F198" s="222" t="s">
        <v>602</v>
      </c>
      <c r="G198" s="223" t="s">
        <v>253</v>
      </c>
      <c r="H198" s="224">
        <v>37.363</v>
      </c>
      <c r="I198" s="225"/>
      <c r="J198" s="226">
        <f>ROUND(I198*H198,2)</f>
        <v>0</v>
      </c>
      <c r="K198" s="222" t="s">
        <v>169</v>
      </c>
      <c r="L198" s="71"/>
      <c r="M198" s="227" t="s">
        <v>21</v>
      </c>
      <c r="N198" s="228" t="s">
        <v>48</v>
      </c>
      <c r="O198" s="46"/>
      <c r="P198" s="229">
        <f>O198*H198</f>
        <v>0</v>
      </c>
      <c r="Q198" s="229">
        <v>0</v>
      </c>
      <c r="R198" s="229">
        <f>Q198*H198</f>
        <v>0</v>
      </c>
      <c r="S198" s="229">
        <v>0</v>
      </c>
      <c r="T198" s="230">
        <f>S198*H198</f>
        <v>0</v>
      </c>
      <c r="AR198" s="23" t="s">
        <v>170</v>
      </c>
      <c r="AT198" s="23" t="s">
        <v>165</v>
      </c>
      <c r="AU198" s="23" t="s">
        <v>85</v>
      </c>
      <c r="AY198" s="23" t="s">
        <v>163</v>
      </c>
      <c r="BE198" s="231">
        <f>IF(N198="základní",J198,0)</f>
        <v>0</v>
      </c>
      <c r="BF198" s="231">
        <f>IF(N198="snížená",J198,0)</f>
        <v>0</v>
      </c>
      <c r="BG198" s="231">
        <f>IF(N198="zákl. přenesená",J198,0)</f>
        <v>0</v>
      </c>
      <c r="BH198" s="231">
        <f>IF(N198="sníž. přenesená",J198,0)</f>
        <v>0</v>
      </c>
      <c r="BI198" s="231">
        <f>IF(N198="nulová",J198,0)</f>
        <v>0</v>
      </c>
      <c r="BJ198" s="23" t="s">
        <v>170</v>
      </c>
      <c r="BK198" s="231">
        <f>ROUND(I198*H198,2)</f>
        <v>0</v>
      </c>
      <c r="BL198" s="23" t="s">
        <v>170</v>
      </c>
      <c r="BM198" s="23" t="s">
        <v>1656</v>
      </c>
    </row>
    <row r="199" spans="2:47" s="1" customFormat="1" ht="13.5">
      <c r="B199" s="45"/>
      <c r="C199" s="73"/>
      <c r="D199" s="232" t="s">
        <v>172</v>
      </c>
      <c r="E199" s="73"/>
      <c r="F199" s="233" t="s">
        <v>604</v>
      </c>
      <c r="G199" s="73"/>
      <c r="H199" s="73"/>
      <c r="I199" s="190"/>
      <c r="J199" s="73"/>
      <c r="K199" s="73"/>
      <c r="L199" s="71"/>
      <c r="M199" s="234"/>
      <c r="N199" s="46"/>
      <c r="O199" s="46"/>
      <c r="P199" s="46"/>
      <c r="Q199" s="46"/>
      <c r="R199" s="46"/>
      <c r="S199" s="46"/>
      <c r="T199" s="94"/>
      <c r="AT199" s="23" t="s">
        <v>172</v>
      </c>
      <c r="AU199" s="23" t="s">
        <v>85</v>
      </c>
    </row>
    <row r="200" spans="2:63" s="10" customFormat="1" ht="29.85" customHeight="1">
      <c r="B200" s="204"/>
      <c r="C200" s="205"/>
      <c r="D200" s="206" t="s">
        <v>74</v>
      </c>
      <c r="E200" s="218" t="s">
        <v>605</v>
      </c>
      <c r="F200" s="218" t="s">
        <v>606</v>
      </c>
      <c r="G200" s="205"/>
      <c r="H200" s="205"/>
      <c r="I200" s="208"/>
      <c r="J200" s="219">
        <f>BK200</f>
        <v>0</v>
      </c>
      <c r="K200" s="205"/>
      <c r="L200" s="210"/>
      <c r="M200" s="211"/>
      <c r="N200" s="212"/>
      <c r="O200" s="212"/>
      <c r="P200" s="213">
        <f>SUM(P201:P202)</f>
        <v>0</v>
      </c>
      <c r="Q200" s="212"/>
      <c r="R200" s="213">
        <f>SUM(R201:R202)</f>
        <v>0</v>
      </c>
      <c r="S200" s="212"/>
      <c r="T200" s="214">
        <f>SUM(T201:T202)</f>
        <v>0</v>
      </c>
      <c r="AR200" s="215" t="s">
        <v>83</v>
      </c>
      <c r="AT200" s="216" t="s">
        <v>74</v>
      </c>
      <c r="AU200" s="216" t="s">
        <v>83</v>
      </c>
      <c r="AY200" s="215" t="s">
        <v>163</v>
      </c>
      <c r="BK200" s="217">
        <f>SUM(BK201:BK202)</f>
        <v>0</v>
      </c>
    </row>
    <row r="201" spans="2:65" s="1" customFormat="1" ht="38.25" customHeight="1">
      <c r="B201" s="45"/>
      <c r="C201" s="220" t="s">
        <v>349</v>
      </c>
      <c r="D201" s="220" t="s">
        <v>165</v>
      </c>
      <c r="E201" s="221" t="s">
        <v>1657</v>
      </c>
      <c r="F201" s="222" t="s">
        <v>1658</v>
      </c>
      <c r="G201" s="223" t="s">
        <v>253</v>
      </c>
      <c r="H201" s="224">
        <v>26.495</v>
      </c>
      <c r="I201" s="225"/>
      <c r="J201" s="226">
        <f>ROUND(I201*H201,2)</f>
        <v>0</v>
      </c>
      <c r="K201" s="222" t="s">
        <v>169</v>
      </c>
      <c r="L201" s="71"/>
      <c r="M201" s="227" t="s">
        <v>21</v>
      </c>
      <c r="N201" s="228" t="s">
        <v>48</v>
      </c>
      <c r="O201" s="46"/>
      <c r="P201" s="229">
        <f>O201*H201</f>
        <v>0</v>
      </c>
      <c r="Q201" s="229">
        <v>0</v>
      </c>
      <c r="R201" s="229">
        <f>Q201*H201</f>
        <v>0</v>
      </c>
      <c r="S201" s="229">
        <v>0</v>
      </c>
      <c r="T201" s="230">
        <f>S201*H201</f>
        <v>0</v>
      </c>
      <c r="AR201" s="23" t="s">
        <v>170</v>
      </c>
      <c r="AT201" s="23" t="s">
        <v>165</v>
      </c>
      <c r="AU201" s="23" t="s">
        <v>85</v>
      </c>
      <c r="AY201" s="23" t="s">
        <v>163</v>
      </c>
      <c r="BE201" s="231">
        <f>IF(N201="základní",J201,0)</f>
        <v>0</v>
      </c>
      <c r="BF201" s="231">
        <f>IF(N201="snížená",J201,0)</f>
        <v>0</v>
      </c>
      <c r="BG201" s="231">
        <f>IF(N201="zákl. přenesená",J201,0)</f>
        <v>0</v>
      </c>
      <c r="BH201" s="231">
        <f>IF(N201="sníž. přenesená",J201,0)</f>
        <v>0</v>
      </c>
      <c r="BI201" s="231">
        <f>IF(N201="nulová",J201,0)</f>
        <v>0</v>
      </c>
      <c r="BJ201" s="23" t="s">
        <v>170</v>
      </c>
      <c r="BK201" s="231">
        <f>ROUND(I201*H201,2)</f>
        <v>0</v>
      </c>
      <c r="BL201" s="23" t="s">
        <v>170</v>
      </c>
      <c r="BM201" s="23" t="s">
        <v>1659</v>
      </c>
    </row>
    <row r="202" spans="2:47" s="1" customFormat="1" ht="13.5">
      <c r="B202" s="45"/>
      <c r="C202" s="73"/>
      <c r="D202" s="232" t="s">
        <v>172</v>
      </c>
      <c r="E202" s="73"/>
      <c r="F202" s="233" t="s">
        <v>611</v>
      </c>
      <c r="G202" s="73"/>
      <c r="H202" s="73"/>
      <c r="I202" s="190"/>
      <c r="J202" s="73"/>
      <c r="K202" s="73"/>
      <c r="L202" s="71"/>
      <c r="M202" s="234"/>
      <c r="N202" s="46"/>
      <c r="O202" s="46"/>
      <c r="P202" s="46"/>
      <c r="Q202" s="46"/>
      <c r="R202" s="46"/>
      <c r="S202" s="46"/>
      <c r="T202" s="94"/>
      <c r="AT202" s="23" t="s">
        <v>172</v>
      </c>
      <c r="AU202" s="23" t="s">
        <v>85</v>
      </c>
    </row>
    <row r="203" spans="2:63" s="10" customFormat="1" ht="37.4" customHeight="1">
      <c r="B203" s="204"/>
      <c r="C203" s="205"/>
      <c r="D203" s="206" t="s">
        <v>74</v>
      </c>
      <c r="E203" s="207" t="s">
        <v>612</v>
      </c>
      <c r="F203" s="207" t="s">
        <v>613</v>
      </c>
      <c r="G203" s="205"/>
      <c r="H203" s="205"/>
      <c r="I203" s="208"/>
      <c r="J203" s="209">
        <f>BK203</f>
        <v>0</v>
      </c>
      <c r="K203" s="205"/>
      <c r="L203" s="210"/>
      <c r="M203" s="211"/>
      <c r="N203" s="212"/>
      <c r="O203" s="212"/>
      <c r="P203" s="213">
        <f>P204+P251+P256+P282+P286+P292+P317+P323</f>
        <v>0</v>
      </c>
      <c r="Q203" s="212"/>
      <c r="R203" s="213">
        <f>R204+R251+R256+R282+R286+R292+R317+R323</f>
        <v>4.38212374</v>
      </c>
      <c r="S203" s="212"/>
      <c r="T203" s="214">
        <f>T204+T251+T256+T282+T286+T292+T317+T323</f>
        <v>12.433073140000001</v>
      </c>
      <c r="AR203" s="215" t="s">
        <v>85</v>
      </c>
      <c r="AT203" s="216" t="s">
        <v>74</v>
      </c>
      <c r="AU203" s="216" t="s">
        <v>75</v>
      </c>
      <c r="AY203" s="215" t="s">
        <v>163</v>
      </c>
      <c r="BK203" s="217">
        <f>BK204+BK251+BK256+BK282+BK286+BK292+BK317+BK323</f>
        <v>0</v>
      </c>
    </row>
    <row r="204" spans="2:63" s="10" customFormat="1" ht="19.9" customHeight="1">
      <c r="B204" s="204"/>
      <c r="C204" s="205"/>
      <c r="D204" s="206" t="s">
        <v>74</v>
      </c>
      <c r="E204" s="218" t="s">
        <v>941</v>
      </c>
      <c r="F204" s="218" t="s">
        <v>942</v>
      </c>
      <c r="G204" s="205"/>
      <c r="H204" s="205"/>
      <c r="I204" s="208"/>
      <c r="J204" s="219">
        <f>BK204</f>
        <v>0</v>
      </c>
      <c r="K204" s="205"/>
      <c r="L204" s="210"/>
      <c r="M204" s="211"/>
      <c r="N204" s="212"/>
      <c r="O204" s="212"/>
      <c r="P204" s="213">
        <f>SUM(P205:P250)</f>
        <v>0</v>
      </c>
      <c r="Q204" s="212"/>
      <c r="R204" s="213">
        <f>SUM(R205:R250)</f>
        <v>0.3293</v>
      </c>
      <c r="S204" s="212"/>
      <c r="T204" s="214">
        <f>SUM(T205:T250)</f>
        <v>2.9213036400000005</v>
      </c>
      <c r="AR204" s="215" t="s">
        <v>85</v>
      </c>
      <c r="AT204" s="216" t="s">
        <v>74</v>
      </c>
      <c r="AU204" s="216" t="s">
        <v>83</v>
      </c>
      <c r="AY204" s="215" t="s">
        <v>163</v>
      </c>
      <c r="BK204" s="217">
        <f>SUM(BK205:BK250)</f>
        <v>0</v>
      </c>
    </row>
    <row r="205" spans="2:65" s="1" customFormat="1" ht="25.5" customHeight="1">
      <c r="B205" s="45"/>
      <c r="C205" s="220" t="s">
        <v>622</v>
      </c>
      <c r="D205" s="220" t="s">
        <v>165</v>
      </c>
      <c r="E205" s="221" t="s">
        <v>1660</v>
      </c>
      <c r="F205" s="222" t="s">
        <v>1661</v>
      </c>
      <c r="G205" s="223" t="s">
        <v>183</v>
      </c>
      <c r="H205" s="224">
        <v>14</v>
      </c>
      <c r="I205" s="225"/>
      <c r="J205" s="226">
        <f>ROUND(I205*H205,2)</f>
        <v>0</v>
      </c>
      <c r="K205" s="222" t="s">
        <v>169</v>
      </c>
      <c r="L205" s="71"/>
      <c r="M205" s="227" t="s">
        <v>21</v>
      </c>
      <c r="N205" s="228" t="s">
        <v>48</v>
      </c>
      <c r="O205" s="46"/>
      <c r="P205" s="229">
        <f>O205*H205</f>
        <v>0</v>
      </c>
      <c r="Q205" s="229">
        <v>0</v>
      </c>
      <c r="R205" s="229">
        <f>Q205*H205</f>
        <v>0</v>
      </c>
      <c r="S205" s="229">
        <v>0</v>
      </c>
      <c r="T205" s="230">
        <f>S205*H205</f>
        <v>0</v>
      </c>
      <c r="AR205" s="23" t="s">
        <v>262</v>
      </c>
      <c r="AT205" s="23" t="s">
        <v>165</v>
      </c>
      <c r="AU205" s="23" t="s">
        <v>85</v>
      </c>
      <c r="AY205" s="23" t="s">
        <v>163</v>
      </c>
      <c r="BE205" s="231">
        <f>IF(N205="základní",J205,0)</f>
        <v>0</v>
      </c>
      <c r="BF205" s="231">
        <f>IF(N205="snížená",J205,0)</f>
        <v>0</v>
      </c>
      <c r="BG205" s="231">
        <f>IF(N205="zákl. přenesená",J205,0)</f>
        <v>0</v>
      </c>
      <c r="BH205" s="231">
        <f>IF(N205="sníž. přenesená",J205,0)</f>
        <v>0</v>
      </c>
      <c r="BI205" s="231">
        <f>IF(N205="nulová",J205,0)</f>
        <v>0</v>
      </c>
      <c r="BJ205" s="23" t="s">
        <v>170</v>
      </c>
      <c r="BK205" s="231">
        <f>ROUND(I205*H205,2)</f>
        <v>0</v>
      </c>
      <c r="BL205" s="23" t="s">
        <v>262</v>
      </c>
      <c r="BM205" s="23" t="s">
        <v>1662</v>
      </c>
    </row>
    <row r="206" spans="2:47" s="1" customFormat="1" ht="13.5">
      <c r="B206" s="45"/>
      <c r="C206" s="73"/>
      <c r="D206" s="232" t="s">
        <v>172</v>
      </c>
      <c r="E206" s="73"/>
      <c r="F206" s="233" t="s">
        <v>1663</v>
      </c>
      <c r="G206" s="73"/>
      <c r="H206" s="73"/>
      <c r="I206" s="190"/>
      <c r="J206" s="73"/>
      <c r="K206" s="73"/>
      <c r="L206" s="71"/>
      <c r="M206" s="234"/>
      <c r="N206" s="46"/>
      <c r="O206" s="46"/>
      <c r="P206" s="46"/>
      <c r="Q206" s="46"/>
      <c r="R206" s="46"/>
      <c r="S206" s="46"/>
      <c r="T206" s="94"/>
      <c r="AT206" s="23" t="s">
        <v>172</v>
      </c>
      <c r="AU206" s="23" t="s">
        <v>85</v>
      </c>
    </row>
    <row r="207" spans="2:65" s="1" customFormat="1" ht="16.5" customHeight="1">
      <c r="B207" s="45"/>
      <c r="C207" s="257" t="s">
        <v>627</v>
      </c>
      <c r="D207" s="257" t="s">
        <v>221</v>
      </c>
      <c r="E207" s="258" t="s">
        <v>1664</v>
      </c>
      <c r="F207" s="259" t="s">
        <v>1665</v>
      </c>
      <c r="G207" s="260" t="s">
        <v>183</v>
      </c>
      <c r="H207" s="261">
        <v>14</v>
      </c>
      <c r="I207" s="262"/>
      <c r="J207" s="263">
        <f>ROUND(I207*H207,2)</f>
        <v>0</v>
      </c>
      <c r="K207" s="259" t="s">
        <v>21</v>
      </c>
      <c r="L207" s="264"/>
      <c r="M207" s="265" t="s">
        <v>21</v>
      </c>
      <c r="N207" s="266" t="s">
        <v>48</v>
      </c>
      <c r="O207" s="46"/>
      <c r="P207" s="229">
        <f>O207*H207</f>
        <v>0</v>
      </c>
      <c r="Q207" s="229">
        <v>0.0076</v>
      </c>
      <c r="R207" s="229">
        <f>Q207*H207</f>
        <v>0.1064</v>
      </c>
      <c r="S207" s="229">
        <v>0</v>
      </c>
      <c r="T207" s="230">
        <f>S207*H207</f>
        <v>0</v>
      </c>
      <c r="AR207" s="23" t="s">
        <v>359</v>
      </c>
      <c r="AT207" s="23" t="s">
        <v>221</v>
      </c>
      <c r="AU207" s="23" t="s">
        <v>85</v>
      </c>
      <c r="AY207" s="23" t="s">
        <v>163</v>
      </c>
      <c r="BE207" s="231">
        <f>IF(N207="základní",J207,0)</f>
        <v>0</v>
      </c>
      <c r="BF207" s="231">
        <f>IF(N207="snížená",J207,0)</f>
        <v>0</v>
      </c>
      <c r="BG207" s="231">
        <f>IF(N207="zákl. přenesená",J207,0)</f>
        <v>0</v>
      </c>
      <c r="BH207" s="231">
        <f>IF(N207="sníž. přenesená",J207,0)</f>
        <v>0</v>
      </c>
      <c r="BI207" s="231">
        <f>IF(N207="nulová",J207,0)</f>
        <v>0</v>
      </c>
      <c r="BJ207" s="23" t="s">
        <v>170</v>
      </c>
      <c r="BK207" s="231">
        <f>ROUND(I207*H207,2)</f>
        <v>0</v>
      </c>
      <c r="BL207" s="23" t="s">
        <v>262</v>
      </c>
      <c r="BM207" s="23" t="s">
        <v>1666</v>
      </c>
    </row>
    <row r="208" spans="2:65" s="1" customFormat="1" ht="16.5" customHeight="1">
      <c r="B208" s="45"/>
      <c r="C208" s="220" t="s">
        <v>616</v>
      </c>
      <c r="D208" s="220" t="s">
        <v>165</v>
      </c>
      <c r="E208" s="221" t="s">
        <v>1667</v>
      </c>
      <c r="F208" s="222" t="s">
        <v>1668</v>
      </c>
      <c r="G208" s="223" t="s">
        <v>183</v>
      </c>
      <c r="H208" s="224">
        <v>14</v>
      </c>
      <c r="I208" s="225"/>
      <c r="J208" s="226">
        <f>ROUND(I208*H208,2)</f>
        <v>0</v>
      </c>
      <c r="K208" s="222" t="s">
        <v>169</v>
      </c>
      <c r="L208" s="71"/>
      <c r="M208" s="227" t="s">
        <v>21</v>
      </c>
      <c r="N208" s="228" t="s">
        <v>48</v>
      </c>
      <c r="O208" s="46"/>
      <c r="P208" s="229">
        <f>O208*H208</f>
        <v>0</v>
      </c>
      <c r="Q208" s="229">
        <v>0</v>
      </c>
      <c r="R208" s="229">
        <f>Q208*H208</f>
        <v>0</v>
      </c>
      <c r="S208" s="229">
        <v>0.01965</v>
      </c>
      <c r="T208" s="230">
        <f>S208*H208</f>
        <v>0.2751</v>
      </c>
      <c r="AR208" s="23" t="s">
        <v>262</v>
      </c>
      <c r="AT208" s="23" t="s">
        <v>165</v>
      </c>
      <c r="AU208" s="23" t="s">
        <v>85</v>
      </c>
      <c r="AY208" s="23" t="s">
        <v>163</v>
      </c>
      <c r="BE208" s="231">
        <f>IF(N208="základní",J208,0)</f>
        <v>0</v>
      </c>
      <c r="BF208" s="231">
        <f>IF(N208="snížená",J208,0)</f>
        <v>0</v>
      </c>
      <c r="BG208" s="231">
        <f>IF(N208="zákl. přenesená",J208,0)</f>
        <v>0</v>
      </c>
      <c r="BH208" s="231">
        <f>IF(N208="sníž. přenesená",J208,0)</f>
        <v>0</v>
      </c>
      <c r="BI208" s="231">
        <f>IF(N208="nulová",J208,0)</f>
        <v>0</v>
      </c>
      <c r="BJ208" s="23" t="s">
        <v>170</v>
      </c>
      <c r="BK208" s="231">
        <f>ROUND(I208*H208,2)</f>
        <v>0</v>
      </c>
      <c r="BL208" s="23" t="s">
        <v>262</v>
      </c>
      <c r="BM208" s="23" t="s">
        <v>1669</v>
      </c>
    </row>
    <row r="209" spans="2:51" s="11" customFormat="1" ht="13.5">
      <c r="B209" s="235"/>
      <c r="C209" s="236"/>
      <c r="D209" s="232" t="s">
        <v>174</v>
      </c>
      <c r="E209" s="237" t="s">
        <v>21</v>
      </c>
      <c r="F209" s="238" t="s">
        <v>1670</v>
      </c>
      <c r="G209" s="236"/>
      <c r="H209" s="239">
        <v>14</v>
      </c>
      <c r="I209" s="240"/>
      <c r="J209" s="236"/>
      <c r="K209" s="236"/>
      <c r="L209" s="241"/>
      <c r="M209" s="242"/>
      <c r="N209" s="243"/>
      <c r="O209" s="243"/>
      <c r="P209" s="243"/>
      <c r="Q209" s="243"/>
      <c r="R209" s="243"/>
      <c r="S209" s="243"/>
      <c r="T209" s="244"/>
      <c r="AT209" s="245" t="s">
        <v>174</v>
      </c>
      <c r="AU209" s="245" t="s">
        <v>85</v>
      </c>
      <c r="AV209" s="11" t="s">
        <v>85</v>
      </c>
      <c r="AW209" s="11" t="s">
        <v>38</v>
      </c>
      <c r="AX209" s="11" t="s">
        <v>75</v>
      </c>
      <c r="AY209" s="245" t="s">
        <v>163</v>
      </c>
    </row>
    <row r="210" spans="2:51" s="12" customFormat="1" ht="13.5">
      <c r="B210" s="246"/>
      <c r="C210" s="247"/>
      <c r="D210" s="232" t="s">
        <v>174</v>
      </c>
      <c r="E210" s="248" t="s">
        <v>21</v>
      </c>
      <c r="F210" s="249" t="s">
        <v>194</v>
      </c>
      <c r="G210" s="247"/>
      <c r="H210" s="250">
        <v>14</v>
      </c>
      <c r="I210" s="251"/>
      <c r="J210" s="247"/>
      <c r="K210" s="247"/>
      <c r="L210" s="252"/>
      <c r="M210" s="253"/>
      <c r="N210" s="254"/>
      <c r="O210" s="254"/>
      <c r="P210" s="254"/>
      <c r="Q210" s="254"/>
      <c r="R210" s="254"/>
      <c r="S210" s="254"/>
      <c r="T210" s="255"/>
      <c r="AT210" s="256" t="s">
        <v>174</v>
      </c>
      <c r="AU210" s="256" t="s">
        <v>85</v>
      </c>
      <c r="AV210" s="12" t="s">
        <v>170</v>
      </c>
      <c r="AW210" s="12" t="s">
        <v>38</v>
      </c>
      <c r="AX210" s="12" t="s">
        <v>83</v>
      </c>
      <c r="AY210" s="256" t="s">
        <v>163</v>
      </c>
    </row>
    <row r="211" spans="2:65" s="1" customFormat="1" ht="16.5" customHeight="1">
      <c r="B211" s="45"/>
      <c r="C211" s="220" t="s">
        <v>354</v>
      </c>
      <c r="D211" s="220" t="s">
        <v>165</v>
      </c>
      <c r="E211" s="221" t="s">
        <v>944</v>
      </c>
      <c r="F211" s="222" t="s">
        <v>945</v>
      </c>
      <c r="G211" s="223" t="s">
        <v>168</v>
      </c>
      <c r="H211" s="224">
        <v>111.918</v>
      </c>
      <c r="I211" s="225"/>
      <c r="J211" s="226">
        <f>ROUND(I211*H211,2)</f>
        <v>0</v>
      </c>
      <c r="K211" s="222" t="s">
        <v>946</v>
      </c>
      <c r="L211" s="71"/>
      <c r="M211" s="227" t="s">
        <v>21</v>
      </c>
      <c r="N211" s="228" t="s">
        <v>48</v>
      </c>
      <c r="O211" s="46"/>
      <c r="P211" s="229">
        <f>O211*H211</f>
        <v>0</v>
      </c>
      <c r="Q211" s="229">
        <v>0</v>
      </c>
      <c r="R211" s="229">
        <f>Q211*H211</f>
        <v>0</v>
      </c>
      <c r="S211" s="229">
        <v>0.01098</v>
      </c>
      <c r="T211" s="230">
        <f>S211*H211</f>
        <v>1.22885964</v>
      </c>
      <c r="AR211" s="23" t="s">
        <v>262</v>
      </c>
      <c r="AT211" s="23" t="s">
        <v>165</v>
      </c>
      <c r="AU211" s="23" t="s">
        <v>85</v>
      </c>
      <c r="AY211" s="23" t="s">
        <v>163</v>
      </c>
      <c r="BE211" s="231">
        <f>IF(N211="základní",J211,0)</f>
        <v>0</v>
      </c>
      <c r="BF211" s="231">
        <f>IF(N211="snížená",J211,0)</f>
        <v>0</v>
      </c>
      <c r="BG211" s="231">
        <f>IF(N211="zákl. přenesená",J211,0)</f>
        <v>0</v>
      </c>
      <c r="BH211" s="231">
        <f>IF(N211="sníž. přenesená",J211,0)</f>
        <v>0</v>
      </c>
      <c r="BI211" s="231">
        <f>IF(N211="nulová",J211,0)</f>
        <v>0</v>
      </c>
      <c r="BJ211" s="23" t="s">
        <v>170</v>
      </c>
      <c r="BK211" s="231">
        <f>ROUND(I211*H211,2)</f>
        <v>0</v>
      </c>
      <c r="BL211" s="23" t="s">
        <v>262</v>
      </c>
      <c r="BM211" s="23" t="s">
        <v>1671</v>
      </c>
    </row>
    <row r="212" spans="2:51" s="11" customFormat="1" ht="13.5">
      <c r="B212" s="235"/>
      <c r="C212" s="236"/>
      <c r="D212" s="232" t="s">
        <v>174</v>
      </c>
      <c r="E212" s="237" t="s">
        <v>21</v>
      </c>
      <c r="F212" s="238" t="s">
        <v>1672</v>
      </c>
      <c r="G212" s="236"/>
      <c r="H212" s="239">
        <v>18.556</v>
      </c>
      <c r="I212" s="240"/>
      <c r="J212" s="236"/>
      <c r="K212" s="236"/>
      <c r="L212" s="241"/>
      <c r="M212" s="242"/>
      <c r="N212" s="243"/>
      <c r="O212" s="243"/>
      <c r="P212" s="243"/>
      <c r="Q212" s="243"/>
      <c r="R212" s="243"/>
      <c r="S212" s="243"/>
      <c r="T212" s="244"/>
      <c r="AT212" s="245" t="s">
        <v>174</v>
      </c>
      <c r="AU212" s="245" t="s">
        <v>85</v>
      </c>
      <c r="AV212" s="11" t="s">
        <v>85</v>
      </c>
      <c r="AW212" s="11" t="s">
        <v>38</v>
      </c>
      <c r="AX212" s="11" t="s">
        <v>75</v>
      </c>
      <c r="AY212" s="245" t="s">
        <v>163</v>
      </c>
    </row>
    <row r="213" spans="2:51" s="11" customFormat="1" ht="13.5">
      <c r="B213" s="235"/>
      <c r="C213" s="236"/>
      <c r="D213" s="232" t="s">
        <v>174</v>
      </c>
      <c r="E213" s="237" t="s">
        <v>21</v>
      </c>
      <c r="F213" s="238" t="s">
        <v>1673</v>
      </c>
      <c r="G213" s="236"/>
      <c r="H213" s="239">
        <v>47.45</v>
      </c>
      <c r="I213" s="240"/>
      <c r="J213" s="236"/>
      <c r="K213" s="236"/>
      <c r="L213" s="241"/>
      <c r="M213" s="242"/>
      <c r="N213" s="243"/>
      <c r="O213" s="243"/>
      <c r="P213" s="243"/>
      <c r="Q213" s="243"/>
      <c r="R213" s="243"/>
      <c r="S213" s="243"/>
      <c r="T213" s="244"/>
      <c r="AT213" s="245" t="s">
        <v>174</v>
      </c>
      <c r="AU213" s="245" t="s">
        <v>85</v>
      </c>
      <c r="AV213" s="11" t="s">
        <v>85</v>
      </c>
      <c r="AW213" s="11" t="s">
        <v>38</v>
      </c>
      <c r="AX213" s="11" t="s">
        <v>75</v>
      </c>
      <c r="AY213" s="245" t="s">
        <v>163</v>
      </c>
    </row>
    <row r="214" spans="2:51" s="11" customFormat="1" ht="13.5">
      <c r="B214" s="235"/>
      <c r="C214" s="236"/>
      <c r="D214" s="232" t="s">
        <v>174</v>
      </c>
      <c r="E214" s="237" t="s">
        <v>21</v>
      </c>
      <c r="F214" s="238" t="s">
        <v>1674</v>
      </c>
      <c r="G214" s="236"/>
      <c r="H214" s="239">
        <v>19.231</v>
      </c>
      <c r="I214" s="240"/>
      <c r="J214" s="236"/>
      <c r="K214" s="236"/>
      <c r="L214" s="241"/>
      <c r="M214" s="242"/>
      <c r="N214" s="243"/>
      <c r="O214" s="243"/>
      <c r="P214" s="243"/>
      <c r="Q214" s="243"/>
      <c r="R214" s="243"/>
      <c r="S214" s="243"/>
      <c r="T214" s="244"/>
      <c r="AT214" s="245" t="s">
        <v>174</v>
      </c>
      <c r="AU214" s="245" t="s">
        <v>85</v>
      </c>
      <c r="AV214" s="11" t="s">
        <v>85</v>
      </c>
      <c r="AW214" s="11" t="s">
        <v>38</v>
      </c>
      <c r="AX214" s="11" t="s">
        <v>75</v>
      </c>
      <c r="AY214" s="245" t="s">
        <v>163</v>
      </c>
    </row>
    <row r="215" spans="2:51" s="11" customFormat="1" ht="13.5">
      <c r="B215" s="235"/>
      <c r="C215" s="236"/>
      <c r="D215" s="232" t="s">
        <v>174</v>
      </c>
      <c r="E215" s="237" t="s">
        <v>21</v>
      </c>
      <c r="F215" s="238" t="s">
        <v>1675</v>
      </c>
      <c r="G215" s="236"/>
      <c r="H215" s="239">
        <v>26.681</v>
      </c>
      <c r="I215" s="240"/>
      <c r="J215" s="236"/>
      <c r="K215" s="236"/>
      <c r="L215" s="241"/>
      <c r="M215" s="242"/>
      <c r="N215" s="243"/>
      <c r="O215" s="243"/>
      <c r="P215" s="243"/>
      <c r="Q215" s="243"/>
      <c r="R215" s="243"/>
      <c r="S215" s="243"/>
      <c r="T215" s="244"/>
      <c r="AT215" s="245" t="s">
        <v>174</v>
      </c>
      <c r="AU215" s="245" t="s">
        <v>85</v>
      </c>
      <c r="AV215" s="11" t="s">
        <v>85</v>
      </c>
      <c r="AW215" s="11" t="s">
        <v>38</v>
      </c>
      <c r="AX215" s="11" t="s">
        <v>75</v>
      </c>
      <c r="AY215" s="245" t="s">
        <v>163</v>
      </c>
    </row>
    <row r="216" spans="2:51" s="12" customFormat="1" ht="13.5">
      <c r="B216" s="246"/>
      <c r="C216" s="247"/>
      <c r="D216" s="232" t="s">
        <v>174</v>
      </c>
      <c r="E216" s="248" t="s">
        <v>21</v>
      </c>
      <c r="F216" s="249" t="s">
        <v>194</v>
      </c>
      <c r="G216" s="247"/>
      <c r="H216" s="250">
        <v>111.918</v>
      </c>
      <c r="I216" s="251"/>
      <c r="J216" s="247"/>
      <c r="K216" s="247"/>
      <c r="L216" s="252"/>
      <c r="M216" s="253"/>
      <c r="N216" s="254"/>
      <c r="O216" s="254"/>
      <c r="P216" s="254"/>
      <c r="Q216" s="254"/>
      <c r="R216" s="254"/>
      <c r="S216" s="254"/>
      <c r="T216" s="255"/>
      <c r="AT216" s="256" t="s">
        <v>174</v>
      </c>
      <c r="AU216" s="256" t="s">
        <v>85</v>
      </c>
      <c r="AV216" s="12" t="s">
        <v>170</v>
      </c>
      <c r="AW216" s="12" t="s">
        <v>38</v>
      </c>
      <c r="AX216" s="12" t="s">
        <v>83</v>
      </c>
      <c r="AY216" s="256" t="s">
        <v>163</v>
      </c>
    </row>
    <row r="217" spans="2:65" s="1" customFormat="1" ht="16.5" customHeight="1">
      <c r="B217" s="45"/>
      <c r="C217" s="220" t="s">
        <v>359</v>
      </c>
      <c r="D217" s="220" t="s">
        <v>165</v>
      </c>
      <c r="E217" s="221" t="s">
        <v>1676</v>
      </c>
      <c r="F217" s="222" t="s">
        <v>1677</v>
      </c>
      <c r="G217" s="223" t="s">
        <v>168</v>
      </c>
      <c r="H217" s="224">
        <v>111.918</v>
      </c>
      <c r="I217" s="225"/>
      <c r="J217" s="226">
        <f>ROUND(I217*H217,2)</f>
        <v>0</v>
      </c>
      <c r="K217" s="222" t="s">
        <v>169</v>
      </c>
      <c r="L217" s="71"/>
      <c r="M217" s="227" t="s">
        <v>21</v>
      </c>
      <c r="N217" s="228" t="s">
        <v>48</v>
      </c>
      <c r="O217" s="46"/>
      <c r="P217" s="229">
        <f>O217*H217</f>
        <v>0</v>
      </c>
      <c r="Q217" s="229">
        <v>0</v>
      </c>
      <c r="R217" s="229">
        <f>Q217*H217</f>
        <v>0</v>
      </c>
      <c r="S217" s="229">
        <v>0.008</v>
      </c>
      <c r="T217" s="230">
        <f>S217*H217</f>
        <v>0.895344</v>
      </c>
      <c r="AR217" s="23" t="s">
        <v>262</v>
      </c>
      <c r="AT217" s="23" t="s">
        <v>165</v>
      </c>
      <c r="AU217" s="23" t="s">
        <v>85</v>
      </c>
      <c r="AY217" s="23" t="s">
        <v>163</v>
      </c>
      <c r="BE217" s="231">
        <f>IF(N217="základní",J217,0)</f>
        <v>0</v>
      </c>
      <c r="BF217" s="231">
        <f>IF(N217="snížená",J217,0)</f>
        <v>0</v>
      </c>
      <c r="BG217" s="231">
        <f>IF(N217="zákl. přenesená",J217,0)</f>
        <v>0</v>
      </c>
      <c r="BH217" s="231">
        <f>IF(N217="sníž. přenesená",J217,0)</f>
        <v>0</v>
      </c>
      <c r="BI217" s="231">
        <f>IF(N217="nulová",J217,0)</f>
        <v>0</v>
      </c>
      <c r="BJ217" s="23" t="s">
        <v>170</v>
      </c>
      <c r="BK217" s="231">
        <f>ROUND(I217*H217,2)</f>
        <v>0</v>
      </c>
      <c r="BL217" s="23" t="s">
        <v>262</v>
      </c>
      <c r="BM217" s="23" t="s">
        <v>1678</v>
      </c>
    </row>
    <row r="218" spans="2:47" s="1" customFormat="1" ht="13.5">
      <c r="B218" s="45"/>
      <c r="C218" s="73"/>
      <c r="D218" s="232" t="s">
        <v>172</v>
      </c>
      <c r="E218" s="73"/>
      <c r="F218" s="233" t="s">
        <v>1679</v>
      </c>
      <c r="G218" s="73"/>
      <c r="H218" s="73"/>
      <c r="I218" s="190"/>
      <c r="J218" s="73"/>
      <c r="K218" s="73"/>
      <c r="L218" s="71"/>
      <c r="M218" s="234"/>
      <c r="N218" s="46"/>
      <c r="O218" s="46"/>
      <c r="P218" s="46"/>
      <c r="Q218" s="46"/>
      <c r="R218" s="46"/>
      <c r="S218" s="46"/>
      <c r="T218" s="94"/>
      <c r="AT218" s="23" t="s">
        <v>172</v>
      </c>
      <c r="AU218" s="23" t="s">
        <v>85</v>
      </c>
    </row>
    <row r="219" spans="2:65" s="1" customFormat="1" ht="25.5" customHeight="1">
      <c r="B219" s="45"/>
      <c r="C219" s="220" t="s">
        <v>366</v>
      </c>
      <c r="D219" s="220" t="s">
        <v>165</v>
      </c>
      <c r="E219" s="221" t="s">
        <v>1432</v>
      </c>
      <c r="F219" s="222" t="s">
        <v>1433</v>
      </c>
      <c r="G219" s="223" t="s">
        <v>756</v>
      </c>
      <c r="H219" s="224">
        <v>3</v>
      </c>
      <c r="I219" s="225"/>
      <c r="J219" s="226">
        <f>ROUND(I219*H219,2)</f>
        <v>0</v>
      </c>
      <c r="K219" s="222" t="s">
        <v>169</v>
      </c>
      <c r="L219" s="71"/>
      <c r="M219" s="227" t="s">
        <v>21</v>
      </c>
      <c r="N219" s="228" t="s">
        <v>48</v>
      </c>
      <c r="O219" s="46"/>
      <c r="P219" s="229">
        <f>O219*H219</f>
        <v>0</v>
      </c>
      <c r="Q219" s="229">
        <v>0</v>
      </c>
      <c r="R219" s="229">
        <f>Q219*H219</f>
        <v>0</v>
      </c>
      <c r="S219" s="229">
        <v>0</v>
      </c>
      <c r="T219" s="230">
        <f>S219*H219</f>
        <v>0</v>
      </c>
      <c r="AR219" s="23" t="s">
        <v>262</v>
      </c>
      <c r="AT219" s="23" t="s">
        <v>165</v>
      </c>
      <c r="AU219" s="23" t="s">
        <v>85</v>
      </c>
      <c r="AY219" s="23" t="s">
        <v>163</v>
      </c>
      <c r="BE219" s="231">
        <f>IF(N219="základní",J219,0)</f>
        <v>0</v>
      </c>
      <c r="BF219" s="231">
        <f>IF(N219="snížená",J219,0)</f>
        <v>0</v>
      </c>
      <c r="BG219" s="231">
        <f>IF(N219="zákl. přenesená",J219,0)</f>
        <v>0</v>
      </c>
      <c r="BH219" s="231">
        <f>IF(N219="sníž. přenesená",J219,0)</f>
        <v>0</v>
      </c>
      <c r="BI219" s="231">
        <f>IF(N219="nulová",J219,0)</f>
        <v>0</v>
      </c>
      <c r="BJ219" s="23" t="s">
        <v>170</v>
      </c>
      <c r="BK219" s="231">
        <f>ROUND(I219*H219,2)</f>
        <v>0</v>
      </c>
      <c r="BL219" s="23" t="s">
        <v>262</v>
      </c>
      <c r="BM219" s="23" t="s">
        <v>1680</v>
      </c>
    </row>
    <row r="220" spans="2:47" s="1" customFormat="1" ht="13.5">
      <c r="B220" s="45"/>
      <c r="C220" s="73"/>
      <c r="D220" s="232" t="s">
        <v>172</v>
      </c>
      <c r="E220" s="73"/>
      <c r="F220" s="233" t="s">
        <v>1005</v>
      </c>
      <c r="G220" s="73"/>
      <c r="H220" s="73"/>
      <c r="I220" s="190"/>
      <c r="J220" s="73"/>
      <c r="K220" s="73"/>
      <c r="L220" s="71"/>
      <c r="M220" s="234"/>
      <c r="N220" s="46"/>
      <c r="O220" s="46"/>
      <c r="P220" s="46"/>
      <c r="Q220" s="46"/>
      <c r="R220" s="46"/>
      <c r="S220" s="46"/>
      <c r="T220" s="94"/>
      <c r="AT220" s="23" t="s">
        <v>172</v>
      </c>
      <c r="AU220" s="23" t="s">
        <v>85</v>
      </c>
    </row>
    <row r="221" spans="2:65" s="1" customFormat="1" ht="25.5" customHeight="1">
      <c r="B221" s="45"/>
      <c r="C221" s="257" t="s">
        <v>371</v>
      </c>
      <c r="D221" s="257" t="s">
        <v>221</v>
      </c>
      <c r="E221" s="258" t="s">
        <v>1435</v>
      </c>
      <c r="F221" s="259" t="s">
        <v>1436</v>
      </c>
      <c r="G221" s="260" t="s">
        <v>756</v>
      </c>
      <c r="H221" s="261">
        <v>1</v>
      </c>
      <c r="I221" s="262"/>
      <c r="J221" s="263">
        <f>ROUND(I221*H221,2)</f>
        <v>0</v>
      </c>
      <c r="K221" s="259" t="s">
        <v>21</v>
      </c>
      <c r="L221" s="264"/>
      <c r="M221" s="265" t="s">
        <v>21</v>
      </c>
      <c r="N221" s="266" t="s">
        <v>48</v>
      </c>
      <c r="O221" s="46"/>
      <c r="P221" s="229">
        <f>O221*H221</f>
        <v>0</v>
      </c>
      <c r="Q221" s="229">
        <v>0.0165</v>
      </c>
      <c r="R221" s="229">
        <f>Q221*H221</f>
        <v>0.0165</v>
      </c>
      <c r="S221" s="229">
        <v>0</v>
      </c>
      <c r="T221" s="230">
        <f>S221*H221</f>
        <v>0</v>
      </c>
      <c r="AR221" s="23" t="s">
        <v>359</v>
      </c>
      <c r="AT221" s="23" t="s">
        <v>221</v>
      </c>
      <c r="AU221" s="23" t="s">
        <v>85</v>
      </c>
      <c r="AY221" s="23" t="s">
        <v>163</v>
      </c>
      <c r="BE221" s="231">
        <f>IF(N221="základní",J221,0)</f>
        <v>0</v>
      </c>
      <c r="BF221" s="231">
        <f>IF(N221="snížená",J221,0)</f>
        <v>0</v>
      </c>
      <c r="BG221" s="231">
        <f>IF(N221="zákl. přenesená",J221,0)</f>
        <v>0</v>
      </c>
      <c r="BH221" s="231">
        <f>IF(N221="sníž. přenesená",J221,0)</f>
        <v>0</v>
      </c>
      <c r="BI221" s="231">
        <f>IF(N221="nulová",J221,0)</f>
        <v>0</v>
      </c>
      <c r="BJ221" s="23" t="s">
        <v>170</v>
      </c>
      <c r="BK221" s="231">
        <f>ROUND(I221*H221,2)</f>
        <v>0</v>
      </c>
      <c r="BL221" s="23" t="s">
        <v>262</v>
      </c>
      <c r="BM221" s="23" t="s">
        <v>1681</v>
      </c>
    </row>
    <row r="222" spans="2:65" s="1" customFormat="1" ht="25.5" customHeight="1">
      <c r="B222" s="45"/>
      <c r="C222" s="257" t="s">
        <v>377</v>
      </c>
      <c r="D222" s="257" t="s">
        <v>221</v>
      </c>
      <c r="E222" s="258" t="s">
        <v>1682</v>
      </c>
      <c r="F222" s="259" t="s">
        <v>1683</v>
      </c>
      <c r="G222" s="260" t="s">
        <v>756</v>
      </c>
      <c r="H222" s="261">
        <v>2</v>
      </c>
      <c r="I222" s="262"/>
      <c r="J222" s="263">
        <f>ROUND(I222*H222,2)</f>
        <v>0</v>
      </c>
      <c r="K222" s="259" t="s">
        <v>21</v>
      </c>
      <c r="L222" s="264"/>
      <c r="M222" s="265" t="s">
        <v>21</v>
      </c>
      <c r="N222" s="266" t="s">
        <v>48</v>
      </c>
      <c r="O222" s="46"/>
      <c r="P222" s="229">
        <f>O222*H222</f>
        <v>0</v>
      </c>
      <c r="Q222" s="229">
        <v>0.0155</v>
      </c>
      <c r="R222" s="229">
        <f>Q222*H222</f>
        <v>0.031</v>
      </c>
      <c r="S222" s="229">
        <v>0</v>
      </c>
      <c r="T222" s="230">
        <f>S222*H222</f>
        <v>0</v>
      </c>
      <c r="AR222" s="23" t="s">
        <v>359</v>
      </c>
      <c r="AT222" s="23" t="s">
        <v>221</v>
      </c>
      <c r="AU222" s="23" t="s">
        <v>85</v>
      </c>
      <c r="AY222" s="23" t="s">
        <v>163</v>
      </c>
      <c r="BE222" s="231">
        <f>IF(N222="základní",J222,0)</f>
        <v>0</v>
      </c>
      <c r="BF222" s="231">
        <f>IF(N222="snížená",J222,0)</f>
        <v>0</v>
      </c>
      <c r="BG222" s="231">
        <f>IF(N222="zákl. přenesená",J222,0)</f>
        <v>0</v>
      </c>
      <c r="BH222" s="231">
        <f>IF(N222="sníž. přenesená",J222,0)</f>
        <v>0</v>
      </c>
      <c r="BI222" s="231">
        <f>IF(N222="nulová",J222,0)</f>
        <v>0</v>
      </c>
      <c r="BJ222" s="23" t="s">
        <v>170</v>
      </c>
      <c r="BK222" s="231">
        <f>ROUND(I222*H222,2)</f>
        <v>0</v>
      </c>
      <c r="BL222" s="23" t="s">
        <v>262</v>
      </c>
      <c r="BM222" s="23" t="s">
        <v>1684</v>
      </c>
    </row>
    <row r="223" spans="2:65" s="1" customFormat="1" ht="25.5" customHeight="1">
      <c r="B223" s="45"/>
      <c r="C223" s="220" t="s">
        <v>387</v>
      </c>
      <c r="D223" s="220" t="s">
        <v>165</v>
      </c>
      <c r="E223" s="221" t="s">
        <v>1438</v>
      </c>
      <c r="F223" s="222" t="s">
        <v>1439</v>
      </c>
      <c r="G223" s="223" t="s">
        <v>756</v>
      </c>
      <c r="H223" s="224">
        <v>2</v>
      </c>
      <c r="I223" s="225"/>
      <c r="J223" s="226">
        <f>ROUND(I223*H223,2)</f>
        <v>0</v>
      </c>
      <c r="K223" s="222" t="s">
        <v>169</v>
      </c>
      <c r="L223" s="71"/>
      <c r="M223" s="227" t="s">
        <v>21</v>
      </c>
      <c r="N223" s="228" t="s">
        <v>48</v>
      </c>
      <c r="O223" s="46"/>
      <c r="P223" s="229">
        <f>O223*H223</f>
        <v>0</v>
      </c>
      <c r="Q223" s="229">
        <v>0</v>
      </c>
      <c r="R223" s="229">
        <f>Q223*H223</f>
        <v>0</v>
      </c>
      <c r="S223" s="229">
        <v>0</v>
      </c>
      <c r="T223" s="230">
        <f>S223*H223</f>
        <v>0</v>
      </c>
      <c r="AR223" s="23" t="s">
        <v>262</v>
      </c>
      <c r="AT223" s="23" t="s">
        <v>165</v>
      </c>
      <c r="AU223" s="23" t="s">
        <v>85</v>
      </c>
      <c r="AY223" s="23" t="s">
        <v>163</v>
      </c>
      <c r="BE223" s="231">
        <f>IF(N223="základní",J223,0)</f>
        <v>0</v>
      </c>
      <c r="BF223" s="231">
        <f>IF(N223="snížená",J223,0)</f>
        <v>0</v>
      </c>
      <c r="BG223" s="231">
        <f>IF(N223="zákl. přenesená",J223,0)</f>
        <v>0</v>
      </c>
      <c r="BH223" s="231">
        <f>IF(N223="sníž. přenesená",J223,0)</f>
        <v>0</v>
      </c>
      <c r="BI223" s="231">
        <f>IF(N223="nulová",J223,0)</f>
        <v>0</v>
      </c>
      <c r="BJ223" s="23" t="s">
        <v>170</v>
      </c>
      <c r="BK223" s="231">
        <f>ROUND(I223*H223,2)</f>
        <v>0</v>
      </c>
      <c r="BL223" s="23" t="s">
        <v>262</v>
      </c>
      <c r="BM223" s="23" t="s">
        <v>1685</v>
      </c>
    </row>
    <row r="224" spans="2:47" s="1" customFormat="1" ht="13.5">
      <c r="B224" s="45"/>
      <c r="C224" s="73"/>
      <c r="D224" s="232" t="s">
        <v>172</v>
      </c>
      <c r="E224" s="73"/>
      <c r="F224" s="233" t="s">
        <v>1005</v>
      </c>
      <c r="G224" s="73"/>
      <c r="H224" s="73"/>
      <c r="I224" s="190"/>
      <c r="J224" s="73"/>
      <c r="K224" s="73"/>
      <c r="L224" s="71"/>
      <c r="M224" s="234"/>
      <c r="N224" s="46"/>
      <c r="O224" s="46"/>
      <c r="P224" s="46"/>
      <c r="Q224" s="46"/>
      <c r="R224" s="46"/>
      <c r="S224" s="46"/>
      <c r="T224" s="94"/>
      <c r="AT224" s="23" t="s">
        <v>172</v>
      </c>
      <c r="AU224" s="23" t="s">
        <v>85</v>
      </c>
    </row>
    <row r="225" spans="2:65" s="1" customFormat="1" ht="25.5" customHeight="1">
      <c r="B225" s="45"/>
      <c r="C225" s="257" t="s">
        <v>393</v>
      </c>
      <c r="D225" s="257" t="s">
        <v>221</v>
      </c>
      <c r="E225" s="258" t="s">
        <v>1686</v>
      </c>
      <c r="F225" s="259" t="s">
        <v>1687</v>
      </c>
      <c r="G225" s="260" t="s">
        <v>756</v>
      </c>
      <c r="H225" s="261">
        <v>1</v>
      </c>
      <c r="I225" s="262"/>
      <c r="J225" s="263">
        <f>ROUND(I225*H225,2)</f>
        <v>0</v>
      </c>
      <c r="K225" s="259" t="s">
        <v>21</v>
      </c>
      <c r="L225" s="264"/>
      <c r="M225" s="265" t="s">
        <v>21</v>
      </c>
      <c r="N225" s="266" t="s">
        <v>48</v>
      </c>
      <c r="O225" s="46"/>
      <c r="P225" s="229">
        <f>O225*H225</f>
        <v>0</v>
      </c>
      <c r="Q225" s="229">
        <v>0.0175</v>
      </c>
      <c r="R225" s="229">
        <f>Q225*H225</f>
        <v>0.0175</v>
      </c>
      <c r="S225" s="229">
        <v>0</v>
      </c>
      <c r="T225" s="230">
        <f>S225*H225</f>
        <v>0</v>
      </c>
      <c r="AR225" s="23" t="s">
        <v>359</v>
      </c>
      <c r="AT225" s="23" t="s">
        <v>221</v>
      </c>
      <c r="AU225" s="23" t="s">
        <v>85</v>
      </c>
      <c r="AY225" s="23" t="s">
        <v>163</v>
      </c>
      <c r="BE225" s="231">
        <f>IF(N225="základní",J225,0)</f>
        <v>0</v>
      </c>
      <c r="BF225" s="231">
        <f>IF(N225="snížená",J225,0)</f>
        <v>0</v>
      </c>
      <c r="BG225" s="231">
        <f>IF(N225="zákl. přenesená",J225,0)</f>
        <v>0</v>
      </c>
      <c r="BH225" s="231">
        <f>IF(N225="sníž. přenesená",J225,0)</f>
        <v>0</v>
      </c>
      <c r="BI225" s="231">
        <f>IF(N225="nulová",J225,0)</f>
        <v>0</v>
      </c>
      <c r="BJ225" s="23" t="s">
        <v>170</v>
      </c>
      <c r="BK225" s="231">
        <f>ROUND(I225*H225,2)</f>
        <v>0</v>
      </c>
      <c r="BL225" s="23" t="s">
        <v>262</v>
      </c>
      <c r="BM225" s="23" t="s">
        <v>1688</v>
      </c>
    </row>
    <row r="226" spans="2:65" s="1" customFormat="1" ht="25.5" customHeight="1">
      <c r="B226" s="45"/>
      <c r="C226" s="257" t="s">
        <v>398</v>
      </c>
      <c r="D226" s="257" t="s">
        <v>221</v>
      </c>
      <c r="E226" s="258" t="s">
        <v>1689</v>
      </c>
      <c r="F226" s="259" t="s">
        <v>1690</v>
      </c>
      <c r="G226" s="260" t="s">
        <v>756</v>
      </c>
      <c r="H226" s="261">
        <v>1</v>
      </c>
      <c r="I226" s="262"/>
      <c r="J226" s="263">
        <f>ROUND(I226*H226,2)</f>
        <v>0</v>
      </c>
      <c r="K226" s="259" t="s">
        <v>21</v>
      </c>
      <c r="L226" s="264"/>
      <c r="M226" s="265" t="s">
        <v>21</v>
      </c>
      <c r="N226" s="266" t="s">
        <v>48</v>
      </c>
      <c r="O226" s="46"/>
      <c r="P226" s="229">
        <f>O226*H226</f>
        <v>0</v>
      </c>
      <c r="Q226" s="229">
        <v>0.0175</v>
      </c>
      <c r="R226" s="229">
        <f>Q226*H226</f>
        <v>0.0175</v>
      </c>
      <c r="S226" s="229">
        <v>0</v>
      </c>
      <c r="T226" s="230">
        <f>S226*H226</f>
        <v>0</v>
      </c>
      <c r="AR226" s="23" t="s">
        <v>359</v>
      </c>
      <c r="AT226" s="23" t="s">
        <v>221</v>
      </c>
      <c r="AU226" s="23" t="s">
        <v>85</v>
      </c>
      <c r="AY226" s="23" t="s">
        <v>163</v>
      </c>
      <c r="BE226" s="231">
        <f>IF(N226="základní",J226,0)</f>
        <v>0</v>
      </c>
      <c r="BF226" s="231">
        <f>IF(N226="snížená",J226,0)</f>
        <v>0</v>
      </c>
      <c r="BG226" s="231">
        <f>IF(N226="zákl. přenesená",J226,0)</f>
        <v>0</v>
      </c>
      <c r="BH226" s="231">
        <f>IF(N226="sníž. přenesená",J226,0)</f>
        <v>0</v>
      </c>
      <c r="BI226" s="231">
        <f>IF(N226="nulová",J226,0)</f>
        <v>0</v>
      </c>
      <c r="BJ226" s="23" t="s">
        <v>170</v>
      </c>
      <c r="BK226" s="231">
        <f>ROUND(I226*H226,2)</f>
        <v>0</v>
      </c>
      <c r="BL226" s="23" t="s">
        <v>262</v>
      </c>
      <c r="BM226" s="23" t="s">
        <v>1691</v>
      </c>
    </row>
    <row r="227" spans="2:65" s="1" customFormat="1" ht="25.5" customHeight="1">
      <c r="B227" s="45"/>
      <c r="C227" s="220" t="s">
        <v>409</v>
      </c>
      <c r="D227" s="220" t="s">
        <v>165</v>
      </c>
      <c r="E227" s="221" t="s">
        <v>1692</v>
      </c>
      <c r="F227" s="222" t="s">
        <v>1693</v>
      </c>
      <c r="G227" s="223" t="s">
        <v>756</v>
      </c>
      <c r="H227" s="224">
        <v>3</v>
      </c>
      <c r="I227" s="225"/>
      <c r="J227" s="226">
        <f>ROUND(I227*H227,2)</f>
        <v>0</v>
      </c>
      <c r="K227" s="222" t="s">
        <v>169</v>
      </c>
      <c r="L227" s="71"/>
      <c r="M227" s="227" t="s">
        <v>21</v>
      </c>
      <c r="N227" s="228" t="s">
        <v>48</v>
      </c>
      <c r="O227" s="46"/>
      <c r="P227" s="229">
        <f>O227*H227</f>
        <v>0</v>
      </c>
      <c r="Q227" s="229">
        <v>0</v>
      </c>
      <c r="R227" s="229">
        <f>Q227*H227</f>
        <v>0</v>
      </c>
      <c r="S227" s="229">
        <v>0</v>
      </c>
      <c r="T227" s="230">
        <f>S227*H227</f>
        <v>0</v>
      </c>
      <c r="AR227" s="23" t="s">
        <v>262</v>
      </c>
      <c r="AT227" s="23" t="s">
        <v>165</v>
      </c>
      <c r="AU227" s="23" t="s">
        <v>85</v>
      </c>
      <c r="AY227" s="23" t="s">
        <v>163</v>
      </c>
      <c r="BE227" s="231">
        <f>IF(N227="základní",J227,0)</f>
        <v>0</v>
      </c>
      <c r="BF227" s="231">
        <f>IF(N227="snížená",J227,0)</f>
        <v>0</v>
      </c>
      <c r="BG227" s="231">
        <f>IF(N227="zákl. přenesená",J227,0)</f>
        <v>0</v>
      </c>
      <c r="BH227" s="231">
        <f>IF(N227="sníž. přenesená",J227,0)</f>
        <v>0</v>
      </c>
      <c r="BI227" s="231">
        <f>IF(N227="nulová",J227,0)</f>
        <v>0</v>
      </c>
      <c r="BJ227" s="23" t="s">
        <v>170</v>
      </c>
      <c r="BK227" s="231">
        <f>ROUND(I227*H227,2)</f>
        <v>0</v>
      </c>
      <c r="BL227" s="23" t="s">
        <v>262</v>
      </c>
      <c r="BM227" s="23" t="s">
        <v>1694</v>
      </c>
    </row>
    <row r="228" spans="2:47" s="1" customFormat="1" ht="13.5">
      <c r="B228" s="45"/>
      <c r="C228" s="73"/>
      <c r="D228" s="232" t="s">
        <v>172</v>
      </c>
      <c r="E228" s="73"/>
      <c r="F228" s="233" t="s">
        <v>1005</v>
      </c>
      <c r="G228" s="73"/>
      <c r="H228" s="73"/>
      <c r="I228" s="190"/>
      <c r="J228" s="73"/>
      <c r="K228" s="73"/>
      <c r="L228" s="71"/>
      <c r="M228" s="234"/>
      <c r="N228" s="46"/>
      <c r="O228" s="46"/>
      <c r="P228" s="46"/>
      <c r="Q228" s="46"/>
      <c r="R228" s="46"/>
      <c r="S228" s="46"/>
      <c r="T228" s="94"/>
      <c r="AT228" s="23" t="s">
        <v>172</v>
      </c>
      <c r="AU228" s="23" t="s">
        <v>85</v>
      </c>
    </row>
    <row r="229" spans="2:65" s="1" customFormat="1" ht="25.5" customHeight="1">
      <c r="B229" s="45"/>
      <c r="C229" s="257" t="s">
        <v>414</v>
      </c>
      <c r="D229" s="257" t="s">
        <v>221</v>
      </c>
      <c r="E229" s="258" t="s">
        <v>1695</v>
      </c>
      <c r="F229" s="259" t="s">
        <v>1696</v>
      </c>
      <c r="G229" s="260" t="s">
        <v>756</v>
      </c>
      <c r="H229" s="261">
        <v>2</v>
      </c>
      <c r="I229" s="262"/>
      <c r="J229" s="263">
        <f>ROUND(I229*H229,2)</f>
        <v>0</v>
      </c>
      <c r="K229" s="259" t="s">
        <v>21</v>
      </c>
      <c r="L229" s="264"/>
      <c r="M229" s="265" t="s">
        <v>21</v>
      </c>
      <c r="N229" s="266" t="s">
        <v>48</v>
      </c>
      <c r="O229" s="46"/>
      <c r="P229" s="229">
        <f>O229*H229</f>
        <v>0</v>
      </c>
      <c r="Q229" s="229">
        <v>0.0155</v>
      </c>
      <c r="R229" s="229">
        <f>Q229*H229</f>
        <v>0.031</v>
      </c>
      <c r="S229" s="229">
        <v>0</v>
      </c>
      <c r="T229" s="230">
        <f>S229*H229</f>
        <v>0</v>
      </c>
      <c r="AR229" s="23" t="s">
        <v>359</v>
      </c>
      <c r="AT229" s="23" t="s">
        <v>221</v>
      </c>
      <c r="AU229" s="23" t="s">
        <v>85</v>
      </c>
      <c r="AY229" s="23" t="s">
        <v>163</v>
      </c>
      <c r="BE229" s="231">
        <f>IF(N229="základní",J229,0)</f>
        <v>0</v>
      </c>
      <c r="BF229" s="231">
        <f>IF(N229="snížená",J229,0)</f>
        <v>0</v>
      </c>
      <c r="BG229" s="231">
        <f>IF(N229="zákl. přenesená",J229,0)</f>
        <v>0</v>
      </c>
      <c r="BH229" s="231">
        <f>IF(N229="sníž. přenesená",J229,0)</f>
        <v>0</v>
      </c>
      <c r="BI229" s="231">
        <f>IF(N229="nulová",J229,0)</f>
        <v>0</v>
      </c>
      <c r="BJ229" s="23" t="s">
        <v>170</v>
      </c>
      <c r="BK229" s="231">
        <f>ROUND(I229*H229,2)</f>
        <v>0</v>
      </c>
      <c r="BL229" s="23" t="s">
        <v>262</v>
      </c>
      <c r="BM229" s="23" t="s">
        <v>1697</v>
      </c>
    </row>
    <row r="230" spans="2:65" s="1" customFormat="1" ht="25.5" customHeight="1">
      <c r="B230" s="45"/>
      <c r="C230" s="257" t="s">
        <v>419</v>
      </c>
      <c r="D230" s="257" t="s">
        <v>221</v>
      </c>
      <c r="E230" s="258" t="s">
        <v>1698</v>
      </c>
      <c r="F230" s="259" t="s">
        <v>1699</v>
      </c>
      <c r="G230" s="260" t="s">
        <v>756</v>
      </c>
      <c r="H230" s="261">
        <v>1</v>
      </c>
      <c r="I230" s="262"/>
      <c r="J230" s="263">
        <f>ROUND(I230*H230,2)</f>
        <v>0</v>
      </c>
      <c r="K230" s="259" t="s">
        <v>21</v>
      </c>
      <c r="L230" s="264"/>
      <c r="M230" s="265" t="s">
        <v>21</v>
      </c>
      <c r="N230" s="266" t="s">
        <v>48</v>
      </c>
      <c r="O230" s="46"/>
      <c r="P230" s="229">
        <f>O230*H230</f>
        <v>0</v>
      </c>
      <c r="Q230" s="229">
        <v>0.0175</v>
      </c>
      <c r="R230" s="229">
        <f>Q230*H230</f>
        <v>0.0175</v>
      </c>
      <c r="S230" s="229">
        <v>0</v>
      </c>
      <c r="T230" s="230">
        <f>S230*H230</f>
        <v>0</v>
      </c>
      <c r="AR230" s="23" t="s">
        <v>359</v>
      </c>
      <c r="AT230" s="23" t="s">
        <v>221</v>
      </c>
      <c r="AU230" s="23" t="s">
        <v>85</v>
      </c>
      <c r="AY230" s="23" t="s">
        <v>163</v>
      </c>
      <c r="BE230" s="231">
        <f>IF(N230="základní",J230,0)</f>
        <v>0</v>
      </c>
      <c r="BF230" s="231">
        <f>IF(N230="snížená",J230,0)</f>
        <v>0</v>
      </c>
      <c r="BG230" s="231">
        <f>IF(N230="zákl. přenesená",J230,0)</f>
        <v>0</v>
      </c>
      <c r="BH230" s="231">
        <f>IF(N230="sníž. přenesená",J230,0)</f>
        <v>0</v>
      </c>
      <c r="BI230" s="231">
        <f>IF(N230="nulová",J230,0)</f>
        <v>0</v>
      </c>
      <c r="BJ230" s="23" t="s">
        <v>170</v>
      </c>
      <c r="BK230" s="231">
        <f>ROUND(I230*H230,2)</f>
        <v>0</v>
      </c>
      <c r="BL230" s="23" t="s">
        <v>262</v>
      </c>
      <c r="BM230" s="23" t="s">
        <v>1700</v>
      </c>
    </row>
    <row r="231" spans="2:65" s="1" customFormat="1" ht="16.5" customHeight="1">
      <c r="B231" s="45"/>
      <c r="C231" s="220" t="s">
        <v>643</v>
      </c>
      <c r="D231" s="220" t="s">
        <v>165</v>
      </c>
      <c r="E231" s="221" t="s">
        <v>1701</v>
      </c>
      <c r="F231" s="222" t="s">
        <v>1702</v>
      </c>
      <c r="G231" s="223" t="s">
        <v>756</v>
      </c>
      <c r="H231" s="224">
        <v>1</v>
      </c>
      <c r="I231" s="225"/>
      <c r="J231" s="226">
        <f>ROUND(I231*H231,2)</f>
        <v>0</v>
      </c>
      <c r="K231" s="222" t="s">
        <v>21</v>
      </c>
      <c r="L231" s="71"/>
      <c r="M231" s="227" t="s">
        <v>21</v>
      </c>
      <c r="N231" s="228" t="s">
        <v>48</v>
      </c>
      <c r="O231" s="46"/>
      <c r="P231" s="229">
        <f>O231*H231</f>
        <v>0</v>
      </c>
      <c r="Q231" s="229">
        <v>0</v>
      </c>
      <c r="R231" s="229">
        <f>Q231*H231</f>
        <v>0</v>
      </c>
      <c r="S231" s="229">
        <v>0</v>
      </c>
      <c r="T231" s="230">
        <f>S231*H231</f>
        <v>0</v>
      </c>
      <c r="AR231" s="23" t="s">
        <v>262</v>
      </c>
      <c r="AT231" s="23" t="s">
        <v>165</v>
      </c>
      <c r="AU231" s="23" t="s">
        <v>85</v>
      </c>
      <c r="AY231" s="23" t="s">
        <v>163</v>
      </c>
      <c r="BE231" s="231">
        <f>IF(N231="základní",J231,0)</f>
        <v>0</v>
      </c>
      <c r="BF231" s="231">
        <f>IF(N231="snížená",J231,0)</f>
        <v>0</v>
      </c>
      <c r="BG231" s="231">
        <f>IF(N231="zákl. přenesená",J231,0)</f>
        <v>0</v>
      </c>
      <c r="BH231" s="231">
        <f>IF(N231="sníž. přenesená",J231,0)</f>
        <v>0</v>
      </c>
      <c r="BI231" s="231">
        <f>IF(N231="nulová",J231,0)</f>
        <v>0</v>
      </c>
      <c r="BJ231" s="23" t="s">
        <v>170</v>
      </c>
      <c r="BK231" s="231">
        <f>ROUND(I231*H231,2)</f>
        <v>0</v>
      </c>
      <c r="BL231" s="23" t="s">
        <v>262</v>
      </c>
      <c r="BM231" s="23" t="s">
        <v>1703</v>
      </c>
    </row>
    <row r="232" spans="2:47" s="1" customFormat="1" ht="13.5">
      <c r="B232" s="45"/>
      <c r="C232" s="73"/>
      <c r="D232" s="232" t="s">
        <v>172</v>
      </c>
      <c r="E232" s="73"/>
      <c r="F232" s="233" t="s">
        <v>1022</v>
      </c>
      <c r="G232" s="73"/>
      <c r="H232" s="73"/>
      <c r="I232" s="190"/>
      <c r="J232" s="73"/>
      <c r="K232" s="73"/>
      <c r="L232" s="71"/>
      <c r="M232" s="234"/>
      <c r="N232" s="46"/>
      <c r="O232" s="46"/>
      <c r="P232" s="46"/>
      <c r="Q232" s="46"/>
      <c r="R232" s="46"/>
      <c r="S232" s="46"/>
      <c r="T232" s="94"/>
      <c r="AT232" s="23" t="s">
        <v>172</v>
      </c>
      <c r="AU232" s="23" t="s">
        <v>85</v>
      </c>
    </row>
    <row r="233" spans="2:65" s="1" customFormat="1" ht="25.5" customHeight="1">
      <c r="B233" s="45"/>
      <c r="C233" s="220" t="s">
        <v>423</v>
      </c>
      <c r="D233" s="220" t="s">
        <v>165</v>
      </c>
      <c r="E233" s="221" t="s">
        <v>1704</v>
      </c>
      <c r="F233" s="222" t="s">
        <v>1705</v>
      </c>
      <c r="G233" s="223" t="s">
        <v>756</v>
      </c>
      <c r="H233" s="224">
        <v>3</v>
      </c>
      <c r="I233" s="225"/>
      <c r="J233" s="226">
        <f>ROUND(I233*H233,2)</f>
        <v>0</v>
      </c>
      <c r="K233" s="222" t="s">
        <v>169</v>
      </c>
      <c r="L233" s="71"/>
      <c r="M233" s="227" t="s">
        <v>21</v>
      </c>
      <c r="N233" s="228" t="s">
        <v>48</v>
      </c>
      <c r="O233" s="46"/>
      <c r="P233" s="229">
        <f>O233*H233</f>
        <v>0</v>
      </c>
      <c r="Q233" s="229">
        <v>0.00047</v>
      </c>
      <c r="R233" s="229">
        <f>Q233*H233</f>
        <v>0.00141</v>
      </c>
      <c r="S233" s="229">
        <v>0</v>
      </c>
      <c r="T233" s="230">
        <f>S233*H233</f>
        <v>0</v>
      </c>
      <c r="AR233" s="23" t="s">
        <v>262</v>
      </c>
      <c r="AT233" s="23" t="s">
        <v>165</v>
      </c>
      <c r="AU233" s="23" t="s">
        <v>85</v>
      </c>
      <c r="AY233" s="23" t="s">
        <v>163</v>
      </c>
      <c r="BE233" s="231">
        <f>IF(N233="základní",J233,0)</f>
        <v>0</v>
      </c>
      <c r="BF233" s="231">
        <f>IF(N233="snížená",J233,0)</f>
        <v>0</v>
      </c>
      <c r="BG233" s="231">
        <f>IF(N233="zákl. přenesená",J233,0)</f>
        <v>0</v>
      </c>
      <c r="BH233" s="231">
        <f>IF(N233="sníž. přenesená",J233,0)</f>
        <v>0</v>
      </c>
      <c r="BI233" s="231">
        <f>IF(N233="nulová",J233,0)</f>
        <v>0</v>
      </c>
      <c r="BJ233" s="23" t="s">
        <v>170</v>
      </c>
      <c r="BK233" s="231">
        <f>ROUND(I233*H233,2)</f>
        <v>0</v>
      </c>
      <c r="BL233" s="23" t="s">
        <v>262</v>
      </c>
      <c r="BM233" s="23" t="s">
        <v>1706</v>
      </c>
    </row>
    <row r="234" spans="2:47" s="1" customFormat="1" ht="13.5">
      <c r="B234" s="45"/>
      <c r="C234" s="73"/>
      <c r="D234" s="232" t="s">
        <v>172</v>
      </c>
      <c r="E234" s="73"/>
      <c r="F234" s="233" t="s">
        <v>1707</v>
      </c>
      <c r="G234" s="73"/>
      <c r="H234" s="73"/>
      <c r="I234" s="190"/>
      <c r="J234" s="73"/>
      <c r="K234" s="73"/>
      <c r="L234" s="71"/>
      <c r="M234" s="234"/>
      <c r="N234" s="46"/>
      <c r="O234" s="46"/>
      <c r="P234" s="46"/>
      <c r="Q234" s="46"/>
      <c r="R234" s="46"/>
      <c r="S234" s="46"/>
      <c r="T234" s="94"/>
      <c r="AT234" s="23" t="s">
        <v>172</v>
      </c>
      <c r="AU234" s="23" t="s">
        <v>85</v>
      </c>
    </row>
    <row r="235" spans="2:65" s="1" customFormat="1" ht="25.5" customHeight="1">
      <c r="B235" s="45"/>
      <c r="C235" s="257" t="s">
        <v>428</v>
      </c>
      <c r="D235" s="257" t="s">
        <v>221</v>
      </c>
      <c r="E235" s="258" t="s">
        <v>1708</v>
      </c>
      <c r="F235" s="259" t="s">
        <v>1709</v>
      </c>
      <c r="G235" s="260" t="s">
        <v>756</v>
      </c>
      <c r="H235" s="261">
        <v>3</v>
      </c>
      <c r="I235" s="262"/>
      <c r="J235" s="263">
        <f>ROUND(I235*H235,2)</f>
        <v>0</v>
      </c>
      <c r="K235" s="259" t="s">
        <v>169</v>
      </c>
      <c r="L235" s="264"/>
      <c r="M235" s="265" t="s">
        <v>21</v>
      </c>
      <c r="N235" s="266" t="s">
        <v>48</v>
      </c>
      <c r="O235" s="46"/>
      <c r="P235" s="229">
        <f>O235*H235</f>
        <v>0</v>
      </c>
      <c r="Q235" s="229">
        <v>0.016</v>
      </c>
      <c r="R235" s="229">
        <f>Q235*H235</f>
        <v>0.048</v>
      </c>
      <c r="S235" s="229">
        <v>0</v>
      </c>
      <c r="T235" s="230">
        <f>S235*H235</f>
        <v>0</v>
      </c>
      <c r="AR235" s="23" t="s">
        <v>359</v>
      </c>
      <c r="AT235" s="23" t="s">
        <v>221</v>
      </c>
      <c r="AU235" s="23" t="s">
        <v>85</v>
      </c>
      <c r="AY235" s="23" t="s">
        <v>163</v>
      </c>
      <c r="BE235" s="231">
        <f>IF(N235="základní",J235,0)</f>
        <v>0</v>
      </c>
      <c r="BF235" s="231">
        <f>IF(N235="snížená",J235,0)</f>
        <v>0</v>
      </c>
      <c r="BG235" s="231">
        <f>IF(N235="zákl. přenesená",J235,0)</f>
        <v>0</v>
      </c>
      <c r="BH235" s="231">
        <f>IF(N235="sníž. přenesená",J235,0)</f>
        <v>0</v>
      </c>
      <c r="BI235" s="231">
        <f>IF(N235="nulová",J235,0)</f>
        <v>0</v>
      </c>
      <c r="BJ235" s="23" t="s">
        <v>170</v>
      </c>
      <c r="BK235" s="231">
        <f>ROUND(I235*H235,2)</f>
        <v>0</v>
      </c>
      <c r="BL235" s="23" t="s">
        <v>262</v>
      </c>
      <c r="BM235" s="23" t="s">
        <v>1710</v>
      </c>
    </row>
    <row r="236" spans="2:65" s="1" customFormat="1" ht="25.5" customHeight="1">
      <c r="B236" s="45"/>
      <c r="C236" s="220" t="s">
        <v>433</v>
      </c>
      <c r="D236" s="220" t="s">
        <v>165</v>
      </c>
      <c r="E236" s="221" t="s">
        <v>1444</v>
      </c>
      <c r="F236" s="222" t="s">
        <v>1445</v>
      </c>
      <c r="G236" s="223" t="s">
        <v>756</v>
      </c>
      <c r="H236" s="224">
        <v>18</v>
      </c>
      <c r="I236" s="225"/>
      <c r="J236" s="226">
        <f>ROUND(I236*H236,2)</f>
        <v>0</v>
      </c>
      <c r="K236" s="222" t="s">
        <v>169</v>
      </c>
      <c r="L236" s="71"/>
      <c r="M236" s="227" t="s">
        <v>21</v>
      </c>
      <c r="N236" s="228" t="s">
        <v>48</v>
      </c>
      <c r="O236" s="46"/>
      <c r="P236" s="229">
        <f>O236*H236</f>
        <v>0</v>
      </c>
      <c r="Q236" s="229">
        <v>0</v>
      </c>
      <c r="R236" s="229">
        <f>Q236*H236</f>
        <v>0</v>
      </c>
      <c r="S236" s="229">
        <v>0</v>
      </c>
      <c r="T236" s="230">
        <f>S236*H236</f>
        <v>0</v>
      </c>
      <c r="AR236" s="23" t="s">
        <v>262</v>
      </c>
      <c r="AT236" s="23" t="s">
        <v>165</v>
      </c>
      <c r="AU236" s="23" t="s">
        <v>85</v>
      </c>
      <c r="AY236" s="23" t="s">
        <v>163</v>
      </c>
      <c r="BE236" s="231">
        <f>IF(N236="základní",J236,0)</f>
        <v>0</v>
      </c>
      <c r="BF236" s="231">
        <f>IF(N236="snížená",J236,0)</f>
        <v>0</v>
      </c>
      <c r="BG236" s="231">
        <f>IF(N236="zákl. přenesená",J236,0)</f>
        <v>0</v>
      </c>
      <c r="BH236" s="231">
        <f>IF(N236="sníž. přenesená",J236,0)</f>
        <v>0</v>
      </c>
      <c r="BI236" s="231">
        <f>IF(N236="nulová",J236,0)</f>
        <v>0</v>
      </c>
      <c r="BJ236" s="23" t="s">
        <v>170</v>
      </c>
      <c r="BK236" s="231">
        <f>ROUND(I236*H236,2)</f>
        <v>0</v>
      </c>
      <c r="BL236" s="23" t="s">
        <v>262</v>
      </c>
      <c r="BM236" s="23" t="s">
        <v>1711</v>
      </c>
    </row>
    <row r="237" spans="2:47" s="1" customFormat="1" ht="13.5">
      <c r="B237" s="45"/>
      <c r="C237" s="73"/>
      <c r="D237" s="232" t="s">
        <v>172</v>
      </c>
      <c r="E237" s="73"/>
      <c r="F237" s="233" t="s">
        <v>1447</v>
      </c>
      <c r="G237" s="73"/>
      <c r="H237" s="73"/>
      <c r="I237" s="190"/>
      <c r="J237" s="73"/>
      <c r="K237" s="73"/>
      <c r="L237" s="71"/>
      <c r="M237" s="234"/>
      <c r="N237" s="46"/>
      <c r="O237" s="46"/>
      <c r="P237" s="46"/>
      <c r="Q237" s="46"/>
      <c r="R237" s="46"/>
      <c r="S237" s="46"/>
      <c r="T237" s="94"/>
      <c r="AT237" s="23" t="s">
        <v>172</v>
      </c>
      <c r="AU237" s="23" t="s">
        <v>85</v>
      </c>
    </row>
    <row r="238" spans="2:65" s="1" customFormat="1" ht="16.5" customHeight="1">
      <c r="B238" s="45"/>
      <c r="C238" s="257" t="s">
        <v>439</v>
      </c>
      <c r="D238" s="257" t="s">
        <v>221</v>
      </c>
      <c r="E238" s="258" t="s">
        <v>1712</v>
      </c>
      <c r="F238" s="259" t="s">
        <v>1713</v>
      </c>
      <c r="G238" s="260" t="s">
        <v>183</v>
      </c>
      <c r="H238" s="261">
        <v>2</v>
      </c>
      <c r="I238" s="262"/>
      <c r="J238" s="263">
        <f>ROUND(I238*H238,2)</f>
        <v>0</v>
      </c>
      <c r="K238" s="259" t="s">
        <v>21</v>
      </c>
      <c r="L238" s="264"/>
      <c r="M238" s="265" t="s">
        <v>21</v>
      </c>
      <c r="N238" s="266" t="s">
        <v>48</v>
      </c>
      <c r="O238" s="46"/>
      <c r="P238" s="229">
        <f>O238*H238</f>
        <v>0</v>
      </c>
      <c r="Q238" s="229">
        <v>0.0011</v>
      </c>
      <c r="R238" s="229">
        <f>Q238*H238</f>
        <v>0.0022</v>
      </c>
      <c r="S238" s="229">
        <v>0</v>
      </c>
      <c r="T238" s="230">
        <f>S238*H238</f>
        <v>0</v>
      </c>
      <c r="AR238" s="23" t="s">
        <v>359</v>
      </c>
      <c r="AT238" s="23" t="s">
        <v>221</v>
      </c>
      <c r="AU238" s="23" t="s">
        <v>85</v>
      </c>
      <c r="AY238" s="23" t="s">
        <v>163</v>
      </c>
      <c r="BE238" s="231">
        <f>IF(N238="základní",J238,0)</f>
        <v>0</v>
      </c>
      <c r="BF238" s="231">
        <f>IF(N238="snížená",J238,0)</f>
        <v>0</v>
      </c>
      <c r="BG238" s="231">
        <f>IF(N238="zákl. přenesená",J238,0)</f>
        <v>0</v>
      </c>
      <c r="BH238" s="231">
        <f>IF(N238="sníž. přenesená",J238,0)</f>
        <v>0</v>
      </c>
      <c r="BI238" s="231">
        <f>IF(N238="nulová",J238,0)</f>
        <v>0</v>
      </c>
      <c r="BJ238" s="23" t="s">
        <v>170</v>
      </c>
      <c r="BK238" s="231">
        <f>ROUND(I238*H238,2)</f>
        <v>0</v>
      </c>
      <c r="BL238" s="23" t="s">
        <v>262</v>
      </c>
      <c r="BM238" s="23" t="s">
        <v>1714</v>
      </c>
    </row>
    <row r="239" spans="2:65" s="1" customFormat="1" ht="16.5" customHeight="1">
      <c r="B239" s="45"/>
      <c r="C239" s="257" t="s">
        <v>446</v>
      </c>
      <c r="D239" s="257" t="s">
        <v>221</v>
      </c>
      <c r="E239" s="258" t="s">
        <v>1715</v>
      </c>
      <c r="F239" s="259" t="s">
        <v>1716</v>
      </c>
      <c r="G239" s="260" t="s">
        <v>183</v>
      </c>
      <c r="H239" s="261">
        <v>15.6</v>
      </c>
      <c r="I239" s="262"/>
      <c r="J239" s="263">
        <f>ROUND(I239*H239,2)</f>
        <v>0</v>
      </c>
      <c r="K239" s="259" t="s">
        <v>169</v>
      </c>
      <c r="L239" s="264"/>
      <c r="M239" s="265" t="s">
        <v>21</v>
      </c>
      <c r="N239" s="266" t="s">
        <v>48</v>
      </c>
      <c r="O239" s="46"/>
      <c r="P239" s="229">
        <f>O239*H239</f>
        <v>0</v>
      </c>
      <c r="Q239" s="229">
        <v>0.0015</v>
      </c>
      <c r="R239" s="229">
        <f>Q239*H239</f>
        <v>0.0234</v>
      </c>
      <c r="S239" s="229">
        <v>0</v>
      </c>
      <c r="T239" s="230">
        <f>S239*H239</f>
        <v>0</v>
      </c>
      <c r="AR239" s="23" t="s">
        <v>359</v>
      </c>
      <c r="AT239" s="23" t="s">
        <v>221</v>
      </c>
      <c r="AU239" s="23" t="s">
        <v>85</v>
      </c>
      <c r="AY239" s="23" t="s">
        <v>163</v>
      </c>
      <c r="BE239" s="231">
        <f>IF(N239="základní",J239,0)</f>
        <v>0</v>
      </c>
      <c r="BF239" s="231">
        <f>IF(N239="snížená",J239,0)</f>
        <v>0</v>
      </c>
      <c r="BG239" s="231">
        <f>IF(N239="zákl. přenesená",J239,0)</f>
        <v>0</v>
      </c>
      <c r="BH239" s="231">
        <f>IF(N239="sníž. přenesená",J239,0)</f>
        <v>0</v>
      </c>
      <c r="BI239" s="231">
        <f>IF(N239="nulová",J239,0)</f>
        <v>0</v>
      </c>
      <c r="BJ239" s="23" t="s">
        <v>170</v>
      </c>
      <c r="BK239" s="231">
        <f>ROUND(I239*H239,2)</f>
        <v>0</v>
      </c>
      <c r="BL239" s="23" t="s">
        <v>262</v>
      </c>
      <c r="BM239" s="23" t="s">
        <v>1717</v>
      </c>
    </row>
    <row r="240" spans="2:65" s="1" customFormat="1" ht="16.5" customHeight="1">
      <c r="B240" s="45"/>
      <c r="C240" s="257" t="s">
        <v>452</v>
      </c>
      <c r="D240" s="257" t="s">
        <v>221</v>
      </c>
      <c r="E240" s="258" t="s">
        <v>1451</v>
      </c>
      <c r="F240" s="259" t="s">
        <v>1452</v>
      </c>
      <c r="G240" s="260" t="s">
        <v>1035</v>
      </c>
      <c r="H240" s="261">
        <v>18</v>
      </c>
      <c r="I240" s="262"/>
      <c r="J240" s="263">
        <f>ROUND(I240*H240,2)</f>
        <v>0</v>
      </c>
      <c r="K240" s="259" t="s">
        <v>169</v>
      </c>
      <c r="L240" s="264"/>
      <c r="M240" s="265" t="s">
        <v>21</v>
      </c>
      <c r="N240" s="266" t="s">
        <v>48</v>
      </c>
      <c r="O240" s="46"/>
      <c r="P240" s="229">
        <f>O240*H240</f>
        <v>0</v>
      </c>
      <c r="Q240" s="229">
        <v>0.0002</v>
      </c>
      <c r="R240" s="229">
        <f>Q240*H240</f>
        <v>0.0036000000000000003</v>
      </c>
      <c r="S240" s="229">
        <v>0</v>
      </c>
      <c r="T240" s="230">
        <f>S240*H240</f>
        <v>0</v>
      </c>
      <c r="AR240" s="23" t="s">
        <v>359</v>
      </c>
      <c r="AT240" s="23" t="s">
        <v>221</v>
      </c>
      <c r="AU240" s="23" t="s">
        <v>85</v>
      </c>
      <c r="AY240" s="23" t="s">
        <v>163</v>
      </c>
      <c r="BE240" s="231">
        <f>IF(N240="základní",J240,0)</f>
        <v>0</v>
      </c>
      <c r="BF240" s="231">
        <f>IF(N240="snížená",J240,0)</f>
        <v>0</v>
      </c>
      <c r="BG240" s="231">
        <f>IF(N240="zákl. přenesená",J240,0)</f>
        <v>0</v>
      </c>
      <c r="BH240" s="231">
        <f>IF(N240="sníž. přenesená",J240,0)</f>
        <v>0</v>
      </c>
      <c r="BI240" s="231">
        <f>IF(N240="nulová",J240,0)</f>
        <v>0</v>
      </c>
      <c r="BJ240" s="23" t="s">
        <v>170</v>
      </c>
      <c r="BK240" s="231">
        <f>ROUND(I240*H240,2)</f>
        <v>0</v>
      </c>
      <c r="BL240" s="23" t="s">
        <v>262</v>
      </c>
      <c r="BM240" s="23" t="s">
        <v>1718</v>
      </c>
    </row>
    <row r="241" spans="2:65" s="1" customFormat="1" ht="25.5" customHeight="1">
      <c r="B241" s="45"/>
      <c r="C241" s="220" t="s">
        <v>585</v>
      </c>
      <c r="D241" s="220" t="s">
        <v>165</v>
      </c>
      <c r="E241" s="221" t="s">
        <v>1719</v>
      </c>
      <c r="F241" s="222" t="s">
        <v>1720</v>
      </c>
      <c r="G241" s="223" t="s">
        <v>756</v>
      </c>
      <c r="H241" s="224">
        <v>7</v>
      </c>
      <c r="I241" s="225"/>
      <c r="J241" s="226">
        <f>ROUND(I241*H241,2)</f>
        <v>0</v>
      </c>
      <c r="K241" s="222" t="s">
        <v>169</v>
      </c>
      <c r="L241" s="71"/>
      <c r="M241" s="227" t="s">
        <v>21</v>
      </c>
      <c r="N241" s="228" t="s">
        <v>48</v>
      </c>
      <c r="O241" s="46"/>
      <c r="P241" s="229">
        <f>O241*H241</f>
        <v>0</v>
      </c>
      <c r="Q241" s="229">
        <v>0</v>
      </c>
      <c r="R241" s="229">
        <f>Q241*H241</f>
        <v>0</v>
      </c>
      <c r="S241" s="229">
        <v>0</v>
      </c>
      <c r="T241" s="230">
        <f>S241*H241</f>
        <v>0</v>
      </c>
      <c r="AR241" s="23" t="s">
        <v>262</v>
      </c>
      <c r="AT241" s="23" t="s">
        <v>165</v>
      </c>
      <c r="AU241" s="23" t="s">
        <v>85</v>
      </c>
      <c r="AY241" s="23" t="s">
        <v>163</v>
      </c>
      <c r="BE241" s="231">
        <f>IF(N241="základní",J241,0)</f>
        <v>0</v>
      </c>
      <c r="BF241" s="231">
        <f>IF(N241="snížená",J241,0)</f>
        <v>0</v>
      </c>
      <c r="BG241" s="231">
        <f>IF(N241="zákl. přenesená",J241,0)</f>
        <v>0</v>
      </c>
      <c r="BH241" s="231">
        <f>IF(N241="sníž. přenesená",J241,0)</f>
        <v>0</v>
      </c>
      <c r="BI241" s="231">
        <f>IF(N241="nulová",J241,0)</f>
        <v>0</v>
      </c>
      <c r="BJ241" s="23" t="s">
        <v>170</v>
      </c>
      <c r="BK241" s="231">
        <f>ROUND(I241*H241,2)</f>
        <v>0</v>
      </c>
      <c r="BL241" s="23" t="s">
        <v>262</v>
      </c>
      <c r="BM241" s="23" t="s">
        <v>1721</v>
      </c>
    </row>
    <row r="242" spans="2:47" s="1" customFormat="1" ht="13.5">
      <c r="B242" s="45"/>
      <c r="C242" s="73"/>
      <c r="D242" s="232" t="s">
        <v>172</v>
      </c>
      <c r="E242" s="73"/>
      <c r="F242" s="233" t="s">
        <v>1447</v>
      </c>
      <c r="G242" s="73"/>
      <c r="H242" s="73"/>
      <c r="I242" s="190"/>
      <c r="J242" s="73"/>
      <c r="K242" s="73"/>
      <c r="L242" s="71"/>
      <c r="M242" s="234"/>
      <c r="N242" s="46"/>
      <c r="O242" s="46"/>
      <c r="P242" s="46"/>
      <c r="Q242" s="46"/>
      <c r="R242" s="46"/>
      <c r="S242" s="46"/>
      <c r="T242" s="94"/>
      <c r="AT242" s="23" t="s">
        <v>172</v>
      </c>
      <c r="AU242" s="23" t="s">
        <v>85</v>
      </c>
    </row>
    <row r="243" spans="2:65" s="1" customFormat="1" ht="16.5" customHeight="1">
      <c r="B243" s="45"/>
      <c r="C243" s="257" t="s">
        <v>590</v>
      </c>
      <c r="D243" s="257" t="s">
        <v>221</v>
      </c>
      <c r="E243" s="258" t="s">
        <v>1722</v>
      </c>
      <c r="F243" s="259" t="s">
        <v>1723</v>
      </c>
      <c r="G243" s="260" t="s">
        <v>756</v>
      </c>
      <c r="H243" s="261">
        <v>4</v>
      </c>
      <c r="I243" s="262"/>
      <c r="J243" s="263">
        <f>ROUND(I243*H243,2)</f>
        <v>0</v>
      </c>
      <c r="K243" s="259" t="s">
        <v>169</v>
      </c>
      <c r="L243" s="264"/>
      <c r="M243" s="265" t="s">
        <v>21</v>
      </c>
      <c r="N243" s="266" t="s">
        <v>48</v>
      </c>
      <c r="O243" s="46"/>
      <c r="P243" s="229">
        <f>O243*H243</f>
        <v>0</v>
      </c>
      <c r="Q243" s="229">
        <v>0.00162</v>
      </c>
      <c r="R243" s="229">
        <f>Q243*H243</f>
        <v>0.00648</v>
      </c>
      <c r="S243" s="229">
        <v>0</v>
      </c>
      <c r="T243" s="230">
        <f>S243*H243</f>
        <v>0</v>
      </c>
      <c r="AR243" s="23" t="s">
        <v>359</v>
      </c>
      <c r="AT243" s="23" t="s">
        <v>221</v>
      </c>
      <c r="AU243" s="23" t="s">
        <v>85</v>
      </c>
      <c r="AY243" s="23" t="s">
        <v>163</v>
      </c>
      <c r="BE243" s="231">
        <f>IF(N243="základní",J243,0)</f>
        <v>0</v>
      </c>
      <c r="BF243" s="231">
        <f>IF(N243="snížená",J243,0)</f>
        <v>0</v>
      </c>
      <c r="BG243" s="231">
        <f>IF(N243="zákl. přenesená",J243,0)</f>
        <v>0</v>
      </c>
      <c r="BH243" s="231">
        <f>IF(N243="sníž. přenesená",J243,0)</f>
        <v>0</v>
      </c>
      <c r="BI243" s="231">
        <f>IF(N243="nulová",J243,0)</f>
        <v>0</v>
      </c>
      <c r="BJ243" s="23" t="s">
        <v>170</v>
      </c>
      <c r="BK243" s="231">
        <f>ROUND(I243*H243,2)</f>
        <v>0</v>
      </c>
      <c r="BL243" s="23" t="s">
        <v>262</v>
      </c>
      <c r="BM243" s="23" t="s">
        <v>1724</v>
      </c>
    </row>
    <row r="244" spans="2:65" s="1" customFormat="1" ht="16.5" customHeight="1">
      <c r="B244" s="45"/>
      <c r="C244" s="257" t="s">
        <v>595</v>
      </c>
      <c r="D244" s="257" t="s">
        <v>221</v>
      </c>
      <c r="E244" s="258" t="s">
        <v>1725</v>
      </c>
      <c r="F244" s="259" t="s">
        <v>1726</v>
      </c>
      <c r="G244" s="260" t="s">
        <v>756</v>
      </c>
      <c r="H244" s="261">
        <v>1</v>
      </c>
      <c r="I244" s="262"/>
      <c r="J244" s="263">
        <f>ROUND(I244*H244,2)</f>
        <v>0</v>
      </c>
      <c r="K244" s="259" t="s">
        <v>169</v>
      </c>
      <c r="L244" s="264"/>
      <c r="M244" s="265" t="s">
        <v>21</v>
      </c>
      <c r="N244" s="266" t="s">
        <v>48</v>
      </c>
      <c r="O244" s="46"/>
      <c r="P244" s="229">
        <f>O244*H244</f>
        <v>0</v>
      </c>
      <c r="Q244" s="229">
        <v>0.00185</v>
      </c>
      <c r="R244" s="229">
        <f>Q244*H244</f>
        <v>0.00185</v>
      </c>
      <c r="S244" s="229">
        <v>0</v>
      </c>
      <c r="T244" s="230">
        <f>S244*H244</f>
        <v>0</v>
      </c>
      <c r="AR244" s="23" t="s">
        <v>359</v>
      </c>
      <c r="AT244" s="23" t="s">
        <v>221</v>
      </c>
      <c r="AU244" s="23" t="s">
        <v>85</v>
      </c>
      <c r="AY244" s="23" t="s">
        <v>163</v>
      </c>
      <c r="BE244" s="231">
        <f>IF(N244="základní",J244,0)</f>
        <v>0</v>
      </c>
      <c r="BF244" s="231">
        <f>IF(N244="snížená",J244,0)</f>
        <v>0</v>
      </c>
      <c r="BG244" s="231">
        <f>IF(N244="zákl. přenesená",J244,0)</f>
        <v>0</v>
      </c>
      <c r="BH244" s="231">
        <f>IF(N244="sníž. přenesená",J244,0)</f>
        <v>0</v>
      </c>
      <c r="BI244" s="231">
        <f>IF(N244="nulová",J244,0)</f>
        <v>0</v>
      </c>
      <c r="BJ244" s="23" t="s">
        <v>170</v>
      </c>
      <c r="BK244" s="231">
        <f>ROUND(I244*H244,2)</f>
        <v>0</v>
      </c>
      <c r="BL244" s="23" t="s">
        <v>262</v>
      </c>
      <c r="BM244" s="23" t="s">
        <v>1727</v>
      </c>
    </row>
    <row r="245" spans="2:65" s="1" customFormat="1" ht="16.5" customHeight="1">
      <c r="B245" s="45"/>
      <c r="C245" s="257" t="s">
        <v>600</v>
      </c>
      <c r="D245" s="257" t="s">
        <v>221</v>
      </c>
      <c r="E245" s="258" t="s">
        <v>1728</v>
      </c>
      <c r="F245" s="259" t="s">
        <v>1729</v>
      </c>
      <c r="G245" s="260" t="s">
        <v>756</v>
      </c>
      <c r="H245" s="261">
        <v>1</v>
      </c>
      <c r="I245" s="262"/>
      <c r="J245" s="263">
        <f>ROUND(I245*H245,2)</f>
        <v>0</v>
      </c>
      <c r="K245" s="259" t="s">
        <v>169</v>
      </c>
      <c r="L245" s="264"/>
      <c r="M245" s="265" t="s">
        <v>21</v>
      </c>
      <c r="N245" s="266" t="s">
        <v>48</v>
      </c>
      <c r="O245" s="46"/>
      <c r="P245" s="229">
        <f>O245*H245</f>
        <v>0</v>
      </c>
      <c r="Q245" s="229">
        <v>0.00288</v>
      </c>
      <c r="R245" s="229">
        <f>Q245*H245</f>
        <v>0.00288</v>
      </c>
      <c r="S245" s="229">
        <v>0</v>
      </c>
      <c r="T245" s="230">
        <f>S245*H245</f>
        <v>0</v>
      </c>
      <c r="AR245" s="23" t="s">
        <v>359</v>
      </c>
      <c r="AT245" s="23" t="s">
        <v>221</v>
      </c>
      <c r="AU245" s="23" t="s">
        <v>85</v>
      </c>
      <c r="AY245" s="23" t="s">
        <v>163</v>
      </c>
      <c r="BE245" s="231">
        <f>IF(N245="základní",J245,0)</f>
        <v>0</v>
      </c>
      <c r="BF245" s="231">
        <f>IF(N245="snížená",J245,0)</f>
        <v>0</v>
      </c>
      <c r="BG245" s="231">
        <f>IF(N245="zákl. přenesená",J245,0)</f>
        <v>0</v>
      </c>
      <c r="BH245" s="231">
        <f>IF(N245="sníž. přenesená",J245,0)</f>
        <v>0</v>
      </c>
      <c r="BI245" s="231">
        <f>IF(N245="nulová",J245,0)</f>
        <v>0</v>
      </c>
      <c r="BJ245" s="23" t="s">
        <v>170</v>
      </c>
      <c r="BK245" s="231">
        <f>ROUND(I245*H245,2)</f>
        <v>0</v>
      </c>
      <c r="BL245" s="23" t="s">
        <v>262</v>
      </c>
      <c r="BM245" s="23" t="s">
        <v>1730</v>
      </c>
    </row>
    <row r="246" spans="2:65" s="1" customFormat="1" ht="16.5" customHeight="1">
      <c r="B246" s="45"/>
      <c r="C246" s="257" t="s">
        <v>648</v>
      </c>
      <c r="D246" s="257" t="s">
        <v>221</v>
      </c>
      <c r="E246" s="258" t="s">
        <v>1731</v>
      </c>
      <c r="F246" s="259" t="s">
        <v>1732</v>
      </c>
      <c r="G246" s="260" t="s">
        <v>756</v>
      </c>
      <c r="H246" s="261">
        <v>1</v>
      </c>
      <c r="I246" s="262"/>
      <c r="J246" s="263">
        <f>ROUND(I246*H246,2)</f>
        <v>0</v>
      </c>
      <c r="K246" s="259" t="s">
        <v>169</v>
      </c>
      <c r="L246" s="264"/>
      <c r="M246" s="265" t="s">
        <v>21</v>
      </c>
      <c r="N246" s="266" t="s">
        <v>48</v>
      </c>
      <c r="O246" s="46"/>
      <c r="P246" s="229">
        <f>O246*H246</f>
        <v>0</v>
      </c>
      <c r="Q246" s="229">
        <v>0.00208</v>
      </c>
      <c r="R246" s="229">
        <f>Q246*H246</f>
        <v>0.00208</v>
      </c>
      <c r="S246" s="229">
        <v>0</v>
      </c>
      <c r="T246" s="230">
        <f>S246*H246</f>
        <v>0</v>
      </c>
      <c r="AR246" s="23" t="s">
        <v>359</v>
      </c>
      <c r="AT246" s="23" t="s">
        <v>221</v>
      </c>
      <c r="AU246" s="23" t="s">
        <v>85</v>
      </c>
      <c r="AY246" s="23" t="s">
        <v>163</v>
      </c>
      <c r="BE246" s="231">
        <f>IF(N246="základní",J246,0)</f>
        <v>0</v>
      </c>
      <c r="BF246" s="231">
        <f>IF(N246="snížená",J246,0)</f>
        <v>0</v>
      </c>
      <c r="BG246" s="231">
        <f>IF(N246="zákl. přenesená",J246,0)</f>
        <v>0</v>
      </c>
      <c r="BH246" s="231">
        <f>IF(N246="sníž. přenesená",J246,0)</f>
        <v>0</v>
      </c>
      <c r="BI246" s="231">
        <f>IF(N246="nulová",J246,0)</f>
        <v>0</v>
      </c>
      <c r="BJ246" s="23" t="s">
        <v>170</v>
      </c>
      <c r="BK246" s="231">
        <f>ROUND(I246*H246,2)</f>
        <v>0</v>
      </c>
      <c r="BL246" s="23" t="s">
        <v>262</v>
      </c>
      <c r="BM246" s="23" t="s">
        <v>1733</v>
      </c>
    </row>
    <row r="247" spans="2:65" s="1" customFormat="1" ht="25.5" customHeight="1">
      <c r="B247" s="45"/>
      <c r="C247" s="220" t="s">
        <v>457</v>
      </c>
      <c r="D247" s="220" t="s">
        <v>165</v>
      </c>
      <c r="E247" s="221" t="s">
        <v>1734</v>
      </c>
      <c r="F247" s="222" t="s">
        <v>1735</v>
      </c>
      <c r="G247" s="223" t="s">
        <v>756</v>
      </c>
      <c r="H247" s="224">
        <v>3</v>
      </c>
      <c r="I247" s="225"/>
      <c r="J247" s="226">
        <f>ROUND(I247*H247,2)</f>
        <v>0</v>
      </c>
      <c r="K247" s="222" t="s">
        <v>169</v>
      </c>
      <c r="L247" s="71"/>
      <c r="M247" s="227" t="s">
        <v>21</v>
      </c>
      <c r="N247" s="228" t="s">
        <v>48</v>
      </c>
      <c r="O247" s="46"/>
      <c r="P247" s="229">
        <f>O247*H247</f>
        <v>0</v>
      </c>
      <c r="Q247" s="229">
        <v>0</v>
      </c>
      <c r="R247" s="229">
        <f>Q247*H247</f>
        <v>0</v>
      </c>
      <c r="S247" s="229">
        <v>0.174</v>
      </c>
      <c r="T247" s="230">
        <f>S247*H247</f>
        <v>0.522</v>
      </c>
      <c r="AR247" s="23" t="s">
        <v>262</v>
      </c>
      <c r="AT247" s="23" t="s">
        <v>165</v>
      </c>
      <c r="AU247" s="23" t="s">
        <v>85</v>
      </c>
      <c r="AY247" s="23" t="s">
        <v>163</v>
      </c>
      <c r="BE247" s="231">
        <f>IF(N247="základní",J247,0)</f>
        <v>0</v>
      </c>
      <c r="BF247" s="231">
        <f>IF(N247="snížená",J247,0)</f>
        <v>0</v>
      </c>
      <c r="BG247" s="231">
        <f>IF(N247="zákl. přenesená",J247,0)</f>
        <v>0</v>
      </c>
      <c r="BH247" s="231">
        <f>IF(N247="sníž. přenesená",J247,0)</f>
        <v>0</v>
      </c>
      <c r="BI247" s="231">
        <f>IF(N247="nulová",J247,0)</f>
        <v>0</v>
      </c>
      <c r="BJ247" s="23" t="s">
        <v>170</v>
      </c>
      <c r="BK247" s="231">
        <f>ROUND(I247*H247,2)</f>
        <v>0</v>
      </c>
      <c r="BL247" s="23" t="s">
        <v>262</v>
      </c>
      <c r="BM247" s="23" t="s">
        <v>1736</v>
      </c>
    </row>
    <row r="248" spans="2:47" s="1" customFormat="1" ht="13.5">
      <c r="B248" s="45"/>
      <c r="C248" s="73"/>
      <c r="D248" s="232" t="s">
        <v>172</v>
      </c>
      <c r="E248" s="73"/>
      <c r="F248" s="233" t="s">
        <v>1737</v>
      </c>
      <c r="G248" s="73"/>
      <c r="H248" s="73"/>
      <c r="I248" s="190"/>
      <c r="J248" s="73"/>
      <c r="K248" s="73"/>
      <c r="L248" s="71"/>
      <c r="M248" s="234"/>
      <c r="N248" s="46"/>
      <c r="O248" s="46"/>
      <c r="P248" s="46"/>
      <c r="Q248" s="46"/>
      <c r="R248" s="46"/>
      <c r="S248" s="46"/>
      <c r="T248" s="94"/>
      <c r="AT248" s="23" t="s">
        <v>172</v>
      </c>
      <c r="AU248" s="23" t="s">
        <v>85</v>
      </c>
    </row>
    <row r="249" spans="2:65" s="1" customFormat="1" ht="38.25" customHeight="1">
      <c r="B249" s="45"/>
      <c r="C249" s="220" t="s">
        <v>462</v>
      </c>
      <c r="D249" s="220" t="s">
        <v>165</v>
      </c>
      <c r="E249" s="221" t="s">
        <v>1460</v>
      </c>
      <c r="F249" s="222" t="s">
        <v>1461</v>
      </c>
      <c r="G249" s="223" t="s">
        <v>253</v>
      </c>
      <c r="H249" s="224">
        <v>0.329</v>
      </c>
      <c r="I249" s="225"/>
      <c r="J249" s="226">
        <f>ROUND(I249*H249,2)</f>
        <v>0</v>
      </c>
      <c r="K249" s="222" t="s">
        <v>169</v>
      </c>
      <c r="L249" s="71"/>
      <c r="M249" s="227" t="s">
        <v>21</v>
      </c>
      <c r="N249" s="228" t="s">
        <v>48</v>
      </c>
      <c r="O249" s="46"/>
      <c r="P249" s="229">
        <f>O249*H249</f>
        <v>0</v>
      </c>
      <c r="Q249" s="229">
        <v>0</v>
      </c>
      <c r="R249" s="229">
        <f>Q249*H249</f>
        <v>0</v>
      </c>
      <c r="S249" s="229">
        <v>0</v>
      </c>
      <c r="T249" s="230">
        <f>S249*H249</f>
        <v>0</v>
      </c>
      <c r="AR249" s="23" t="s">
        <v>262</v>
      </c>
      <c r="AT249" s="23" t="s">
        <v>165</v>
      </c>
      <c r="AU249" s="23" t="s">
        <v>85</v>
      </c>
      <c r="AY249" s="23" t="s">
        <v>163</v>
      </c>
      <c r="BE249" s="231">
        <f>IF(N249="základní",J249,0)</f>
        <v>0</v>
      </c>
      <c r="BF249" s="231">
        <f>IF(N249="snížená",J249,0)</f>
        <v>0</v>
      </c>
      <c r="BG249" s="231">
        <f>IF(N249="zákl. přenesená",J249,0)</f>
        <v>0</v>
      </c>
      <c r="BH249" s="231">
        <f>IF(N249="sníž. přenesená",J249,0)</f>
        <v>0</v>
      </c>
      <c r="BI249" s="231">
        <f>IF(N249="nulová",J249,0)</f>
        <v>0</v>
      </c>
      <c r="BJ249" s="23" t="s">
        <v>170</v>
      </c>
      <c r="BK249" s="231">
        <f>ROUND(I249*H249,2)</f>
        <v>0</v>
      </c>
      <c r="BL249" s="23" t="s">
        <v>262</v>
      </c>
      <c r="BM249" s="23" t="s">
        <v>1738</v>
      </c>
    </row>
    <row r="250" spans="2:47" s="1" customFormat="1" ht="13.5">
      <c r="B250" s="45"/>
      <c r="C250" s="73"/>
      <c r="D250" s="232" t="s">
        <v>172</v>
      </c>
      <c r="E250" s="73"/>
      <c r="F250" s="233" t="s">
        <v>1101</v>
      </c>
      <c r="G250" s="73"/>
      <c r="H250" s="73"/>
      <c r="I250" s="190"/>
      <c r="J250" s="73"/>
      <c r="K250" s="73"/>
      <c r="L250" s="71"/>
      <c r="M250" s="234"/>
      <c r="N250" s="46"/>
      <c r="O250" s="46"/>
      <c r="P250" s="46"/>
      <c r="Q250" s="46"/>
      <c r="R250" s="46"/>
      <c r="S250" s="46"/>
      <c r="T250" s="94"/>
      <c r="AT250" s="23" t="s">
        <v>172</v>
      </c>
      <c r="AU250" s="23" t="s">
        <v>85</v>
      </c>
    </row>
    <row r="251" spans="2:63" s="10" customFormat="1" ht="29.85" customHeight="1">
      <c r="B251" s="204"/>
      <c r="C251" s="205"/>
      <c r="D251" s="206" t="s">
        <v>74</v>
      </c>
      <c r="E251" s="218" t="s">
        <v>1102</v>
      </c>
      <c r="F251" s="218" t="s">
        <v>1103</v>
      </c>
      <c r="G251" s="205"/>
      <c r="H251" s="205"/>
      <c r="I251" s="208"/>
      <c r="J251" s="219">
        <f>BK251</f>
        <v>0</v>
      </c>
      <c r="K251" s="205"/>
      <c r="L251" s="210"/>
      <c r="M251" s="211"/>
      <c r="N251" s="212"/>
      <c r="O251" s="212"/>
      <c r="P251" s="213">
        <f>SUM(P252:P255)</f>
        <v>0</v>
      </c>
      <c r="Q251" s="212"/>
      <c r="R251" s="213">
        <f>SUM(R252:R255)</f>
        <v>0</v>
      </c>
      <c r="S251" s="212"/>
      <c r="T251" s="214">
        <f>SUM(T252:T255)</f>
        <v>0.04</v>
      </c>
      <c r="AR251" s="215" t="s">
        <v>85</v>
      </c>
      <c r="AT251" s="216" t="s">
        <v>74</v>
      </c>
      <c r="AU251" s="216" t="s">
        <v>83</v>
      </c>
      <c r="AY251" s="215" t="s">
        <v>163</v>
      </c>
      <c r="BK251" s="217">
        <f>SUM(BK252:BK255)</f>
        <v>0</v>
      </c>
    </row>
    <row r="252" spans="2:65" s="1" customFormat="1" ht="16.5" customHeight="1">
      <c r="B252" s="45"/>
      <c r="C252" s="220" t="s">
        <v>607</v>
      </c>
      <c r="D252" s="220" t="s">
        <v>165</v>
      </c>
      <c r="E252" s="221" t="s">
        <v>1466</v>
      </c>
      <c r="F252" s="222" t="s">
        <v>1739</v>
      </c>
      <c r="G252" s="223" t="s">
        <v>924</v>
      </c>
      <c r="H252" s="224">
        <v>1</v>
      </c>
      <c r="I252" s="225"/>
      <c r="J252" s="226">
        <f>ROUND(I252*H252,2)</f>
        <v>0</v>
      </c>
      <c r="K252" s="222" t="s">
        <v>21</v>
      </c>
      <c r="L252" s="71"/>
      <c r="M252" s="227" t="s">
        <v>21</v>
      </c>
      <c r="N252" s="228" t="s">
        <v>48</v>
      </c>
      <c r="O252" s="46"/>
      <c r="P252" s="229">
        <f>O252*H252</f>
        <v>0</v>
      </c>
      <c r="Q252" s="229">
        <v>0</v>
      </c>
      <c r="R252" s="229">
        <f>Q252*H252</f>
        <v>0</v>
      </c>
      <c r="S252" s="229">
        <v>0</v>
      </c>
      <c r="T252" s="230">
        <f>S252*H252</f>
        <v>0</v>
      </c>
      <c r="AR252" s="23" t="s">
        <v>262</v>
      </c>
      <c r="AT252" s="23" t="s">
        <v>165</v>
      </c>
      <c r="AU252" s="23" t="s">
        <v>85</v>
      </c>
      <c r="AY252" s="23" t="s">
        <v>163</v>
      </c>
      <c r="BE252" s="231">
        <f>IF(N252="základní",J252,0)</f>
        <v>0</v>
      </c>
      <c r="BF252" s="231">
        <f>IF(N252="snížená",J252,0)</f>
        <v>0</v>
      </c>
      <c r="BG252" s="231">
        <f>IF(N252="zákl. přenesená",J252,0)</f>
        <v>0</v>
      </c>
      <c r="BH252" s="231">
        <f>IF(N252="sníž. přenesená",J252,0)</f>
        <v>0</v>
      </c>
      <c r="BI252" s="231">
        <f>IF(N252="nulová",J252,0)</f>
        <v>0</v>
      </c>
      <c r="BJ252" s="23" t="s">
        <v>170</v>
      </c>
      <c r="BK252" s="231">
        <f>ROUND(I252*H252,2)</f>
        <v>0</v>
      </c>
      <c r="BL252" s="23" t="s">
        <v>262</v>
      </c>
      <c r="BM252" s="23" t="s">
        <v>1740</v>
      </c>
    </row>
    <row r="253" spans="2:47" s="1" customFormat="1" ht="13.5">
      <c r="B253" s="45"/>
      <c r="C253" s="73"/>
      <c r="D253" s="232" t="s">
        <v>172</v>
      </c>
      <c r="E253" s="73"/>
      <c r="F253" s="233" t="s">
        <v>1469</v>
      </c>
      <c r="G253" s="73"/>
      <c r="H253" s="73"/>
      <c r="I253" s="190"/>
      <c r="J253" s="73"/>
      <c r="K253" s="73"/>
      <c r="L253" s="71"/>
      <c r="M253" s="234"/>
      <c r="N253" s="46"/>
      <c r="O253" s="46"/>
      <c r="P253" s="46"/>
      <c r="Q253" s="46"/>
      <c r="R253" s="46"/>
      <c r="S253" s="46"/>
      <c r="T253" s="94"/>
      <c r="AT253" s="23" t="s">
        <v>172</v>
      </c>
      <c r="AU253" s="23" t="s">
        <v>85</v>
      </c>
    </row>
    <row r="254" spans="2:51" s="11" customFormat="1" ht="13.5">
      <c r="B254" s="235"/>
      <c r="C254" s="236"/>
      <c r="D254" s="232" t="s">
        <v>174</v>
      </c>
      <c r="E254" s="237" t="s">
        <v>21</v>
      </c>
      <c r="F254" s="238" t="s">
        <v>1741</v>
      </c>
      <c r="G254" s="236"/>
      <c r="H254" s="239">
        <v>1</v>
      </c>
      <c r="I254" s="240"/>
      <c r="J254" s="236"/>
      <c r="K254" s="236"/>
      <c r="L254" s="241"/>
      <c r="M254" s="242"/>
      <c r="N254" s="243"/>
      <c r="O254" s="243"/>
      <c r="P254" s="243"/>
      <c r="Q254" s="243"/>
      <c r="R254" s="243"/>
      <c r="S254" s="243"/>
      <c r="T254" s="244"/>
      <c r="AT254" s="245" t="s">
        <v>174</v>
      </c>
      <c r="AU254" s="245" t="s">
        <v>85</v>
      </c>
      <c r="AV254" s="11" t="s">
        <v>85</v>
      </c>
      <c r="AW254" s="11" t="s">
        <v>38</v>
      </c>
      <c r="AX254" s="11" t="s">
        <v>83</v>
      </c>
      <c r="AY254" s="245" t="s">
        <v>163</v>
      </c>
    </row>
    <row r="255" spans="2:65" s="1" customFormat="1" ht="16.5" customHeight="1">
      <c r="B255" s="45"/>
      <c r="C255" s="220" t="s">
        <v>468</v>
      </c>
      <c r="D255" s="220" t="s">
        <v>165</v>
      </c>
      <c r="E255" s="221" t="s">
        <v>1742</v>
      </c>
      <c r="F255" s="222" t="s">
        <v>1743</v>
      </c>
      <c r="G255" s="223" t="s">
        <v>168</v>
      </c>
      <c r="H255" s="224">
        <v>2</v>
      </c>
      <c r="I255" s="225"/>
      <c r="J255" s="226">
        <f>ROUND(I255*H255,2)</f>
        <v>0</v>
      </c>
      <c r="K255" s="222" t="s">
        <v>169</v>
      </c>
      <c r="L255" s="71"/>
      <c r="M255" s="227" t="s">
        <v>21</v>
      </c>
      <c r="N255" s="228" t="s">
        <v>48</v>
      </c>
      <c r="O255" s="46"/>
      <c r="P255" s="229">
        <f>O255*H255</f>
        <v>0</v>
      </c>
      <c r="Q255" s="229">
        <v>0</v>
      </c>
      <c r="R255" s="229">
        <f>Q255*H255</f>
        <v>0</v>
      </c>
      <c r="S255" s="229">
        <v>0.02</v>
      </c>
      <c r="T255" s="230">
        <f>S255*H255</f>
        <v>0.04</v>
      </c>
      <c r="AR255" s="23" t="s">
        <v>262</v>
      </c>
      <c r="AT255" s="23" t="s">
        <v>165</v>
      </c>
      <c r="AU255" s="23" t="s">
        <v>85</v>
      </c>
      <c r="AY255" s="23" t="s">
        <v>163</v>
      </c>
      <c r="BE255" s="231">
        <f>IF(N255="základní",J255,0)</f>
        <v>0</v>
      </c>
      <c r="BF255" s="231">
        <f>IF(N255="snížená",J255,0)</f>
        <v>0</v>
      </c>
      <c r="BG255" s="231">
        <f>IF(N255="zákl. přenesená",J255,0)</f>
        <v>0</v>
      </c>
      <c r="BH255" s="231">
        <f>IF(N255="sníž. přenesená",J255,0)</f>
        <v>0</v>
      </c>
      <c r="BI255" s="231">
        <f>IF(N255="nulová",J255,0)</f>
        <v>0</v>
      </c>
      <c r="BJ255" s="23" t="s">
        <v>170</v>
      </c>
      <c r="BK255" s="231">
        <f>ROUND(I255*H255,2)</f>
        <v>0</v>
      </c>
      <c r="BL255" s="23" t="s">
        <v>262</v>
      </c>
      <c r="BM255" s="23" t="s">
        <v>1744</v>
      </c>
    </row>
    <row r="256" spans="2:63" s="10" customFormat="1" ht="29.85" customHeight="1">
      <c r="B256" s="204"/>
      <c r="C256" s="205"/>
      <c r="D256" s="206" t="s">
        <v>74</v>
      </c>
      <c r="E256" s="218" t="s">
        <v>1192</v>
      </c>
      <c r="F256" s="218" t="s">
        <v>1193</v>
      </c>
      <c r="G256" s="205"/>
      <c r="H256" s="205"/>
      <c r="I256" s="208"/>
      <c r="J256" s="219">
        <f>BK256</f>
        <v>0</v>
      </c>
      <c r="K256" s="205"/>
      <c r="L256" s="210"/>
      <c r="M256" s="211"/>
      <c r="N256" s="212"/>
      <c r="O256" s="212"/>
      <c r="P256" s="213">
        <f>SUM(P257:P281)</f>
        <v>0</v>
      </c>
      <c r="Q256" s="212"/>
      <c r="R256" s="213">
        <f>SUM(R257:R281)</f>
        <v>1.9745392</v>
      </c>
      <c r="S256" s="212"/>
      <c r="T256" s="214">
        <f>SUM(T257:T281)</f>
        <v>2.8843355999999996</v>
      </c>
      <c r="AR256" s="215" t="s">
        <v>85</v>
      </c>
      <c r="AT256" s="216" t="s">
        <v>74</v>
      </c>
      <c r="AU256" s="216" t="s">
        <v>83</v>
      </c>
      <c r="AY256" s="215" t="s">
        <v>163</v>
      </c>
      <c r="BK256" s="217">
        <f>SUM(BK257:BK281)</f>
        <v>0</v>
      </c>
    </row>
    <row r="257" spans="2:65" s="1" customFormat="1" ht="16.5" customHeight="1">
      <c r="B257" s="45"/>
      <c r="C257" s="220" t="s">
        <v>474</v>
      </c>
      <c r="D257" s="220" t="s">
        <v>165</v>
      </c>
      <c r="E257" s="221" t="s">
        <v>1745</v>
      </c>
      <c r="F257" s="222" t="s">
        <v>1746</v>
      </c>
      <c r="G257" s="223" t="s">
        <v>168</v>
      </c>
      <c r="H257" s="224">
        <v>34.68</v>
      </c>
      <c r="I257" s="225"/>
      <c r="J257" s="226">
        <f>ROUND(I257*H257,2)</f>
        <v>0</v>
      </c>
      <c r="K257" s="222" t="s">
        <v>169</v>
      </c>
      <c r="L257" s="71"/>
      <c r="M257" s="227" t="s">
        <v>21</v>
      </c>
      <c r="N257" s="228" t="s">
        <v>48</v>
      </c>
      <c r="O257" s="46"/>
      <c r="P257" s="229">
        <f>O257*H257</f>
        <v>0</v>
      </c>
      <c r="Q257" s="229">
        <v>0</v>
      </c>
      <c r="R257" s="229">
        <f>Q257*H257</f>
        <v>0</v>
      </c>
      <c r="S257" s="229">
        <v>0.08317</v>
      </c>
      <c r="T257" s="230">
        <f>S257*H257</f>
        <v>2.8843355999999996</v>
      </c>
      <c r="AR257" s="23" t="s">
        <v>262</v>
      </c>
      <c r="AT257" s="23" t="s">
        <v>165</v>
      </c>
      <c r="AU257" s="23" t="s">
        <v>85</v>
      </c>
      <c r="AY257" s="23" t="s">
        <v>163</v>
      </c>
      <c r="BE257" s="231">
        <f>IF(N257="základní",J257,0)</f>
        <v>0</v>
      </c>
      <c r="BF257" s="231">
        <f>IF(N257="snížená",J257,0)</f>
        <v>0</v>
      </c>
      <c r="BG257" s="231">
        <f>IF(N257="zákl. přenesená",J257,0)</f>
        <v>0</v>
      </c>
      <c r="BH257" s="231">
        <f>IF(N257="sníž. přenesená",J257,0)</f>
        <v>0</v>
      </c>
      <c r="BI257" s="231">
        <f>IF(N257="nulová",J257,0)</f>
        <v>0</v>
      </c>
      <c r="BJ257" s="23" t="s">
        <v>170</v>
      </c>
      <c r="BK257" s="231">
        <f>ROUND(I257*H257,2)</f>
        <v>0</v>
      </c>
      <c r="BL257" s="23" t="s">
        <v>262</v>
      </c>
      <c r="BM257" s="23" t="s">
        <v>1747</v>
      </c>
    </row>
    <row r="258" spans="2:51" s="11" customFormat="1" ht="13.5">
      <c r="B258" s="235"/>
      <c r="C258" s="236"/>
      <c r="D258" s="232" t="s">
        <v>174</v>
      </c>
      <c r="E258" s="237" t="s">
        <v>21</v>
      </c>
      <c r="F258" s="238" t="s">
        <v>1602</v>
      </c>
      <c r="G258" s="236"/>
      <c r="H258" s="239">
        <v>11.59</v>
      </c>
      <c r="I258" s="240"/>
      <c r="J258" s="236"/>
      <c r="K258" s="236"/>
      <c r="L258" s="241"/>
      <c r="M258" s="242"/>
      <c r="N258" s="243"/>
      <c r="O258" s="243"/>
      <c r="P258" s="243"/>
      <c r="Q258" s="243"/>
      <c r="R258" s="243"/>
      <c r="S258" s="243"/>
      <c r="T258" s="244"/>
      <c r="AT258" s="245" t="s">
        <v>174</v>
      </c>
      <c r="AU258" s="245" t="s">
        <v>85</v>
      </c>
      <c r="AV258" s="11" t="s">
        <v>85</v>
      </c>
      <c r="AW258" s="11" t="s">
        <v>38</v>
      </c>
      <c r="AX258" s="11" t="s">
        <v>75</v>
      </c>
      <c r="AY258" s="245" t="s">
        <v>163</v>
      </c>
    </row>
    <row r="259" spans="2:51" s="11" customFormat="1" ht="13.5">
      <c r="B259" s="235"/>
      <c r="C259" s="236"/>
      <c r="D259" s="232" t="s">
        <v>174</v>
      </c>
      <c r="E259" s="237" t="s">
        <v>21</v>
      </c>
      <c r="F259" s="238" t="s">
        <v>1748</v>
      </c>
      <c r="G259" s="236"/>
      <c r="H259" s="239">
        <v>10.1</v>
      </c>
      <c r="I259" s="240"/>
      <c r="J259" s="236"/>
      <c r="K259" s="236"/>
      <c r="L259" s="241"/>
      <c r="M259" s="242"/>
      <c r="N259" s="243"/>
      <c r="O259" s="243"/>
      <c r="P259" s="243"/>
      <c r="Q259" s="243"/>
      <c r="R259" s="243"/>
      <c r="S259" s="243"/>
      <c r="T259" s="244"/>
      <c r="AT259" s="245" t="s">
        <v>174</v>
      </c>
      <c r="AU259" s="245" t="s">
        <v>85</v>
      </c>
      <c r="AV259" s="11" t="s">
        <v>85</v>
      </c>
      <c r="AW259" s="11" t="s">
        <v>38</v>
      </c>
      <c r="AX259" s="11" t="s">
        <v>75</v>
      </c>
      <c r="AY259" s="245" t="s">
        <v>163</v>
      </c>
    </row>
    <row r="260" spans="2:51" s="11" customFormat="1" ht="13.5">
      <c r="B260" s="235"/>
      <c r="C260" s="236"/>
      <c r="D260" s="232" t="s">
        <v>174</v>
      </c>
      <c r="E260" s="237" t="s">
        <v>21</v>
      </c>
      <c r="F260" s="238" t="s">
        <v>1749</v>
      </c>
      <c r="G260" s="236"/>
      <c r="H260" s="239">
        <v>5.94</v>
      </c>
      <c r="I260" s="240"/>
      <c r="J260" s="236"/>
      <c r="K260" s="236"/>
      <c r="L260" s="241"/>
      <c r="M260" s="242"/>
      <c r="N260" s="243"/>
      <c r="O260" s="243"/>
      <c r="P260" s="243"/>
      <c r="Q260" s="243"/>
      <c r="R260" s="243"/>
      <c r="S260" s="243"/>
      <c r="T260" s="244"/>
      <c r="AT260" s="245" t="s">
        <v>174</v>
      </c>
      <c r="AU260" s="245" t="s">
        <v>85</v>
      </c>
      <c r="AV260" s="11" t="s">
        <v>85</v>
      </c>
      <c r="AW260" s="11" t="s">
        <v>38</v>
      </c>
      <c r="AX260" s="11" t="s">
        <v>75</v>
      </c>
      <c r="AY260" s="245" t="s">
        <v>163</v>
      </c>
    </row>
    <row r="261" spans="2:51" s="11" customFormat="1" ht="13.5">
      <c r="B261" s="235"/>
      <c r="C261" s="236"/>
      <c r="D261" s="232" t="s">
        <v>174</v>
      </c>
      <c r="E261" s="237" t="s">
        <v>21</v>
      </c>
      <c r="F261" s="238" t="s">
        <v>1750</v>
      </c>
      <c r="G261" s="236"/>
      <c r="H261" s="239">
        <v>2.47</v>
      </c>
      <c r="I261" s="240"/>
      <c r="J261" s="236"/>
      <c r="K261" s="236"/>
      <c r="L261" s="241"/>
      <c r="M261" s="242"/>
      <c r="N261" s="243"/>
      <c r="O261" s="243"/>
      <c r="P261" s="243"/>
      <c r="Q261" s="243"/>
      <c r="R261" s="243"/>
      <c r="S261" s="243"/>
      <c r="T261" s="244"/>
      <c r="AT261" s="245" t="s">
        <v>174</v>
      </c>
      <c r="AU261" s="245" t="s">
        <v>85</v>
      </c>
      <c r="AV261" s="11" t="s">
        <v>85</v>
      </c>
      <c r="AW261" s="11" t="s">
        <v>38</v>
      </c>
      <c r="AX261" s="11" t="s">
        <v>75</v>
      </c>
      <c r="AY261" s="245" t="s">
        <v>163</v>
      </c>
    </row>
    <row r="262" spans="2:51" s="11" customFormat="1" ht="13.5">
      <c r="B262" s="235"/>
      <c r="C262" s="236"/>
      <c r="D262" s="232" t="s">
        <v>174</v>
      </c>
      <c r="E262" s="237" t="s">
        <v>21</v>
      </c>
      <c r="F262" s="238" t="s">
        <v>1751</v>
      </c>
      <c r="G262" s="236"/>
      <c r="H262" s="239">
        <v>4.58</v>
      </c>
      <c r="I262" s="240"/>
      <c r="J262" s="236"/>
      <c r="K262" s="236"/>
      <c r="L262" s="241"/>
      <c r="M262" s="242"/>
      <c r="N262" s="243"/>
      <c r="O262" s="243"/>
      <c r="P262" s="243"/>
      <c r="Q262" s="243"/>
      <c r="R262" s="243"/>
      <c r="S262" s="243"/>
      <c r="T262" s="244"/>
      <c r="AT262" s="245" t="s">
        <v>174</v>
      </c>
      <c r="AU262" s="245" t="s">
        <v>85</v>
      </c>
      <c r="AV262" s="11" t="s">
        <v>85</v>
      </c>
      <c r="AW262" s="11" t="s">
        <v>38</v>
      </c>
      <c r="AX262" s="11" t="s">
        <v>75</v>
      </c>
      <c r="AY262" s="245" t="s">
        <v>163</v>
      </c>
    </row>
    <row r="263" spans="2:51" s="12" customFormat="1" ht="13.5">
      <c r="B263" s="246"/>
      <c r="C263" s="247"/>
      <c r="D263" s="232" t="s">
        <v>174</v>
      </c>
      <c r="E263" s="248" t="s">
        <v>21</v>
      </c>
      <c r="F263" s="249" t="s">
        <v>194</v>
      </c>
      <c r="G263" s="247"/>
      <c r="H263" s="250">
        <v>34.68</v>
      </c>
      <c r="I263" s="251"/>
      <c r="J263" s="247"/>
      <c r="K263" s="247"/>
      <c r="L263" s="252"/>
      <c r="M263" s="253"/>
      <c r="N263" s="254"/>
      <c r="O263" s="254"/>
      <c r="P263" s="254"/>
      <c r="Q263" s="254"/>
      <c r="R263" s="254"/>
      <c r="S263" s="254"/>
      <c r="T263" s="255"/>
      <c r="AT263" s="256" t="s">
        <v>174</v>
      </c>
      <c r="AU263" s="256" t="s">
        <v>85</v>
      </c>
      <c r="AV263" s="12" t="s">
        <v>170</v>
      </c>
      <c r="AW263" s="12" t="s">
        <v>38</v>
      </c>
      <c r="AX263" s="12" t="s">
        <v>83</v>
      </c>
      <c r="AY263" s="256" t="s">
        <v>163</v>
      </c>
    </row>
    <row r="264" spans="2:65" s="1" customFormat="1" ht="25.5" customHeight="1">
      <c r="B264" s="45"/>
      <c r="C264" s="220" t="s">
        <v>479</v>
      </c>
      <c r="D264" s="220" t="s">
        <v>165</v>
      </c>
      <c r="E264" s="221" t="s">
        <v>1485</v>
      </c>
      <c r="F264" s="222" t="s">
        <v>1486</v>
      </c>
      <c r="G264" s="223" t="s">
        <v>168</v>
      </c>
      <c r="H264" s="224">
        <v>74.68</v>
      </c>
      <c r="I264" s="225"/>
      <c r="J264" s="226">
        <f>ROUND(I264*H264,2)</f>
        <v>0</v>
      </c>
      <c r="K264" s="222" t="s">
        <v>169</v>
      </c>
      <c r="L264" s="71"/>
      <c r="M264" s="227" t="s">
        <v>21</v>
      </c>
      <c r="N264" s="228" t="s">
        <v>48</v>
      </c>
      <c r="O264" s="46"/>
      <c r="P264" s="229">
        <f>O264*H264</f>
        <v>0</v>
      </c>
      <c r="Q264" s="229">
        <v>0.00392</v>
      </c>
      <c r="R264" s="229">
        <f>Q264*H264</f>
        <v>0.2927456</v>
      </c>
      <c r="S264" s="229">
        <v>0</v>
      </c>
      <c r="T264" s="230">
        <f>S264*H264</f>
        <v>0</v>
      </c>
      <c r="AR264" s="23" t="s">
        <v>262</v>
      </c>
      <c r="AT264" s="23" t="s">
        <v>165</v>
      </c>
      <c r="AU264" s="23" t="s">
        <v>85</v>
      </c>
      <c r="AY264" s="23" t="s">
        <v>163</v>
      </c>
      <c r="BE264" s="231">
        <f>IF(N264="základní",J264,0)</f>
        <v>0</v>
      </c>
      <c r="BF264" s="231">
        <f>IF(N264="snížená",J264,0)</f>
        <v>0</v>
      </c>
      <c r="BG264" s="231">
        <f>IF(N264="zákl. přenesená",J264,0)</f>
        <v>0</v>
      </c>
      <c r="BH264" s="231">
        <f>IF(N264="sníž. přenesená",J264,0)</f>
        <v>0</v>
      </c>
      <c r="BI264" s="231">
        <f>IF(N264="nulová",J264,0)</f>
        <v>0</v>
      </c>
      <c r="BJ264" s="23" t="s">
        <v>170</v>
      </c>
      <c r="BK264" s="231">
        <f>ROUND(I264*H264,2)</f>
        <v>0</v>
      </c>
      <c r="BL264" s="23" t="s">
        <v>262</v>
      </c>
      <c r="BM264" s="23" t="s">
        <v>1752</v>
      </c>
    </row>
    <row r="265" spans="2:65" s="1" customFormat="1" ht="16.5" customHeight="1">
      <c r="B265" s="45"/>
      <c r="C265" s="257" t="s">
        <v>484</v>
      </c>
      <c r="D265" s="257" t="s">
        <v>221</v>
      </c>
      <c r="E265" s="258" t="s">
        <v>1753</v>
      </c>
      <c r="F265" s="259" t="s">
        <v>1754</v>
      </c>
      <c r="G265" s="260" t="s">
        <v>168</v>
      </c>
      <c r="H265" s="261">
        <v>82.148</v>
      </c>
      <c r="I265" s="262"/>
      <c r="J265" s="263">
        <f>ROUND(I265*H265,2)</f>
        <v>0</v>
      </c>
      <c r="K265" s="259" t="s">
        <v>21</v>
      </c>
      <c r="L265" s="264"/>
      <c r="M265" s="265" t="s">
        <v>21</v>
      </c>
      <c r="N265" s="266" t="s">
        <v>48</v>
      </c>
      <c r="O265" s="46"/>
      <c r="P265" s="229">
        <f>O265*H265</f>
        <v>0</v>
      </c>
      <c r="Q265" s="229">
        <v>0.0202</v>
      </c>
      <c r="R265" s="229">
        <f>Q265*H265</f>
        <v>1.6593896</v>
      </c>
      <c r="S265" s="229">
        <v>0</v>
      </c>
      <c r="T265" s="230">
        <f>S265*H265</f>
        <v>0</v>
      </c>
      <c r="AR265" s="23" t="s">
        <v>359</v>
      </c>
      <c r="AT265" s="23" t="s">
        <v>221</v>
      </c>
      <c r="AU265" s="23" t="s">
        <v>85</v>
      </c>
      <c r="AY265" s="23" t="s">
        <v>163</v>
      </c>
      <c r="BE265" s="231">
        <f>IF(N265="základní",J265,0)</f>
        <v>0</v>
      </c>
      <c r="BF265" s="231">
        <f>IF(N265="snížená",J265,0)</f>
        <v>0</v>
      </c>
      <c r="BG265" s="231">
        <f>IF(N265="zákl. přenesená",J265,0)</f>
        <v>0</v>
      </c>
      <c r="BH265" s="231">
        <f>IF(N265="sníž. přenesená",J265,0)</f>
        <v>0</v>
      </c>
      <c r="BI265" s="231">
        <f>IF(N265="nulová",J265,0)</f>
        <v>0</v>
      </c>
      <c r="BJ265" s="23" t="s">
        <v>170</v>
      </c>
      <c r="BK265" s="231">
        <f>ROUND(I265*H265,2)</f>
        <v>0</v>
      </c>
      <c r="BL265" s="23" t="s">
        <v>262</v>
      </c>
      <c r="BM265" s="23" t="s">
        <v>1755</v>
      </c>
    </row>
    <row r="266" spans="2:51" s="11" customFormat="1" ht="13.5">
      <c r="B266" s="235"/>
      <c r="C266" s="236"/>
      <c r="D266" s="232" t="s">
        <v>174</v>
      </c>
      <c r="E266" s="236"/>
      <c r="F266" s="238" t="s">
        <v>1756</v>
      </c>
      <c r="G266" s="236"/>
      <c r="H266" s="239">
        <v>82.148</v>
      </c>
      <c r="I266" s="240"/>
      <c r="J266" s="236"/>
      <c r="K266" s="236"/>
      <c r="L266" s="241"/>
      <c r="M266" s="242"/>
      <c r="N266" s="243"/>
      <c r="O266" s="243"/>
      <c r="P266" s="243"/>
      <c r="Q266" s="243"/>
      <c r="R266" s="243"/>
      <c r="S266" s="243"/>
      <c r="T266" s="244"/>
      <c r="AT266" s="245" t="s">
        <v>174</v>
      </c>
      <c r="AU266" s="245" t="s">
        <v>85</v>
      </c>
      <c r="AV266" s="11" t="s">
        <v>85</v>
      </c>
      <c r="AW266" s="11" t="s">
        <v>6</v>
      </c>
      <c r="AX266" s="11" t="s">
        <v>83</v>
      </c>
      <c r="AY266" s="245" t="s">
        <v>163</v>
      </c>
    </row>
    <row r="267" spans="2:65" s="1" customFormat="1" ht="16.5" customHeight="1">
      <c r="B267" s="45"/>
      <c r="C267" s="220" t="s">
        <v>489</v>
      </c>
      <c r="D267" s="220" t="s">
        <v>165</v>
      </c>
      <c r="E267" s="221" t="s">
        <v>1492</v>
      </c>
      <c r="F267" s="222" t="s">
        <v>1493</v>
      </c>
      <c r="G267" s="223" t="s">
        <v>168</v>
      </c>
      <c r="H267" s="224">
        <v>74.68</v>
      </c>
      <c r="I267" s="225"/>
      <c r="J267" s="226">
        <f>ROUND(I267*H267,2)</f>
        <v>0</v>
      </c>
      <c r="K267" s="222" t="s">
        <v>169</v>
      </c>
      <c r="L267" s="71"/>
      <c r="M267" s="227" t="s">
        <v>21</v>
      </c>
      <c r="N267" s="228" t="s">
        <v>48</v>
      </c>
      <c r="O267" s="46"/>
      <c r="P267" s="229">
        <f>O267*H267</f>
        <v>0</v>
      </c>
      <c r="Q267" s="229">
        <v>0.0003</v>
      </c>
      <c r="R267" s="229">
        <f>Q267*H267</f>
        <v>0.022404</v>
      </c>
      <c r="S267" s="229">
        <v>0</v>
      </c>
      <c r="T267" s="230">
        <f>S267*H267</f>
        <v>0</v>
      </c>
      <c r="AR267" s="23" t="s">
        <v>262</v>
      </c>
      <c r="AT267" s="23" t="s">
        <v>165</v>
      </c>
      <c r="AU267" s="23" t="s">
        <v>85</v>
      </c>
      <c r="AY267" s="23" t="s">
        <v>163</v>
      </c>
      <c r="BE267" s="231">
        <f>IF(N267="základní",J267,0)</f>
        <v>0</v>
      </c>
      <c r="BF267" s="231">
        <f>IF(N267="snížená",J267,0)</f>
        <v>0</v>
      </c>
      <c r="BG267" s="231">
        <f>IF(N267="zákl. přenesená",J267,0)</f>
        <v>0</v>
      </c>
      <c r="BH267" s="231">
        <f>IF(N267="sníž. přenesená",J267,0)</f>
        <v>0</v>
      </c>
      <c r="BI267" s="231">
        <f>IF(N267="nulová",J267,0)</f>
        <v>0</v>
      </c>
      <c r="BJ267" s="23" t="s">
        <v>170</v>
      </c>
      <c r="BK267" s="231">
        <f>ROUND(I267*H267,2)</f>
        <v>0</v>
      </c>
      <c r="BL267" s="23" t="s">
        <v>262</v>
      </c>
      <c r="BM267" s="23" t="s">
        <v>1757</v>
      </c>
    </row>
    <row r="268" spans="2:47" s="1" customFormat="1" ht="13.5">
      <c r="B268" s="45"/>
      <c r="C268" s="73"/>
      <c r="D268" s="232" t="s">
        <v>172</v>
      </c>
      <c r="E268" s="73"/>
      <c r="F268" s="233" t="s">
        <v>1495</v>
      </c>
      <c r="G268" s="73"/>
      <c r="H268" s="73"/>
      <c r="I268" s="190"/>
      <c r="J268" s="73"/>
      <c r="K268" s="73"/>
      <c r="L268" s="71"/>
      <c r="M268" s="234"/>
      <c r="N268" s="46"/>
      <c r="O268" s="46"/>
      <c r="P268" s="46"/>
      <c r="Q268" s="46"/>
      <c r="R268" s="46"/>
      <c r="S268" s="46"/>
      <c r="T268" s="94"/>
      <c r="AT268" s="23" t="s">
        <v>172</v>
      </c>
      <c r="AU268" s="23" t="s">
        <v>85</v>
      </c>
    </row>
    <row r="269" spans="2:51" s="11" customFormat="1" ht="13.5">
      <c r="B269" s="235"/>
      <c r="C269" s="236"/>
      <c r="D269" s="232" t="s">
        <v>174</v>
      </c>
      <c r="E269" s="237" t="s">
        <v>21</v>
      </c>
      <c r="F269" s="238" t="s">
        <v>1602</v>
      </c>
      <c r="G269" s="236"/>
      <c r="H269" s="239">
        <v>11.59</v>
      </c>
      <c r="I269" s="240"/>
      <c r="J269" s="236"/>
      <c r="K269" s="236"/>
      <c r="L269" s="241"/>
      <c r="M269" s="242"/>
      <c r="N269" s="243"/>
      <c r="O269" s="243"/>
      <c r="P269" s="243"/>
      <c r="Q269" s="243"/>
      <c r="R269" s="243"/>
      <c r="S269" s="243"/>
      <c r="T269" s="244"/>
      <c r="AT269" s="245" t="s">
        <v>174</v>
      </c>
      <c r="AU269" s="245" t="s">
        <v>85</v>
      </c>
      <c r="AV269" s="11" t="s">
        <v>85</v>
      </c>
      <c r="AW269" s="11" t="s">
        <v>38</v>
      </c>
      <c r="AX269" s="11" t="s">
        <v>75</v>
      </c>
      <c r="AY269" s="245" t="s">
        <v>163</v>
      </c>
    </row>
    <row r="270" spans="2:51" s="11" customFormat="1" ht="13.5">
      <c r="B270" s="235"/>
      <c r="C270" s="236"/>
      <c r="D270" s="232" t="s">
        <v>174</v>
      </c>
      <c r="E270" s="237" t="s">
        <v>21</v>
      </c>
      <c r="F270" s="238" t="s">
        <v>1603</v>
      </c>
      <c r="G270" s="236"/>
      <c r="H270" s="239">
        <v>38.5</v>
      </c>
      <c r="I270" s="240"/>
      <c r="J270" s="236"/>
      <c r="K270" s="236"/>
      <c r="L270" s="241"/>
      <c r="M270" s="242"/>
      <c r="N270" s="243"/>
      <c r="O270" s="243"/>
      <c r="P270" s="243"/>
      <c r="Q270" s="243"/>
      <c r="R270" s="243"/>
      <c r="S270" s="243"/>
      <c r="T270" s="244"/>
      <c r="AT270" s="245" t="s">
        <v>174</v>
      </c>
      <c r="AU270" s="245" t="s">
        <v>85</v>
      </c>
      <c r="AV270" s="11" t="s">
        <v>85</v>
      </c>
      <c r="AW270" s="11" t="s">
        <v>38</v>
      </c>
      <c r="AX270" s="11" t="s">
        <v>75</v>
      </c>
      <c r="AY270" s="245" t="s">
        <v>163</v>
      </c>
    </row>
    <row r="271" spans="2:51" s="11" customFormat="1" ht="13.5">
      <c r="B271" s="235"/>
      <c r="C271" s="236"/>
      <c r="D271" s="232" t="s">
        <v>174</v>
      </c>
      <c r="E271" s="237" t="s">
        <v>21</v>
      </c>
      <c r="F271" s="238" t="s">
        <v>1604</v>
      </c>
      <c r="G271" s="236"/>
      <c r="H271" s="239">
        <v>10.4</v>
      </c>
      <c r="I271" s="240"/>
      <c r="J271" s="236"/>
      <c r="K271" s="236"/>
      <c r="L271" s="241"/>
      <c r="M271" s="242"/>
      <c r="N271" s="243"/>
      <c r="O271" s="243"/>
      <c r="P271" s="243"/>
      <c r="Q271" s="243"/>
      <c r="R271" s="243"/>
      <c r="S271" s="243"/>
      <c r="T271" s="244"/>
      <c r="AT271" s="245" t="s">
        <v>174</v>
      </c>
      <c r="AU271" s="245" t="s">
        <v>85</v>
      </c>
      <c r="AV271" s="11" t="s">
        <v>85</v>
      </c>
      <c r="AW271" s="11" t="s">
        <v>38</v>
      </c>
      <c r="AX271" s="11" t="s">
        <v>75</v>
      </c>
      <c r="AY271" s="245" t="s">
        <v>163</v>
      </c>
    </row>
    <row r="272" spans="2:51" s="11" customFormat="1" ht="13.5">
      <c r="B272" s="235"/>
      <c r="C272" s="236"/>
      <c r="D272" s="232" t="s">
        <v>174</v>
      </c>
      <c r="E272" s="237" t="s">
        <v>21</v>
      </c>
      <c r="F272" s="238" t="s">
        <v>1605</v>
      </c>
      <c r="G272" s="236"/>
      <c r="H272" s="239">
        <v>1.5</v>
      </c>
      <c r="I272" s="240"/>
      <c r="J272" s="236"/>
      <c r="K272" s="236"/>
      <c r="L272" s="241"/>
      <c r="M272" s="242"/>
      <c r="N272" s="243"/>
      <c r="O272" s="243"/>
      <c r="P272" s="243"/>
      <c r="Q272" s="243"/>
      <c r="R272" s="243"/>
      <c r="S272" s="243"/>
      <c r="T272" s="244"/>
      <c r="AT272" s="245" t="s">
        <v>174</v>
      </c>
      <c r="AU272" s="245" t="s">
        <v>85</v>
      </c>
      <c r="AV272" s="11" t="s">
        <v>85</v>
      </c>
      <c r="AW272" s="11" t="s">
        <v>38</v>
      </c>
      <c r="AX272" s="11" t="s">
        <v>75</v>
      </c>
      <c r="AY272" s="245" t="s">
        <v>163</v>
      </c>
    </row>
    <row r="273" spans="2:51" s="11" customFormat="1" ht="13.5">
      <c r="B273" s="235"/>
      <c r="C273" s="236"/>
      <c r="D273" s="232" t="s">
        <v>174</v>
      </c>
      <c r="E273" s="237" t="s">
        <v>21</v>
      </c>
      <c r="F273" s="238" t="s">
        <v>1606</v>
      </c>
      <c r="G273" s="236"/>
      <c r="H273" s="239">
        <v>1.77</v>
      </c>
      <c r="I273" s="240"/>
      <c r="J273" s="236"/>
      <c r="K273" s="236"/>
      <c r="L273" s="241"/>
      <c r="M273" s="242"/>
      <c r="N273" s="243"/>
      <c r="O273" s="243"/>
      <c r="P273" s="243"/>
      <c r="Q273" s="243"/>
      <c r="R273" s="243"/>
      <c r="S273" s="243"/>
      <c r="T273" s="244"/>
      <c r="AT273" s="245" t="s">
        <v>174</v>
      </c>
      <c r="AU273" s="245" t="s">
        <v>85</v>
      </c>
      <c r="AV273" s="11" t="s">
        <v>85</v>
      </c>
      <c r="AW273" s="11" t="s">
        <v>38</v>
      </c>
      <c r="AX273" s="11" t="s">
        <v>75</v>
      </c>
      <c r="AY273" s="245" t="s">
        <v>163</v>
      </c>
    </row>
    <row r="274" spans="2:51" s="11" customFormat="1" ht="13.5">
      <c r="B274" s="235"/>
      <c r="C274" s="236"/>
      <c r="D274" s="232" t="s">
        <v>174</v>
      </c>
      <c r="E274" s="237" t="s">
        <v>21</v>
      </c>
      <c r="F274" s="238" t="s">
        <v>1607</v>
      </c>
      <c r="G274" s="236"/>
      <c r="H274" s="239">
        <v>5.58</v>
      </c>
      <c r="I274" s="240"/>
      <c r="J274" s="236"/>
      <c r="K274" s="236"/>
      <c r="L274" s="241"/>
      <c r="M274" s="242"/>
      <c r="N274" s="243"/>
      <c r="O274" s="243"/>
      <c r="P274" s="243"/>
      <c r="Q274" s="243"/>
      <c r="R274" s="243"/>
      <c r="S274" s="243"/>
      <c r="T274" s="244"/>
      <c r="AT274" s="245" t="s">
        <v>174</v>
      </c>
      <c r="AU274" s="245" t="s">
        <v>85</v>
      </c>
      <c r="AV274" s="11" t="s">
        <v>85</v>
      </c>
      <c r="AW274" s="11" t="s">
        <v>38</v>
      </c>
      <c r="AX274" s="11" t="s">
        <v>75</v>
      </c>
      <c r="AY274" s="245" t="s">
        <v>163</v>
      </c>
    </row>
    <row r="275" spans="2:51" s="11" customFormat="1" ht="13.5">
      <c r="B275" s="235"/>
      <c r="C275" s="236"/>
      <c r="D275" s="232" t="s">
        <v>174</v>
      </c>
      <c r="E275" s="237" t="s">
        <v>21</v>
      </c>
      <c r="F275" s="238" t="s">
        <v>1608</v>
      </c>
      <c r="G275" s="236"/>
      <c r="H275" s="239">
        <v>3.76</v>
      </c>
      <c r="I275" s="240"/>
      <c r="J275" s="236"/>
      <c r="K275" s="236"/>
      <c r="L275" s="241"/>
      <c r="M275" s="242"/>
      <c r="N275" s="243"/>
      <c r="O275" s="243"/>
      <c r="P275" s="243"/>
      <c r="Q275" s="243"/>
      <c r="R275" s="243"/>
      <c r="S275" s="243"/>
      <c r="T275" s="244"/>
      <c r="AT275" s="245" t="s">
        <v>174</v>
      </c>
      <c r="AU275" s="245" t="s">
        <v>85</v>
      </c>
      <c r="AV275" s="11" t="s">
        <v>85</v>
      </c>
      <c r="AW275" s="11" t="s">
        <v>38</v>
      </c>
      <c r="AX275" s="11" t="s">
        <v>75</v>
      </c>
      <c r="AY275" s="245" t="s">
        <v>163</v>
      </c>
    </row>
    <row r="276" spans="2:51" s="11" customFormat="1" ht="13.5">
      <c r="B276" s="235"/>
      <c r="C276" s="236"/>
      <c r="D276" s="232" t="s">
        <v>174</v>
      </c>
      <c r="E276" s="237" t="s">
        <v>21</v>
      </c>
      <c r="F276" s="238" t="s">
        <v>1611</v>
      </c>
      <c r="G276" s="236"/>
      <c r="H276" s="239">
        <v>1.58</v>
      </c>
      <c r="I276" s="240"/>
      <c r="J276" s="236"/>
      <c r="K276" s="236"/>
      <c r="L276" s="241"/>
      <c r="M276" s="242"/>
      <c r="N276" s="243"/>
      <c r="O276" s="243"/>
      <c r="P276" s="243"/>
      <c r="Q276" s="243"/>
      <c r="R276" s="243"/>
      <c r="S276" s="243"/>
      <c r="T276" s="244"/>
      <c r="AT276" s="245" t="s">
        <v>174</v>
      </c>
      <c r="AU276" s="245" t="s">
        <v>85</v>
      </c>
      <c r="AV276" s="11" t="s">
        <v>85</v>
      </c>
      <c r="AW276" s="11" t="s">
        <v>38</v>
      </c>
      <c r="AX276" s="11" t="s">
        <v>75</v>
      </c>
      <c r="AY276" s="245" t="s">
        <v>163</v>
      </c>
    </row>
    <row r="277" spans="2:51" s="12" customFormat="1" ht="13.5">
      <c r="B277" s="246"/>
      <c r="C277" s="247"/>
      <c r="D277" s="232" t="s">
        <v>174</v>
      </c>
      <c r="E277" s="248" t="s">
        <v>21</v>
      </c>
      <c r="F277" s="249" t="s">
        <v>194</v>
      </c>
      <c r="G277" s="247"/>
      <c r="H277" s="250">
        <v>74.68</v>
      </c>
      <c r="I277" s="251"/>
      <c r="J277" s="247"/>
      <c r="K277" s="247"/>
      <c r="L277" s="252"/>
      <c r="M277" s="253"/>
      <c r="N277" s="254"/>
      <c r="O277" s="254"/>
      <c r="P277" s="254"/>
      <c r="Q277" s="254"/>
      <c r="R277" s="254"/>
      <c r="S277" s="254"/>
      <c r="T277" s="255"/>
      <c r="AT277" s="256" t="s">
        <v>174</v>
      </c>
      <c r="AU277" s="256" t="s">
        <v>85</v>
      </c>
      <c r="AV277" s="12" t="s">
        <v>170</v>
      </c>
      <c r="AW277" s="12" t="s">
        <v>38</v>
      </c>
      <c r="AX277" s="12" t="s">
        <v>83</v>
      </c>
      <c r="AY277" s="256" t="s">
        <v>163</v>
      </c>
    </row>
    <row r="278" spans="2:65" s="1" customFormat="1" ht="38.25" customHeight="1">
      <c r="B278" s="45"/>
      <c r="C278" s="220" t="s">
        <v>493</v>
      </c>
      <c r="D278" s="220" t="s">
        <v>165</v>
      </c>
      <c r="E278" s="221" t="s">
        <v>1503</v>
      </c>
      <c r="F278" s="222" t="s">
        <v>1504</v>
      </c>
      <c r="G278" s="223" t="s">
        <v>253</v>
      </c>
      <c r="H278" s="224">
        <v>1.975</v>
      </c>
      <c r="I278" s="225"/>
      <c r="J278" s="226">
        <f>ROUND(I278*H278,2)</f>
        <v>0</v>
      </c>
      <c r="K278" s="222" t="s">
        <v>169</v>
      </c>
      <c r="L278" s="71"/>
      <c r="M278" s="227" t="s">
        <v>21</v>
      </c>
      <c r="N278" s="228" t="s">
        <v>48</v>
      </c>
      <c r="O278" s="46"/>
      <c r="P278" s="229">
        <f>O278*H278</f>
        <v>0</v>
      </c>
      <c r="Q278" s="229">
        <v>0</v>
      </c>
      <c r="R278" s="229">
        <f>Q278*H278</f>
        <v>0</v>
      </c>
      <c r="S278" s="229">
        <v>0</v>
      </c>
      <c r="T278" s="230">
        <f>S278*H278</f>
        <v>0</v>
      </c>
      <c r="AR278" s="23" t="s">
        <v>262</v>
      </c>
      <c r="AT278" s="23" t="s">
        <v>165</v>
      </c>
      <c r="AU278" s="23" t="s">
        <v>85</v>
      </c>
      <c r="AY278" s="23" t="s">
        <v>163</v>
      </c>
      <c r="BE278" s="231">
        <f>IF(N278="základní",J278,0)</f>
        <v>0</v>
      </c>
      <c r="BF278" s="231">
        <f>IF(N278="snížená",J278,0)</f>
        <v>0</v>
      </c>
      <c r="BG278" s="231">
        <f>IF(N278="zákl. přenesená",J278,0)</f>
        <v>0</v>
      </c>
      <c r="BH278" s="231">
        <f>IF(N278="sníž. přenesená",J278,0)</f>
        <v>0</v>
      </c>
      <c r="BI278" s="231">
        <f>IF(N278="nulová",J278,0)</f>
        <v>0</v>
      </c>
      <c r="BJ278" s="23" t="s">
        <v>170</v>
      </c>
      <c r="BK278" s="231">
        <f>ROUND(I278*H278,2)</f>
        <v>0</v>
      </c>
      <c r="BL278" s="23" t="s">
        <v>262</v>
      </c>
      <c r="BM278" s="23" t="s">
        <v>1758</v>
      </c>
    </row>
    <row r="279" spans="2:47" s="1" customFormat="1" ht="13.5">
      <c r="B279" s="45"/>
      <c r="C279" s="73"/>
      <c r="D279" s="232" t="s">
        <v>172</v>
      </c>
      <c r="E279" s="73"/>
      <c r="F279" s="233" t="s">
        <v>672</v>
      </c>
      <c r="G279" s="73"/>
      <c r="H279" s="73"/>
      <c r="I279" s="190"/>
      <c r="J279" s="73"/>
      <c r="K279" s="73"/>
      <c r="L279" s="71"/>
      <c r="M279" s="234"/>
      <c r="N279" s="46"/>
      <c r="O279" s="46"/>
      <c r="P279" s="46"/>
      <c r="Q279" s="46"/>
      <c r="R279" s="46"/>
      <c r="S279" s="46"/>
      <c r="T279" s="94"/>
      <c r="AT279" s="23" t="s">
        <v>172</v>
      </c>
      <c r="AU279" s="23" t="s">
        <v>85</v>
      </c>
    </row>
    <row r="280" spans="2:65" s="1" customFormat="1" ht="38.25" customHeight="1">
      <c r="B280" s="45"/>
      <c r="C280" s="220" t="s">
        <v>573</v>
      </c>
      <c r="D280" s="220" t="s">
        <v>165</v>
      </c>
      <c r="E280" s="221" t="s">
        <v>1506</v>
      </c>
      <c r="F280" s="222" t="s">
        <v>1507</v>
      </c>
      <c r="G280" s="223" t="s">
        <v>253</v>
      </c>
      <c r="H280" s="224">
        <v>1.975</v>
      </c>
      <c r="I280" s="225"/>
      <c r="J280" s="226">
        <f>ROUND(I280*H280,2)</f>
        <v>0</v>
      </c>
      <c r="K280" s="222" t="s">
        <v>169</v>
      </c>
      <c r="L280" s="71"/>
      <c r="M280" s="227" t="s">
        <v>21</v>
      </c>
      <c r="N280" s="228" t="s">
        <v>48</v>
      </c>
      <c r="O280" s="46"/>
      <c r="P280" s="229">
        <f>O280*H280</f>
        <v>0</v>
      </c>
      <c r="Q280" s="229">
        <v>0</v>
      </c>
      <c r="R280" s="229">
        <f>Q280*H280</f>
        <v>0</v>
      </c>
      <c r="S280" s="229">
        <v>0</v>
      </c>
      <c r="T280" s="230">
        <f>S280*H280</f>
        <v>0</v>
      </c>
      <c r="AR280" s="23" t="s">
        <v>262</v>
      </c>
      <c r="AT280" s="23" t="s">
        <v>165</v>
      </c>
      <c r="AU280" s="23" t="s">
        <v>85</v>
      </c>
      <c r="AY280" s="23" t="s">
        <v>163</v>
      </c>
      <c r="BE280" s="231">
        <f>IF(N280="základní",J280,0)</f>
        <v>0</v>
      </c>
      <c r="BF280" s="231">
        <f>IF(N280="snížená",J280,0)</f>
        <v>0</v>
      </c>
      <c r="BG280" s="231">
        <f>IF(N280="zákl. přenesená",J280,0)</f>
        <v>0</v>
      </c>
      <c r="BH280" s="231">
        <f>IF(N280="sníž. přenesená",J280,0)</f>
        <v>0</v>
      </c>
      <c r="BI280" s="231">
        <f>IF(N280="nulová",J280,0)</f>
        <v>0</v>
      </c>
      <c r="BJ280" s="23" t="s">
        <v>170</v>
      </c>
      <c r="BK280" s="231">
        <f>ROUND(I280*H280,2)</f>
        <v>0</v>
      </c>
      <c r="BL280" s="23" t="s">
        <v>262</v>
      </c>
      <c r="BM280" s="23" t="s">
        <v>1759</v>
      </c>
    </row>
    <row r="281" spans="2:47" s="1" customFormat="1" ht="13.5">
      <c r="B281" s="45"/>
      <c r="C281" s="73"/>
      <c r="D281" s="232" t="s">
        <v>172</v>
      </c>
      <c r="E281" s="73"/>
      <c r="F281" s="233" t="s">
        <v>672</v>
      </c>
      <c r="G281" s="73"/>
      <c r="H281" s="73"/>
      <c r="I281" s="190"/>
      <c r="J281" s="73"/>
      <c r="K281" s="73"/>
      <c r="L281" s="71"/>
      <c r="M281" s="234"/>
      <c r="N281" s="46"/>
      <c r="O281" s="46"/>
      <c r="P281" s="46"/>
      <c r="Q281" s="46"/>
      <c r="R281" s="46"/>
      <c r="S281" s="46"/>
      <c r="T281" s="94"/>
      <c r="AT281" s="23" t="s">
        <v>172</v>
      </c>
      <c r="AU281" s="23" t="s">
        <v>85</v>
      </c>
    </row>
    <row r="282" spans="2:63" s="10" customFormat="1" ht="29.85" customHeight="1">
      <c r="B282" s="204"/>
      <c r="C282" s="205"/>
      <c r="D282" s="206" t="s">
        <v>74</v>
      </c>
      <c r="E282" s="218" t="s">
        <v>1760</v>
      </c>
      <c r="F282" s="218" t="s">
        <v>1761</v>
      </c>
      <c r="G282" s="205"/>
      <c r="H282" s="205"/>
      <c r="I282" s="208"/>
      <c r="J282" s="219">
        <f>BK282</f>
        <v>0</v>
      </c>
      <c r="K282" s="205"/>
      <c r="L282" s="210"/>
      <c r="M282" s="211"/>
      <c r="N282" s="212"/>
      <c r="O282" s="212"/>
      <c r="P282" s="213">
        <f>SUM(P283:P285)</f>
        <v>0</v>
      </c>
      <c r="Q282" s="212"/>
      <c r="R282" s="213">
        <f>SUM(R283:R285)</f>
        <v>0</v>
      </c>
      <c r="S282" s="212"/>
      <c r="T282" s="214">
        <f>SUM(T283:T285)</f>
        <v>0</v>
      </c>
      <c r="AR282" s="215" t="s">
        <v>85</v>
      </c>
      <c r="AT282" s="216" t="s">
        <v>74</v>
      </c>
      <c r="AU282" s="216" t="s">
        <v>83</v>
      </c>
      <c r="AY282" s="215" t="s">
        <v>163</v>
      </c>
      <c r="BK282" s="217">
        <f>SUM(BK283:BK285)</f>
        <v>0</v>
      </c>
    </row>
    <row r="283" spans="2:65" s="1" customFormat="1" ht="16.5" customHeight="1">
      <c r="B283" s="45"/>
      <c r="C283" s="220" t="s">
        <v>497</v>
      </c>
      <c r="D283" s="220" t="s">
        <v>165</v>
      </c>
      <c r="E283" s="221" t="s">
        <v>1762</v>
      </c>
      <c r="F283" s="222" t="s">
        <v>1763</v>
      </c>
      <c r="G283" s="223" t="s">
        <v>168</v>
      </c>
      <c r="H283" s="224">
        <v>3.22</v>
      </c>
      <c r="I283" s="225"/>
      <c r="J283" s="226">
        <f>ROUND(I283*H283,2)</f>
        <v>0</v>
      </c>
      <c r="K283" s="222" t="s">
        <v>21</v>
      </c>
      <c r="L283" s="71"/>
      <c r="M283" s="227" t="s">
        <v>21</v>
      </c>
      <c r="N283" s="228" t="s">
        <v>48</v>
      </c>
      <c r="O283" s="46"/>
      <c r="P283" s="229">
        <f>O283*H283</f>
        <v>0</v>
      </c>
      <c r="Q283" s="229">
        <v>0</v>
      </c>
      <c r="R283" s="229">
        <f>Q283*H283</f>
        <v>0</v>
      </c>
      <c r="S283" s="229">
        <v>0</v>
      </c>
      <c r="T283" s="230">
        <f>S283*H283</f>
        <v>0</v>
      </c>
      <c r="AR283" s="23" t="s">
        <v>262</v>
      </c>
      <c r="AT283" s="23" t="s">
        <v>165</v>
      </c>
      <c r="AU283" s="23" t="s">
        <v>85</v>
      </c>
      <c r="AY283" s="23" t="s">
        <v>163</v>
      </c>
      <c r="BE283" s="231">
        <f>IF(N283="základní",J283,0)</f>
        <v>0</v>
      </c>
      <c r="BF283" s="231">
        <f>IF(N283="snížená",J283,0)</f>
        <v>0</v>
      </c>
      <c r="BG283" s="231">
        <f>IF(N283="zákl. přenesená",J283,0)</f>
        <v>0</v>
      </c>
      <c r="BH283" s="231">
        <f>IF(N283="sníž. přenesená",J283,0)</f>
        <v>0</v>
      </c>
      <c r="BI283" s="231">
        <f>IF(N283="nulová",J283,0)</f>
        <v>0</v>
      </c>
      <c r="BJ283" s="23" t="s">
        <v>170</v>
      </c>
      <c r="BK283" s="231">
        <f>ROUND(I283*H283,2)</f>
        <v>0</v>
      </c>
      <c r="BL283" s="23" t="s">
        <v>262</v>
      </c>
      <c r="BM283" s="23" t="s">
        <v>1764</v>
      </c>
    </row>
    <row r="284" spans="2:51" s="11" customFormat="1" ht="13.5">
      <c r="B284" s="235"/>
      <c r="C284" s="236"/>
      <c r="D284" s="232" t="s">
        <v>174</v>
      </c>
      <c r="E284" s="237" t="s">
        <v>21</v>
      </c>
      <c r="F284" s="238" t="s">
        <v>1765</v>
      </c>
      <c r="G284" s="236"/>
      <c r="H284" s="239">
        <v>3.22</v>
      </c>
      <c r="I284" s="240"/>
      <c r="J284" s="236"/>
      <c r="K284" s="236"/>
      <c r="L284" s="241"/>
      <c r="M284" s="242"/>
      <c r="N284" s="243"/>
      <c r="O284" s="243"/>
      <c r="P284" s="243"/>
      <c r="Q284" s="243"/>
      <c r="R284" s="243"/>
      <c r="S284" s="243"/>
      <c r="T284" s="244"/>
      <c r="AT284" s="245" t="s">
        <v>174</v>
      </c>
      <c r="AU284" s="245" t="s">
        <v>85</v>
      </c>
      <c r="AV284" s="11" t="s">
        <v>85</v>
      </c>
      <c r="AW284" s="11" t="s">
        <v>38</v>
      </c>
      <c r="AX284" s="11" t="s">
        <v>75</v>
      </c>
      <c r="AY284" s="245" t="s">
        <v>163</v>
      </c>
    </row>
    <row r="285" spans="2:51" s="12" customFormat="1" ht="13.5">
      <c r="B285" s="246"/>
      <c r="C285" s="247"/>
      <c r="D285" s="232" t="s">
        <v>174</v>
      </c>
      <c r="E285" s="248" t="s">
        <v>21</v>
      </c>
      <c r="F285" s="249" t="s">
        <v>194</v>
      </c>
      <c r="G285" s="247"/>
      <c r="H285" s="250">
        <v>3.22</v>
      </c>
      <c r="I285" s="251"/>
      <c r="J285" s="247"/>
      <c r="K285" s="247"/>
      <c r="L285" s="252"/>
      <c r="M285" s="253"/>
      <c r="N285" s="254"/>
      <c r="O285" s="254"/>
      <c r="P285" s="254"/>
      <c r="Q285" s="254"/>
      <c r="R285" s="254"/>
      <c r="S285" s="254"/>
      <c r="T285" s="255"/>
      <c r="AT285" s="256" t="s">
        <v>174</v>
      </c>
      <c r="AU285" s="256" t="s">
        <v>85</v>
      </c>
      <c r="AV285" s="12" t="s">
        <v>170</v>
      </c>
      <c r="AW285" s="12" t="s">
        <v>38</v>
      </c>
      <c r="AX285" s="12" t="s">
        <v>83</v>
      </c>
      <c r="AY285" s="256" t="s">
        <v>163</v>
      </c>
    </row>
    <row r="286" spans="2:63" s="10" customFormat="1" ht="29.85" customHeight="1">
      <c r="B286" s="204"/>
      <c r="C286" s="205"/>
      <c r="D286" s="206" t="s">
        <v>74</v>
      </c>
      <c r="E286" s="218" t="s">
        <v>1766</v>
      </c>
      <c r="F286" s="218" t="s">
        <v>1767</v>
      </c>
      <c r="G286" s="205"/>
      <c r="H286" s="205"/>
      <c r="I286" s="208"/>
      <c r="J286" s="219">
        <f>BK286</f>
        <v>0</v>
      </c>
      <c r="K286" s="205"/>
      <c r="L286" s="210"/>
      <c r="M286" s="211"/>
      <c r="N286" s="212"/>
      <c r="O286" s="212"/>
      <c r="P286" s="213">
        <f>SUM(P287:P291)</f>
        <v>0</v>
      </c>
      <c r="Q286" s="212"/>
      <c r="R286" s="213">
        <f>SUM(R287:R291)</f>
        <v>0</v>
      </c>
      <c r="S286" s="212"/>
      <c r="T286" s="214">
        <f>SUM(T287:T291)</f>
        <v>0.41133000000000003</v>
      </c>
      <c r="AR286" s="215" t="s">
        <v>85</v>
      </c>
      <c r="AT286" s="216" t="s">
        <v>74</v>
      </c>
      <c r="AU286" s="216" t="s">
        <v>83</v>
      </c>
      <c r="AY286" s="215" t="s">
        <v>163</v>
      </c>
      <c r="BK286" s="217">
        <f>SUM(BK287:BK291)</f>
        <v>0</v>
      </c>
    </row>
    <row r="287" spans="2:65" s="1" customFormat="1" ht="16.5" customHeight="1">
      <c r="B287" s="45"/>
      <c r="C287" s="220" t="s">
        <v>502</v>
      </c>
      <c r="D287" s="220" t="s">
        <v>165</v>
      </c>
      <c r="E287" s="221" t="s">
        <v>1768</v>
      </c>
      <c r="F287" s="222" t="s">
        <v>1769</v>
      </c>
      <c r="G287" s="223" t="s">
        <v>168</v>
      </c>
      <c r="H287" s="224">
        <v>137.11</v>
      </c>
      <c r="I287" s="225"/>
      <c r="J287" s="226">
        <f>ROUND(I287*H287,2)</f>
        <v>0</v>
      </c>
      <c r="K287" s="222" t="s">
        <v>169</v>
      </c>
      <c r="L287" s="71"/>
      <c r="M287" s="227" t="s">
        <v>21</v>
      </c>
      <c r="N287" s="228" t="s">
        <v>48</v>
      </c>
      <c r="O287" s="46"/>
      <c r="P287" s="229">
        <f>O287*H287</f>
        <v>0</v>
      </c>
      <c r="Q287" s="229">
        <v>0</v>
      </c>
      <c r="R287" s="229">
        <f>Q287*H287</f>
        <v>0</v>
      </c>
      <c r="S287" s="229">
        <v>0.003</v>
      </c>
      <c r="T287" s="230">
        <f>S287*H287</f>
        <v>0.41133000000000003</v>
      </c>
      <c r="AR287" s="23" t="s">
        <v>262</v>
      </c>
      <c r="AT287" s="23" t="s">
        <v>165</v>
      </c>
      <c r="AU287" s="23" t="s">
        <v>85</v>
      </c>
      <c r="AY287" s="23" t="s">
        <v>163</v>
      </c>
      <c r="BE287" s="231">
        <f>IF(N287="základní",J287,0)</f>
        <v>0</v>
      </c>
      <c r="BF287" s="231">
        <f>IF(N287="snížená",J287,0)</f>
        <v>0</v>
      </c>
      <c r="BG287" s="231">
        <f>IF(N287="zákl. přenesená",J287,0)</f>
        <v>0</v>
      </c>
      <c r="BH287" s="231">
        <f>IF(N287="sníž. přenesená",J287,0)</f>
        <v>0</v>
      </c>
      <c r="BI287" s="231">
        <f>IF(N287="nulová",J287,0)</f>
        <v>0</v>
      </c>
      <c r="BJ287" s="23" t="s">
        <v>170</v>
      </c>
      <c r="BK287" s="231">
        <f>ROUND(I287*H287,2)</f>
        <v>0</v>
      </c>
      <c r="BL287" s="23" t="s">
        <v>262</v>
      </c>
      <c r="BM287" s="23" t="s">
        <v>1770</v>
      </c>
    </row>
    <row r="288" spans="2:51" s="11" customFormat="1" ht="13.5">
      <c r="B288" s="235"/>
      <c r="C288" s="236"/>
      <c r="D288" s="232" t="s">
        <v>174</v>
      </c>
      <c r="E288" s="237" t="s">
        <v>21</v>
      </c>
      <c r="F288" s="238" t="s">
        <v>1771</v>
      </c>
      <c r="G288" s="236"/>
      <c r="H288" s="239">
        <v>75.06</v>
      </c>
      <c r="I288" s="240"/>
      <c r="J288" s="236"/>
      <c r="K288" s="236"/>
      <c r="L288" s="241"/>
      <c r="M288" s="242"/>
      <c r="N288" s="243"/>
      <c r="O288" s="243"/>
      <c r="P288" s="243"/>
      <c r="Q288" s="243"/>
      <c r="R288" s="243"/>
      <c r="S288" s="243"/>
      <c r="T288" s="244"/>
      <c r="AT288" s="245" t="s">
        <v>174</v>
      </c>
      <c r="AU288" s="245" t="s">
        <v>85</v>
      </c>
      <c r="AV288" s="11" t="s">
        <v>85</v>
      </c>
      <c r="AW288" s="11" t="s">
        <v>38</v>
      </c>
      <c r="AX288" s="11" t="s">
        <v>75</v>
      </c>
      <c r="AY288" s="245" t="s">
        <v>163</v>
      </c>
    </row>
    <row r="289" spans="2:51" s="11" customFormat="1" ht="13.5">
      <c r="B289" s="235"/>
      <c r="C289" s="236"/>
      <c r="D289" s="232" t="s">
        <v>174</v>
      </c>
      <c r="E289" s="237" t="s">
        <v>21</v>
      </c>
      <c r="F289" s="238" t="s">
        <v>1772</v>
      </c>
      <c r="G289" s="236"/>
      <c r="H289" s="239">
        <v>23.94</v>
      </c>
      <c r="I289" s="240"/>
      <c r="J289" s="236"/>
      <c r="K289" s="236"/>
      <c r="L289" s="241"/>
      <c r="M289" s="242"/>
      <c r="N289" s="243"/>
      <c r="O289" s="243"/>
      <c r="P289" s="243"/>
      <c r="Q289" s="243"/>
      <c r="R289" s="243"/>
      <c r="S289" s="243"/>
      <c r="T289" s="244"/>
      <c r="AT289" s="245" t="s">
        <v>174</v>
      </c>
      <c r="AU289" s="245" t="s">
        <v>85</v>
      </c>
      <c r="AV289" s="11" t="s">
        <v>85</v>
      </c>
      <c r="AW289" s="11" t="s">
        <v>38</v>
      </c>
      <c r="AX289" s="11" t="s">
        <v>75</v>
      </c>
      <c r="AY289" s="245" t="s">
        <v>163</v>
      </c>
    </row>
    <row r="290" spans="2:51" s="11" customFormat="1" ht="13.5">
      <c r="B290" s="235"/>
      <c r="C290" s="236"/>
      <c r="D290" s="232" t="s">
        <v>174</v>
      </c>
      <c r="E290" s="237" t="s">
        <v>21</v>
      </c>
      <c r="F290" s="238" t="s">
        <v>1773</v>
      </c>
      <c r="G290" s="236"/>
      <c r="H290" s="239">
        <v>38.11</v>
      </c>
      <c r="I290" s="240"/>
      <c r="J290" s="236"/>
      <c r="K290" s="236"/>
      <c r="L290" s="241"/>
      <c r="M290" s="242"/>
      <c r="N290" s="243"/>
      <c r="O290" s="243"/>
      <c r="P290" s="243"/>
      <c r="Q290" s="243"/>
      <c r="R290" s="243"/>
      <c r="S290" s="243"/>
      <c r="T290" s="244"/>
      <c r="AT290" s="245" t="s">
        <v>174</v>
      </c>
      <c r="AU290" s="245" t="s">
        <v>85</v>
      </c>
      <c r="AV290" s="11" t="s">
        <v>85</v>
      </c>
      <c r="AW290" s="11" t="s">
        <v>38</v>
      </c>
      <c r="AX290" s="11" t="s">
        <v>75</v>
      </c>
      <c r="AY290" s="245" t="s">
        <v>163</v>
      </c>
    </row>
    <row r="291" spans="2:51" s="12" customFormat="1" ht="13.5">
      <c r="B291" s="246"/>
      <c r="C291" s="247"/>
      <c r="D291" s="232" t="s">
        <v>174</v>
      </c>
      <c r="E291" s="248" t="s">
        <v>21</v>
      </c>
      <c r="F291" s="249" t="s">
        <v>194</v>
      </c>
      <c r="G291" s="247"/>
      <c r="H291" s="250">
        <v>137.11</v>
      </c>
      <c r="I291" s="251"/>
      <c r="J291" s="247"/>
      <c r="K291" s="247"/>
      <c r="L291" s="252"/>
      <c r="M291" s="253"/>
      <c r="N291" s="254"/>
      <c r="O291" s="254"/>
      <c r="P291" s="254"/>
      <c r="Q291" s="254"/>
      <c r="R291" s="254"/>
      <c r="S291" s="254"/>
      <c r="T291" s="255"/>
      <c r="AT291" s="256" t="s">
        <v>174</v>
      </c>
      <c r="AU291" s="256" t="s">
        <v>85</v>
      </c>
      <c r="AV291" s="12" t="s">
        <v>170</v>
      </c>
      <c r="AW291" s="12" t="s">
        <v>38</v>
      </c>
      <c r="AX291" s="12" t="s">
        <v>83</v>
      </c>
      <c r="AY291" s="256" t="s">
        <v>163</v>
      </c>
    </row>
    <row r="292" spans="2:63" s="10" customFormat="1" ht="29.85" customHeight="1">
      <c r="B292" s="204"/>
      <c r="C292" s="205"/>
      <c r="D292" s="206" t="s">
        <v>74</v>
      </c>
      <c r="E292" s="218" t="s">
        <v>1774</v>
      </c>
      <c r="F292" s="218" t="s">
        <v>1775</v>
      </c>
      <c r="G292" s="205"/>
      <c r="H292" s="205"/>
      <c r="I292" s="208"/>
      <c r="J292" s="219">
        <f>BK292</f>
        <v>0</v>
      </c>
      <c r="K292" s="205"/>
      <c r="L292" s="210"/>
      <c r="M292" s="211"/>
      <c r="N292" s="212"/>
      <c r="O292" s="212"/>
      <c r="P292" s="213">
        <f>SUM(P293:P316)</f>
        <v>0</v>
      </c>
      <c r="Q292" s="212"/>
      <c r="R292" s="213">
        <f>SUM(R293:R316)</f>
        <v>1.8732102</v>
      </c>
      <c r="S292" s="212"/>
      <c r="T292" s="214">
        <f>SUM(T293:T316)</f>
        <v>6.1761039</v>
      </c>
      <c r="AR292" s="215" t="s">
        <v>85</v>
      </c>
      <c r="AT292" s="216" t="s">
        <v>74</v>
      </c>
      <c r="AU292" s="216" t="s">
        <v>83</v>
      </c>
      <c r="AY292" s="215" t="s">
        <v>163</v>
      </c>
      <c r="BK292" s="217">
        <f>SUM(BK293:BK316)</f>
        <v>0</v>
      </c>
    </row>
    <row r="293" spans="2:65" s="1" customFormat="1" ht="16.5" customHeight="1">
      <c r="B293" s="45"/>
      <c r="C293" s="220" t="s">
        <v>507</v>
      </c>
      <c r="D293" s="220" t="s">
        <v>165</v>
      </c>
      <c r="E293" s="221" t="s">
        <v>1776</v>
      </c>
      <c r="F293" s="222" t="s">
        <v>1777</v>
      </c>
      <c r="G293" s="223" t="s">
        <v>168</v>
      </c>
      <c r="H293" s="224">
        <v>112.089</v>
      </c>
      <c r="I293" s="225"/>
      <c r="J293" s="226">
        <f>ROUND(I293*H293,2)</f>
        <v>0</v>
      </c>
      <c r="K293" s="222" t="s">
        <v>169</v>
      </c>
      <c r="L293" s="71"/>
      <c r="M293" s="227" t="s">
        <v>21</v>
      </c>
      <c r="N293" s="228" t="s">
        <v>48</v>
      </c>
      <c r="O293" s="46"/>
      <c r="P293" s="229">
        <f>O293*H293</f>
        <v>0</v>
      </c>
      <c r="Q293" s="229">
        <v>0</v>
      </c>
      <c r="R293" s="229">
        <f>Q293*H293</f>
        <v>0</v>
      </c>
      <c r="S293" s="229">
        <v>0.0551</v>
      </c>
      <c r="T293" s="230">
        <f>S293*H293</f>
        <v>6.1761039</v>
      </c>
      <c r="AR293" s="23" t="s">
        <v>262</v>
      </c>
      <c r="AT293" s="23" t="s">
        <v>165</v>
      </c>
      <c r="AU293" s="23" t="s">
        <v>85</v>
      </c>
      <c r="AY293" s="23" t="s">
        <v>163</v>
      </c>
      <c r="BE293" s="231">
        <f>IF(N293="základní",J293,0)</f>
        <v>0</v>
      </c>
      <c r="BF293" s="231">
        <f>IF(N293="snížená",J293,0)</f>
        <v>0</v>
      </c>
      <c r="BG293" s="231">
        <f>IF(N293="zákl. přenesená",J293,0)</f>
        <v>0</v>
      </c>
      <c r="BH293" s="231">
        <f>IF(N293="sníž. přenesená",J293,0)</f>
        <v>0</v>
      </c>
      <c r="BI293" s="231">
        <f>IF(N293="nulová",J293,0)</f>
        <v>0</v>
      </c>
      <c r="BJ293" s="23" t="s">
        <v>170</v>
      </c>
      <c r="BK293" s="231">
        <f>ROUND(I293*H293,2)</f>
        <v>0</v>
      </c>
      <c r="BL293" s="23" t="s">
        <v>262</v>
      </c>
      <c r="BM293" s="23" t="s">
        <v>1778</v>
      </c>
    </row>
    <row r="294" spans="2:51" s="11" customFormat="1" ht="13.5">
      <c r="B294" s="235"/>
      <c r="C294" s="236"/>
      <c r="D294" s="232" t="s">
        <v>174</v>
      </c>
      <c r="E294" s="237" t="s">
        <v>21</v>
      </c>
      <c r="F294" s="238" t="s">
        <v>1779</v>
      </c>
      <c r="G294" s="236"/>
      <c r="H294" s="239">
        <v>14.348</v>
      </c>
      <c r="I294" s="240"/>
      <c r="J294" s="236"/>
      <c r="K294" s="236"/>
      <c r="L294" s="241"/>
      <c r="M294" s="242"/>
      <c r="N294" s="243"/>
      <c r="O294" s="243"/>
      <c r="P294" s="243"/>
      <c r="Q294" s="243"/>
      <c r="R294" s="243"/>
      <c r="S294" s="243"/>
      <c r="T294" s="244"/>
      <c r="AT294" s="245" t="s">
        <v>174</v>
      </c>
      <c r="AU294" s="245" t="s">
        <v>85</v>
      </c>
      <c r="AV294" s="11" t="s">
        <v>85</v>
      </c>
      <c r="AW294" s="11" t="s">
        <v>38</v>
      </c>
      <c r="AX294" s="11" t="s">
        <v>75</v>
      </c>
      <c r="AY294" s="245" t="s">
        <v>163</v>
      </c>
    </row>
    <row r="295" spans="2:51" s="11" customFormat="1" ht="13.5">
      <c r="B295" s="235"/>
      <c r="C295" s="236"/>
      <c r="D295" s="232" t="s">
        <v>174</v>
      </c>
      <c r="E295" s="237" t="s">
        <v>21</v>
      </c>
      <c r="F295" s="238" t="s">
        <v>1780</v>
      </c>
      <c r="G295" s="236"/>
      <c r="H295" s="239">
        <v>21.286</v>
      </c>
      <c r="I295" s="240"/>
      <c r="J295" s="236"/>
      <c r="K295" s="236"/>
      <c r="L295" s="241"/>
      <c r="M295" s="242"/>
      <c r="N295" s="243"/>
      <c r="O295" s="243"/>
      <c r="P295" s="243"/>
      <c r="Q295" s="243"/>
      <c r="R295" s="243"/>
      <c r="S295" s="243"/>
      <c r="T295" s="244"/>
      <c r="AT295" s="245" t="s">
        <v>174</v>
      </c>
      <c r="AU295" s="245" t="s">
        <v>85</v>
      </c>
      <c r="AV295" s="11" t="s">
        <v>85</v>
      </c>
      <c r="AW295" s="11" t="s">
        <v>38</v>
      </c>
      <c r="AX295" s="11" t="s">
        <v>75</v>
      </c>
      <c r="AY295" s="245" t="s">
        <v>163</v>
      </c>
    </row>
    <row r="296" spans="2:51" s="11" customFormat="1" ht="13.5">
      <c r="B296" s="235"/>
      <c r="C296" s="236"/>
      <c r="D296" s="232" t="s">
        <v>174</v>
      </c>
      <c r="E296" s="237" t="s">
        <v>21</v>
      </c>
      <c r="F296" s="238" t="s">
        <v>1781</v>
      </c>
      <c r="G296" s="236"/>
      <c r="H296" s="239">
        <v>23.523</v>
      </c>
      <c r="I296" s="240"/>
      <c r="J296" s="236"/>
      <c r="K296" s="236"/>
      <c r="L296" s="241"/>
      <c r="M296" s="242"/>
      <c r="N296" s="243"/>
      <c r="O296" s="243"/>
      <c r="P296" s="243"/>
      <c r="Q296" s="243"/>
      <c r="R296" s="243"/>
      <c r="S296" s="243"/>
      <c r="T296" s="244"/>
      <c r="AT296" s="245" t="s">
        <v>174</v>
      </c>
      <c r="AU296" s="245" t="s">
        <v>85</v>
      </c>
      <c r="AV296" s="11" t="s">
        <v>85</v>
      </c>
      <c r="AW296" s="11" t="s">
        <v>38</v>
      </c>
      <c r="AX296" s="11" t="s">
        <v>75</v>
      </c>
      <c r="AY296" s="245" t="s">
        <v>163</v>
      </c>
    </row>
    <row r="297" spans="2:51" s="11" customFormat="1" ht="13.5">
      <c r="B297" s="235"/>
      <c r="C297" s="236"/>
      <c r="D297" s="232" t="s">
        <v>174</v>
      </c>
      <c r="E297" s="237" t="s">
        <v>21</v>
      </c>
      <c r="F297" s="238" t="s">
        <v>1782</v>
      </c>
      <c r="G297" s="236"/>
      <c r="H297" s="239">
        <v>18.42</v>
      </c>
      <c r="I297" s="240"/>
      <c r="J297" s="236"/>
      <c r="K297" s="236"/>
      <c r="L297" s="241"/>
      <c r="M297" s="242"/>
      <c r="N297" s="243"/>
      <c r="O297" s="243"/>
      <c r="P297" s="243"/>
      <c r="Q297" s="243"/>
      <c r="R297" s="243"/>
      <c r="S297" s="243"/>
      <c r="T297" s="244"/>
      <c r="AT297" s="245" t="s">
        <v>174</v>
      </c>
      <c r="AU297" s="245" t="s">
        <v>85</v>
      </c>
      <c r="AV297" s="11" t="s">
        <v>85</v>
      </c>
      <c r="AW297" s="11" t="s">
        <v>38</v>
      </c>
      <c r="AX297" s="11" t="s">
        <v>75</v>
      </c>
      <c r="AY297" s="245" t="s">
        <v>163</v>
      </c>
    </row>
    <row r="298" spans="2:51" s="11" customFormat="1" ht="13.5">
      <c r="B298" s="235"/>
      <c r="C298" s="236"/>
      <c r="D298" s="232" t="s">
        <v>174</v>
      </c>
      <c r="E298" s="237" t="s">
        <v>21</v>
      </c>
      <c r="F298" s="238" t="s">
        <v>1783</v>
      </c>
      <c r="G298" s="236"/>
      <c r="H298" s="239">
        <v>23.076</v>
      </c>
      <c r="I298" s="240"/>
      <c r="J298" s="236"/>
      <c r="K298" s="236"/>
      <c r="L298" s="241"/>
      <c r="M298" s="242"/>
      <c r="N298" s="243"/>
      <c r="O298" s="243"/>
      <c r="P298" s="243"/>
      <c r="Q298" s="243"/>
      <c r="R298" s="243"/>
      <c r="S298" s="243"/>
      <c r="T298" s="244"/>
      <c r="AT298" s="245" t="s">
        <v>174</v>
      </c>
      <c r="AU298" s="245" t="s">
        <v>85</v>
      </c>
      <c r="AV298" s="11" t="s">
        <v>85</v>
      </c>
      <c r="AW298" s="11" t="s">
        <v>38</v>
      </c>
      <c r="AX298" s="11" t="s">
        <v>75</v>
      </c>
      <c r="AY298" s="245" t="s">
        <v>163</v>
      </c>
    </row>
    <row r="299" spans="2:51" s="11" customFormat="1" ht="13.5">
      <c r="B299" s="235"/>
      <c r="C299" s="236"/>
      <c r="D299" s="232" t="s">
        <v>174</v>
      </c>
      <c r="E299" s="237" t="s">
        <v>21</v>
      </c>
      <c r="F299" s="238" t="s">
        <v>1784</v>
      </c>
      <c r="G299" s="236"/>
      <c r="H299" s="239">
        <v>11.436</v>
      </c>
      <c r="I299" s="240"/>
      <c r="J299" s="236"/>
      <c r="K299" s="236"/>
      <c r="L299" s="241"/>
      <c r="M299" s="242"/>
      <c r="N299" s="243"/>
      <c r="O299" s="243"/>
      <c r="P299" s="243"/>
      <c r="Q299" s="243"/>
      <c r="R299" s="243"/>
      <c r="S299" s="243"/>
      <c r="T299" s="244"/>
      <c r="AT299" s="245" t="s">
        <v>174</v>
      </c>
      <c r="AU299" s="245" t="s">
        <v>85</v>
      </c>
      <c r="AV299" s="11" t="s">
        <v>85</v>
      </c>
      <c r="AW299" s="11" t="s">
        <v>38</v>
      </c>
      <c r="AX299" s="11" t="s">
        <v>75</v>
      </c>
      <c r="AY299" s="245" t="s">
        <v>163</v>
      </c>
    </row>
    <row r="300" spans="2:51" s="12" customFormat="1" ht="13.5">
      <c r="B300" s="246"/>
      <c r="C300" s="247"/>
      <c r="D300" s="232" t="s">
        <v>174</v>
      </c>
      <c r="E300" s="248" t="s">
        <v>21</v>
      </c>
      <c r="F300" s="249" t="s">
        <v>194</v>
      </c>
      <c r="G300" s="247"/>
      <c r="H300" s="250">
        <v>112.089</v>
      </c>
      <c r="I300" s="251"/>
      <c r="J300" s="247"/>
      <c r="K300" s="247"/>
      <c r="L300" s="252"/>
      <c r="M300" s="253"/>
      <c r="N300" s="254"/>
      <c r="O300" s="254"/>
      <c r="P300" s="254"/>
      <c r="Q300" s="254"/>
      <c r="R300" s="254"/>
      <c r="S300" s="254"/>
      <c r="T300" s="255"/>
      <c r="AT300" s="256" t="s">
        <v>174</v>
      </c>
      <c r="AU300" s="256" t="s">
        <v>85</v>
      </c>
      <c r="AV300" s="12" t="s">
        <v>170</v>
      </c>
      <c r="AW300" s="12" t="s">
        <v>38</v>
      </c>
      <c r="AX300" s="12" t="s">
        <v>83</v>
      </c>
      <c r="AY300" s="256" t="s">
        <v>163</v>
      </c>
    </row>
    <row r="301" spans="2:65" s="1" customFormat="1" ht="25.5" customHeight="1">
      <c r="B301" s="45"/>
      <c r="C301" s="220" t="s">
        <v>512</v>
      </c>
      <c r="D301" s="220" t="s">
        <v>165</v>
      </c>
      <c r="E301" s="221" t="s">
        <v>1785</v>
      </c>
      <c r="F301" s="222" t="s">
        <v>1786</v>
      </c>
      <c r="G301" s="223" t="s">
        <v>168</v>
      </c>
      <c r="H301" s="224">
        <v>108.971</v>
      </c>
      <c r="I301" s="225"/>
      <c r="J301" s="226">
        <f>ROUND(I301*H301,2)</f>
        <v>0</v>
      </c>
      <c r="K301" s="222" t="s">
        <v>169</v>
      </c>
      <c r="L301" s="71"/>
      <c r="M301" s="227" t="s">
        <v>21</v>
      </c>
      <c r="N301" s="228" t="s">
        <v>48</v>
      </c>
      <c r="O301" s="46"/>
      <c r="P301" s="229">
        <f>O301*H301</f>
        <v>0</v>
      </c>
      <c r="Q301" s="229">
        <v>0.003</v>
      </c>
      <c r="R301" s="229">
        <f>Q301*H301</f>
        <v>0.326913</v>
      </c>
      <c r="S301" s="229">
        <v>0</v>
      </c>
      <c r="T301" s="230">
        <f>S301*H301</f>
        <v>0</v>
      </c>
      <c r="AR301" s="23" t="s">
        <v>262</v>
      </c>
      <c r="AT301" s="23" t="s">
        <v>165</v>
      </c>
      <c r="AU301" s="23" t="s">
        <v>85</v>
      </c>
      <c r="AY301" s="23" t="s">
        <v>163</v>
      </c>
      <c r="BE301" s="231">
        <f>IF(N301="základní",J301,0)</f>
        <v>0</v>
      </c>
      <c r="BF301" s="231">
        <f>IF(N301="snížená",J301,0)</f>
        <v>0</v>
      </c>
      <c r="BG301" s="231">
        <f>IF(N301="zákl. přenesená",J301,0)</f>
        <v>0</v>
      </c>
      <c r="BH301" s="231">
        <f>IF(N301="sníž. přenesená",J301,0)</f>
        <v>0</v>
      </c>
      <c r="BI301" s="231">
        <f>IF(N301="nulová",J301,0)</f>
        <v>0</v>
      </c>
      <c r="BJ301" s="23" t="s">
        <v>170</v>
      </c>
      <c r="BK301" s="231">
        <f>ROUND(I301*H301,2)</f>
        <v>0</v>
      </c>
      <c r="BL301" s="23" t="s">
        <v>262</v>
      </c>
      <c r="BM301" s="23" t="s">
        <v>1787</v>
      </c>
    </row>
    <row r="302" spans="2:51" s="11" customFormat="1" ht="13.5">
      <c r="B302" s="235"/>
      <c r="C302" s="236"/>
      <c r="D302" s="232" t="s">
        <v>174</v>
      </c>
      <c r="E302" s="237" t="s">
        <v>21</v>
      </c>
      <c r="F302" s="238" t="s">
        <v>1788</v>
      </c>
      <c r="G302" s="236"/>
      <c r="H302" s="239">
        <v>32.292</v>
      </c>
      <c r="I302" s="240"/>
      <c r="J302" s="236"/>
      <c r="K302" s="236"/>
      <c r="L302" s="241"/>
      <c r="M302" s="242"/>
      <c r="N302" s="243"/>
      <c r="O302" s="243"/>
      <c r="P302" s="243"/>
      <c r="Q302" s="243"/>
      <c r="R302" s="243"/>
      <c r="S302" s="243"/>
      <c r="T302" s="244"/>
      <c r="AT302" s="245" t="s">
        <v>174</v>
      </c>
      <c r="AU302" s="245" t="s">
        <v>85</v>
      </c>
      <c r="AV302" s="11" t="s">
        <v>85</v>
      </c>
      <c r="AW302" s="11" t="s">
        <v>38</v>
      </c>
      <c r="AX302" s="11" t="s">
        <v>75</v>
      </c>
      <c r="AY302" s="245" t="s">
        <v>163</v>
      </c>
    </row>
    <row r="303" spans="2:51" s="11" customFormat="1" ht="13.5">
      <c r="B303" s="235"/>
      <c r="C303" s="236"/>
      <c r="D303" s="232" t="s">
        <v>174</v>
      </c>
      <c r="E303" s="237" t="s">
        <v>21</v>
      </c>
      <c r="F303" s="238" t="s">
        <v>1789</v>
      </c>
      <c r="G303" s="236"/>
      <c r="H303" s="239">
        <v>6.039</v>
      </c>
      <c r="I303" s="240"/>
      <c r="J303" s="236"/>
      <c r="K303" s="236"/>
      <c r="L303" s="241"/>
      <c r="M303" s="242"/>
      <c r="N303" s="243"/>
      <c r="O303" s="243"/>
      <c r="P303" s="243"/>
      <c r="Q303" s="243"/>
      <c r="R303" s="243"/>
      <c r="S303" s="243"/>
      <c r="T303" s="244"/>
      <c r="AT303" s="245" t="s">
        <v>174</v>
      </c>
      <c r="AU303" s="245" t="s">
        <v>85</v>
      </c>
      <c r="AV303" s="11" t="s">
        <v>85</v>
      </c>
      <c r="AW303" s="11" t="s">
        <v>38</v>
      </c>
      <c r="AX303" s="11" t="s">
        <v>75</v>
      </c>
      <c r="AY303" s="245" t="s">
        <v>163</v>
      </c>
    </row>
    <row r="304" spans="2:51" s="11" customFormat="1" ht="13.5">
      <c r="B304" s="235"/>
      <c r="C304" s="236"/>
      <c r="D304" s="232" t="s">
        <v>174</v>
      </c>
      <c r="E304" s="237" t="s">
        <v>21</v>
      </c>
      <c r="F304" s="238" t="s">
        <v>1790</v>
      </c>
      <c r="G304" s="236"/>
      <c r="H304" s="239">
        <v>7.204</v>
      </c>
      <c r="I304" s="240"/>
      <c r="J304" s="236"/>
      <c r="K304" s="236"/>
      <c r="L304" s="241"/>
      <c r="M304" s="242"/>
      <c r="N304" s="243"/>
      <c r="O304" s="243"/>
      <c r="P304" s="243"/>
      <c r="Q304" s="243"/>
      <c r="R304" s="243"/>
      <c r="S304" s="243"/>
      <c r="T304" s="244"/>
      <c r="AT304" s="245" t="s">
        <v>174</v>
      </c>
      <c r="AU304" s="245" t="s">
        <v>85</v>
      </c>
      <c r="AV304" s="11" t="s">
        <v>85</v>
      </c>
      <c r="AW304" s="11" t="s">
        <v>38</v>
      </c>
      <c r="AX304" s="11" t="s">
        <v>75</v>
      </c>
      <c r="AY304" s="245" t="s">
        <v>163</v>
      </c>
    </row>
    <row r="305" spans="2:51" s="11" customFormat="1" ht="13.5">
      <c r="B305" s="235"/>
      <c r="C305" s="236"/>
      <c r="D305" s="232" t="s">
        <v>174</v>
      </c>
      <c r="E305" s="237" t="s">
        <v>21</v>
      </c>
      <c r="F305" s="238" t="s">
        <v>1791</v>
      </c>
      <c r="G305" s="236"/>
      <c r="H305" s="239">
        <v>8.194</v>
      </c>
      <c r="I305" s="240"/>
      <c r="J305" s="236"/>
      <c r="K305" s="236"/>
      <c r="L305" s="241"/>
      <c r="M305" s="242"/>
      <c r="N305" s="243"/>
      <c r="O305" s="243"/>
      <c r="P305" s="243"/>
      <c r="Q305" s="243"/>
      <c r="R305" s="243"/>
      <c r="S305" s="243"/>
      <c r="T305" s="244"/>
      <c r="AT305" s="245" t="s">
        <v>174</v>
      </c>
      <c r="AU305" s="245" t="s">
        <v>85</v>
      </c>
      <c r="AV305" s="11" t="s">
        <v>85</v>
      </c>
      <c r="AW305" s="11" t="s">
        <v>38</v>
      </c>
      <c r="AX305" s="11" t="s">
        <v>75</v>
      </c>
      <c r="AY305" s="245" t="s">
        <v>163</v>
      </c>
    </row>
    <row r="306" spans="2:51" s="11" customFormat="1" ht="13.5">
      <c r="B306" s="235"/>
      <c r="C306" s="236"/>
      <c r="D306" s="232" t="s">
        <v>174</v>
      </c>
      <c r="E306" s="237" t="s">
        <v>21</v>
      </c>
      <c r="F306" s="238" t="s">
        <v>1792</v>
      </c>
      <c r="G306" s="236"/>
      <c r="H306" s="239">
        <v>20.736</v>
      </c>
      <c r="I306" s="240"/>
      <c r="J306" s="236"/>
      <c r="K306" s="236"/>
      <c r="L306" s="241"/>
      <c r="M306" s="242"/>
      <c r="N306" s="243"/>
      <c r="O306" s="243"/>
      <c r="P306" s="243"/>
      <c r="Q306" s="243"/>
      <c r="R306" s="243"/>
      <c r="S306" s="243"/>
      <c r="T306" s="244"/>
      <c r="AT306" s="245" t="s">
        <v>174</v>
      </c>
      <c r="AU306" s="245" t="s">
        <v>85</v>
      </c>
      <c r="AV306" s="11" t="s">
        <v>85</v>
      </c>
      <c r="AW306" s="11" t="s">
        <v>38</v>
      </c>
      <c r="AX306" s="11" t="s">
        <v>75</v>
      </c>
      <c r="AY306" s="245" t="s">
        <v>163</v>
      </c>
    </row>
    <row r="307" spans="2:51" s="11" customFormat="1" ht="13.5">
      <c r="B307" s="235"/>
      <c r="C307" s="236"/>
      <c r="D307" s="232" t="s">
        <v>174</v>
      </c>
      <c r="E307" s="237" t="s">
        <v>21</v>
      </c>
      <c r="F307" s="238" t="s">
        <v>1793</v>
      </c>
      <c r="G307" s="236"/>
      <c r="H307" s="239">
        <v>12.204</v>
      </c>
      <c r="I307" s="240"/>
      <c r="J307" s="236"/>
      <c r="K307" s="236"/>
      <c r="L307" s="241"/>
      <c r="M307" s="242"/>
      <c r="N307" s="243"/>
      <c r="O307" s="243"/>
      <c r="P307" s="243"/>
      <c r="Q307" s="243"/>
      <c r="R307" s="243"/>
      <c r="S307" s="243"/>
      <c r="T307" s="244"/>
      <c r="AT307" s="245" t="s">
        <v>174</v>
      </c>
      <c r="AU307" s="245" t="s">
        <v>85</v>
      </c>
      <c r="AV307" s="11" t="s">
        <v>85</v>
      </c>
      <c r="AW307" s="11" t="s">
        <v>38</v>
      </c>
      <c r="AX307" s="11" t="s">
        <v>75</v>
      </c>
      <c r="AY307" s="245" t="s">
        <v>163</v>
      </c>
    </row>
    <row r="308" spans="2:51" s="11" customFormat="1" ht="13.5">
      <c r="B308" s="235"/>
      <c r="C308" s="236"/>
      <c r="D308" s="232" t="s">
        <v>174</v>
      </c>
      <c r="E308" s="237" t="s">
        <v>21</v>
      </c>
      <c r="F308" s="238" t="s">
        <v>1794</v>
      </c>
      <c r="G308" s="236"/>
      <c r="H308" s="239">
        <v>14.292</v>
      </c>
      <c r="I308" s="240"/>
      <c r="J308" s="236"/>
      <c r="K308" s="236"/>
      <c r="L308" s="241"/>
      <c r="M308" s="242"/>
      <c r="N308" s="243"/>
      <c r="O308" s="243"/>
      <c r="P308" s="243"/>
      <c r="Q308" s="243"/>
      <c r="R308" s="243"/>
      <c r="S308" s="243"/>
      <c r="T308" s="244"/>
      <c r="AT308" s="245" t="s">
        <v>174</v>
      </c>
      <c r="AU308" s="245" t="s">
        <v>85</v>
      </c>
      <c r="AV308" s="11" t="s">
        <v>85</v>
      </c>
      <c r="AW308" s="11" t="s">
        <v>38</v>
      </c>
      <c r="AX308" s="11" t="s">
        <v>75</v>
      </c>
      <c r="AY308" s="245" t="s">
        <v>163</v>
      </c>
    </row>
    <row r="309" spans="2:51" s="11" customFormat="1" ht="13.5">
      <c r="B309" s="235"/>
      <c r="C309" s="236"/>
      <c r="D309" s="232" t="s">
        <v>174</v>
      </c>
      <c r="E309" s="237" t="s">
        <v>21</v>
      </c>
      <c r="F309" s="238" t="s">
        <v>1795</v>
      </c>
      <c r="G309" s="236"/>
      <c r="H309" s="239">
        <v>8.01</v>
      </c>
      <c r="I309" s="240"/>
      <c r="J309" s="236"/>
      <c r="K309" s="236"/>
      <c r="L309" s="241"/>
      <c r="M309" s="242"/>
      <c r="N309" s="243"/>
      <c r="O309" s="243"/>
      <c r="P309" s="243"/>
      <c r="Q309" s="243"/>
      <c r="R309" s="243"/>
      <c r="S309" s="243"/>
      <c r="T309" s="244"/>
      <c r="AT309" s="245" t="s">
        <v>174</v>
      </c>
      <c r="AU309" s="245" t="s">
        <v>85</v>
      </c>
      <c r="AV309" s="11" t="s">
        <v>85</v>
      </c>
      <c r="AW309" s="11" t="s">
        <v>38</v>
      </c>
      <c r="AX309" s="11" t="s">
        <v>75</v>
      </c>
      <c r="AY309" s="245" t="s">
        <v>163</v>
      </c>
    </row>
    <row r="310" spans="2:51" s="12" customFormat="1" ht="13.5">
      <c r="B310" s="246"/>
      <c r="C310" s="247"/>
      <c r="D310" s="232" t="s">
        <v>174</v>
      </c>
      <c r="E310" s="248" t="s">
        <v>21</v>
      </c>
      <c r="F310" s="249" t="s">
        <v>194</v>
      </c>
      <c r="G310" s="247"/>
      <c r="H310" s="250">
        <v>108.971</v>
      </c>
      <c r="I310" s="251"/>
      <c r="J310" s="247"/>
      <c r="K310" s="247"/>
      <c r="L310" s="252"/>
      <c r="M310" s="253"/>
      <c r="N310" s="254"/>
      <c r="O310" s="254"/>
      <c r="P310" s="254"/>
      <c r="Q310" s="254"/>
      <c r="R310" s="254"/>
      <c r="S310" s="254"/>
      <c r="T310" s="255"/>
      <c r="AT310" s="256" t="s">
        <v>174</v>
      </c>
      <c r="AU310" s="256" t="s">
        <v>85</v>
      </c>
      <c r="AV310" s="12" t="s">
        <v>170</v>
      </c>
      <c r="AW310" s="12" t="s">
        <v>38</v>
      </c>
      <c r="AX310" s="12" t="s">
        <v>83</v>
      </c>
      <c r="AY310" s="256" t="s">
        <v>163</v>
      </c>
    </row>
    <row r="311" spans="2:65" s="1" customFormat="1" ht="16.5" customHeight="1">
      <c r="B311" s="45"/>
      <c r="C311" s="257" t="s">
        <v>518</v>
      </c>
      <c r="D311" s="257" t="s">
        <v>221</v>
      </c>
      <c r="E311" s="258" t="s">
        <v>1796</v>
      </c>
      <c r="F311" s="259" t="s">
        <v>1797</v>
      </c>
      <c r="G311" s="260" t="s">
        <v>168</v>
      </c>
      <c r="H311" s="261">
        <v>119.868</v>
      </c>
      <c r="I311" s="262"/>
      <c r="J311" s="263">
        <f>ROUND(I311*H311,2)</f>
        <v>0</v>
      </c>
      <c r="K311" s="259" t="s">
        <v>21</v>
      </c>
      <c r="L311" s="264"/>
      <c r="M311" s="265" t="s">
        <v>21</v>
      </c>
      <c r="N311" s="266" t="s">
        <v>48</v>
      </c>
      <c r="O311" s="46"/>
      <c r="P311" s="229">
        <f>O311*H311</f>
        <v>0</v>
      </c>
      <c r="Q311" s="229">
        <v>0.0129</v>
      </c>
      <c r="R311" s="229">
        <f>Q311*H311</f>
        <v>1.5462972</v>
      </c>
      <c r="S311" s="229">
        <v>0</v>
      </c>
      <c r="T311" s="230">
        <f>S311*H311</f>
        <v>0</v>
      </c>
      <c r="AR311" s="23" t="s">
        <v>359</v>
      </c>
      <c r="AT311" s="23" t="s">
        <v>221</v>
      </c>
      <c r="AU311" s="23" t="s">
        <v>85</v>
      </c>
      <c r="AY311" s="23" t="s">
        <v>163</v>
      </c>
      <c r="BE311" s="231">
        <f>IF(N311="základní",J311,0)</f>
        <v>0</v>
      </c>
      <c r="BF311" s="231">
        <f>IF(N311="snížená",J311,0)</f>
        <v>0</v>
      </c>
      <c r="BG311" s="231">
        <f>IF(N311="zákl. přenesená",J311,0)</f>
        <v>0</v>
      </c>
      <c r="BH311" s="231">
        <f>IF(N311="sníž. přenesená",J311,0)</f>
        <v>0</v>
      </c>
      <c r="BI311" s="231">
        <f>IF(N311="nulová",J311,0)</f>
        <v>0</v>
      </c>
      <c r="BJ311" s="23" t="s">
        <v>170</v>
      </c>
      <c r="BK311" s="231">
        <f>ROUND(I311*H311,2)</f>
        <v>0</v>
      </c>
      <c r="BL311" s="23" t="s">
        <v>262</v>
      </c>
      <c r="BM311" s="23" t="s">
        <v>1798</v>
      </c>
    </row>
    <row r="312" spans="2:51" s="11" customFormat="1" ht="13.5">
      <c r="B312" s="235"/>
      <c r="C312" s="236"/>
      <c r="D312" s="232" t="s">
        <v>174</v>
      </c>
      <c r="E312" s="236"/>
      <c r="F312" s="238" t="s">
        <v>1799</v>
      </c>
      <c r="G312" s="236"/>
      <c r="H312" s="239">
        <v>119.868</v>
      </c>
      <c r="I312" s="240"/>
      <c r="J312" s="236"/>
      <c r="K312" s="236"/>
      <c r="L312" s="241"/>
      <c r="M312" s="242"/>
      <c r="N312" s="243"/>
      <c r="O312" s="243"/>
      <c r="P312" s="243"/>
      <c r="Q312" s="243"/>
      <c r="R312" s="243"/>
      <c r="S312" s="243"/>
      <c r="T312" s="244"/>
      <c r="AT312" s="245" t="s">
        <v>174</v>
      </c>
      <c r="AU312" s="245" t="s">
        <v>85</v>
      </c>
      <c r="AV312" s="11" t="s">
        <v>85</v>
      </c>
      <c r="AW312" s="11" t="s">
        <v>6</v>
      </c>
      <c r="AX312" s="11" t="s">
        <v>83</v>
      </c>
      <c r="AY312" s="245" t="s">
        <v>163</v>
      </c>
    </row>
    <row r="313" spans="2:65" s="1" customFormat="1" ht="38.25" customHeight="1">
      <c r="B313" s="45"/>
      <c r="C313" s="220" t="s">
        <v>522</v>
      </c>
      <c r="D313" s="220" t="s">
        <v>165</v>
      </c>
      <c r="E313" s="221" t="s">
        <v>1800</v>
      </c>
      <c r="F313" s="222" t="s">
        <v>1801</v>
      </c>
      <c r="G313" s="223" t="s">
        <v>253</v>
      </c>
      <c r="H313" s="224">
        <v>1.873</v>
      </c>
      <c r="I313" s="225"/>
      <c r="J313" s="226">
        <f>ROUND(I313*H313,2)</f>
        <v>0</v>
      </c>
      <c r="K313" s="222" t="s">
        <v>169</v>
      </c>
      <c r="L313" s="71"/>
      <c r="M313" s="227" t="s">
        <v>21</v>
      </c>
      <c r="N313" s="228" t="s">
        <v>48</v>
      </c>
      <c r="O313" s="46"/>
      <c r="P313" s="229">
        <f>O313*H313</f>
        <v>0</v>
      </c>
      <c r="Q313" s="229">
        <v>0</v>
      </c>
      <c r="R313" s="229">
        <f>Q313*H313</f>
        <v>0</v>
      </c>
      <c r="S313" s="229">
        <v>0</v>
      </c>
      <c r="T313" s="230">
        <f>S313*H313</f>
        <v>0</v>
      </c>
      <c r="AR313" s="23" t="s">
        <v>262</v>
      </c>
      <c r="AT313" s="23" t="s">
        <v>165</v>
      </c>
      <c r="AU313" s="23" t="s">
        <v>85</v>
      </c>
      <c r="AY313" s="23" t="s">
        <v>163</v>
      </c>
      <c r="BE313" s="231">
        <f>IF(N313="základní",J313,0)</f>
        <v>0</v>
      </c>
      <c r="BF313" s="231">
        <f>IF(N313="snížená",J313,0)</f>
        <v>0</v>
      </c>
      <c r="BG313" s="231">
        <f>IF(N313="zákl. přenesená",J313,0)</f>
        <v>0</v>
      </c>
      <c r="BH313" s="231">
        <f>IF(N313="sníž. přenesená",J313,0)</f>
        <v>0</v>
      </c>
      <c r="BI313" s="231">
        <f>IF(N313="nulová",J313,0)</f>
        <v>0</v>
      </c>
      <c r="BJ313" s="23" t="s">
        <v>170</v>
      </c>
      <c r="BK313" s="231">
        <f>ROUND(I313*H313,2)</f>
        <v>0</v>
      </c>
      <c r="BL313" s="23" t="s">
        <v>262</v>
      </c>
      <c r="BM313" s="23" t="s">
        <v>1802</v>
      </c>
    </row>
    <row r="314" spans="2:47" s="1" customFormat="1" ht="13.5">
      <c r="B314" s="45"/>
      <c r="C314" s="73"/>
      <c r="D314" s="232" t="s">
        <v>172</v>
      </c>
      <c r="E314" s="73"/>
      <c r="F314" s="233" t="s">
        <v>672</v>
      </c>
      <c r="G314" s="73"/>
      <c r="H314" s="73"/>
      <c r="I314" s="190"/>
      <c r="J314" s="73"/>
      <c r="K314" s="73"/>
      <c r="L314" s="71"/>
      <c r="M314" s="234"/>
      <c r="N314" s="46"/>
      <c r="O314" s="46"/>
      <c r="P314" s="46"/>
      <c r="Q314" s="46"/>
      <c r="R314" s="46"/>
      <c r="S314" s="46"/>
      <c r="T314" s="94"/>
      <c r="AT314" s="23" t="s">
        <v>172</v>
      </c>
      <c r="AU314" s="23" t="s">
        <v>85</v>
      </c>
    </row>
    <row r="315" spans="2:65" s="1" customFormat="1" ht="38.25" customHeight="1">
      <c r="B315" s="45"/>
      <c r="C315" s="220" t="s">
        <v>579</v>
      </c>
      <c r="D315" s="220" t="s">
        <v>165</v>
      </c>
      <c r="E315" s="221" t="s">
        <v>1803</v>
      </c>
      <c r="F315" s="222" t="s">
        <v>1804</v>
      </c>
      <c r="G315" s="223" t="s">
        <v>253</v>
      </c>
      <c r="H315" s="224">
        <v>1.873</v>
      </c>
      <c r="I315" s="225"/>
      <c r="J315" s="226">
        <f>ROUND(I315*H315,2)</f>
        <v>0</v>
      </c>
      <c r="K315" s="222" t="s">
        <v>169</v>
      </c>
      <c r="L315" s="71"/>
      <c r="M315" s="227" t="s">
        <v>21</v>
      </c>
      <c r="N315" s="228" t="s">
        <v>48</v>
      </c>
      <c r="O315" s="46"/>
      <c r="P315" s="229">
        <f>O315*H315</f>
        <v>0</v>
      </c>
      <c r="Q315" s="229">
        <v>0</v>
      </c>
      <c r="R315" s="229">
        <f>Q315*H315</f>
        <v>0</v>
      </c>
      <c r="S315" s="229">
        <v>0</v>
      </c>
      <c r="T315" s="230">
        <f>S315*H315</f>
        <v>0</v>
      </c>
      <c r="AR315" s="23" t="s">
        <v>262</v>
      </c>
      <c r="AT315" s="23" t="s">
        <v>165</v>
      </c>
      <c r="AU315" s="23" t="s">
        <v>85</v>
      </c>
      <c r="AY315" s="23" t="s">
        <v>163</v>
      </c>
      <c r="BE315" s="231">
        <f>IF(N315="základní",J315,0)</f>
        <v>0</v>
      </c>
      <c r="BF315" s="231">
        <f>IF(N315="snížená",J315,0)</f>
        <v>0</v>
      </c>
      <c r="BG315" s="231">
        <f>IF(N315="zákl. přenesená",J315,0)</f>
        <v>0</v>
      </c>
      <c r="BH315" s="231">
        <f>IF(N315="sníž. přenesená",J315,0)</f>
        <v>0</v>
      </c>
      <c r="BI315" s="231">
        <f>IF(N315="nulová",J315,0)</f>
        <v>0</v>
      </c>
      <c r="BJ315" s="23" t="s">
        <v>170</v>
      </c>
      <c r="BK315" s="231">
        <f>ROUND(I315*H315,2)</f>
        <v>0</v>
      </c>
      <c r="BL315" s="23" t="s">
        <v>262</v>
      </c>
      <c r="BM315" s="23" t="s">
        <v>1805</v>
      </c>
    </row>
    <row r="316" spans="2:47" s="1" customFormat="1" ht="13.5">
      <c r="B316" s="45"/>
      <c r="C316" s="73"/>
      <c r="D316" s="232" t="s">
        <v>172</v>
      </c>
      <c r="E316" s="73"/>
      <c r="F316" s="233" t="s">
        <v>672</v>
      </c>
      <c r="G316" s="73"/>
      <c r="H316" s="73"/>
      <c r="I316" s="190"/>
      <c r="J316" s="73"/>
      <c r="K316" s="73"/>
      <c r="L316" s="71"/>
      <c r="M316" s="234"/>
      <c r="N316" s="46"/>
      <c r="O316" s="46"/>
      <c r="P316" s="46"/>
      <c r="Q316" s="46"/>
      <c r="R316" s="46"/>
      <c r="S316" s="46"/>
      <c r="T316" s="94"/>
      <c r="AT316" s="23" t="s">
        <v>172</v>
      </c>
      <c r="AU316" s="23" t="s">
        <v>85</v>
      </c>
    </row>
    <row r="317" spans="2:63" s="10" customFormat="1" ht="29.85" customHeight="1">
      <c r="B317" s="204"/>
      <c r="C317" s="205"/>
      <c r="D317" s="206" t="s">
        <v>74</v>
      </c>
      <c r="E317" s="218" t="s">
        <v>1214</v>
      </c>
      <c r="F317" s="218" t="s">
        <v>1215</v>
      </c>
      <c r="G317" s="205"/>
      <c r="H317" s="205"/>
      <c r="I317" s="208"/>
      <c r="J317" s="219">
        <f>BK317</f>
        <v>0</v>
      </c>
      <c r="K317" s="205"/>
      <c r="L317" s="210"/>
      <c r="M317" s="211"/>
      <c r="N317" s="212"/>
      <c r="O317" s="212"/>
      <c r="P317" s="213">
        <f>SUM(P318:P322)</f>
        <v>0</v>
      </c>
      <c r="Q317" s="212"/>
      <c r="R317" s="213">
        <f>SUM(R318:R322)</f>
        <v>0.0038</v>
      </c>
      <c r="S317" s="212"/>
      <c r="T317" s="214">
        <f>SUM(T318:T322)</f>
        <v>0</v>
      </c>
      <c r="AR317" s="215" t="s">
        <v>85</v>
      </c>
      <c r="AT317" s="216" t="s">
        <v>74</v>
      </c>
      <c r="AU317" s="216" t="s">
        <v>83</v>
      </c>
      <c r="AY317" s="215" t="s">
        <v>163</v>
      </c>
      <c r="BK317" s="217">
        <f>SUM(BK318:BK322)</f>
        <v>0</v>
      </c>
    </row>
    <row r="318" spans="2:65" s="1" customFormat="1" ht="16.5" customHeight="1">
      <c r="B318" s="45"/>
      <c r="C318" s="220" t="s">
        <v>535</v>
      </c>
      <c r="D318" s="220" t="s">
        <v>165</v>
      </c>
      <c r="E318" s="221" t="s">
        <v>1509</v>
      </c>
      <c r="F318" s="222" t="s">
        <v>1510</v>
      </c>
      <c r="G318" s="223" t="s">
        <v>168</v>
      </c>
      <c r="H318" s="224">
        <v>10</v>
      </c>
      <c r="I318" s="225"/>
      <c r="J318" s="226">
        <f>ROUND(I318*H318,2)</f>
        <v>0</v>
      </c>
      <c r="K318" s="222" t="s">
        <v>169</v>
      </c>
      <c r="L318" s="71"/>
      <c r="M318" s="227" t="s">
        <v>21</v>
      </c>
      <c r="N318" s="228" t="s">
        <v>48</v>
      </c>
      <c r="O318" s="46"/>
      <c r="P318" s="229">
        <f>O318*H318</f>
        <v>0</v>
      </c>
      <c r="Q318" s="229">
        <v>0.00014</v>
      </c>
      <c r="R318" s="229">
        <f>Q318*H318</f>
        <v>0.0013999999999999998</v>
      </c>
      <c r="S318" s="229">
        <v>0</v>
      </c>
      <c r="T318" s="230">
        <f>S318*H318</f>
        <v>0</v>
      </c>
      <c r="AR318" s="23" t="s">
        <v>262</v>
      </c>
      <c r="AT318" s="23" t="s">
        <v>165</v>
      </c>
      <c r="AU318" s="23" t="s">
        <v>85</v>
      </c>
      <c r="AY318" s="23" t="s">
        <v>163</v>
      </c>
      <c r="BE318" s="231">
        <f>IF(N318="základní",J318,0)</f>
        <v>0</v>
      </c>
      <c r="BF318" s="231">
        <f>IF(N318="snížená",J318,0)</f>
        <v>0</v>
      </c>
      <c r="BG318" s="231">
        <f>IF(N318="zákl. přenesená",J318,0)</f>
        <v>0</v>
      </c>
      <c r="BH318" s="231">
        <f>IF(N318="sníž. přenesená",J318,0)</f>
        <v>0</v>
      </c>
      <c r="BI318" s="231">
        <f>IF(N318="nulová",J318,0)</f>
        <v>0</v>
      </c>
      <c r="BJ318" s="23" t="s">
        <v>170</v>
      </c>
      <c r="BK318" s="231">
        <f>ROUND(I318*H318,2)</f>
        <v>0</v>
      </c>
      <c r="BL318" s="23" t="s">
        <v>262</v>
      </c>
      <c r="BM318" s="23" t="s">
        <v>1806</v>
      </c>
    </row>
    <row r="319" spans="2:51" s="11" customFormat="1" ht="13.5">
      <c r="B319" s="235"/>
      <c r="C319" s="236"/>
      <c r="D319" s="232" t="s">
        <v>174</v>
      </c>
      <c r="E319" s="237" t="s">
        <v>21</v>
      </c>
      <c r="F319" s="238" t="s">
        <v>1807</v>
      </c>
      <c r="G319" s="236"/>
      <c r="H319" s="239">
        <v>10</v>
      </c>
      <c r="I319" s="240"/>
      <c r="J319" s="236"/>
      <c r="K319" s="236"/>
      <c r="L319" s="241"/>
      <c r="M319" s="242"/>
      <c r="N319" s="243"/>
      <c r="O319" s="243"/>
      <c r="P319" s="243"/>
      <c r="Q319" s="243"/>
      <c r="R319" s="243"/>
      <c r="S319" s="243"/>
      <c r="T319" s="244"/>
      <c r="AT319" s="245" t="s">
        <v>174</v>
      </c>
      <c r="AU319" s="245" t="s">
        <v>85</v>
      </c>
      <c r="AV319" s="11" t="s">
        <v>85</v>
      </c>
      <c r="AW319" s="11" t="s">
        <v>38</v>
      </c>
      <c r="AX319" s="11" t="s">
        <v>75</v>
      </c>
      <c r="AY319" s="245" t="s">
        <v>163</v>
      </c>
    </row>
    <row r="320" spans="2:51" s="12" customFormat="1" ht="13.5">
      <c r="B320" s="246"/>
      <c r="C320" s="247"/>
      <c r="D320" s="232" t="s">
        <v>174</v>
      </c>
      <c r="E320" s="248" t="s">
        <v>21</v>
      </c>
      <c r="F320" s="249" t="s">
        <v>194</v>
      </c>
      <c r="G320" s="247"/>
      <c r="H320" s="250">
        <v>10</v>
      </c>
      <c r="I320" s="251"/>
      <c r="J320" s="247"/>
      <c r="K320" s="247"/>
      <c r="L320" s="252"/>
      <c r="M320" s="253"/>
      <c r="N320" s="254"/>
      <c r="O320" s="254"/>
      <c r="P320" s="254"/>
      <c r="Q320" s="254"/>
      <c r="R320" s="254"/>
      <c r="S320" s="254"/>
      <c r="T320" s="255"/>
      <c r="AT320" s="256" t="s">
        <v>174</v>
      </c>
      <c r="AU320" s="256" t="s">
        <v>85</v>
      </c>
      <c r="AV320" s="12" t="s">
        <v>170</v>
      </c>
      <c r="AW320" s="12" t="s">
        <v>38</v>
      </c>
      <c r="AX320" s="12" t="s">
        <v>83</v>
      </c>
      <c r="AY320" s="256" t="s">
        <v>163</v>
      </c>
    </row>
    <row r="321" spans="2:65" s="1" customFormat="1" ht="16.5" customHeight="1">
      <c r="B321" s="45"/>
      <c r="C321" s="220" t="s">
        <v>541</v>
      </c>
      <c r="D321" s="220" t="s">
        <v>165</v>
      </c>
      <c r="E321" s="221" t="s">
        <v>1513</v>
      </c>
      <c r="F321" s="222" t="s">
        <v>1514</v>
      </c>
      <c r="G321" s="223" t="s">
        <v>168</v>
      </c>
      <c r="H321" s="224">
        <v>10</v>
      </c>
      <c r="I321" s="225"/>
      <c r="J321" s="226">
        <f>ROUND(I321*H321,2)</f>
        <v>0</v>
      </c>
      <c r="K321" s="222" t="s">
        <v>169</v>
      </c>
      <c r="L321" s="71"/>
      <c r="M321" s="227" t="s">
        <v>21</v>
      </c>
      <c r="N321" s="228" t="s">
        <v>48</v>
      </c>
      <c r="O321" s="46"/>
      <c r="P321" s="229">
        <f>O321*H321</f>
        <v>0</v>
      </c>
      <c r="Q321" s="229">
        <v>0.00012</v>
      </c>
      <c r="R321" s="229">
        <f>Q321*H321</f>
        <v>0.0012000000000000001</v>
      </c>
      <c r="S321" s="229">
        <v>0</v>
      </c>
      <c r="T321" s="230">
        <f>S321*H321</f>
        <v>0</v>
      </c>
      <c r="AR321" s="23" t="s">
        <v>262</v>
      </c>
      <c r="AT321" s="23" t="s">
        <v>165</v>
      </c>
      <c r="AU321" s="23" t="s">
        <v>85</v>
      </c>
      <c r="AY321" s="23" t="s">
        <v>163</v>
      </c>
      <c r="BE321" s="231">
        <f>IF(N321="základní",J321,0)</f>
        <v>0</v>
      </c>
      <c r="BF321" s="231">
        <f>IF(N321="snížená",J321,0)</f>
        <v>0</v>
      </c>
      <c r="BG321" s="231">
        <f>IF(N321="zákl. přenesená",J321,0)</f>
        <v>0</v>
      </c>
      <c r="BH321" s="231">
        <f>IF(N321="sníž. přenesená",J321,0)</f>
        <v>0</v>
      </c>
      <c r="BI321" s="231">
        <f>IF(N321="nulová",J321,0)</f>
        <v>0</v>
      </c>
      <c r="BJ321" s="23" t="s">
        <v>170</v>
      </c>
      <c r="BK321" s="231">
        <f>ROUND(I321*H321,2)</f>
        <v>0</v>
      </c>
      <c r="BL321" s="23" t="s">
        <v>262</v>
      </c>
      <c r="BM321" s="23" t="s">
        <v>1808</v>
      </c>
    </row>
    <row r="322" spans="2:65" s="1" customFormat="1" ht="25.5" customHeight="1">
      <c r="B322" s="45"/>
      <c r="C322" s="220" t="s">
        <v>546</v>
      </c>
      <c r="D322" s="220" t="s">
        <v>165</v>
      </c>
      <c r="E322" s="221" t="s">
        <v>1516</v>
      </c>
      <c r="F322" s="222" t="s">
        <v>1517</v>
      </c>
      <c r="G322" s="223" t="s">
        <v>168</v>
      </c>
      <c r="H322" s="224">
        <v>10</v>
      </c>
      <c r="I322" s="225"/>
      <c r="J322" s="226">
        <f>ROUND(I322*H322,2)</f>
        <v>0</v>
      </c>
      <c r="K322" s="222" t="s">
        <v>169</v>
      </c>
      <c r="L322" s="71"/>
      <c r="M322" s="227" t="s">
        <v>21</v>
      </c>
      <c r="N322" s="228" t="s">
        <v>48</v>
      </c>
      <c r="O322" s="46"/>
      <c r="P322" s="229">
        <f>O322*H322</f>
        <v>0</v>
      </c>
      <c r="Q322" s="229">
        <v>0.00012</v>
      </c>
      <c r="R322" s="229">
        <f>Q322*H322</f>
        <v>0.0012000000000000001</v>
      </c>
      <c r="S322" s="229">
        <v>0</v>
      </c>
      <c r="T322" s="230">
        <f>S322*H322</f>
        <v>0</v>
      </c>
      <c r="AR322" s="23" t="s">
        <v>262</v>
      </c>
      <c r="AT322" s="23" t="s">
        <v>165</v>
      </c>
      <c r="AU322" s="23" t="s">
        <v>85</v>
      </c>
      <c r="AY322" s="23" t="s">
        <v>163</v>
      </c>
      <c r="BE322" s="231">
        <f>IF(N322="základní",J322,0)</f>
        <v>0</v>
      </c>
      <c r="BF322" s="231">
        <f>IF(N322="snížená",J322,0)</f>
        <v>0</v>
      </c>
      <c r="BG322" s="231">
        <f>IF(N322="zákl. přenesená",J322,0)</f>
        <v>0</v>
      </c>
      <c r="BH322" s="231">
        <f>IF(N322="sníž. přenesená",J322,0)</f>
        <v>0</v>
      </c>
      <c r="BI322" s="231">
        <f>IF(N322="nulová",J322,0)</f>
        <v>0</v>
      </c>
      <c r="BJ322" s="23" t="s">
        <v>170</v>
      </c>
      <c r="BK322" s="231">
        <f>ROUND(I322*H322,2)</f>
        <v>0</v>
      </c>
      <c r="BL322" s="23" t="s">
        <v>262</v>
      </c>
      <c r="BM322" s="23" t="s">
        <v>1809</v>
      </c>
    </row>
    <row r="323" spans="2:63" s="10" customFormat="1" ht="29.85" customHeight="1">
      <c r="B323" s="204"/>
      <c r="C323" s="205"/>
      <c r="D323" s="206" t="s">
        <v>74</v>
      </c>
      <c r="E323" s="218" t="s">
        <v>1532</v>
      </c>
      <c r="F323" s="218" t="s">
        <v>1533</v>
      </c>
      <c r="G323" s="205"/>
      <c r="H323" s="205"/>
      <c r="I323" s="208"/>
      <c r="J323" s="219">
        <f>BK323</f>
        <v>0</v>
      </c>
      <c r="K323" s="205"/>
      <c r="L323" s="210"/>
      <c r="M323" s="211"/>
      <c r="N323" s="212"/>
      <c r="O323" s="212"/>
      <c r="P323" s="213">
        <f>SUM(P324:P331)</f>
        <v>0</v>
      </c>
      <c r="Q323" s="212"/>
      <c r="R323" s="213">
        <f>SUM(R324:R331)</f>
        <v>0.20127434</v>
      </c>
      <c r="S323" s="212"/>
      <c r="T323" s="214">
        <f>SUM(T324:T331)</f>
        <v>0</v>
      </c>
      <c r="AR323" s="215" t="s">
        <v>85</v>
      </c>
      <c r="AT323" s="216" t="s">
        <v>74</v>
      </c>
      <c r="AU323" s="216" t="s">
        <v>83</v>
      </c>
      <c r="AY323" s="215" t="s">
        <v>163</v>
      </c>
      <c r="BK323" s="217">
        <f>SUM(BK324:BK331)</f>
        <v>0</v>
      </c>
    </row>
    <row r="324" spans="2:65" s="1" customFormat="1" ht="25.5" customHeight="1">
      <c r="B324" s="45"/>
      <c r="C324" s="220" t="s">
        <v>551</v>
      </c>
      <c r="D324" s="220" t="s">
        <v>165</v>
      </c>
      <c r="E324" s="221" t="s">
        <v>1534</v>
      </c>
      <c r="F324" s="222" t="s">
        <v>1535</v>
      </c>
      <c r="G324" s="223" t="s">
        <v>168</v>
      </c>
      <c r="H324" s="224">
        <v>426.254</v>
      </c>
      <c r="I324" s="225"/>
      <c r="J324" s="226">
        <f>ROUND(I324*H324,2)</f>
        <v>0</v>
      </c>
      <c r="K324" s="222" t="s">
        <v>169</v>
      </c>
      <c r="L324" s="71"/>
      <c r="M324" s="227" t="s">
        <v>21</v>
      </c>
      <c r="N324" s="228" t="s">
        <v>48</v>
      </c>
      <c r="O324" s="46"/>
      <c r="P324" s="229">
        <f>O324*H324</f>
        <v>0</v>
      </c>
      <c r="Q324" s="229">
        <v>0.0002</v>
      </c>
      <c r="R324" s="229">
        <f>Q324*H324</f>
        <v>0.0852508</v>
      </c>
      <c r="S324" s="229">
        <v>0</v>
      </c>
      <c r="T324" s="230">
        <f>S324*H324</f>
        <v>0</v>
      </c>
      <c r="AR324" s="23" t="s">
        <v>262</v>
      </c>
      <c r="AT324" s="23" t="s">
        <v>165</v>
      </c>
      <c r="AU324" s="23" t="s">
        <v>85</v>
      </c>
      <c r="AY324" s="23" t="s">
        <v>163</v>
      </c>
      <c r="BE324" s="231">
        <f>IF(N324="základní",J324,0)</f>
        <v>0</v>
      </c>
      <c r="BF324" s="231">
        <f>IF(N324="snížená",J324,0)</f>
        <v>0</v>
      </c>
      <c r="BG324" s="231">
        <f>IF(N324="zákl. přenesená",J324,0)</f>
        <v>0</v>
      </c>
      <c r="BH324" s="231">
        <f>IF(N324="sníž. přenesená",J324,0)</f>
        <v>0</v>
      </c>
      <c r="BI324" s="231">
        <f>IF(N324="nulová",J324,0)</f>
        <v>0</v>
      </c>
      <c r="BJ324" s="23" t="s">
        <v>170</v>
      </c>
      <c r="BK324" s="231">
        <f>ROUND(I324*H324,2)</f>
        <v>0</v>
      </c>
      <c r="BL324" s="23" t="s">
        <v>262</v>
      </c>
      <c r="BM324" s="23" t="s">
        <v>1810</v>
      </c>
    </row>
    <row r="325" spans="2:51" s="11" customFormat="1" ht="13.5">
      <c r="B325" s="235"/>
      <c r="C325" s="236"/>
      <c r="D325" s="232" t="s">
        <v>174</v>
      </c>
      <c r="E325" s="237" t="s">
        <v>21</v>
      </c>
      <c r="F325" s="238" t="s">
        <v>1811</v>
      </c>
      <c r="G325" s="236"/>
      <c r="H325" s="239">
        <v>247.004</v>
      </c>
      <c r="I325" s="240"/>
      <c r="J325" s="236"/>
      <c r="K325" s="236"/>
      <c r="L325" s="241"/>
      <c r="M325" s="242"/>
      <c r="N325" s="243"/>
      <c r="O325" s="243"/>
      <c r="P325" s="243"/>
      <c r="Q325" s="243"/>
      <c r="R325" s="243"/>
      <c r="S325" s="243"/>
      <c r="T325" s="244"/>
      <c r="AT325" s="245" t="s">
        <v>174</v>
      </c>
      <c r="AU325" s="245" t="s">
        <v>85</v>
      </c>
      <c r="AV325" s="11" t="s">
        <v>85</v>
      </c>
      <c r="AW325" s="11" t="s">
        <v>38</v>
      </c>
      <c r="AX325" s="11" t="s">
        <v>75</v>
      </c>
      <c r="AY325" s="245" t="s">
        <v>163</v>
      </c>
    </row>
    <row r="326" spans="2:51" s="11" customFormat="1" ht="13.5">
      <c r="B326" s="235"/>
      <c r="C326" s="236"/>
      <c r="D326" s="232" t="s">
        <v>174</v>
      </c>
      <c r="E326" s="237" t="s">
        <v>21</v>
      </c>
      <c r="F326" s="238" t="s">
        <v>1812</v>
      </c>
      <c r="G326" s="236"/>
      <c r="H326" s="239">
        <v>179.25</v>
      </c>
      <c r="I326" s="240"/>
      <c r="J326" s="236"/>
      <c r="K326" s="236"/>
      <c r="L326" s="241"/>
      <c r="M326" s="242"/>
      <c r="N326" s="243"/>
      <c r="O326" s="243"/>
      <c r="P326" s="243"/>
      <c r="Q326" s="243"/>
      <c r="R326" s="243"/>
      <c r="S326" s="243"/>
      <c r="T326" s="244"/>
      <c r="AT326" s="245" t="s">
        <v>174</v>
      </c>
      <c r="AU326" s="245" t="s">
        <v>85</v>
      </c>
      <c r="AV326" s="11" t="s">
        <v>85</v>
      </c>
      <c r="AW326" s="11" t="s">
        <v>38</v>
      </c>
      <c r="AX326" s="11" t="s">
        <v>75</v>
      </c>
      <c r="AY326" s="245" t="s">
        <v>163</v>
      </c>
    </row>
    <row r="327" spans="2:51" s="12" customFormat="1" ht="13.5">
      <c r="B327" s="246"/>
      <c r="C327" s="247"/>
      <c r="D327" s="232" t="s">
        <v>174</v>
      </c>
      <c r="E327" s="248" t="s">
        <v>21</v>
      </c>
      <c r="F327" s="249" t="s">
        <v>194</v>
      </c>
      <c r="G327" s="247"/>
      <c r="H327" s="250">
        <v>426.254</v>
      </c>
      <c r="I327" s="251"/>
      <c r="J327" s="247"/>
      <c r="K327" s="247"/>
      <c r="L327" s="252"/>
      <c r="M327" s="253"/>
      <c r="N327" s="254"/>
      <c r="O327" s="254"/>
      <c r="P327" s="254"/>
      <c r="Q327" s="254"/>
      <c r="R327" s="254"/>
      <c r="S327" s="254"/>
      <c r="T327" s="255"/>
      <c r="AT327" s="256" t="s">
        <v>174</v>
      </c>
      <c r="AU327" s="256" t="s">
        <v>85</v>
      </c>
      <c r="AV327" s="12" t="s">
        <v>170</v>
      </c>
      <c r="AW327" s="12" t="s">
        <v>38</v>
      </c>
      <c r="AX327" s="12" t="s">
        <v>83</v>
      </c>
      <c r="AY327" s="256" t="s">
        <v>163</v>
      </c>
    </row>
    <row r="328" spans="2:65" s="1" customFormat="1" ht="25.5" customHeight="1">
      <c r="B328" s="45"/>
      <c r="C328" s="220" t="s">
        <v>561</v>
      </c>
      <c r="D328" s="220" t="s">
        <v>165</v>
      </c>
      <c r="E328" s="221" t="s">
        <v>1537</v>
      </c>
      <c r="F328" s="222" t="s">
        <v>1538</v>
      </c>
      <c r="G328" s="223" t="s">
        <v>168</v>
      </c>
      <c r="H328" s="224">
        <v>426.254</v>
      </c>
      <c r="I328" s="225"/>
      <c r="J328" s="226">
        <f>ROUND(I328*H328,2)</f>
        <v>0</v>
      </c>
      <c r="K328" s="222" t="s">
        <v>169</v>
      </c>
      <c r="L328" s="71"/>
      <c r="M328" s="227" t="s">
        <v>21</v>
      </c>
      <c r="N328" s="228" t="s">
        <v>48</v>
      </c>
      <c r="O328" s="46"/>
      <c r="P328" s="229">
        <f>O328*H328</f>
        <v>0</v>
      </c>
      <c r="Q328" s="229">
        <v>0.00026</v>
      </c>
      <c r="R328" s="229">
        <f>Q328*H328</f>
        <v>0.11082604</v>
      </c>
      <c r="S328" s="229">
        <v>0</v>
      </c>
      <c r="T328" s="230">
        <f>S328*H328</f>
        <v>0</v>
      </c>
      <c r="AR328" s="23" t="s">
        <v>262</v>
      </c>
      <c r="AT328" s="23" t="s">
        <v>165</v>
      </c>
      <c r="AU328" s="23" t="s">
        <v>85</v>
      </c>
      <c r="AY328" s="23" t="s">
        <v>163</v>
      </c>
      <c r="BE328" s="231">
        <f>IF(N328="základní",J328,0)</f>
        <v>0</v>
      </c>
      <c r="BF328" s="231">
        <f>IF(N328="snížená",J328,0)</f>
        <v>0</v>
      </c>
      <c r="BG328" s="231">
        <f>IF(N328="zákl. přenesená",J328,0)</f>
        <v>0</v>
      </c>
      <c r="BH328" s="231">
        <f>IF(N328="sníž. přenesená",J328,0)</f>
        <v>0</v>
      </c>
      <c r="BI328" s="231">
        <f>IF(N328="nulová",J328,0)</f>
        <v>0</v>
      </c>
      <c r="BJ328" s="23" t="s">
        <v>170</v>
      </c>
      <c r="BK328" s="231">
        <f>ROUND(I328*H328,2)</f>
        <v>0</v>
      </c>
      <c r="BL328" s="23" t="s">
        <v>262</v>
      </c>
      <c r="BM328" s="23" t="s">
        <v>1813</v>
      </c>
    </row>
    <row r="329" spans="2:65" s="1" customFormat="1" ht="16.5" customHeight="1">
      <c r="B329" s="45"/>
      <c r="C329" s="220" t="s">
        <v>638</v>
      </c>
      <c r="D329" s="220" t="s">
        <v>165</v>
      </c>
      <c r="E329" s="221" t="s">
        <v>1814</v>
      </c>
      <c r="F329" s="222" t="s">
        <v>1815</v>
      </c>
      <c r="G329" s="223" t="s">
        <v>168</v>
      </c>
      <c r="H329" s="224">
        <v>15.75</v>
      </c>
      <c r="I329" s="225"/>
      <c r="J329" s="226">
        <f>ROUND(I329*H329,2)</f>
        <v>0</v>
      </c>
      <c r="K329" s="222" t="s">
        <v>21</v>
      </c>
      <c r="L329" s="71"/>
      <c r="M329" s="227" t="s">
        <v>21</v>
      </c>
      <c r="N329" s="228" t="s">
        <v>48</v>
      </c>
      <c r="O329" s="46"/>
      <c r="P329" s="229">
        <f>O329*H329</f>
        <v>0</v>
      </c>
      <c r="Q329" s="229">
        <v>0.00033</v>
      </c>
      <c r="R329" s="229">
        <f>Q329*H329</f>
        <v>0.0051975</v>
      </c>
      <c r="S329" s="229">
        <v>0</v>
      </c>
      <c r="T329" s="230">
        <f>S329*H329</f>
        <v>0</v>
      </c>
      <c r="AR329" s="23" t="s">
        <v>262</v>
      </c>
      <c r="AT329" s="23" t="s">
        <v>165</v>
      </c>
      <c r="AU329" s="23" t="s">
        <v>85</v>
      </c>
      <c r="AY329" s="23" t="s">
        <v>163</v>
      </c>
      <c r="BE329" s="231">
        <f>IF(N329="základní",J329,0)</f>
        <v>0</v>
      </c>
      <c r="BF329" s="231">
        <f>IF(N329="snížená",J329,0)</f>
        <v>0</v>
      </c>
      <c r="BG329" s="231">
        <f>IF(N329="zákl. přenesená",J329,0)</f>
        <v>0</v>
      </c>
      <c r="BH329" s="231">
        <f>IF(N329="sníž. přenesená",J329,0)</f>
        <v>0</v>
      </c>
      <c r="BI329" s="231">
        <f>IF(N329="nulová",J329,0)</f>
        <v>0</v>
      </c>
      <c r="BJ329" s="23" t="s">
        <v>170</v>
      </c>
      <c r="BK329" s="231">
        <f>ROUND(I329*H329,2)</f>
        <v>0</v>
      </c>
      <c r="BL329" s="23" t="s">
        <v>262</v>
      </c>
      <c r="BM329" s="23" t="s">
        <v>1816</v>
      </c>
    </row>
    <row r="330" spans="2:51" s="11" customFormat="1" ht="13.5">
      <c r="B330" s="235"/>
      <c r="C330" s="236"/>
      <c r="D330" s="232" t="s">
        <v>174</v>
      </c>
      <c r="E330" s="237" t="s">
        <v>21</v>
      </c>
      <c r="F330" s="238" t="s">
        <v>1817</v>
      </c>
      <c r="G330" s="236"/>
      <c r="H330" s="239">
        <v>15.75</v>
      </c>
      <c r="I330" s="240"/>
      <c r="J330" s="236"/>
      <c r="K330" s="236"/>
      <c r="L330" s="241"/>
      <c r="M330" s="242"/>
      <c r="N330" s="243"/>
      <c r="O330" s="243"/>
      <c r="P330" s="243"/>
      <c r="Q330" s="243"/>
      <c r="R330" s="243"/>
      <c r="S330" s="243"/>
      <c r="T330" s="244"/>
      <c r="AT330" s="245" t="s">
        <v>174</v>
      </c>
      <c r="AU330" s="245" t="s">
        <v>85</v>
      </c>
      <c r="AV330" s="11" t="s">
        <v>85</v>
      </c>
      <c r="AW330" s="11" t="s">
        <v>38</v>
      </c>
      <c r="AX330" s="11" t="s">
        <v>75</v>
      </c>
      <c r="AY330" s="245" t="s">
        <v>163</v>
      </c>
    </row>
    <row r="331" spans="2:51" s="12" customFormat="1" ht="13.5">
      <c r="B331" s="246"/>
      <c r="C331" s="247"/>
      <c r="D331" s="232" t="s">
        <v>174</v>
      </c>
      <c r="E331" s="248" t="s">
        <v>21</v>
      </c>
      <c r="F331" s="249" t="s">
        <v>194</v>
      </c>
      <c r="G331" s="247"/>
      <c r="H331" s="250">
        <v>15.75</v>
      </c>
      <c r="I331" s="251"/>
      <c r="J331" s="247"/>
      <c r="K331" s="247"/>
      <c r="L331" s="252"/>
      <c r="M331" s="253"/>
      <c r="N331" s="254"/>
      <c r="O331" s="254"/>
      <c r="P331" s="254"/>
      <c r="Q331" s="254"/>
      <c r="R331" s="254"/>
      <c r="S331" s="254"/>
      <c r="T331" s="255"/>
      <c r="AT331" s="256" t="s">
        <v>174</v>
      </c>
      <c r="AU331" s="256" t="s">
        <v>85</v>
      </c>
      <c r="AV331" s="12" t="s">
        <v>170</v>
      </c>
      <c r="AW331" s="12" t="s">
        <v>38</v>
      </c>
      <c r="AX331" s="12" t="s">
        <v>83</v>
      </c>
      <c r="AY331" s="256" t="s">
        <v>163</v>
      </c>
    </row>
    <row r="332" spans="2:63" s="10" customFormat="1" ht="37.4" customHeight="1">
      <c r="B332" s="204"/>
      <c r="C332" s="205"/>
      <c r="D332" s="206" t="s">
        <v>74</v>
      </c>
      <c r="E332" s="207" t="s">
        <v>221</v>
      </c>
      <c r="F332" s="207" t="s">
        <v>1818</v>
      </c>
      <c r="G332" s="205"/>
      <c r="H332" s="205"/>
      <c r="I332" s="208"/>
      <c r="J332" s="209">
        <f>BK332</f>
        <v>0</v>
      </c>
      <c r="K332" s="205"/>
      <c r="L332" s="210"/>
      <c r="M332" s="211"/>
      <c r="N332" s="212"/>
      <c r="O332" s="212"/>
      <c r="P332" s="213">
        <f>P333</f>
        <v>0</v>
      </c>
      <c r="Q332" s="212"/>
      <c r="R332" s="213">
        <f>R333</f>
        <v>0</v>
      </c>
      <c r="S332" s="212"/>
      <c r="T332" s="214">
        <f>T333</f>
        <v>0</v>
      </c>
      <c r="AR332" s="215" t="s">
        <v>180</v>
      </c>
      <c r="AT332" s="216" t="s">
        <v>74</v>
      </c>
      <c r="AU332" s="216" t="s">
        <v>75</v>
      </c>
      <c r="AY332" s="215" t="s">
        <v>163</v>
      </c>
      <c r="BK332" s="217">
        <f>BK333</f>
        <v>0</v>
      </c>
    </row>
    <row r="333" spans="2:63" s="10" customFormat="1" ht="19.9" customHeight="1">
      <c r="B333" s="204"/>
      <c r="C333" s="205"/>
      <c r="D333" s="206" t="s">
        <v>74</v>
      </c>
      <c r="E333" s="218" t="s">
        <v>1819</v>
      </c>
      <c r="F333" s="218" t="s">
        <v>1820</v>
      </c>
      <c r="G333" s="205"/>
      <c r="H333" s="205"/>
      <c r="I333" s="208"/>
      <c r="J333" s="219">
        <f>BK333</f>
        <v>0</v>
      </c>
      <c r="K333" s="205"/>
      <c r="L333" s="210"/>
      <c r="M333" s="211"/>
      <c r="N333" s="212"/>
      <c r="O333" s="212"/>
      <c r="P333" s="213">
        <f>P334</f>
        <v>0</v>
      </c>
      <c r="Q333" s="212"/>
      <c r="R333" s="213">
        <f>R334</f>
        <v>0</v>
      </c>
      <c r="S333" s="212"/>
      <c r="T333" s="214">
        <f>T334</f>
        <v>0</v>
      </c>
      <c r="AR333" s="215" t="s">
        <v>180</v>
      </c>
      <c r="AT333" s="216" t="s">
        <v>74</v>
      </c>
      <c r="AU333" s="216" t="s">
        <v>83</v>
      </c>
      <c r="AY333" s="215" t="s">
        <v>163</v>
      </c>
      <c r="BK333" s="217">
        <f>BK334</f>
        <v>0</v>
      </c>
    </row>
    <row r="334" spans="2:65" s="1" customFormat="1" ht="16.5" customHeight="1">
      <c r="B334" s="45"/>
      <c r="C334" s="220" t="s">
        <v>635</v>
      </c>
      <c r="D334" s="220" t="s">
        <v>165</v>
      </c>
      <c r="E334" s="221" t="s">
        <v>1821</v>
      </c>
      <c r="F334" s="222" t="s">
        <v>1822</v>
      </c>
      <c r="G334" s="223" t="s">
        <v>924</v>
      </c>
      <c r="H334" s="224">
        <v>1</v>
      </c>
      <c r="I334" s="225"/>
      <c r="J334" s="226">
        <f>ROUND(I334*H334,2)</f>
        <v>0</v>
      </c>
      <c r="K334" s="222" t="s">
        <v>21</v>
      </c>
      <c r="L334" s="71"/>
      <c r="M334" s="227" t="s">
        <v>21</v>
      </c>
      <c r="N334" s="277" t="s">
        <v>48</v>
      </c>
      <c r="O334" s="278"/>
      <c r="P334" s="279">
        <f>O334*H334</f>
        <v>0</v>
      </c>
      <c r="Q334" s="279">
        <v>0</v>
      </c>
      <c r="R334" s="279">
        <f>Q334*H334</f>
        <v>0</v>
      </c>
      <c r="S334" s="279">
        <v>0</v>
      </c>
      <c r="T334" s="280">
        <f>S334*H334</f>
        <v>0</v>
      </c>
      <c r="AR334" s="23" t="s">
        <v>546</v>
      </c>
      <c r="AT334" s="23" t="s">
        <v>165</v>
      </c>
      <c r="AU334" s="23" t="s">
        <v>85</v>
      </c>
      <c r="AY334" s="23" t="s">
        <v>163</v>
      </c>
      <c r="BE334" s="231">
        <f>IF(N334="základní",J334,0)</f>
        <v>0</v>
      </c>
      <c r="BF334" s="231">
        <f>IF(N334="snížená",J334,0)</f>
        <v>0</v>
      </c>
      <c r="BG334" s="231">
        <f>IF(N334="zákl. přenesená",J334,0)</f>
        <v>0</v>
      </c>
      <c r="BH334" s="231">
        <f>IF(N334="sníž. přenesená",J334,0)</f>
        <v>0</v>
      </c>
      <c r="BI334" s="231">
        <f>IF(N334="nulová",J334,0)</f>
        <v>0</v>
      </c>
      <c r="BJ334" s="23" t="s">
        <v>170</v>
      </c>
      <c r="BK334" s="231">
        <f>ROUND(I334*H334,2)</f>
        <v>0</v>
      </c>
      <c r="BL334" s="23" t="s">
        <v>546</v>
      </c>
      <c r="BM334" s="23" t="s">
        <v>1823</v>
      </c>
    </row>
    <row r="335" spans="2:12" s="1" customFormat="1" ht="6.95" customHeight="1">
      <c r="B335" s="66"/>
      <c r="C335" s="67"/>
      <c r="D335" s="67"/>
      <c r="E335" s="67"/>
      <c r="F335" s="67"/>
      <c r="G335" s="67"/>
      <c r="H335" s="67"/>
      <c r="I335" s="165"/>
      <c r="J335" s="67"/>
      <c r="K335" s="67"/>
      <c r="L335" s="71"/>
    </row>
  </sheetData>
  <sheetProtection password="CC35" sheet="1" objects="1" scenarios="1" formatColumns="0" formatRows="0" autoFilter="0"/>
  <autoFilter ref="C92:K334"/>
  <mergeCells count="10">
    <mergeCell ref="E7:H7"/>
    <mergeCell ref="E9:H9"/>
    <mergeCell ref="E24:H24"/>
    <mergeCell ref="E45:H45"/>
    <mergeCell ref="E47:H47"/>
    <mergeCell ref="J51:J52"/>
    <mergeCell ref="E83:H83"/>
    <mergeCell ref="E85:H85"/>
    <mergeCell ref="G1:H1"/>
    <mergeCell ref="L2:V2"/>
  </mergeCells>
  <hyperlinks>
    <hyperlink ref="F1:G1" location="C2" display="1) Krycí list soupisu"/>
    <hyperlink ref="G1:H1" location="C54" display="2) Rekapitulace"/>
    <hyperlink ref="J1" location="C92"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R385"/>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35"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0"/>
      <c r="B1" s="136"/>
      <c r="C1" s="136"/>
      <c r="D1" s="137" t="s">
        <v>1</v>
      </c>
      <c r="E1" s="136"/>
      <c r="F1" s="138" t="s">
        <v>115</v>
      </c>
      <c r="G1" s="138" t="s">
        <v>116</v>
      </c>
      <c r="H1" s="138"/>
      <c r="I1" s="139"/>
      <c r="J1" s="138" t="s">
        <v>117</v>
      </c>
      <c r="K1" s="137" t="s">
        <v>118</v>
      </c>
      <c r="L1" s="138" t="s">
        <v>119</v>
      </c>
      <c r="M1" s="138"/>
      <c r="N1" s="138"/>
      <c r="O1" s="138"/>
      <c r="P1" s="138"/>
      <c r="Q1" s="138"/>
      <c r="R1" s="138"/>
      <c r="S1" s="138"/>
      <c r="T1" s="138"/>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AT2" s="23" t="s">
        <v>94</v>
      </c>
    </row>
    <row r="3" spans="2:46" ht="6.95" customHeight="1">
      <c r="B3" s="24"/>
      <c r="C3" s="25"/>
      <c r="D3" s="25"/>
      <c r="E3" s="25"/>
      <c r="F3" s="25"/>
      <c r="G3" s="25"/>
      <c r="H3" s="25"/>
      <c r="I3" s="140"/>
      <c r="J3" s="25"/>
      <c r="K3" s="26"/>
      <c r="AT3" s="23" t="s">
        <v>85</v>
      </c>
    </row>
    <row r="4" spans="2:46" ht="36.95" customHeight="1">
      <c r="B4" s="27"/>
      <c r="C4" s="28"/>
      <c r="D4" s="29" t="s">
        <v>120</v>
      </c>
      <c r="E4" s="28"/>
      <c r="F4" s="28"/>
      <c r="G4" s="28"/>
      <c r="H4" s="28"/>
      <c r="I4" s="141"/>
      <c r="J4" s="28"/>
      <c r="K4" s="30"/>
      <c r="M4" s="31" t="s">
        <v>12</v>
      </c>
      <c r="AT4" s="23" t="s">
        <v>38</v>
      </c>
    </row>
    <row r="5" spans="2:11" ht="6.95" customHeight="1">
      <c r="B5" s="27"/>
      <c r="C5" s="28"/>
      <c r="D5" s="28"/>
      <c r="E5" s="28"/>
      <c r="F5" s="28"/>
      <c r="G5" s="28"/>
      <c r="H5" s="28"/>
      <c r="I5" s="141"/>
      <c r="J5" s="28"/>
      <c r="K5" s="30"/>
    </row>
    <row r="6" spans="2:11" ht="13.5">
      <c r="B6" s="27"/>
      <c r="C6" s="28"/>
      <c r="D6" s="39" t="s">
        <v>18</v>
      </c>
      <c r="E6" s="28"/>
      <c r="F6" s="28"/>
      <c r="G6" s="28"/>
      <c r="H6" s="28"/>
      <c r="I6" s="141"/>
      <c r="J6" s="28"/>
      <c r="K6" s="30"/>
    </row>
    <row r="7" spans="2:11" ht="16.5" customHeight="1">
      <c r="B7" s="27"/>
      <c r="C7" s="28"/>
      <c r="D7" s="28"/>
      <c r="E7" s="142" t="str">
        <f>'Rekapitulace stavby'!K6</f>
        <v>Rekonstrukce objektu na ul. Velflíkova 385/14, Ostrava - Hrabůvka</v>
      </c>
      <c r="F7" s="39"/>
      <c r="G7" s="39"/>
      <c r="H7" s="39"/>
      <c r="I7" s="141"/>
      <c r="J7" s="28"/>
      <c r="K7" s="30"/>
    </row>
    <row r="8" spans="2:11" s="1" customFormat="1" ht="13.5">
      <c r="B8" s="45"/>
      <c r="C8" s="46"/>
      <c r="D8" s="39" t="s">
        <v>121</v>
      </c>
      <c r="E8" s="46"/>
      <c r="F8" s="46"/>
      <c r="G8" s="46"/>
      <c r="H8" s="46"/>
      <c r="I8" s="143"/>
      <c r="J8" s="46"/>
      <c r="K8" s="50"/>
    </row>
    <row r="9" spans="2:11" s="1" customFormat="1" ht="36.95" customHeight="1">
      <c r="B9" s="45"/>
      <c r="C9" s="46"/>
      <c r="D9" s="46"/>
      <c r="E9" s="144" t="s">
        <v>1824</v>
      </c>
      <c r="F9" s="46"/>
      <c r="G9" s="46"/>
      <c r="H9" s="46"/>
      <c r="I9" s="143"/>
      <c r="J9" s="46"/>
      <c r="K9" s="50"/>
    </row>
    <row r="10" spans="2:11" s="1" customFormat="1" ht="13.5">
      <c r="B10" s="45"/>
      <c r="C10" s="46"/>
      <c r="D10" s="46"/>
      <c r="E10" s="46"/>
      <c r="F10" s="46"/>
      <c r="G10" s="46"/>
      <c r="H10" s="46"/>
      <c r="I10" s="143"/>
      <c r="J10" s="46"/>
      <c r="K10" s="50"/>
    </row>
    <row r="11" spans="2:11" s="1" customFormat="1" ht="14.4" customHeight="1">
      <c r="B11" s="45"/>
      <c r="C11" s="46"/>
      <c r="D11" s="39" t="s">
        <v>20</v>
      </c>
      <c r="E11" s="46"/>
      <c r="F11" s="34" t="s">
        <v>21</v>
      </c>
      <c r="G11" s="46"/>
      <c r="H11" s="46"/>
      <c r="I11" s="145" t="s">
        <v>22</v>
      </c>
      <c r="J11" s="34" t="s">
        <v>21</v>
      </c>
      <c r="K11" s="50"/>
    </row>
    <row r="12" spans="2:11" s="1" customFormat="1" ht="14.4" customHeight="1">
      <c r="B12" s="45"/>
      <c r="C12" s="46"/>
      <c r="D12" s="39" t="s">
        <v>23</v>
      </c>
      <c r="E12" s="46"/>
      <c r="F12" s="34" t="s">
        <v>24</v>
      </c>
      <c r="G12" s="46"/>
      <c r="H12" s="46"/>
      <c r="I12" s="145" t="s">
        <v>25</v>
      </c>
      <c r="J12" s="146" t="str">
        <f>'Rekapitulace stavby'!AN8</f>
        <v>1. 4. 2019</v>
      </c>
      <c r="K12" s="50"/>
    </row>
    <row r="13" spans="2:11" s="1" customFormat="1" ht="10.8" customHeight="1">
      <c r="B13" s="45"/>
      <c r="C13" s="46"/>
      <c r="D13" s="46"/>
      <c r="E13" s="46"/>
      <c r="F13" s="46"/>
      <c r="G13" s="46"/>
      <c r="H13" s="46"/>
      <c r="I13" s="143"/>
      <c r="J13" s="46"/>
      <c r="K13" s="50"/>
    </row>
    <row r="14" spans="2:11" s="1" customFormat="1" ht="14.4" customHeight="1">
      <c r="B14" s="45"/>
      <c r="C14" s="46"/>
      <c r="D14" s="39" t="s">
        <v>27</v>
      </c>
      <c r="E14" s="46"/>
      <c r="F14" s="46"/>
      <c r="G14" s="46"/>
      <c r="H14" s="46"/>
      <c r="I14" s="145" t="s">
        <v>28</v>
      </c>
      <c r="J14" s="34" t="s">
        <v>29</v>
      </c>
      <c r="K14" s="50"/>
    </row>
    <row r="15" spans="2:11" s="1" customFormat="1" ht="18" customHeight="1">
      <c r="B15" s="45"/>
      <c r="C15" s="46"/>
      <c r="D15" s="46"/>
      <c r="E15" s="34" t="s">
        <v>30</v>
      </c>
      <c r="F15" s="46"/>
      <c r="G15" s="46"/>
      <c r="H15" s="46"/>
      <c r="I15" s="145" t="s">
        <v>31</v>
      </c>
      <c r="J15" s="34" t="s">
        <v>21</v>
      </c>
      <c r="K15" s="50"/>
    </row>
    <row r="16" spans="2:11" s="1" customFormat="1" ht="6.95" customHeight="1">
      <c r="B16" s="45"/>
      <c r="C16" s="46"/>
      <c r="D16" s="46"/>
      <c r="E16" s="46"/>
      <c r="F16" s="46"/>
      <c r="G16" s="46"/>
      <c r="H16" s="46"/>
      <c r="I16" s="143"/>
      <c r="J16" s="46"/>
      <c r="K16" s="50"/>
    </row>
    <row r="17" spans="2:11" s="1" customFormat="1" ht="14.4" customHeight="1">
      <c r="B17" s="45"/>
      <c r="C17" s="46"/>
      <c r="D17" s="39" t="s">
        <v>32</v>
      </c>
      <c r="E17" s="46"/>
      <c r="F17" s="46"/>
      <c r="G17" s="46"/>
      <c r="H17" s="46"/>
      <c r="I17" s="145" t="s">
        <v>28</v>
      </c>
      <c r="J17" s="34" t="str">
        <f>IF('Rekapitulace stavby'!AN13="Vyplň údaj","",IF('Rekapitulace stavby'!AN13="","",'Rekapitulace stavby'!AN13))</f>
        <v/>
      </c>
      <c r="K17" s="50"/>
    </row>
    <row r="18" spans="2:11" s="1" customFormat="1" ht="18" customHeight="1">
      <c r="B18" s="45"/>
      <c r="C18" s="46"/>
      <c r="D18" s="46"/>
      <c r="E18" s="34" t="str">
        <f>IF('Rekapitulace stavby'!E14="Vyplň údaj","",IF('Rekapitulace stavby'!E14="","",'Rekapitulace stavby'!E14))</f>
        <v/>
      </c>
      <c r="F18" s="46"/>
      <c r="G18" s="46"/>
      <c r="H18" s="46"/>
      <c r="I18" s="145" t="s">
        <v>31</v>
      </c>
      <c r="J18" s="34" t="str">
        <f>IF('Rekapitulace stavby'!AN14="Vyplň údaj","",IF('Rekapitulace stavby'!AN14="","",'Rekapitulace stavby'!AN14))</f>
        <v/>
      </c>
      <c r="K18" s="50"/>
    </row>
    <row r="19" spans="2:11" s="1" customFormat="1" ht="6.95" customHeight="1">
      <c r="B19" s="45"/>
      <c r="C19" s="46"/>
      <c r="D19" s="46"/>
      <c r="E19" s="46"/>
      <c r="F19" s="46"/>
      <c r="G19" s="46"/>
      <c r="H19" s="46"/>
      <c r="I19" s="143"/>
      <c r="J19" s="46"/>
      <c r="K19" s="50"/>
    </row>
    <row r="20" spans="2:11" s="1" customFormat="1" ht="14.4" customHeight="1">
      <c r="B20" s="45"/>
      <c r="C20" s="46"/>
      <c r="D20" s="39" t="s">
        <v>34</v>
      </c>
      <c r="E20" s="46"/>
      <c r="F20" s="46"/>
      <c r="G20" s="46"/>
      <c r="H20" s="46"/>
      <c r="I20" s="145" t="s">
        <v>28</v>
      </c>
      <c r="J20" s="34" t="s">
        <v>35</v>
      </c>
      <c r="K20" s="50"/>
    </row>
    <row r="21" spans="2:11" s="1" customFormat="1" ht="18" customHeight="1">
      <c r="B21" s="45"/>
      <c r="C21" s="46"/>
      <c r="D21" s="46"/>
      <c r="E21" s="34" t="s">
        <v>36</v>
      </c>
      <c r="F21" s="46"/>
      <c r="G21" s="46"/>
      <c r="H21" s="46"/>
      <c r="I21" s="145" t="s">
        <v>31</v>
      </c>
      <c r="J21" s="34" t="s">
        <v>37</v>
      </c>
      <c r="K21" s="50"/>
    </row>
    <row r="22" spans="2:11" s="1" customFormat="1" ht="6.95" customHeight="1">
      <c r="B22" s="45"/>
      <c r="C22" s="46"/>
      <c r="D22" s="46"/>
      <c r="E22" s="46"/>
      <c r="F22" s="46"/>
      <c r="G22" s="46"/>
      <c r="H22" s="46"/>
      <c r="I22" s="143"/>
      <c r="J22" s="46"/>
      <c r="K22" s="50"/>
    </row>
    <row r="23" spans="2:11" s="1" customFormat="1" ht="14.4" customHeight="1">
      <c r="B23" s="45"/>
      <c r="C23" s="46"/>
      <c r="D23" s="39" t="s">
        <v>39</v>
      </c>
      <c r="E23" s="46"/>
      <c r="F23" s="46"/>
      <c r="G23" s="46"/>
      <c r="H23" s="46"/>
      <c r="I23" s="143"/>
      <c r="J23" s="46"/>
      <c r="K23" s="50"/>
    </row>
    <row r="24" spans="2:11" s="6" customFormat="1" ht="16.5" customHeight="1">
      <c r="B24" s="147"/>
      <c r="C24" s="148"/>
      <c r="D24" s="148"/>
      <c r="E24" s="43" t="s">
        <v>21</v>
      </c>
      <c r="F24" s="43"/>
      <c r="G24" s="43"/>
      <c r="H24" s="43"/>
      <c r="I24" s="149"/>
      <c r="J24" s="148"/>
      <c r="K24" s="150"/>
    </row>
    <row r="25" spans="2:11" s="1" customFormat="1" ht="6.95" customHeight="1">
      <c r="B25" s="45"/>
      <c r="C25" s="46"/>
      <c r="D25" s="46"/>
      <c r="E25" s="46"/>
      <c r="F25" s="46"/>
      <c r="G25" s="46"/>
      <c r="H25" s="46"/>
      <c r="I25" s="143"/>
      <c r="J25" s="46"/>
      <c r="K25" s="50"/>
    </row>
    <row r="26" spans="2:11" s="1" customFormat="1" ht="6.95" customHeight="1">
      <c r="B26" s="45"/>
      <c r="C26" s="46"/>
      <c r="D26" s="105"/>
      <c r="E26" s="105"/>
      <c r="F26" s="105"/>
      <c r="G26" s="105"/>
      <c r="H26" s="105"/>
      <c r="I26" s="151"/>
      <c r="J26" s="105"/>
      <c r="K26" s="152"/>
    </row>
    <row r="27" spans="2:11" s="1" customFormat="1" ht="25.4" customHeight="1">
      <c r="B27" s="45"/>
      <c r="C27" s="46"/>
      <c r="D27" s="153" t="s">
        <v>41</v>
      </c>
      <c r="E27" s="46"/>
      <c r="F27" s="46"/>
      <c r="G27" s="46"/>
      <c r="H27" s="46"/>
      <c r="I27" s="143"/>
      <c r="J27" s="154">
        <f>ROUND(J91,2)</f>
        <v>0</v>
      </c>
      <c r="K27" s="50"/>
    </row>
    <row r="28" spans="2:11" s="1" customFormat="1" ht="6.95" customHeight="1">
      <c r="B28" s="45"/>
      <c r="C28" s="46"/>
      <c r="D28" s="105"/>
      <c r="E28" s="105"/>
      <c r="F28" s="105"/>
      <c r="G28" s="105"/>
      <c r="H28" s="105"/>
      <c r="I28" s="151"/>
      <c r="J28" s="105"/>
      <c r="K28" s="152"/>
    </row>
    <row r="29" spans="2:11" s="1" customFormat="1" ht="14.4" customHeight="1">
      <c r="B29" s="45"/>
      <c r="C29" s="46"/>
      <c r="D29" s="46"/>
      <c r="E29" s="46"/>
      <c r="F29" s="51" t="s">
        <v>43</v>
      </c>
      <c r="G29" s="46"/>
      <c r="H29" s="46"/>
      <c r="I29" s="155" t="s">
        <v>42</v>
      </c>
      <c r="J29" s="51" t="s">
        <v>44</v>
      </c>
      <c r="K29" s="50"/>
    </row>
    <row r="30" spans="2:11" s="1" customFormat="1" ht="14.4" customHeight="1" hidden="1">
      <c r="B30" s="45"/>
      <c r="C30" s="46"/>
      <c r="D30" s="54" t="s">
        <v>45</v>
      </c>
      <c r="E30" s="54" t="s">
        <v>46</v>
      </c>
      <c r="F30" s="156">
        <f>ROUND(SUM(BE91:BE384),2)</f>
        <v>0</v>
      </c>
      <c r="G30" s="46"/>
      <c r="H30" s="46"/>
      <c r="I30" s="157">
        <v>0.21</v>
      </c>
      <c r="J30" s="156">
        <f>ROUND(ROUND((SUM(BE91:BE384)),2)*I30,2)</f>
        <v>0</v>
      </c>
      <c r="K30" s="50"/>
    </row>
    <row r="31" spans="2:11" s="1" customFormat="1" ht="14.4" customHeight="1" hidden="1">
      <c r="B31" s="45"/>
      <c r="C31" s="46"/>
      <c r="D31" s="46"/>
      <c r="E31" s="54" t="s">
        <v>47</v>
      </c>
      <c r="F31" s="156">
        <f>ROUND(SUM(BF91:BF384),2)</f>
        <v>0</v>
      </c>
      <c r="G31" s="46"/>
      <c r="H31" s="46"/>
      <c r="I31" s="157">
        <v>0.15</v>
      </c>
      <c r="J31" s="156">
        <f>ROUND(ROUND((SUM(BF91:BF384)),2)*I31,2)</f>
        <v>0</v>
      </c>
      <c r="K31" s="50"/>
    </row>
    <row r="32" spans="2:11" s="1" customFormat="1" ht="14.4" customHeight="1">
      <c r="B32" s="45"/>
      <c r="C32" s="46"/>
      <c r="D32" s="54" t="s">
        <v>45</v>
      </c>
      <c r="E32" s="54" t="s">
        <v>48</v>
      </c>
      <c r="F32" s="156">
        <f>ROUND(SUM(BG91:BG384),2)</f>
        <v>0</v>
      </c>
      <c r="G32" s="46"/>
      <c r="H32" s="46"/>
      <c r="I32" s="157">
        <v>0.21</v>
      </c>
      <c r="J32" s="156">
        <v>0</v>
      </c>
      <c r="K32" s="50"/>
    </row>
    <row r="33" spans="2:11" s="1" customFormat="1" ht="14.4" customHeight="1">
      <c r="B33" s="45"/>
      <c r="C33" s="46"/>
      <c r="D33" s="46"/>
      <c r="E33" s="54" t="s">
        <v>49</v>
      </c>
      <c r="F33" s="156">
        <f>ROUND(SUM(BH91:BH384),2)</f>
        <v>0</v>
      </c>
      <c r="G33" s="46"/>
      <c r="H33" s="46"/>
      <c r="I33" s="157">
        <v>0.15</v>
      </c>
      <c r="J33" s="156">
        <v>0</v>
      </c>
      <c r="K33" s="50"/>
    </row>
    <row r="34" spans="2:11" s="1" customFormat="1" ht="14.4" customHeight="1" hidden="1">
      <c r="B34" s="45"/>
      <c r="C34" s="46"/>
      <c r="D34" s="46"/>
      <c r="E34" s="54" t="s">
        <v>50</v>
      </c>
      <c r="F34" s="156">
        <f>ROUND(SUM(BI91:BI384),2)</f>
        <v>0</v>
      </c>
      <c r="G34" s="46"/>
      <c r="H34" s="46"/>
      <c r="I34" s="157">
        <v>0</v>
      </c>
      <c r="J34" s="156">
        <v>0</v>
      </c>
      <c r="K34" s="50"/>
    </row>
    <row r="35" spans="2:11" s="1" customFormat="1" ht="6.95" customHeight="1">
      <c r="B35" s="45"/>
      <c r="C35" s="46"/>
      <c r="D35" s="46"/>
      <c r="E35" s="46"/>
      <c r="F35" s="46"/>
      <c r="G35" s="46"/>
      <c r="H35" s="46"/>
      <c r="I35" s="143"/>
      <c r="J35" s="46"/>
      <c r="K35" s="50"/>
    </row>
    <row r="36" spans="2:11" s="1" customFormat="1" ht="25.4" customHeight="1">
      <c r="B36" s="45"/>
      <c r="C36" s="158"/>
      <c r="D36" s="159" t="s">
        <v>51</v>
      </c>
      <c r="E36" s="97"/>
      <c r="F36" s="97"/>
      <c r="G36" s="160" t="s">
        <v>52</v>
      </c>
      <c r="H36" s="161" t="s">
        <v>53</v>
      </c>
      <c r="I36" s="162"/>
      <c r="J36" s="163">
        <f>SUM(J27:J34)</f>
        <v>0</v>
      </c>
      <c r="K36" s="164"/>
    </row>
    <row r="37" spans="2:11" s="1" customFormat="1" ht="14.4" customHeight="1">
      <c r="B37" s="66"/>
      <c r="C37" s="67"/>
      <c r="D37" s="67"/>
      <c r="E37" s="67"/>
      <c r="F37" s="67"/>
      <c r="G37" s="67"/>
      <c r="H37" s="67"/>
      <c r="I37" s="165"/>
      <c r="J37" s="67"/>
      <c r="K37" s="68"/>
    </row>
    <row r="41" spans="2:11" s="1" customFormat="1" ht="6.95" customHeight="1">
      <c r="B41" s="166"/>
      <c r="C41" s="167"/>
      <c r="D41" s="167"/>
      <c r="E41" s="167"/>
      <c r="F41" s="167"/>
      <c r="G41" s="167"/>
      <c r="H41" s="167"/>
      <c r="I41" s="168"/>
      <c r="J41" s="167"/>
      <c r="K41" s="169"/>
    </row>
    <row r="42" spans="2:11" s="1" customFormat="1" ht="36.95" customHeight="1">
      <c r="B42" s="45"/>
      <c r="C42" s="29" t="s">
        <v>123</v>
      </c>
      <c r="D42" s="46"/>
      <c r="E42" s="46"/>
      <c r="F42" s="46"/>
      <c r="G42" s="46"/>
      <c r="H42" s="46"/>
      <c r="I42" s="143"/>
      <c r="J42" s="46"/>
      <c r="K42" s="50"/>
    </row>
    <row r="43" spans="2:11" s="1" customFormat="1" ht="6.95" customHeight="1">
      <c r="B43" s="45"/>
      <c r="C43" s="46"/>
      <c r="D43" s="46"/>
      <c r="E43" s="46"/>
      <c r="F43" s="46"/>
      <c r="G43" s="46"/>
      <c r="H43" s="46"/>
      <c r="I43" s="143"/>
      <c r="J43" s="46"/>
      <c r="K43" s="50"/>
    </row>
    <row r="44" spans="2:11" s="1" customFormat="1" ht="14.4" customHeight="1">
      <c r="B44" s="45"/>
      <c r="C44" s="39" t="s">
        <v>18</v>
      </c>
      <c r="D44" s="46"/>
      <c r="E44" s="46"/>
      <c r="F44" s="46"/>
      <c r="G44" s="46"/>
      <c r="H44" s="46"/>
      <c r="I44" s="143"/>
      <c r="J44" s="46"/>
      <c r="K44" s="50"/>
    </row>
    <row r="45" spans="2:11" s="1" customFormat="1" ht="16.5" customHeight="1">
      <c r="B45" s="45"/>
      <c r="C45" s="46"/>
      <c r="D45" s="46"/>
      <c r="E45" s="142" t="str">
        <f>E7</f>
        <v>Rekonstrukce objektu na ul. Velflíkova 385/14, Ostrava - Hrabůvka</v>
      </c>
      <c r="F45" s="39"/>
      <c r="G45" s="39"/>
      <c r="H45" s="39"/>
      <c r="I45" s="143"/>
      <c r="J45" s="46"/>
      <c r="K45" s="50"/>
    </row>
    <row r="46" spans="2:11" s="1" customFormat="1" ht="14.4" customHeight="1">
      <c r="B46" s="45"/>
      <c r="C46" s="39" t="s">
        <v>121</v>
      </c>
      <c r="D46" s="46"/>
      <c r="E46" s="46"/>
      <c r="F46" s="46"/>
      <c r="G46" s="46"/>
      <c r="H46" s="46"/>
      <c r="I46" s="143"/>
      <c r="J46" s="46"/>
      <c r="K46" s="50"/>
    </row>
    <row r="47" spans="2:11" s="1" customFormat="1" ht="17.25" customHeight="1">
      <c r="B47" s="45"/>
      <c r="C47" s="46"/>
      <c r="D47" s="46"/>
      <c r="E47" s="144" t="str">
        <f>E9</f>
        <v>02c - Interiér 2NP</v>
      </c>
      <c r="F47" s="46"/>
      <c r="G47" s="46"/>
      <c r="H47" s="46"/>
      <c r="I47" s="143"/>
      <c r="J47" s="46"/>
      <c r="K47" s="50"/>
    </row>
    <row r="48" spans="2:11" s="1" customFormat="1" ht="6.95" customHeight="1">
      <c r="B48" s="45"/>
      <c r="C48" s="46"/>
      <c r="D48" s="46"/>
      <c r="E48" s="46"/>
      <c r="F48" s="46"/>
      <c r="G48" s="46"/>
      <c r="H48" s="46"/>
      <c r="I48" s="143"/>
      <c r="J48" s="46"/>
      <c r="K48" s="50"/>
    </row>
    <row r="49" spans="2:11" s="1" customFormat="1" ht="18" customHeight="1">
      <c r="B49" s="45"/>
      <c r="C49" s="39" t="s">
        <v>23</v>
      </c>
      <c r="D49" s="46"/>
      <c r="E49" s="46"/>
      <c r="F49" s="34" t="str">
        <f>F12</f>
        <v>Velflíkova 385/14</v>
      </c>
      <c r="G49" s="46"/>
      <c r="H49" s="46"/>
      <c r="I49" s="145" t="s">
        <v>25</v>
      </c>
      <c r="J49" s="146" t="str">
        <f>IF(J12="","",J12)</f>
        <v>1. 4. 2019</v>
      </c>
      <c r="K49" s="50"/>
    </row>
    <row r="50" spans="2:11" s="1" customFormat="1" ht="6.95" customHeight="1">
      <c r="B50" s="45"/>
      <c r="C50" s="46"/>
      <c r="D50" s="46"/>
      <c r="E50" s="46"/>
      <c r="F50" s="46"/>
      <c r="G50" s="46"/>
      <c r="H50" s="46"/>
      <c r="I50" s="143"/>
      <c r="J50" s="46"/>
      <c r="K50" s="50"/>
    </row>
    <row r="51" spans="2:11" s="1" customFormat="1" ht="13.5">
      <c r="B51" s="45"/>
      <c r="C51" s="39" t="s">
        <v>27</v>
      </c>
      <c r="D51" s="46"/>
      <c r="E51" s="46"/>
      <c r="F51" s="34" t="str">
        <f>E15</f>
        <v>STATUTÁRNÍ MĚSTO OSTRAVA, m.o. OSTRAVA- JIH</v>
      </c>
      <c r="G51" s="46"/>
      <c r="H51" s="46"/>
      <c r="I51" s="145" t="s">
        <v>34</v>
      </c>
      <c r="J51" s="43" t="str">
        <f>E21</f>
        <v>BYVAST pro s.r.o.</v>
      </c>
      <c r="K51" s="50"/>
    </row>
    <row r="52" spans="2:11" s="1" customFormat="1" ht="14.4" customHeight="1">
      <c r="B52" s="45"/>
      <c r="C52" s="39" t="s">
        <v>32</v>
      </c>
      <c r="D52" s="46"/>
      <c r="E52" s="46"/>
      <c r="F52" s="34" t="str">
        <f>IF(E18="","",E18)</f>
        <v/>
      </c>
      <c r="G52" s="46"/>
      <c r="H52" s="46"/>
      <c r="I52" s="143"/>
      <c r="J52" s="170"/>
      <c r="K52" s="50"/>
    </row>
    <row r="53" spans="2:11" s="1" customFormat="1" ht="10.3" customHeight="1">
      <c r="B53" s="45"/>
      <c r="C53" s="46"/>
      <c r="D53" s="46"/>
      <c r="E53" s="46"/>
      <c r="F53" s="46"/>
      <c r="G53" s="46"/>
      <c r="H53" s="46"/>
      <c r="I53" s="143"/>
      <c r="J53" s="46"/>
      <c r="K53" s="50"/>
    </row>
    <row r="54" spans="2:11" s="1" customFormat="1" ht="29.25" customHeight="1">
      <c r="B54" s="45"/>
      <c r="C54" s="171" t="s">
        <v>124</v>
      </c>
      <c r="D54" s="158"/>
      <c r="E54" s="158"/>
      <c r="F54" s="158"/>
      <c r="G54" s="158"/>
      <c r="H54" s="158"/>
      <c r="I54" s="172"/>
      <c r="J54" s="173" t="s">
        <v>125</v>
      </c>
      <c r="K54" s="174"/>
    </row>
    <row r="55" spans="2:11" s="1" customFormat="1" ht="10.3" customHeight="1">
      <c r="B55" s="45"/>
      <c r="C55" s="46"/>
      <c r="D55" s="46"/>
      <c r="E55" s="46"/>
      <c r="F55" s="46"/>
      <c r="G55" s="46"/>
      <c r="H55" s="46"/>
      <c r="I55" s="143"/>
      <c r="J55" s="46"/>
      <c r="K55" s="50"/>
    </row>
    <row r="56" spans="2:47" s="1" customFormat="1" ht="29.25" customHeight="1">
      <c r="B56" s="45"/>
      <c r="C56" s="175" t="s">
        <v>126</v>
      </c>
      <c r="D56" s="46"/>
      <c r="E56" s="46"/>
      <c r="F56" s="46"/>
      <c r="G56" s="46"/>
      <c r="H56" s="46"/>
      <c r="I56" s="143"/>
      <c r="J56" s="154">
        <f>J91</f>
        <v>0</v>
      </c>
      <c r="K56" s="50"/>
      <c r="AU56" s="23" t="s">
        <v>127</v>
      </c>
    </row>
    <row r="57" spans="2:11" s="7" customFormat="1" ht="24.95" customHeight="1">
      <c r="B57" s="176"/>
      <c r="C57" s="177"/>
      <c r="D57" s="178" t="s">
        <v>128</v>
      </c>
      <c r="E57" s="179"/>
      <c r="F57" s="179"/>
      <c r="G57" s="179"/>
      <c r="H57" s="179"/>
      <c r="I57" s="180"/>
      <c r="J57" s="181">
        <f>J92</f>
        <v>0</v>
      </c>
      <c r="K57" s="182"/>
    </row>
    <row r="58" spans="2:11" s="8" customFormat="1" ht="19.9" customHeight="1">
      <c r="B58" s="183"/>
      <c r="C58" s="184"/>
      <c r="D58" s="185" t="s">
        <v>131</v>
      </c>
      <c r="E58" s="186"/>
      <c r="F58" s="186"/>
      <c r="G58" s="186"/>
      <c r="H58" s="186"/>
      <c r="I58" s="187"/>
      <c r="J58" s="188">
        <f>J93</f>
        <v>0</v>
      </c>
      <c r="K58" s="189"/>
    </row>
    <row r="59" spans="2:11" s="8" customFormat="1" ht="19.9" customHeight="1">
      <c r="B59" s="183"/>
      <c r="C59" s="184"/>
      <c r="D59" s="185" t="s">
        <v>134</v>
      </c>
      <c r="E59" s="186"/>
      <c r="F59" s="186"/>
      <c r="G59" s="186"/>
      <c r="H59" s="186"/>
      <c r="I59" s="187"/>
      <c r="J59" s="188">
        <f>J123</f>
        <v>0</v>
      </c>
      <c r="K59" s="189"/>
    </row>
    <row r="60" spans="2:11" s="8" customFormat="1" ht="19.9" customHeight="1">
      <c r="B60" s="183"/>
      <c r="C60" s="184"/>
      <c r="D60" s="185" t="s">
        <v>135</v>
      </c>
      <c r="E60" s="186"/>
      <c r="F60" s="186"/>
      <c r="G60" s="186"/>
      <c r="H60" s="186"/>
      <c r="I60" s="187"/>
      <c r="J60" s="188">
        <f>J177</f>
        <v>0</v>
      </c>
      <c r="K60" s="189"/>
    </row>
    <row r="61" spans="2:11" s="8" customFormat="1" ht="19.9" customHeight="1">
      <c r="B61" s="183"/>
      <c r="C61" s="184"/>
      <c r="D61" s="185" t="s">
        <v>136</v>
      </c>
      <c r="E61" s="186"/>
      <c r="F61" s="186"/>
      <c r="G61" s="186"/>
      <c r="H61" s="186"/>
      <c r="I61" s="187"/>
      <c r="J61" s="188">
        <f>J196</f>
        <v>0</v>
      </c>
      <c r="K61" s="189"/>
    </row>
    <row r="62" spans="2:11" s="8" customFormat="1" ht="19.9" customHeight="1">
      <c r="B62" s="183"/>
      <c r="C62" s="184"/>
      <c r="D62" s="185" t="s">
        <v>137</v>
      </c>
      <c r="E62" s="186"/>
      <c r="F62" s="186"/>
      <c r="G62" s="186"/>
      <c r="H62" s="186"/>
      <c r="I62" s="187"/>
      <c r="J62" s="188">
        <f>J206</f>
        <v>0</v>
      </c>
      <c r="K62" s="189"/>
    </row>
    <row r="63" spans="2:11" s="7" customFormat="1" ht="24.95" customHeight="1">
      <c r="B63" s="176"/>
      <c r="C63" s="177"/>
      <c r="D63" s="178" t="s">
        <v>138</v>
      </c>
      <c r="E63" s="179"/>
      <c r="F63" s="179"/>
      <c r="G63" s="179"/>
      <c r="H63" s="179"/>
      <c r="I63" s="180"/>
      <c r="J63" s="181">
        <f>J209</f>
        <v>0</v>
      </c>
      <c r="K63" s="182"/>
    </row>
    <row r="64" spans="2:11" s="8" customFormat="1" ht="19.9" customHeight="1">
      <c r="B64" s="183"/>
      <c r="C64" s="184"/>
      <c r="D64" s="185" t="s">
        <v>1825</v>
      </c>
      <c r="E64" s="186"/>
      <c r="F64" s="186"/>
      <c r="G64" s="186"/>
      <c r="H64" s="186"/>
      <c r="I64" s="187"/>
      <c r="J64" s="188">
        <f>J210</f>
        <v>0</v>
      </c>
      <c r="K64" s="189"/>
    </row>
    <row r="65" spans="2:11" s="8" customFormat="1" ht="19.9" customHeight="1">
      <c r="B65" s="183"/>
      <c r="C65" s="184"/>
      <c r="D65" s="185" t="s">
        <v>143</v>
      </c>
      <c r="E65" s="186"/>
      <c r="F65" s="186"/>
      <c r="G65" s="186"/>
      <c r="H65" s="186"/>
      <c r="I65" s="187"/>
      <c r="J65" s="188">
        <f>J226</f>
        <v>0</v>
      </c>
      <c r="K65" s="189"/>
    </row>
    <row r="66" spans="2:11" s="8" customFormat="1" ht="19.9" customHeight="1">
      <c r="B66" s="183"/>
      <c r="C66" s="184"/>
      <c r="D66" s="185" t="s">
        <v>144</v>
      </c>
      <c r="E66" s="186"/>
      <c r="F66" s="186"/>
      <c r="G66" s="186"/>
      <c r="H66" s="186"/>
      <c r="I66" s="187"/>
      <c r="J66" s="188">
        <f>J261</f>
        <v>0</v>
      </c>
      <c r="K66" s="189"/>
    </row>
    <row r="67" spans="2:11" s="8" customFormat="1" ht="19.9" customHeight="1">
      <c r="B67" s="183"/>
      <c r="C67" s="184"/>
      <c r="D67" s="185" t="s">
        <v>145</v>
      </c>
      <c r="E67" s="186"/>
      <c r="F67" s="186"/>
      <c r="G67" s="186"/>
      <c r="H67" s="186"/>
      <c r="I67" s="187"/>
      <c r="J67" s="188">
        <f>J266</f>
        <v>0</v>
      </c>
      <c r="K67" s="189"/>
    </row>
    <row r="68" spans="2:11" s="8" customFormat="1" ht="19.9" customHeight="1">
      <c r="B68" s="183"/>
      <c r="C68" s="184"/>
      <c r="D68" s="185" t="s">
        <v>1541</v>
      </c>
      <c r="E68" s="186"/>
      <c r="F68" s="186"/>
      <c r="G68" s="186"/>
      <c r="H68" s="186"/>
      <c r="I68" s="187"/>
      <c r="J68" s="188">
        <f>J295</f>
        <v>0</v>
      </c>
      <c r="K68" s="189"/>
    </row>
    <row r="69" spans="2:11" s="8" customFormat="1" ht="19.9" customHeight="1">
      <c r="B69" s="183"/>
      <c r="C69" s="184"/>
      <c r="D69" s="185" t="s">
        <v>1542</v>
      </c>
      <c r="E69" s="186"/>
      <c r="F69" s="186"/>
      <c r="G69" s="186"/>
      <c r="H69" s="186"/>
      <c r="I69" s="187"/>
      <c r="J69" s="188">
        <f>J299</f>
        <v>0</v>
      </c>
      <c r="K69" s="189"/>
    </row>
    <row r="70" spans="2:11" s="8" customFormat="1" ht="19.9" customHeight="1">
      <c r="B70" s="183"/>
      <c r="C70" s="184"/>
      <c r="D70" s="185" t="s">
        <v>1543</v>
      </c>
      <c r="E70" s="186"/>
      <c r="F70" s="186"/>
      <c r="G70" s="186"/>
      <c r="H70" s="186"/>
      <c r="I70" s="187"/>
      <c r="J70" s="188">
        <f>J343</f>
        <v>0</v>
      </c>
      <c r="K70" s="189"/>
    </row>
    <row r="71" spans="2:11" s="8" customFormat="1" ht="19.9" customHeight="1">
      <c r="B71" s="183"/>
      <c r="C71" s="184"/>
      <c r="D71" s="185" t="s">
        <v>1246</v>
      </c>
      <c r="E71" s="186"/>
      <c r="F71" s="186"/>
      <c r="G71" s="186"/>
      <c r="H71" s="186"/>
      <c r="I71" s="187"/>
      <c r="J71" s="188">
        <f>J376</f>
        <v>0</v>
      </c>
      <c r="K71" s="189"/>
    </row>
    <row r="72" spans="2:11" s="1" customFormat="1" ht="21.8" customHeight="1">
      <c r="B72" s="45"/>
      <c r="C72" s="46"/>
      <c r="D72" s="46"/>
      <c r="E72" s="46"/>
      <c r="F72" s="46"/>
      <c r="G72" s="46"/>
      <c r="H72" s="46"/>
      <c r="I72" s="143"/>
      <c r="J72" s="46"/>
      <c r="K72" s="50"/>
    </row>
    <row r="73" spans="2:11" s="1" customFormat="1" ht="6.95" customHeight="1">
      <c r="B73" s="66"/>
      <c r="C73" s="67"/>
      <c r="D73" s="67"/>
      <c r="E73" s="67"/>
      <c r="F73" s="67"/>
      <c r="G73" s="67"/>
      <c r="H73" s="67"/>
      <c r="I73" s="165"/>
      <c r="J73" s="67"/>
      <c r="K73" s="68"/>
    </row>
    <row r="77" spans="2:12" s="1" customFormat="1" ht="6.95" customHeight="1">
      <c r="B77" s="69"/>
      <c r="C77" s="70"/>
      <c r="D77" s="70"/>
      <c r="E77" s="70"/>
      <c r="F77" s="70"/>
      <c r="G77" s="70"/>
      <c r="H77" s="70"/>
      <c r="I77" s="168"/>
      <c r="J77" s="70"/>
      <c r="K77" s="70"/>
      <c r="L77" s="71"/>
    </row>
    <row r="78" spans="2:12" s="1" customFormat="1" ht="36.95" customHeight="1">
      <c r="B78" s="45"/>
      <c r="C78" s="72" t="s">
        <v>147</v>
      </c>
      <c r="D78" s="73"/>
      <c r="E78" s="73"/>
      <c r="F78" s="73"/>
      <c r="G78" s="73"/>
      <c r="H78" s="73"/>
      <c r="I78" s="190"/>
      <c r="J78" s="73"/>
      <c r="K78" s="73"/>
      <c r="L78" s="71"/>
    </row>
    <row r="79" spans="2:12" s="1" customFormat="1" ht="6.95" customHeight="1">
      <c r="B79" s="45"/>
      <c r="C79" s="73"/>
      <c r="D79" s="73"/>
      <c r="E79" s="73"/>
      <c r="F79" s="73"/>
      <c r="G79" s="73"/>
      <c r="H79" s="73"/>
      <c r="I79" s="190"/>
      <c r="J79" s="73"/>
      <c r="K79" s="73"/>
      <c r="L79" s="71"/>
    </row>
    <row r="80" spans="2:12" s="1" customFormat="1" ht="14.4" customHeight="1">
      <c r="B80" s="45"/>
      <c r="C80" s="75" t="s">
        <v>18</v>
      </c>
      <c r="D80" s="73"/>
      <c r="E80" s="73"/>
      <c r="F80" s="73"/>
      <c r="G80" s="73"/>
      <c r="H80" s="73"/>
      <c r="I80" s="190"/>
      <c r="J80" s="73"/>
      <c r="K80" s="73"/>
      <c r="L80" s="71"/>
    </row>
    <row r="81" spans="2:12" s="1" customFormat="1" ht="16.5" customHeight="1">
      <c r="B81" s="45"/>
      <c r="C81" s="73"/>
      <c r="D81" s="73"/>
      <c r="E81" s="191" t="str">
        <f>E7</f>
        <v>Rekonstrukce objektu na ul. Velflíkova 385/14, Ostrava - Hrabůvka</v>
      </c>
      <c r="F81" s="75"/>
      <c r="G81" s="75"/>
      <c r="H81" s="75"/>
      <c r="I81" s="190"/>
      <c r="J81" s="73"/>
      <c r="K81" s="73"/>
      <c r="L81" s="71"/>
    </row>
    <row r="82" spans="2:12" s="1" customFormat="1" ht="14.4" customHeight="1">
      <c r="B82" s="45"/>
      <c r="C82" s="75" t="s">
        <v>121</v>
      </c>
      <c r="D82" s="73"/>
      <c r="E82" s="73"/>
      <c r="F82" s="73"/>
      <c r="G82" s="73"/>
      <c r="H82" s="73"/>
      <c r="I82" s="190"/>
      <c r="J82" s="73"/>
      <c r="K82" s="73"/>
      <c r="L82" s="71"/>
    </row>
    <row r="83" spans="2:12" s="1" customFormat="1" ht="17.25" customHeight="1">
      <c r="B83" s="45"/>
      <c r="C83" s="73"/>
      <c r="D83" s="73"/>
      <c r="E83" s="81" t="str">
        <f>E9</f>
        <v>02c - Interiér 2NP</v>
      </c>
      <c r="F83" s="73"/>
      <c r="G83" s="73"/>
      <c r="H83" s="73"/>
      <c r="I83" s="190"/>
      <c r="J83" s="73"/>
      <c r="K83" s="73"/>
      <c r="L83" s="71"/>
    </row>
    <row r="84" spans="2:12" s="1" customFormat="1" ht="6.95" customHeight="1">
      <c r="B84" s="45"/>
      <c r="C84" s="73"/>
      <c r="D84" s="73"/>
      <c r="E84" s="73"/>
      <c r="F84" s="73"/>
      <c r="G84" s="73"/>
      <c r="H84" s="73"/>
      <c r="I84" s="190"/>
      <c r="J84" s="73"/>
      <c r="K84" s="73"/>
      <c r="L84" s="71"/>
    </row>
    <row r="85" spans="2:12" s="1" customFormat="1" ht="18" customHeight="1">
      <c r="B85" s="45"/>
      <c r="C85" s="75" t="s">
        <v>23</v>
      </c>
      <c r="D85" s="73"/>
      <c r="E85" s="73"/>
      <c r="F85" s="192" t="str">
        <f>F12</f>
        <v>Velflíkova 385/14</v>
      </c>
      <c r="G85" s="73"/>
      <c r="H85" s="73"/>
      <c r="I85" s="193" t="s">
        <v>25</v>
      </c>
      <c r="J85" s="84" t="str">
        <f>IF(J12="","",J12)</f>
        <v>1. 4. 2019</v>
      </c>
      <c r="K85" s="73"/>
      <c r="L85" s="71"/>
    </row>
    <row r="86" spans="2:12" s="1" customFormat="1" ht="6.95" customHeight="1">
      <c r="B86" s="45"/>
      <c r="C86" s="73"/>
      <c r="D86" s="73"/>
      <c r="E86" s="73"/>
      <c r="F86" s="73"/>
      <c r="G86" s="73"/>
      <c r="H86" s="73"/>
      <c r="I86" s="190"/>
      <c r="J86" s="73"/>
      <c r="K86" s="73"/>
      <c r="L86" s="71"/>
    </row>
    <row r="87" spans="2:12" s="1" customFormat="1" ht="13.5">
      <c r="B87" s="45"/>
      <c r="C87" s="75" t="s">
        <v>27</v>
      </c>
      <c r="D87" s="73"/>
      <c r="E87" s="73"/>
      <c r="F87" s="192" t="str">
        <f>E15</f>
        <v>STATUTÁRNÍ MĚSTO OSTRAVA, m.o. OSTRAVA- JIH</v>
      </c>
      <c r="G87" s="73"/>
      <c r="H87" s="73"/>
      <c r="I87" s="193" t="s">
        <v>34</v>
      </c>
      <c r="J87" s="192" t="str">
        <f>E21</f>
        <v>BYVAST pro s.r.o.</v>
      </c>
      <c r="K87" s="73"/>
      <c r="L87" s="71"/>
    </row>
    <row r="88" spans="2:12" s="1" customFormat="1" ht="14.4" customHeight="1">
      <c r="B88" s="45"/>
      <c r="C88" s="75" t="s">
        <v>32</v>
      </c>
      <c r="D88" s="73"/>
      <c r="E88" s="73"/>
      <c r="F88" s="192" t="str">
        <f>IF(E18="","",E18)</f>
        <v/>
      </c>
      <c r="G88" s="73"/>
      <c r="H88" s="73"/>
      <c r="I88" s="190"/>
      <c r="J88" s="73"/>
      <c r="K88" s="73"/>
      <c r="L88" s="71"/>
    </row>
    <row r="89" spans="2:12" s="1" customFormat="1" ht="10.3" customHeight="1">
      <c r="B89" s="45"/>
      <c r="C89" s="73"/>
      <c r="D89" s="73"/>
      <c r="E89" s="73"/>
      <c r="F89" s="73"/>
      <c r="G89" s="73"/>
      <c r="H89" s="73"/>
      <c r="I89" s="190"/>
      <c r="J89" s="73"/>
      <c r="K89" s="73"/>
      <c r="L89" s="71"/>
    </row>
    <row r="90" spans="2:20" s="9" customFormat="1" ht="29.25" customHeight="1">
      <c r="B90" s="194"/>
      <c r="C90" s="195" t="s">
        <v>148</v>
      </c>
      <c r="D90" s="196" t="s">
        <v>60</v>
      </c>
      <c r="E90" s="196" t="s">
        <v>56</v>
      </c>
      <c r="F90" s="196" t="s">
        <v>149</v>
      </c>
      <c r="G90" s="196" t="s">
        <v>150</v>
      </c>
      <c r="H90" s="196" t="s">
        <v>151</v>
      </c>
      <c r="I90" s="197" t="s">
        <v>152</v>
      </c>
      <c r="J90" s="196" t="s">
        <v>125</v>
      </c>
      <c r="K90" s="198" t="s">
        <v>153</v>
      </c>
      <c r="L90" s="199"/>
      <c r="M90" s="101" t="s">
        <v>154</v>
      </c>
      <c r="N90" s="102" t="s">
        <v>45</v>
      </c>
      <c r="O90" s="102" t="s">
        <v>155</v>
      </c>
      <c r="P90" s="102" t="s">
        <v>156</v>
      </c>
      <c r="Q90" s="102" t="s">
        <v>157</v>
      </c>
      <c r="R90" s="102" t="s">
        <v>158</v>
      </c>
      <c r="S90" s="102" t="s">
        <v>159</v>
      </c>
      <c r="T90" s="103" t="s">
        <v>160</v>
      </c>
    </row>
    <row r="91" spans="2:63" s="1" customFormat="1" ht="29.25" customHeight="1">
      <c r="B91" s="45"/>
      <c r="C91" s="107" t="s">
        <v>126</v>
      </c>
      <c r="D91" s="73"/>
      <c r="E91" s="73"/>
      <c r="F91" s="73"/>
      <c r="G91" s="73"/>
      <c r="H91" s="73"/>
      <c r="I91" s="190"/>
      <c r="J91" s="200">
        <f>BK91</f>
        <v>0</v>
      </c>
      <c r="K91" s="73"/>
      <c r="L91" s="71"/>
      <c r="M91" s="104"/>
      <c r="N91" s="105"/>
      <c r="O91" s="105"/>
      <c r="P91" s="201">
        <f>P92+P209</f>
        <v>0</v>
      </c>
      <c r="Q91" s="105"/>
      <c r="R91" s="201">
        <f>R92+R209</f>
        <v>39.270584080000006</v>
      </c>
      <c r="S91" s="105"/>
      <c r="T91" s="202">
        <f>T92+T209</f>
        <v>43.549654770000004</v>
      </c>
      <c r="AT91" s="23" t="s">
        <v>74</v>
      </c>
      <c r="AU91" s="23" t="s">
        <v>127</v>
      </c>
      <c r="BK91" s="203">
        <f>BK92+BK209</f>
        <v>0</v>
      </c>
    </row>
    <row r="92" spans="2:63" s="10" customFormat="1" ht="37.4" customHeight="1">
      <c r="B92" s="204"/>
      <c r="C92" s="205"/>
      <c r="D92" s="206" t="s">
        <v>74</v>
      </c>
      <c r="E92" s="207" t="s">
        <v>161</v>
      </c>
      <c r="F92" s="207" t="s">
        <v>162</v>
      </c>
      <c r="G92" s="205"/>
      <c r="H92" s="205"/>
      <c r="I92" s="208"/>
      <c r="J92" s="209">
        <f>BK92</f>
        <v>0</v>
      </c>
      <c r="K92" s="205"/>
      <c r="L92" s="210"/>
      <c r="M92" s="211"/>
      <c r="N92" s="212"/>
      <c r="O92" s="212"/>
      <c r="P92" s="213">
        <f>P93+P123+P177+P196+P206</f>
        <v>0</v>
      </c>
      <c r="Q92" s="212"/>
      <c r="R92" s="213">
        <f>R93+R123+R177+R196+R206</f>
        <v>33.994464140000005</v>
      </c>
      <c r="S92" s="212"/>
      <c r="T92" s="214">
        <f>T93+T123+T177+T196+T206</f>
        <v>34.216860000000004</v>
      </c>
      <c r="AR92" s="215" t="s">
        <v>83</v>
      </c>
      <c r="AT92" s="216" t="s">
        <v>74</v>
      </c>
      <c r="AU92" s="216" t="s">
        <v>75</v>
      </c>
      <c r="AY92" s="215" t="s">
        <v>163</v>
      </c>
      <c r="BK92" s="217">
        <f>BK93+BK123+BK177+BK196+BK206</f>
        <v>0</v>
      </c>
    </row>
    <row r="93" spans="2:63" s="10" customFormat="1" ht="19.9" customHeight="1">
      <c r="B93" s="204"/>
      <c r="C93" s="205"/>
      <c r="D93" s="206" t="s">
        <v>74</v>
      </c>
      <c r="E93" s="218" t="s">
        <v>180</v>
      </c>
      <c r="F93" s="218" t="s">
        <v>274</v>
      </c>
      <c r="G93" s="205"/>
      <c r="H93" s="205"/>
      <c r="I93" s="208"/>
      <c r="J93" s="219">
        <f>BK93</f>
        <v>0</v>
      </c>
      <c r="K93" s="205"/>
      <c r="L93" s="210"/>
      <c r="M93" s="211"/>
      <c r="N93" s="212"/>
      <c r="O93" s="212"/>
      <c r="P93" s="213">
        <f>SUM(P94:P122)</f>
        <v>0</v>
      </c>
      <c r="Q93" s="212"/>
      <c r="R93" s="213">
        <f>SUM(R94:R122)</f>
        <v>5.70684064</v>
      </c>
      <c r="S93" s="212"/>
      <c r="T93" s="214">
        <f>SUM(T94:T122)</f>
        <v>0</v>
      </c>
      <c r="AR93" s="215" t="s">
        <v>83</v>
      </c>
      <c r="AT93" s="216" t="s">
        <v>74</v>
      </c>
      <c r="AU93" s="216" t="s">
        <v>83</v>
      </c>
      <c r="AY93" s="215" t="s">
        <v>163</v>
      </c>
      <c r="BK93" s="217">
        <f>SUM(BK94:BK122)</f>
        <v>0</v>
      </c>
    </row>
    <row r="94" spans="2:65" s="1" customFormat="1" ht="16.5" customHeight="1">
      <c r="B94" s="45"/>
      <c r="C94" s="220" t="s">
        <v>83</v>
      </c>
      <c r="D94" s="220" t="s">
        <v>165</v>
      </c>
      <c r="E94" s="221" t="s">
        <v>283</v>
      </c>
      <c r="F94" s="222" t="s">
        <v>1546</v>
      </c>
      <c r="G94" s="223" t="s">
        <v>189</v>
      </c>
      <c r="H94" s="224">
        <v>2.954</v>
      </c>
      <c r="I94" s="225"/>
      <c r="J94" s="226">
        <f>ROUND(I94*H94,2)</f>
        <v>0</v>
      </c>
      <c r="K94" s="222" t="s">
        <v>21</v>
      </c>
      <c r="L94" s="71"/>
      <c r="M94" s="227" t="s">
        <v>21</v>
      </c>
      <c r="N94" s="228" t="s">
        <v>48</v>
      </c>
      <c r="O94" s="46"/>
      <c r="P94" s="229">
        <f>O94*H94</f>
        <v>0</v>
      </c>
      <c r="Q94" s="229">
        <v>0</v>
      </c>
      <c r="R94" s="229">
        <f>Q94*H94</f>
        <v>0</v>
      </c>
      <c r="S94" s="229">
        <v>0</v>
      </c>
      <c r="T94" s="230">
        <f>S94*H94</f>
        <v>0</v>
      </c>
      <c r="AR94" s="23" t="s">
        <v>170</v>
      </c>
      <c r="AT94" s="23" t="s">
        <v>165</v>
      </c>
      <c r="AU94" s="23" t="s">
        <v>85</v>
      </c>
      <c r="AY94" s="23" t="s">
        <v>163</v>
      </c>
      <c r="BE94" s="231">
        <f>IF(N94="základní",J94,0)</f>
        <v>0</v>
      </c>
      <c r="BF94" s="231">
        <f>IF(N94="snížená",J94,0)</f>
        <v>0</v>
      </c>
      <c r="BG94" s="231">
        <f>IF(N94="zákl. přenesená",J94,0)</f>
        <v>0</v>
      </c>
      <c r="BH94" s="231">
        <f>IF(N94="sníž. přenesená",J94,0)</f>
        <v>0</v>
      </c>
      <c r="BI94" s="231">
        <f>IF(N94="nulová",J94,0)</f>
        <v>0</v>
      </c>
      <c r="BJ94" s="23" t="s">
        <v>170</v>
      </c>
      <c r="BK94" s="231">
        <f>ROUND(I94*H94,2)</f>
        <v>0</v>
      </c>
      <c r="BL94" s="23" t="s">
        <v>170</v>
      </c>
      <c r="BM94" s="23" t="s">
        <v>1826</v>
      </c>
    </row>
    <row r="95" spans="2:51" s="11" customFormat="1" ht="13.5">
      <c r="B95" s="235"/>
      <c r="C95" s="236"/>
      <c r="D95" s="232" t="s">
        <v>174</v>
      </c>
      <c r="E95" s="237" t="s">
        <v>21</v>
      </c>
      <c r="F95" s="238" t="s">
        <v>1827</v>
      </c>
      <c r="G95" s="236"/>
      <c r="H95" s="239">
        <v>1.782</v>
      </c>
      <c r="I95" s="240"/>
      <c r="J95" s="236"/>
      <c r="K95" s="236"/>
      <c r="L95" s="241"/>
      <c r="M95" s="242"/>
      <c r="N95" s="243"/>
      <c r="O95" s="243"/>
      <c r="P95" s="243"/>
      <c r="Q95" s="243"/>
      <c r="R95" s="243"/>
      <c r="S95" s="243"/>
      <c r="T95" s="244"/>
      <c r="AT95" s="245" t="s">
        <v>174</v>
      </c>
      <c r="AU95" s="245" t="s">
        <v>85</v>
      </c>
      <c r="AV95" s="11" t="s">
        <v>85</v>
      </c>
      <c r="AW95" s="11" t="s">
        <v>38</v>
      </c>
      <c r="AX95" s="11" t="s">
        <v>75</v>
      </c>
      <c r="AY95" s="245" t="s">
        <v>163</v>
      </c>
    </row>
    <row r="96" spans="2:51" s="11" customFormat="1" ht="13.5">
      <c r="B96" s="235"/>
      <c r="C96" s="236"/>
      <c r="D96" s="232" t="s">
        <v>174</v>
      </c>
      <c r="E96" s="237" t="s">
        <v>21</v>
      </c>
      <c r="F96" s="238" t="s">
        <v>1828</v>
      </c>
      <c r="G96" s="236"/>
      <c r="H96" s="239">
        <v>0.776</v>
      </c>
      <c r="I96" s="240"/>
      <c r="J96" s="236"/>
      <c r="K96" s="236"/>
      <c r="L96" s="241"/>
      <c r="M96" s="242"/>
      <c r="N96" s="243"/>
      <c r="O96" s="243"/>
      <c r="P96" s="243"/>
      <c r="Q96" s="243"/>
      <c r="R96" s="243"/>
      <c r="S96" s="243"/>
      <c r="T96" s="244"/>
      <c r="AT96" s="245" t="s">
        <v>174</v>
      </c>
      <c r="AU96" s="245" t="s">
        <v>85</v>
      </c>
      <c r="AV96" s="11" t="s">
        <v>85</v>
      </c>
      <c r="AW96" s="11" t="s">
        <v>38</v>
      </c>
      <c r="AX96" s="11" t="s">
        <v>75</v>
      </c>
      <c r="AY96" s="245" t="s">
        <v>163</v>
      </c>
    </row>
    <row r="97" spans="2:51" s="11" customFormat="1" ht="13.5">
      <c r="B97" s="235"/>
      <c r="C97" s="236"/>
      <c r="D97" s="232" t="s">
        <v>174</v>
      </c>
      <c r="E97" s="237" t="s">
        <v>21</v>
      </c>
      <c r="F97" s="238" t="s">
        <v>1829</v>
      </c>
      <c r="G97" s="236"/>
      <c r="H97" s="239">
        <v>0.396</v>
      </c>
      <c r="I97" s="240"/>
      <c r="J97" s="236"/>
      <c r="K97" s="236"/>
      <c r="L97" s="241"/>
      <c r="M97" s="242"/>
      <c r="N97" s="243"/>
      <c r="O97" s="243"/>
      <c r="P97" s="243"/>
      <c r="Q97" s="243"/>
      <c r="R97" s="243"/>
      <c r="S97" s="243"/>
      <c r="T97" s="244"/>
      <c r="AT97" s="245" t="s">
        <v>174</v>
      </c>
      <c r="AU97" s="245" t="s">
        <v>85</v>
      </c>
      <c r="AV97" s="11" t="s">
        <v>85</v>
      </c>
      <c r="AW97" s="11" t="s">
        <v>38</v>
      </c>
      <c r="AX97" s="11" t="s">
        <v>75</v>
      </c>
      <c r="AY97" s="245" t="s">
        <v>163</v>
      </c>
    </row>
    <row r="98" spans="2:51" s="12" customFormat="1" ht="13.5">
      <c r="B98" s="246"/>
      <c r="C98" s="247"/>
      <c r="D98" s="232" t="s">
        <v>174</v>
      </c>
      <c r="E98" s="248" t="s">
        <v>21</v>
      </c>
      <c r="F98" s="249" t="s">
        <v>194</v>
      </c>
      <c r="G98" s="247"/>
      <c r="H98" s="250">
        <v>2.954</v>
      </c>
      <c r="I98" s="251"/>
      <c r="J98" s="247"/>
      <c r="K98" s="247"/>
      <c r="L98" s="252"/>
      <c r="M98" s="253"/>
      <c r="N98" s="254"/>
      <c r="O98" s="254"/>
      <c r="P98" s="254"/>
      <c r="Q98" s="254"/>
      <c r="R98" s="254"/>
      <c r="S98" s="254"/>
      <c r="T98" s="255"/>
      <c r="AT98" s="256" t="s">
        <v>174</v>
      </c>
      <c r="AU98" s="256" t="s">
        <v>85</v>
      </c>
      <c r="AV98" s="12" t="s">
        <v>170</v>
      </c>
      <c r="AW98" s="12" t="s">
        <v>38</v>
      </c>
      <c r="AX98" s="12" t="s">
        <v>83</v>
      </c>
      <c r="AY98" s="256" t="s">
        <v>163</v>
      </c>
    </row>
    <row r="99" spans="2:65" s="1" customFormat="1" ht="38.25" customHeight="1">
      <c r="B99" s="45"/>
      <c r="C99" s="220" t="s">
        <v>85</v>
      </c>
      <c r="D99" s="220" t="s">
        <v>165</v>
      </c>
      <c r="E99" s="221" t="s">
        <v>1549</v>
      </c>
      <c r="F99" s="222" t="s">
        <v>1550</v>
      </c>
      <c r="G99" s="223" t="s">
        <v>756</v>
      </c>
      <c r="H99" s="224">
        <v>2</v>
      </c>
      <c r="I99" s="225"/>
      <c r="J99" s="226">
        <f>ROUND(I99*H99,2)</f>
        <v>0</v>
      </c>
      <c r="K99" s="222" t="s">
        <v>169</v>
      </c>
      <c r="L99" s="71"/>
      <c r="M99" s="227" t="s">
        <v>21</v>
      </c>
      <c r="N99" s="228" t="s">
        <v>48</v>
      </c>
      <c r="O99" s="46"/>
      <c r="P99" s="229">
        <f>O99*H99</f>
        <v>0</v>
      </c>
      <c r="Q99" s="229">
        <v>0.02005</v>
      </c>
      <c r="R99" s="229">
        <f>Q99*H99</f>
        <v>0.0401</v>
      </c>
      <c r="S99" s="229">
        <v>0</v>
      </c>
      <c r="T99" s="230">
        <f>S99*H99</f>
        <v>0</v>
      </c>
      <c r="AR99" s="23" t="s">
        <v>170</v>
      </c>
      <c r="AT99" s="23" t="s">
        <v>165</v>
      </c>
      <c r="AU99" s="23" t="s">
        <v>85</v>
      </c>
      <c r="AY99" s="23" t="s">
        <v>163</v>
      </c>
      <c r="BE99" s="231">
        <f>IF(N99="základní",J99,0)</f>
        <v>0</v>
      </c>
      <c r="BF99" s="231">
        <f>IF(N99="snížená",J99,0)</f>
        <v>0</v>
      </c>
      <c r="BG99" s="231">
        <f>IF(N99="zákl. přenesená",J99,0)</f>
        <v>0</v>
      </c>
      <c r="BH99" s="231">
        <f>IF(N99="sníž. přenesená",J99,0)</f>
        <v>0</v>
      </c>
      <c r="BI99" s="231">
        <f>IF(N99="nulová",J99,0)</f>
        <v>0</v>
      </c>
      <c r="BJ99" s="23" t="s">
        <v>170</v>
      </c>
      <c r="BK99" s="231">
        <f>ROUND(I99*H99,2)</f>
        <v>0</v>
      </c>
      <c r="BL99" s="23" t="s">
        <v>170</v>
      </c>
      <c r="BM99" s="23" t="s">
        <v>1551</v>
      </c>
    </row>
    <row r="100" spans="2:47" s="1" customFormat="1" ht="13.5">
      <c r="B100" s="45"/>
      <c r="C100" s="73"/>
      <c r="D100" s="232" t="s">
        <v>172</v>
      </c>
      <c r="E100" s="73"/>
      <c r="F100" s="233" t="s">
        <v>1552</v>
      </c>
      <c r="G100" s="73"/>
      <c r="H100" s="73"/>
      <c r="I100" s="190"/>
      <c r="J100" s="73"/>
      <c r="K100" s="73"/>
      <c r="L100" s="71"/>
      <c r="M100" s="234"/>
      <c r="N100" s="46"/>
      <c r="O100" s="46"/>
      <c r="P100" s="46"/>
      <c r="Q100" s="46"/>
      <c r="R100" s="46"/>
      <c r="S100" s="46"/>
      <c r="T100" s="94"/>
      <c r="AT100" s="23" t="s">
        <v>172</v>
      </c>
      <c r="AU100" s="23" t="s">
        <v>85</v>
      </c>
    </row>
    <row r="101" spans="2:65" s="1" customFormat="1" ht="38.25" customHeight="1">
      <c r="B101" s="45"/>
      <c r="C101" s="220" t="s">
        <v>180</v>
      </c>
      <c r="D101" s="220" t="s">
        <v>165</v>
      </c>
      <c r="E101" s="221" t="s">
        <v>1553</v>
      </c>
      <c r="F101" s="222" t="s">
        <v>1554</v>
      </c>
      <c r="G101" s="223" t="s">
        <v>756</v>
      </c>
      <c r="H101" s="224">
        <v>4</v>
      </c>
      <c r="I101" s="225"/>
      <c r="J101" s="226">
        <f>ROUND(I101*H101,2)</f>
        <v>0</v>
      </c>
      <c r="K101" s="222" t="s">
        <v>169</v>
      </c>
      <c r="L101" s="71"/>
      <c r="M101" s="227" t="s">
        <v>21</v>
      </c>
      <c r="N101" s="228" t="s">
        <v>48</v>
      </c>
      <c r="O101" s="46"/>
      <c r="P101" s="229">
        <f>O101*H101</f>
        <v>0</v>
      </c>
      <c r="Q101" s="229">
        <v>0.03208</v>
      </c>
      <c r="R101" s="229">
        <f>Q101*H101</f>
        <v>0.12832</v>
      </c>
      <c r="S101" s="229">
        <v>0</v>
      </c>
      <c r="T101" s="230">
        <f>S101*H101</f>
        <v>0</v>
      </c>
      <c r="AR101" s="23" t="s">
        <v>170</v>
      </c>
      <c r="AT101" s="23" t="s">
        <v>165</v>
      </c>
      <c r="AU101" s="23" t="s">
        <v>85</v>
      </c>
      <c r="AY101" s="23" t="s">
        <v>163</v>
      </c>
      <c r="BE101" s="231">
        <f>IF(N101="základní",J101,0)</f>
        <v>0</v>
      </c>
      <c r="BF101" s="231">
        <f>IF(N101="snížená",J101,0)</f>
        <v>0</v>
      </c>
      <c r="BG101" s="231">
        <f>IF(N101="zákl. přenesená",J101,0)</f>
        <v>0</v>
      </c>
      <c r="BH101" s="231">
        <f>IF(N101="sníž. přenesená",J101,0)</f>
        <v>0</v>
      </c>
      <c r="BI101" s="231">
        <f>IF(N101="nulová",J101,0)</f>
        <v>0</v>
      </c>
      <c r="BJ101" s="23" t="s">
        <v>170</v>
      </c>
      <c r="BK101" s="231">
        <f>ROUND(I101*H101,2)</f>
        <v>0</v>
      </c>
      <c r="BL101" s="23" t="s">
        <v>170</v>
      </c>
      <c r="BM101" s="23" t="s">
        <v>1555</v>
      </c>
    </row>
    <row r="102" spans="2:47" s="1" customFormat="1" ht="13.5">
      <c r="B102" s="45"/>
      <c r="C102" s="73"/>
      <c r="D102" s="232" t="s">
        <v>172</v>
      </c>
      <c r="E102" s="73"/>
      <c r="F102" s="233" t="s">
        <v>1552</v>
      </c>
      <c r="G102" s="73"/>
      <c r="H102" s="73"/>
      <c r="I102" s="190"/>
      <c r="J102" s="73"/>
      <c r="K102" s="73"/>
      <c r="L102" s="71"/>
      <c r="M102" s="234"/>
      <c r="N102" s="46"/>
      <c r="O102" s="46"/>
      <c r="P102" s="46"/>
      <c r="Q102" s="46"/>
      <c r="R102" s="46"/>
      <c r="S102" s="46"/>
      <c r="T102" s="94"/>
      <c r="AT102" s="23" t="s">
        <v>172</v>
      </c>
      <c r="AU102" s="23" t="s">
        <v>85</v>
      </c>
    </row>
    <row r="103" spans="2:65" s="1" customFormat="1" ht="25.5" customHeight="1">
      <c r="B103" s="45"/>
      <c r="C103" s="220" t="s">
        <v>170</v>
      </c>
      <c r="D103" s="220" t="s">
        <v>165</v>
      </c>
      <c r="E103" s="221" t="s">
        <v>307</v>
      </c>
      <c r="F103" s="222" t="s">
        <v>308</v>
      </c>
      <c r="G103" s="223" t="s">
        <v>253</v>
      </c>
      <c r="H103" s="224">
        <v>0.054</v>
      </c>
      <c r="I103" s="225"/>
      <c r="J103" s="226">
        <f>ROUND(I103*H103,2)</f>
        <v>0</v>
      </c>
      <c r="K103" s="222" t="s">
        <v>169</v>
      </c>
      <c r="L103" s="71"/>
      <c r="M103" s="227" t="s">
        <v>21</v>
      </c>
      <c r="N103" s="228" t="s">
        <v>48</v>
      </c>
      <c r="O103" s="46"/>
      <c r="P103" s="229">
        <f>O103*H103</f>
        <v>0</v>
      </c>
      <c r="Q103" s="229">
        <v>0.01709</v>
      </c>
      <c r="R103" s="229">
        <f>Q103*H103</f>
        <v>0.0009228600000000001</v>
      </c>
      <c r="S103" s="229">
        <v>0</v>
      </c>
      <c r="T103" s="230">
        <f>S103*H103</f>
        <v>0</v>
      </c>
      <c r="AR103" s="23" t="s">
        <v>170</v>
      </c>
      <c r="AT103" s="23" t="s">
        <v>165</v>
      </c>
      <c r="AU103" s="23" t="s">
        <v>85</v>
      </c>
      <c r="AY103" s="23" t="s">
        <v>163</v>
      </c>
      <c r="BE103" s="231">
        <f>IF(N103="základní",J103,0)</f>
        <v>0</v>
      </c>
      <c r="BF103" s="231">
        <f>IF(N103="snížená",J103,0)</f>
        <v>0</v>
      </c>
      <c r="BG103" s="231">
        <f>IF(N103="zákl. přenesená",J103,0)</f>
        <v>0</v>
      </c>
      <c r="BH103" s="231">
        <f>IF(N103="sníž. přenesená",J103,0)</f>
        <v>0</v>
      </c>
      <c r="BI103" s="231">
        <f>IF(N103="nulová",J103,0)</f>
        <v>0</v>
      </c>
      <c r="BJ103" s="23" t="s">
        <v>170</v>
      </c>
      <c r="BK103" s="231">
        <f>ROUND(I103*H103,2)</f>
        <v>0</v>
      </c>
      <c r="BL103" s="23" t="s">
        <v>170</v>
      </c>
      <c r="BM103" s="23" t="s">
        <v>1830</v>
      </c>
    </row>
    <row r="104" spans="2:47" s="1" customFormat="1" ht="13.5">
      <c r="B104" s="45"/>
      <c r="C104" s="73"/>
      <c r="D104" s="232" t="s">
        <v>172</v>
      </c>
      <c r="E104" s="73"/>
      <c r="F104" s="233" t="s">
        <v>310</v>
      </c>
      <c r="G104" s="73"/>
      <c r="H104" s="73"/>
      <c r="I104" s="190"/>
      <c r="J104" s="73"/>
      <c r="K104" s="73"/>
      <c r="L104" s="71"/>
      <c r="M104" s="234"/>
      <c r="N104" s="46"/>
      <c r="O104" s="46"/>
      <c r="P104" s="46"/>
      <c r="Q104" s="46"/>
      <c r="R104" s="46"/>
      <c r="S104" s="46"/>
      <c r="T104" s="94"/>
      <c r="AT104" s="23" t="s">
        <v>172</v>
      </c>
      <c r="AU104" s="23" t="s">
        <v>85</v>
      </c>
    </row>
    <row r="105" spans="2:51" s="11" customFormat="1" ht="13.5">
      <c r="B105" s="235"/>
      <c r="C105" s="236"/>
      <c r="D105" s="232" t="s">
        <v>174</v>
      </c>
      <c r="E105" s="237" t="s">
        <v>21</v>
      </c>
      <c r="F105" s="238" t="s">
        <v>1557</v>
      </c>
      <c r="G105" s="236"/>
      <c r="H105" s="239">
        <v>0.037</v>
      </c>
      <c r="I105" s="240"/>
      <c r="J105" s="236"/>
      <c r="K105" s="236"/>
      <c r="L105" s="241"/>
      <c r="M105" s="242"/>
      <c r="N105" s="243"/>
      <c r="O105" s="243"/>
      <c r="P105" s="243"/>
      <c r="Q105" s="243"/>
      <c r="R105" s="243"/>
      <c r="S105" s="243"/>
      <c r="T105" s="244"/>
      <c r="AT105" s="245" t="s">
        <v>174</v>
      </c>
      <c r="AU105" s="245" t="s">
        <v>85</v>
      </c>
      <c r="AV105" s="11" t="s">
        <v>85</v>
      </c>
      <c r="AW105" s="11" t="s">
        <v>38</v>
      </c>
      <c r="AX105" s="11" t="s">
        <v>75</v>
      </c>
      <c r="AY105" s="245" t="s">
        <v>163</v>
      </c>
    </row>
    <row r="106" spans="2:51" s="11" customFormat="1" ht="13.5">
      <c r="B106" s="235"/>
      <c r="C106" s="236"/>
      <c r="D106" s="232" t="s">
        <v>174</v>
      </c>
      <c r="E106" s="237" t="s">
        <v>21</v>
      </c>
      <c r="F106" s="238" t="s">
        <v>1831</v>
      </c>
      <c r="G106" s="236"/>
      <c r="H106" s="239">
        <v>0.017</v>
      </c>
      <c r="I106" s="240"/>
      <c r="J106" s="236"/>
      <c r="K106" s="236"/>
      <c r="L106" s="241"/>
      <c r="M106" s="242"/>
      <c r="N106" s="243"/>
      <c r="O106" s="243"/>
      <c r="P106" s="243"/>
      <c r="Q106" s="243"/>
      <c r="R106" s="243"/>
      <c r="S106" s="243"/>
      <c r="T106" s="244"/>
      <c r="AT106" s="245" t="s">
        <v>174</v>
      </c>
      <c r="AU106" s="245" t="s">
        <v>85</v>
      </c>
      <c r="AV106" s="11" t="s">
        <v>85</v>
      </c>
      <c r="AW106" s="11" t="s">
        <v>38</v>
      </c>
      <c r="AX106" s="11" t="s">
        <v>75</v>
      </c>
      <c r="AY106" s="245" t="s">
        <v>163</v>
      </c>
    </row>
    <row r="107" spans="2:51" s="12" customFormat="1" ht="13.5">
      <c r="B107" s="246"/>
      <c r="C107" s="247"/>
      <c r="D107" s="232" t="s">
        <v>174</v>
      </c>
      <c r="E107" s="248" t="s">
        <v>21</v>
      </c>
      <c r="F107" s="249" t="s">
        <v>194</v>
      </c>
      <c r="G107" s="247"/>
      <c r="H107" s="250">
        <v>0.054</v>
      </c>
      <c r="I107" s="251"/>
      <c r="J107" s="247"/>
      <c r="K107" s="247"/>
      <c r="L107" s="252"/>
      <c r="M107" s="253"/>
      <c r="N107" s="254"/>
      <c r="O107" s="254"/>
      <c r="P107" s="254"/>
      <c r="Q107" s="254"/>
      <c r="R107" s="254"/>
      <c r="S107" s="254"/>
      <c r="T107" s="255"/>
      <c r="AT107" s="256" t="s">
        <v>174</v>
      </c>
      <c r="AU107" s="256" t="s">
        <v>85</v>
      </c>
      <c r="AV107" s="12" t="s">
        <v>170</v>
      </c>
      <c r="AW107" s="12" t="s">
        <v>38</v>
      </c>
      <c r="AX107" s="12" t="s">
        <v>83</v>
      </c>
      <c r="AY107" s="256" t="s">
        <v>163</v>
      </c>
    </row>
    <row r="108" spans="2:65" s="1" customFormat="1" ht="16.5" customHeight="1">
      <c r="B108" s="45"/>
      <c r="C108" s="257" t="s">
        <v>195</v>
      </c>
      <c r="D108" s="257" t="s">
        <v>221</v>
      </c>
      <c r="E108" s="258" t="s">
        <v>314</v>
      </c>
      <c r="F108" s="259" t="s">
        <v>315</v>
      </c>
      <c r="G108" s="260" t="s">
        <v>253</v>
      </c>
      <c r="H108" s="261">
        <v>0.054</v>
      </c>
      <c r="I108" s="262"/>
      <c r="J108" s="263">
        <f>ROUND(I108*H108,2)</f>
        <v>0</v>
      </c>
      <c r="K108" s="259" t="s">
        <v>169</v>
      </c>
      <c r="L108" s="264"/>
      <c r="M108" s="265" t="s">
        <v>21</v>
      </c>
      <c r="N108" s="266" t="s">
        <v>48</v>
      </c>
      <c r="O108" s="46"/>
      <c r="P108" s="229">
        <f>O108*H108</f>
        <v>0</v>
      </c>
      <c r="Q108" s="229">
        <v>1</v>
      </c>
      <c r="R108" s="229">
        <f>Q108*H108</f>
        <v>0.054</v>
      </c>
      <c r="S108" s="229">
        <v>0</v>
      </c>
      <c r="T108" s="230">
        <f>S108*H108</f>
        <v>0</v>
      </c>
      <c r="AR108" s="23" t="s">
        <v>214</v>
      </c>
      <c r="AT108" s="23" t="s">
        <v>221</v>
      </c>
      <c r="AU108" s="23" t="s">
        <v>85</v>
      </c>
      <c r="AY108" s="23" t="s">
        <v>163</v>
      </c>
      <c r="BE108" s="231">
        <f>IF(N108="základní",J108,0)</f>
        <v>0</v>
      </c>
      <c r="BF108" s="231">
        <f>IF(N108="snížená",J108,0)</f>
        <v>0</v>
      </c>
      <c r="BG108" s="231">
        <f>IF(N108="zákl. přenesená",J108,0)</f>
        <v>0</v>
      </c>
      <c r="BH108" s="231">
        <f>IF(N108="sníž. přenesená",J108,0)</f>
        <v>0</v>
      </c>
      <c r="BI108" s="231">
        <f>IF(N108="nulová",J108,0)</f>
        <v>0</v>
      </c>
      <c r="BJ108" s="23" t="s">
        <v>170</v>
      </c>
      <c r="BK108" s="231">
        <f>ROUND(I108*H108,2)</f>
        <v>0</v>
      </c>
      <c r="BL108" s="23" t="s">
        <v>170</v>
      </c>
      <c r="BM108" s="23" t="s">
        <v>1832</v>
      </c>
    </row>
    <row r="109" spans="2:65" s="1" customFormat="1" ht="25.5" customHeight="1">
      <c r="B109" s="45"/>
      <c r="C109" s="220" t="s">
        <v>203</v>
      </c>
      <c r="D109" s="220" t="s">
        <v>165</v>
      </c>
      <c r="E109" s="221" t="s">
        <v>1559</v>
      </c>
      <c r="F109" s="222" t="s">
        <v>1560</v>
      </c>
      <c r="G109" s="223" t="s">
        <v>168</v>
      </c>
      <c r="H109" s="224">
        <v>7.168</v>
      </c>
      <c r="I109" s="225"/>
      <c r="J109" s="226">
        <f>ROUND(I109*H109,2)</f>
        <v>0</v>
      </c>
      <c r="K109" s="222" t="s">
        <v>169</v>
      </c>
      <c r="L109" s="71"/>
      <c r="M109" s="227" t="s">
        <v>21</v>
      </c>
      <c r="N109" s="228" t="s">
        <v>48</v>
      </c>
      <c r="O109" s="46"/>
      <c r="P109" s="229">
        <f>O109*H109</f>
        <v>0</v>
      </c>
      <c r="Q109" s="229">
        <v>0.05168</v>
      </c>
      <c r="R109" s="229">
        <f>Q109*H109</f>
        <v>0.37044224</v>
      </c>
      <c r="S109" s="229">
        <v>0</v>
      </c>
      <c r="T109" s="230">
        <f>S109*H109</f>
        <v>0</v>
      </c>
      <c r="AR109" s="23" t="s">
        <v>170</v>
      </c>
      <c r="AT109" s="23" t="s">
        <v>165</v>
      </c>
      <c r="AU109" s="23" t="s">
        <v>85</v>
      </c>
      <c r="AY109" s="23" t="s">
        <v>163</v>
      </c>
      <c r="BE109" s="231">
        <f>IF(N109="základní",J109,0)</f>
        <v>0</v>
      </c>
      <c r="BF109" s="231">
        <f>IF(N109="snížená",J109,0)</f>
        <v>0</v>
      </c>
      <c r="BG109" s="231">
        <f>IF(N109="zákl. přenesená",J109,0)</f>
        <v>0</v>
      </c>
      <c r="BH109" s="231">
        <f>IF(N109="sníž. přenesená",J109,0)</f>
        <v>0</v>
      </c>
      <c r="BI109" s="231">
        <f>IF(N109="nulová",J109,0)</f>
        <v>0</v>
      </c>
      <c r="BJ109" s="23" t="s">
        <v>170</v>
      </c>
      <c r="BK109" s="231">
        <f>ROUND(I109*H109,2)</f>
        <v>0</v>
      </c>
      <c r="BL109" s="23" t="s">
        <v>170</v>
      </c>
      <c r="BM109" s="23" t="s">
        <v>1561</v>
      </c>
    </row>
    <row r="110" spans="2:51" s="11" customFormat="1" ht="13.5">
      <c r="B110" s="235"/>
      <c r="C110" s="236"/>
      <c r="D110" s="232" t="s">
        <v>174</v>
      </c>
      <c r="E110" s="237" t="s">
        <v>21</v>
      </c>
      <c r="F110" s="238" t="s">
        <v>1833</v>
      </c>
      <c r="G110" s="236"/>
      <c r="H110" s="239">
        <v>2.52</v>
      </c>
      <c r="I110" s="240"/>
      <c r="J110" s="236"/>
      <c r="K110" s="236"/>
      <c r="L110" s="241"/>
      <c r="M110" s="242"/>
      <c r="N110" s="243"/>
      <c r="O110" s="243"/>
      <c r="P110" s="243"/>
      <c r="Q110" s="243"/>
      <c r="R110" s="243"/>
      <c r="S110" s="243"/>
      <c r="T110" s="244"/>
      <c r="AT110" s="245" t="s">
        <v>174</v>
      </c>
      <c r="AU110" s="245" t="s">
        <v>85</v>
      </c>
      <c r="AV110" s="11" t="s">
        <v>85</v>
      </c>
      <c r="AW110" s="11" t="s">
        <v>38</v>
      </c>
      <c r="AX110" s="11" t="s">
        <v>75</v>
      </c>
      <c r="AY110" s="245" t="s">
        <v>163</v>
      </c>
    </row>
    <row r="111" spans="2:51" s="11" customFormat="1" ht="13.5">
      <c r="B111" s="235"/>
      <c r="C111" s="236"/>
      <c r="D111" s="232" t="s">
        <v>174</v>
      </c>
      <c r="E111" s="237" t="s">
        <v>21</v>
      </c>
      <c r="F111" s="238" t="s">
        <v>1834</v>
      </c>
      <c r="G111" s="236"/>
      <c r="H111" s="239">
        <v>1.736</v>
      </c>
      <c r="I111" s="240"/>
      <c r="J111" s="236"/>
      <c r="K111" s="236"/>
      <c r="L111" s="241"/>
      <c r="M111" s="242"/>
      <c r="N111" s="243"/>
      <c r="O111" s="243"/>
      <c r="P111" s="243"/>
      <c r="Q111" s="243"/>
      <c r="R111" s="243"/>
      <c r="S111" s="243"/>
      <c r="T111" s="244"/>
      <c r="AT111" s="245" t="s">
        <v>174</v>
      </c>
      <c r="AU111" s="245" t="s">
        <v>85</v>
      </c>
      <c r="AV111" s="11" t="s">
        <v>85</v>
      </c>
      <c r="AW111" s="11" t="s">
        <v>38</v>
      </c>
      <c r="AX111" s="11" t="s">
        <v>75</v>
      </c>
      <c r="AY111" s="245" t="s">
        <v>163</v>
      </c>
    </row>
    <row r="112" spans="2:51" s="11" customFormat="1" ht="13.5">
      <c r="B112" s="235"/>
      <c r="C112" s="236"/>
      <c r="D112" s="232" t="s">
        <v>174</v>
      </c>
      <c r="E112" s="237" t="s">
        <v>21</v>
      </c>
      <c r="F112" s="238" t="s">
        <v>1835</v>
      </c>
      <c r="G112" s="236"/>
      <c r="H112" s="239">
        <v>2.912</v>
      </c>
      <c r="I112" s="240"/>
      <c r="J112" s="236"/>
      <c r="K112" s="236"/>
      <c r="L112" s="241"/>
      <c r="M112" s="242"/>
      <c r="N112" s="243"/>
      <c r="O112" s="243"/>
      <c r="P112" s="243"/>
      <c r="Q112" s="243"/>
      <c r="R112" s="243"/>
      <c r="S112" s="243"/>
      <c r="T112" s="244"/>
      <c r="AT112" s="245" t="s">
        <v>174</v>
      </c>
      <c r="AU112" s="245" t="s">
        <v>85</v>
      </c>
      <c r="AV112" s="11" t="s">
        <v>85</v>
      </c>
      <c r="AW112" s="11" t="s">
        <v>38</v>
      </c>
      <c r="AX112" s="11" t="s">
        <v>75</v>
      </c>
      <c r="AY112" s="245" t="s">
        <v>163</v>
      </c>
    </row>
    <row r="113" spans="2:51" s="12" customFormat="1" ht="13.5">
      <c r="B113" s="246"/>
      <c r="C113" s="247"/>
      <c r="D113" s="232" t="s">
        <v>174</v>
      </c>
      <c r="E113" s="248" t="s">
        <v>21</v>
      </c>
      <c r="F113" s="249" t="s">
        <v>194</v>
      </c>
      <c r="G113" s="247"/>
      <c r="H113" s="250">
        <v>7.168</v>
      </c>
      <c r="I113" s="251"/>
      <c r="J113" s="247"/>
      <c r="K113" s="247"/>
      <c r="L113" s="252"/>
      <c r="M113" s="253"/>
      <c r="N113" s="254"/>
      <c r="O113" s="254"/>
      <c r="P113" s="254"/>
      <c r="Q113" s="254"/>
      <c r="R113" s="254"/>
      <c r="S113" s="254"/>
      <c r="T113" s="255"/>
      <c r="AT113" s="256" t="s">
        <v>174</v>
      </c>
      <c r="AU113" s="256" t="s">
        <v>85</v>
      </c>
      <c r="AV113" s="12" t="s">
        <v>170</v>
      </c>
      <c r="AW113" s="12" t="s">
        <v>38</v>
      </c>
      <c r="AX113" s="12" t="s">
        <v>83</v>
      </c>
      <c r="AY113" s="256" t="s">
        <v>163</v>
      </c>
    </row>
    <row r="114" spans="2:65" s="1" customFormat="1" ht="25.5" customHeight="1">
      <c r="B114" s="45"/>
      <c r="C114" s="220" t="s">
        <v>208</v>
      </c>
      <c r="D114" s="220" t="s">
        <v>165</v>
      </c>
      <c r="E114" s="221" t="s">
        <v>1563</v>
      </c>
      <c r="F114" s="222" t="s">
        <v>1564</v>
      </c>
      <c r="G114" s="223" t="s">
        <v>168</v>
      </c>
      <c r="H114" s="224">
        <v>57.829</v>
      </c>
      <c r="I114" s="225"/>
      <c r="J114" s="226">
        <f>ROUND(I114*H114,2)</f>
        <v>0</v>
      </c>
      <c r="K114" s="222" t="s">
        <v>169</v>
      </c>
      <c r="L114" s="71"/>
      <c r="M114" s="227" t="s">
        <v>21</v>
      </c>
      <c r="N114" s="228" t="s">
        <v>48</v>
      </c>
      <c r="O114" s="46"/>
      <c r="P114" s="229">
        <f>O114*H114</f>
        <v>0</v>
      </c>
      <c r="Q114" s="229">
        <v>0.08626</v>
      </c>
      <c r="R114" s="229">
        <f>Q114*H114</f>
        <v>4.9883295400000005</v>
      </c>
      <c r="S114" s="229">
        <v>0</v>
      </c>
      <c r="T114" s="230">
        <f>S114*H114</f>
        <v>0</v>
      </c>
      <c r="AR114" s="23" t="s">
        <v>170</v>
      </c>
      <c r="AT114" s="23" t="s">
        <v>165</v>
      </c>
      <c r="AU114" s="23" t="s">
        <v>85</v>
      </c>
      <c r="AY114" s="23" t="s">
        <v>163</v>
      </c>
      <c r="BE114" s="231">
        <f>IF(N114="základní",J114,0)</f>
        <v>0</v>
      </c>
      <c r="BF114" s="231">
        <f>IF(N114="snížená",J114,0)</f>
        <v>0</v>
      </c>
      <c r="BG114" s="231">
        <f>IF(N114="zákl. přenesená",J114,0)</f>
        <v>0</v>
      </c>
      <c r="BH114" s="231">
        <f>IF(N114="sníž. přenesená",J114,0)</f>
        <v>0</v>
      </c>
      <c r="BI114" s="231">
        <f>IF(N114="nulová",J114,0)</f>
        <v>0</v>
      </c>
      <c r="BJ114" s="23" t="s">
        <v>170</v>
      </c>
      <c r="BK114" s="231">
        <f>ROUND(I114*H114,2)</f>
        <v>0</v>
      </c>
      <c r="BL114" s="23" t="s">
        <v>170</v>
      </c>
      <c r="BM114" s="23" t="s">
        <v>1565</v>
      </c>
    </row>
    <row r="115" spans="2:51" s="11" customFormat="1" ht="13.5">
      <c r="B115" s="235"/>
      <c r="C115" s="236"/>
      <c r="D115" s="232" t="s">
        <v>174</v>
      </c>
      <c r="E115" s="237" t="s">
        <v>21</v>
      </c>
      <c r="F115" s="238" t="s">
        <v>1836</v>
      </c>
      <c r="G115" s="236"/>
      <c r="H115" s="239">
        <v>58.421</v>
      </c>
      <c r="I115" s="240"/>
      <c r="J115" s="236"/>
      <c r="K115" s="236"/>
      <c r="L115" s="241"/>
      <c r="M115" s="242"/>
      <c r="N115" s="243"/>
      <c r="O115" s="243"/>
      <c r="P115" s="243"/>
      <c r="Q115" s="243"/>
      <c r="R115" s="243"/>
      <c r="S115" s="243"/>
      <c r="T115" s="244"/>
      <c r="AT115" s="245" t="s">
        <v>174</v>
      </c>
      <c r="AU115" s="245" t="s">
        <v>85</v>
      </c>
      <c r="AV115" s="11" t="s">
        <v>85</v>
      </c>
      <c r="AW115" s="11" t="s">
        <v>38</v>
      </c>
      <c r="AX115" s="11" t="s">
        <v>75</v>
      </c>
      <c r="AY115" s="245" t="s">
        <v>163</v>
      </c>
    </row>
    <row r="116" spans="2:51" s="11" customFormat="1" ht="13.5">
      <c r="B116" s="235"/>
      <c r="C116" s="236"/>
      <c r="D116" s="232" t="s">
        <v>174</v>
      </c>
      <c r="E116" s="237" t="s">
        <v>21</v>
      </c>
      <c r="F116" s="238" t="s">
        <v>1837</v>
      </c>
      <c r="G116" s="236"/>
      <c r="H116" s="239">
        <v>5.208</v>
      </c>
      <c r="I116" s="240"/>
      <c r="J116" s="236"/>
      <c r="K116" s="236"/>
      <c r="L116" s="241"/>
      <c r="M116" s="242"/>
      <c r="N116" s="243"/>
      <c r="O116" s="243"/>
      <c r="P116" s="243"/>
      <c r="Q116" s="243"/>
      <c r="R116" s="243"/>
      <c r="S116" s="243"/>
      <c r="T116" s="244"/>
      <c r="AT116" s="245" t="s">
        <v>174</v>
      </c>
      <c r="AU116" s="245" t="s">
        <v>85</v>
      </c>
      <c r="AV116" s="11" t="s">
        <v>85</v>
      </c>
      <c r="AW116" s="11" t="s">
        <v>38</v>
      </c>
      <c r="AX116" s="11" t="s">
        <v>75</v>
      </c>
      <c r="AY116" s="245" t="s">
        <v>163</v>
      </c>
    </row>
    <row r="117" spans="2:51" s="11" customFormat="1" ht="13.5">
      <c r="B117" s="235"/>
      <c r="C117" s="236"/>
      <c r="D117" s="232" t="s">
        <v>174</v>
      </c>
      <c r="E117" s="237" t="s">
        <v>21</v>
      </c>
      <c r="F117" s="238" t="s">
        <v>1838</v>
      </c>
      <c r="G117" s="236"/>
      <c r="H117" s="239">
        <v>-5.8</v>
      </c>
      <c r="I117" s="240"/>
      <c r="J117" s="236"/>
      <c r="K117" s="236"/>
      <c r="L117" s="241"/>
      <c r="M117" s="242"/>
      <c r="N117" s="243"/>
      <c r="O117" s="243"/>
      <c r="P117" s="243"/>
      <c r="Q117" s="243"/>
      <c r="R117" s="243"/>
      <c r="S117" s="243"/>
      <c r="T117" s="244"/>
      <c r="AT117" s="245" t="s">
        <v>174</v>
      </c>
      <c r="AU117" s="245" t="s">
        <v>85</v>
      </c>
      <c r="AV117" s="11" t="s">
        <v>85</v>
      </c>
      <c r="AW117" s="11" t="s">
        <v>38</v>
      </c>
      <c r="AX117" s="11" t="s">
        <v>75</v>
      </c>
      <c r="AY117" s="245" t="s">
        <v>163</v>
      </c>
    </row>
    <row r="118" spans="2:51" s="12" customFormat="1" ht="13.5">
      <c r="B118" s="246"/>
      <c r="C118" s="247"/>
      <c r="D118" s="232" t="s">
        <v>174</v>
      </c>
      <c r="E118" s="248" t="s">
        <v>21</v>
      </c>
      <c r="F118" s="249" t="s">
        <v>194</v>
      </c>
      <c r="G118" s="247"/>
      <c r="H118" s="250">
        <v>57.829</v>
      </c>
      <c r="I118" s="251"/>
      <c r="J118" s="247"/>
      <c r="K118" s="247"/>
      <c r="L118" s="252"/>
      <c r="M118" s="253"/>
      <c r="N118" s="254"/>
      <c r="O118" s="254"/>
      <c r="P118" s="254"/>
      <c r="Q118" s="254"/>
      <c r="R118" s="254"/>
      <c r="S118" s="254"/>
      <c r="T118" s="255"/>
      <c r="AT118" s="256" t="s">
        <v>174</v>
      </c>
      <c r="AU118" s="256" t="s">
        <v>85</v>
      </c>
      <c r="AV118" s="12" t="s">
        <v>170</v>
      </c>
      <c r="AW118" s="12" t="s">
        <v>38</v>
      </c>
      <c r="AX118" s="12" t="s">
        <v>83</v>
      </c>
      <c r="AY118" s="256" t="s">
        <v>163</v>
      </c>
    </row>
    <row r="119" spans="2:65" s="1" customFormat="1" ht="25.5" customHeight="1">
      <c r="B119" s="45"/>
      <c r="C119" s="220" t="s">
        <v>214</v>
      </c>
      <c r="D119" s="220" t="s">
        <v>165</v>
      </c>
      <c r="E119" s="221" t="s">
        <v>318</v>
      </c>
      <c r="F119" s="222" t="s">
        <v>319</v>
      </c>
      <c r="G119" s="223" t="s">
        <v>168</v>
      </c>
      <c r="H119" s="224">
        <v>0.7</v>
      </c>
      <c r="I119" s="225"/>
      <c r="J119" s="226">
        <f>ROUND(I119*H119,2)</f>
        <v>0</v>
      </c>
      <c r="K119" s="222" t="s">
        <v>169</v>
      </c>
      <c r="L119" s="71"/>
      <c r="M119" s="227" t="s">
        <v>21</v>
      </c>
      <c r="N119" s="228" t="s">
        <v>48</v>
      </c>
      <c r="O119" s="46"/>
      <c r="P119" s="229">
        <f>O119*H119</f>
        <v>0</v>
      </c>
      <c r="Q119" s="229">
        <v>0.17818</v>
      </c>
      <c r="R119" s="229">
        <f>Q119*H119</f>
        <v>0.12472599999999999</v>
      </c>
      <c r="S119" s="229">
        <v>0</v>
      </c>
      <c r="T119" s="230">
        <f>S119*H119</f>
        <v>0</v>
      </c>
      <c r="AR119" s="23" t="s">
        <v>170</v>
      </c>
      <c r="AT119" s="23" t="s">
        <v>165</v>
      </c>
      <c r="AU119" s="23" t="s">
        <v>85</v>
      </c>
      <c r="AY119" s="23" t="s">
        <v>163</v>
      </c>
      <c r="BE119" s="231">
        <f>IF(N119="základní",J119,0)</f>
        <v>0</v>
      </c>
      <c r="BF119" s="231">
        <f>IF(N119="snížená",J119,0)</f>
        <v>0</v>
      </c>
      <c r="BG119" s="231">
        <f>IF(N119="zákl. přenesená",J119,0)</f>
        <v>0</v>
      </c>
      <c r="BH119" s="231">
        <f>IF(N119="sníž. přenesená",J119,0)</f>
        <v>0</v>
      </c>
      <c r="BI119" s="231">
        <f>IF(N119="nulová",J119,0)</f>
        <v>0</v>
      </c>
      <c r="BJ119" s="23" t="s">
        <v>170</v>
      </c>
      <c r="BK119" s="231">
        <f>ROUND(I119*H119,2)</f>
        <v>0</v>
      </c>
      <c r="BL119" s="23" t="s">
        <v>170</v>
      </c>
      <c r="BM119" s="23" t="s">
        <v>1839</v>
      </c>
    </row>
    <row r="120" spans="2:51" s="11" customFormat="1" ht="13.5">
      <c r="B120" s="235"/>
      <c r="C120" s="236"/>
      <c r="D120" s="232" t="s">
        <v>174</v>
      </c>
      <c r="E120" s="237" t="s">
        <v>21</v>
      </c>
      <c r="F120" s="238" t="s">
        <v>1569</v>
      </c>
      <c r="G120" s="236"/>
      <c r="H120" s="239">
        <v>0.364</v>
      </c>
      <c r="I120" s="240"/>
      <c r="J120" s="236"/>
      <c r="K120" s="236"/>
      <c r="L120" s="241"/>
      <c r="M120" s="242"/>
      <c r="N120" s="243"/>
      <c r="O120" s="243"/>
      <c r="P120" s="243"/>
      <c r="Q120" s="243"/>
      <c r="R120" s="243"/>
      <c r="S120" s="243"/>
      <c r="T120" s="244"/>
      <c r="AT120" s="245" t="s">
        <v>174</v>
      </c>
      <c r="AU120" s="245" t="s">
        <v>85</v>
      </c>
      <c r="AV120" s="11" t="s">
        <v>85</v>
      </c>
      <c r="AW120" s="11" t="s">
        <v>38</v>
      </c>
      <c r="AX120" s="11" t="s">
        <v>75</v>
      </c>
      <c r="AY120" s="245" t="s">
        <v>163</v>
      </c>
    </row>
    <row r="121" spans="2:51" s="11" customFormat="1" ht="13.5">
      <c r="B121" s="235"/>
      <c r="C121" s="236"/>
      <c r="D121" s="232" t="s">
        <v>174</v>
      </c>
      <c r="E121" s="237" t="s">
        <v>21</v>
      </c>
      <c r="F121" s="238" t="s">
        <v>1840</v>
      </c>
      <c r="G121" s="236"/>
      <c r="H121" s="239">
        <v>0.336</v>
      </c>
      <c r="I121" s="240"/>
      <c r="J121" s="236"/>
      <c r="K121" s="236"/>
      <c r="L121" s="241"/>
      <c r="M121" s="242"/>
      <c r="N121" s="243"/>
      <c r="O121" s="243"/>
      <c r="P121" s="243"/>
      <c r="Q121" s="243"/>
      <c r="R121" s="243"/>
      <c r="S121" s="243"/>
      <c r="T121" s="244"/>
      <c r="AT121" s="245" t="s">
        <v>174</v>
      </c>
      <c r="AU121" s="245" t="s">
        <v>85</v>
      </c>
      <c r="AV121" s="11" t="s">
        <v>85</v>
      </c>
      <c r="AW121" s="11" t="s">
        <v>38</v>
      </c>
      <c r="AX121" s="11" t="s">
        <v>75</v>
      </c>
      <c r="AY121" s="245" t="s">
        <v>163</v>
      </c>
    </row>
    <row r="122" spans="2:51" s="12" customFormat="1" ht="13.5">
      <c r="B122" s="246"/>
      <c r="C122" s="247"/>
      <c r="D122" s="232" t="s">
        <v>174</v>
      </c>
      <c r="E122" s="248" t="s">
        <v>21</v>
      </c>
      <c r="F122" s="249" t="s">
        <v>194</v>
      </c>
      <c r="G122" s="247"/>
      <c r="H122" s="250">
        <v>0.7</v>
      </c>
      <c r="I122" s="251"/>
      <c r="J122" s="247"/>
      <c r="K122" s="247"/>
      <c r="L122" s="252"/>
      <c r="M122" s="253"/>
      <c r="N122" s="254"/>
      <c r="O122" s="254"/>
      <c r="P122" s="254"/>
      <c r="Q122" s="254"/>
      <c r="R122" s="254"/>
      <c r="S122" s="254"/>
      <c r="T122" s="255"/>
      <c r="AT122" s="256" t="s">
        <v>174</v>
      </c>
      <c r="AU122" s="256" t="s">
        <v>85</v>
      </c>
      <c r="AV122" s="12" t="s">
        <v>170</v>
      </c>
      <c r="AW122" s="12" t="s">
        <v>38</v>
      </c>
      <c r="AX122" s="12" t="s">
        <v>83</v>
      </c>
      <c r="AY122" s="256" t="s">
        <v>163</v>
      </c>
    </row>
    <row r="123" spans="2:63" s="10" customFormat="1" ht="29.85" customHeight="1">
      <c r="B123" s="204"/>
      <c r="C123" s="205"/>
      <c r="D123" s="206" t="s">
        <v>74</v>
      </c>
      <c r="E123" s="218" t="s">
        <v>203</v>
      </c>
      <c r="F123" s="218" t="s">
        <v>376</v>
      </c>
      <c r="G123" s="205"/>
      <c r="H123" s="205"/>
      <c r="I123" s="208"/>
      <c r="J123" s="219">
        <f>BK123</f>
        <v>0</v>
      </c>
      <c r="K123" s="205"/>
      <c r="L123" s="210"/>
      <c r="M123" s="211"/>
      <c r="N123" s="212"/>
      <c r="O123" s="212"/>
      <c r="P123" s="213">
        <f>SUM(P124:P176)</f>
        <v>0</v>
      </c>
      <c r="Q123" s="212"/>
      <c r="R123" s="213">
        <f>SUM(R124:R176)</f>
        <v>28.264616100000005</v>
      </c>
      <c r="S123" s="212"/>
      <c r="T123" s="214">
        <f>SUM(T124:T176)</f>
        <v>0</v>
      </c>
      <c r="AR123" s="215" t="s">
        <v>83</v>
      </c>
      <c r="AT123" s="216" t="s">
        <v>74</v>
      </c>
      <c r="AU123" s="216" t="s">
        <v>83</v>
      </c>
      <c r="AY123" s="215" t="s">
        <v>163</v>
      </c>
      <c r="BK123" s="217">
        <f>SUM(BK124:BK176)</f>
        <v>0</v>
      </c>
    </row>
    <row r="124" spans="2:65" s="1" customFormat="1" ht="25.5" customHeight="1">
      <c r="B124" s="45"/>
      <c r="C124" s="220" t="s">
        <v>220</v>
      </c>
      <c r="D124" s="220" t="s">
        <v>165</v>
      </c>
      <c r="E124" s="221" t="s">
        <v>1254</v>
      </c>
      <c r="F124" s="222" t="s">
        <v>1255</v>
      </c>
      <c r="G124" s="223" t="s">
        <v>168</v>
      </c>
      <c r="H124" s="224">
        <v>176.98</v>
      </c>
      <c r="I124" s="225"/>
      <c r="J124" s="226">
        <f>ROUND(I124*H124,2)</f>
        <v>0</v>
      </c>
      <c r="K124" s="222" t="s">
        <v>169</v>
      </c>
      <c r="L124" s="71"/>
      <c r="M124" s="227" t="s">
        <v>21</v>
      </c>
      <c r="N124" s="228" t="s">
        <v>48</v>
      </c>
      <c r="O124" s="46"/>
      <c r="P124" s="229">
        <f>O124*H124</f>
        <v>0</v>
      </c>
      <c r="Q124" s="229">
        <v>0.00438</v>
      </c>
      <c r="R124" s="229">
        <f>Q124*H124</f>
        <v>0.7751724</v>
      </c>
      <c r="S124" s="229">
        <v>0</v>
      </c>
      <c r="T124" s="230">
        <f>S124*H124</f>
        <v>0</v>
      </c>
      <c r="AR124" s="23" t="s">
        <v>170</v>
      </c>
      <c r="AT124" s="23" t="s">
        <v>165</v>
      </c>
      <c r="AU124" s="23" t="s">
        <v>85</v>
      </c>
      <c r="AY124" s="23" t="s">
        <v>163</v>
      </c>
      <c r="BE124" s="231">
        <f>IF(N124="základní",J124,0)</f>
        <v>0</v>
      </c>
      <c r="BF124" s="231">
        <f>IF(N124="snížená",J124,0)</f>
        <v>0</v>
      </c>
      <c r="BG124" s="231">
        <f>IF(N124="zákl. přenesená",J124,0)</f>
        <v>0</v>
      </c>
      <c r="BH124" s="231">
        <f>IF(N124="sníž. přenesená",J124,0)</f>
        <v>0</v>
      </c>
      <c r="BI124" s="231">
        <f>IF(N124="nulová",J124,0)</f>
        <v>0</v>
      </c>
      <c r="BJ124" s="23" t="s">
        <v>170</v>
      </c>
      <c r="BK124" s="231">
        <f>ROUND(I124*H124,2)</f>
        <v>0</v>
      </c>
      <c r="BL124" s="23" t="s">
        <v>170</v>
      </c>
      <c r="BM124" s="23" t="s">
        <v>1841</v>
      </c>
    </row>
    <row r="125" spans="2:47" s="1" customFormat="1" ht="13.5">
      <c r="B125" s="45"/>
      <c r="C125" s="73"/>
      <c r="D125" s="232" t="s">
        <v>172</v>
      </c>
      <c r="E125" s="73"/>
      <c r="F125" s="233" t="s">
        <v>402</v>
      </c>
      <c r="G125" s="73"/>
      <c r="H125" s="73"/>
      <c r="I125" s="190"/>
      <c r="J125" s="73"/>
      <c r="K125" s="73"/>
      <c r="L125" s="71"/>
      <c r="M125" s="234"/>
      <c r="N125" s="46"/>
      <c r="O125" s="46"/>
      <c r="P125" s="46"/>
      <c r="Q125" s="46"/>
      <c r="R125" s="46"/>
      <c r="S125" s="46"/>
      <c r="T125" s="94"/>
      <c r="AT125" s="23" t="s">
        <v>172</v>
      </c>
      <c r="AU125" s="23" t="s">
        <v>85</v>
      </c>
    </row>
    <row r="126" spans="2:65" s="1" customFormat="1" ht="25.5" customHeight="1">
      <c r="B126" s="45"/>
      <c r="C126" s="220" t="s">
        <v>228</v>
      </c>
      <c r="D126" s="220" t="s">
        <v>165</v>
      </c>
      <c r="E126" s="221" t="s">
        <v>1265</v>
      </c>
      <c r="F126" s="222" t="s">
        <v>1266</v>
      </c>
      <c r="G126" s="223" t="s">
        <v>168</v>
      </c>
      <c r="H126" s="224">
        <v>176.98</v>
      </c>
      <c r="I126" s="225"/>
      <c r="J126" s="226">
        <f>ROUND(I126*H126,2)</f>
        <v>0</v>
      </c>
      <c r="K126" s="222" t="s">
        <v>169</v>
      </c>
      <c r="L126" s="71"/>
      <c r="M126" s="227" t="s">
        <v>21</v>
      </c>
      <c r="N126" s="228" t="s">
        <v>48</v>
      </c>
      <c r="O126" s="46"/>
      <c r="P126" s="229">
        <f>O126*H126</f>
        <v>0</v>
      </c>
      <c r="Q126" s="229">
        <v>0.003</v>
      </c>
      <c r="R126" s="229">
        <f>Q126*H126</f>
        <v>0.53094</v>
      </c>
      <c r="S126" s="229">
        <v>0</v>
      </c>
      <c r="T126" s="230">
        <f>S126*H126</f>
        <v>0</v>
      </c>
      <c r="AR126" s="23" t="s">
        <v>170</v>
      </c>
      <c r="AT126" s="23" t="s">
        <v>165</v>
      </c>
      <c r="AU126" s="23" t="s">
        <v>85</v>
      </c>
      <c r="AY126" s="23" t="s">
        <v>163</v>
      </c>
      <c r="BE126" s="231">
        <f>IF(N126="základní",J126,0)</f>
        <v>0</v>
      </c>
      <c r="BF126" s="231">
        <f>IF(N126="snížená",J126,0)</f>
        <v>0</v>
      </c>
      <c r="BG126" s="231">
        <f>IF(N126="zákl. přenesená",J126,0)</f>
        <v>0</v>
      </c>
      <c r="BH126" s="231">
        <f>IF(N126="sníž. přenesená",J126,0)</f>
        <v>0</v>
      </c>
      <c r="BI126" s="231">
        <f>IF(N126="nulová",J126,0)</f>
        <v>0</v>
      </c>
      <c r="BJ126" s="23" t="s">
        <v>170</v>
      </c>
      <c r="BK126" s="231">
        <f>ROUND(I126*H126,2)</f>
        <v>0</v>
      </c>
      <c r="BL126" s="23" t="s">
        <v>170</v>
      </c>
      <c r="BM126" s="23" t="s">
        <v>1842</v>
      </c>
    </row>
    <row r="127" spans="2:65" s="1" customFormat="1" ht="25.5" customHeight="1">
      <c r="B127" s="45"/>
      <c r="C127" s="220" t="s">
        <v>234</v>
      </c>
      <c r="D127" s="220" t="s">
        <v>165</v>
      </c>
      <c r="E127" s="221" t="s">
        <v>1577</v>
      </c>
      <c r="F127" s="222" t="s">
        <v>1578</v>
      </c>
      <c r="G127" s="223" t="s">
        <v>168</v>
      </c>
      <c r="H127" s="224">
        <v>563.325</v>
      </c>
      <c r="I127" s="225"/>
      <c r="J127" s="226">
        <f>ROUND(I127*H127,2)</f>
        <v>0</v>
      </c>
      <c r="K127" s="222" t="s">
        <v>169</v>
      </c>
      <c r="L127" s="71"/>
      <c r="M127" s="227" t="s">
        <v>21</v>
      </c>
      <c r="N127" s="228" t="s">
        <v>48</v>
      </c>
      <c r="O127" s="46"/>
      <c r="P127" s="229">
        <f>O127*H127</f>
        <v>0</v>
      </c>
      <c r="Q127" s="229">
        <v>0.00438</v>
      </c>
      <c r="R127" s="229">
        <f>Q127*H127</f>
        <v>2.4673635000000003</v>
      </c>
      <c r="S127" s="229">
        <v>0</v>
      </c>
      <c r="T127" s="230">
        <f>S127*H127</f>
        <v>0</v>
      </c>
      <c r="AR127" s="23" t="s">
        <v>170</v>
      </c>
      <c r="AT127" s="23" t="s">
        <v>165</v>
      </c>
      <c r="AU127" s="23" t="s">
        <v>85</v>
      </c>
      <c r="AY127" s="23" t="s">
        <v>163</v>
      </c>
      <c r="BE127" s="231">
        <f>IF(N127="základní",J127,0)</f>
        <v>0</v>
      </c>
      <c r="BF127" s="231">
        <f>IF(N127="snížená",J127,0)</f>
        <v>0</v>
      </c>
      <c r="BG127" s="231">
        <f>IF(N127="zákl. přenesená",J127,0)</f>
        <v>0</v>
      </c>
      <c r="BH127" s="231">
        <f>IF(N127="sníž. přenesená",J127,0)</f>
        <v>0</v>
      </c>
      <c r="BI127" s="231">
        <f>IF(N127="nulová",J127,0)</f>
        <v>0</v>
      </c>
      <c r="BJ127" s="23" t="s">
        <v>170</v>
      </c>
      <c r="BK127" s="231">
        <f>ROUND(I127*H127,2)</f>
        <v>0</v>
      </c>
      <c r="BL127" s="23" t="s">
        <v>170</v>
      </c>
      <c r="BM127" s="23" t="s">
        <v>1843</v>
      </c>
    </row>
    <row r="128" spans="2:47" s="1" customFormat="1" ht="13.5">
      <c r="B128" s="45"/>
      <c r="C128" s="73"/>
      <c r="D128" s="232" t="s">
        <v>172</v>
      </c>
      <c r="E128" s="73"/>
      <c r="F128" s="233" t="s">
        <v>402</v>
      </c>
      <c r="G128" s="73"/>
      <c r="H128" s="73"/>
      <c r="I128" s="190"/>
      <c r="J128" s="73"/>
      <c r="K128" s="73"/>
      <c r="L128" s="71"/>
      <c r="M128" s="234"/>
      <c r="N128" s="46"/>
      <c r="O128" s="46"/>
      <c r="P128" s="46"/>
      <c r="Q128" s="46"/>
      <c r="R128" s="46"/>
      <c r="S128" s="46"/>
      <c r="T128" s="94"/>
      <c r="AT128" s="23" t="s">
        <v>172</v>
      </c>
      <c r="AU128" s="23" t="s">
        <v>85</v>
      </c>
    </row>
    <row r="129" spans="2:51" s="11" customFormat="1" ht="13.5">
      <c r="B129" s="235"/>
      <c r="C129" s="236"/>
      <c r="D129" s="232" t="s">
        <v>174</v>
      </c>
      <c r="E129" s="237" t="s">
        <v>21</v>
      </c>
      <c r="F129" s="238" t="s">
        <v>1844</v>
      </c>
      <c r="G129" s="236"/>
      <c r="H129" s="239">
        <v>52.14</v>
      </c>
      <c r="I129" s="240"/>
      <c r="J129" s="236"/>
      <c r="K129" s="236"/>
      <c r="L129" s="241"/>
      <c r="M129" s="242"/>
      <c r="N129" s="243"/>
      <c r="O129" s="243"/>
      <c r="P129" s="243"/>
      <c r="Q129" s="243"/>
      <c r="R129" s="243"/>
      <c r="S129" s="243"/>
      <c r="T129" s="244"/>
      <c r="AT129" s="245" t="s">
        <v>174</v>
      </c>
      <c r="AU129" s="245" t="s">
        <v>85</v>
      </c>
      <c r="AV129" s="11" t="s">
        <v>85</v>
      </c>
      <c r="AW129" s="11" t="s">
        <v>38</v>
      </c>
      <c r="AX129" s="11" t="s">
        <v>75</v>
      </c>
      <c r="AY129" s="245" t="s">
        <v>163</v>
      </c>
    </row>
    <row r="130" spans="2:51" s="11" customFormat="1" ht="13.5">
      <c r="B130" s="235"/>
      <c r="C130" s="236"/>
      <c r="D130" s="232" t="s">
        <v>174</v>
      </c>
      <c r="E130" s="237" t="s">
        <v>21</v>
      </c>
      <c r="F130" s="238" t="s">
        <v>1845</v>
      </c>
      <c r="G130" s="236"/>
      <c r="H130" s="239">
        <v>59.94</v>
      </c>
      <c r="I130" s="240"/>
      <c r="J130" s="236"/>
      <c r="K130" s="236"/>
      <c r="L130" s="241"/>
      <c r="M130" s="242"/>
      <c r="N130" s="243"/>
      <c r="O130" s="243"/>
      <c r="P130" s="243"/>
      <c r="Q130" s="243"/>
      <c r="R130" s="243"/>
      <c r="S130" s="243"/>
      <c r="T130" s="244"/>
      <c r="AT130" s="245" t="s">
        <v>174</v>
      </c>
      <c r="AU130" s="245" t="s">
        <v>85</v>
      </c>
      <c r="AV130" s="11" t="s">
        <v>85</v>
      </c>
      <c r="AW130" s="11" t="s">
        <v>38</v>
      </c>
      <c r="AX130" s="11" t="s">
        <v>75</v>
      </c>
      <c r="AY130" s="245" t="s">
        <v>163</v>
      </c>
    </row>
    <row r="131" spans="2:51" s="11" customFormat="1" ht="13.5">
      <c r="B131" s="235"/>
      <c r="C131" s="236"/>
      <c r="D131" s="232" t="s">
        <v>174</v>
      </c>
      <c r="E131" s="237" t="s">
        <v>21</v>
      </c>
      <c r="F131" s="238" t="s">
        <v>1846</v>
      </c>
      <c r="G131" s="236"/>
      <c r="H131" s="239">
        <v>50.28</v>
      </c>
      <c r="I131" s="240"/>
      <c r="J131" s="236"/>
      <c r="K131" s="236"/>
      <c r="L131" s="241"/>
      <c r="M131" s="242"/>
      <c r="N131" s="243"/>
      <c r="O131" s="243"/>
      <c r="P131" s="243"/>
      <c r="Q131" s="243"/>
      <c r="R131" s="243"/>
      <c r="S131" s="243"/>
      <c r="T131" s="244"/>
      <c r="AT131" s="245" t="s">
        <v>174</v>
      </c>
      <c r="AU131" s="245" t="s">
        <v>85</v>
      </c>
      <c r="AV131" s="11" t="s">
        <v>85</v>
      </c>
      <c r="AW131" s="11" t="s">
        <v>38</v>
      </c>
      <c r="AX131" s="11" t="s">
        <v>75</v>
      </c>
      <c r="AY131" s="245" t="s">
        <v>163</v>
      </c>
    </row>
    <row r="132" spans="2:51" s="11" customFormat="1" ht="13.5">
      <c r="B132" s="235"/>
      <c r="C132" s="236"/>
      <c r="D132" s="232" t="s">
        <v>174</v>
      </c>
      <c r="E132" s="237" t="s">
        <v>21</v>
      </c>
      <c r="F132" s="238" t="s">
        <v>1847</v>
      </c>
      <c r="G132" s="236"/>
      <c r="H132" s="239">
        <v>47.58</v>
      </c>
      <c r="I132" s="240"/>
      <c r="J132" s="236"/>
      <c r="K132" s="236"/>
      <c r="L132" s="241"/>
      <c r="M132" s="242"/>
      <c r="N132" s="243"/>
      <c r="O132" s="243"/>
      <c r="P132" s="243"/>
      <c r="Q132" s="243"/>
      <c r="R132" s="243"/>
      <c r="S132" s="243"/>
      <c r="T132" s="244"/>
      <c r="AT132" s="245" t="s">
        <v>174</v>
      </c>
      <c r="AU132" s="245" t="s">
        <v>85</v>
      </c>
      <c r="AV132" s="11" t="s">
        <v>85</v>
      </c>
      <c r="AW132" s="11" t="s">
        <v>38</v>
      </c>
      <c r="AX132" s="11" t="s">
        <v>75</v>
      </c>
      <c r="AY132" s="245" t="s">
        <v>163</v>
      </c>
    </row>
    <row r="133" spans="2:51" s="11" customFormat="1" ht="13.5">
      <c r="B133" s="235"/>
      <c r="C133" s="236"/>
      <c r="D133" s="232" t="s">
        <v>174</v>
      </c>
      <c r="E133" s="237" t="s">
        <v>21</v>
      </c>
      <c r="F133" s="238" t="s">
        <v>1848</v>
      </c>
      <c r="G133" s="236"/>
      <c r="H133" s="239">
        <v>8.715</v>
      </c>
      <c r="I133" s="240"/>
      <c r="J133" s="236"/>
      <c r="K133" s="236"/>
      <c r="L133" s="241"/>
      <c r="M133" s="242"/>
      <c r="N133" s="243"/>
      <c r="O133" s="243"/>
      <c r="P133" s="243"/>
      <c r="Q133" s="243"/>
      <c r="R133" s="243"/>
      <c r="S133" s="243"/>
      <c r="T133" s="244"/>
      <c r="AT133" s="245" t="s">
        <v>174</v>
      </c>
      <c r="AU133" s="245" t="s">
        <v>85</v>
      </c>
      <c r="AV133" s="11" t="s">
        <v>85</v>
      </c>
      <c r="AW133" s="11" t="s">
        <v>38</v>
      </c>
      <c r="AX133" s="11" t="s">
        <v>75</v>
      </c>
      <c r="AY133" s="245" t="s">
        <v>163</v>
      </c>
    </row>
    <row r="134" spans="2:51" s="11" customFormat="1" ht="13.5">
      <c r="B134" s="235"/>
      <c r="C134" s="236"/>
      <c r="D134" s="232" t="s">
        <v>174</v>
      </c>
      <c r="E134" s="237" t="s">
        <v>21</v>
      </c>
      <c r="F134" s="238" t="s">
        <v>1849</v>
      </c>
      <c r="G134" s="236"/>
      <c r="H134" s="239">
        <v>19.68</v>
      </c>
      <c r="I134" s="240"/>
      <c r="J134" s="236"/>
      <c r="K134" s="236"/>
      <c r="L134" s="241"/>
      <c r="M134" s="242"/>
      <c r="N134" s="243"/>
      <c r="O134" s="243"/>
      <c r="P134" s="243"/>
      <c r="Q134" s="243"/>
      <c r="R134" s="243"/>
      <c r="S134" s="243"/>
      <c r="T134" s="244"/>
      <c r="AT134" s="245" t="s">
        <v>174</v>
      </c>
      <c r="AU134" s="245" t="s">
        <v>85</v>
      </c>
      <c r="AV134" s="11" t="s">
        <v>85</v>
      </c>
      <c r="AW134" s="11" t="s">
        <v>38</v>
      </c>
      <c r="AX134" s="11" t="s">
        <v>75</v>
      </c>
      <c r="AY134" s="245" t="s">
        <v>163</v>
      </c>
    </row>
    <row r="135" spans="2:51" s="11" customFormat="1" ht="13.5">
      <c r="B135" s="235"/>
      <c r="C135" s="236"/>
      <c r="D135" s="232" t="s">
        <v>174</v>
      </c>
      <c r="E135" s="237" t="s">
        <v>21</v>
      </c>
      <c r="F135" s="238" t="s">
        <v>1850</v>
      </c>
      <c r="G135" s="236"/>
      <c r="H135" s="239">
        <v>7.095</v>
      </c>
      <c r="I135" s="240"/>
      <c r="J135" s="236"/>
      <c r="K135" s="236"/>
      <c r="L135" s="241"/>
      <c r="M135" s="242"/>
      <c r="N135" s="243"/>
      <c r="O135" s="243"/>
      <c r="P135" s="243"/>
      <c r="Q135" s="243"/>
      <c r="R135" s="243"/>
      <c r="S135" s="243"/>
      <c r="T135" s="244"/>
      <c r="AT135" s="245" t="s">
        <v>174</v>
      </c>
      <c r="AU135" s="245" t="s">
        <v>85</v>
      </c>
      <c r="AV135" s="11" t="s">
        <v>85</v>
      </c>
      <c r="AW135" s="11" t="s">
        <v>38</v>
      </c>
      <c r="AX135" s="11" t="s">
        <v>75</v>
      </c>
      <c r="AY135" s="245" t="s">
        <v>163</v>
      </c>
    </row>
    <row r="136" spans="2:51" s="11" customFormat="1" ht="13.5">
      <c r="B136" s="235"/>
      <c r="C136" s="236"/>
      <c r="D136" s="232" t="s">
        <v>174</v>
      </c>
      <c r="E136" s="237" t="s">
        <v>21</v>
      </c>
      <c r="F136" s="238" t="s">
        <v>1851</v>
      </c>
      <c r="G136" s="236"/>
      <c r="H136" s="239">
        <v>8.655</v>
      </c>
      <c r="I136" s="240"/>
      <c r="J136" s="236"/>
      <c r="K136" s="236"/>
      <c r="L136" s="241"/>
      <c r="M136" s="242"/>
      <c r="N136" s="243"/>
      <c r="O136" s="243"/>
      <c r="P136" s="243"/>
      <c r="Q136" s="243"/>
      <c r="R136" s="243"/>
      <c r="S136" s="243"/>
      <c r="T136" s="244"/>
      <c r="AT136" s="245" t="s">
        <v>174</v>
      </c>
      <c r="AU136" s="245" t="s">
        <v>85</v>
      </c>
      <c r="AV136" s="11" t="s">
        <v>85</v>
      </c>
      <c r="AW136" s="11" t="s">
        <v>38</v>
      </c>
      <c r="AX136" s="11" t="s">
        <v>75</v>
      </c>
      <c r="AY136" s="245" t="s">
        <v>163</v>
      </c>
    </row>
    <row r="137" spans="2:51" s="11" customFormat="1" ht="13.5">
      <c r="B137" s="235"/>
      <c r="C137" s="236"/>
      <c r="D137" s="232" t="s">
        <v>174</v>
      </c>
      <c r="E137" s="237" t="s">
        <v>21</v>
      </c>
      <c r="F137" s="238" t="s">
        <v>1852</v>
      </c>
      <c r="G137" s="236"/>
      <c r="H137" s="239">
        <v>99</v>
      </c>
      <c r="I137" s="240"/>
      <c r="J137" s="236"/>
      <c r="K137" s="236"/>
      <c r="L137" s="241"/>
      <c r="M137" s="242"/>
      <c r="N137" s="243"/>
      <c r="O137" s="243"/>
      <c r="P137" s="243"/>
      <c r="Q137" s="243"/>
      <c r="R137" s="243"/>
      <c r="S137" s="243"/>
      <c r="T137" s="244"/>
      <c r="AT137" s="245" t="s">
        <v>174</v>
      </c>
      <c r="AU137" s="245" t="s">
        <v>85</v>
      </c>
      <c r="AV137" s="11" t="s">
        <v>85</v>
      </c>
      <c r="AW137" s="11" t="s">
        <v>38</v>
      </c>
      <c r="AX137" s="11" t="s">
        <v>75</v>
      </c>
      <c r="AY137" s="245" t="s">
        <v>163</v>
      </c>
    </row>
    <row r="138" spans="2:51" s="11" customFormat="1" ht="13.5">
      <c r="B138" s="235"/>
      <c r="C138" s="236"/>
      <c r="D138" s="232" t="s">
        <v>174</v>
      </c>
      <c r="E138" s="237" t="s">
        <v>21</v>
      </c>
      <c r="F138" s="238" t="s">
        <v>1853</v>
      </c>
      <c r="G138" s="236"/>
      <c r="H138" s="239">
        <v>42.33</v>
      </c>
      <c r="I138" s="240"/>
      <c r="J138" s="236"/>
      <c r="K138" s="236"/>
      <c r="L138" s="241"/>
      <c r="M138" s="242"/>
      <c r="N138" s="243"/>
      <c r="O138" s="243"/>
      <c r="P138" s="243"/>
      <c r="Q138" s="243"/>
      <c r="R138" s="243"/>
      <c r="S138" s="243"/>
      <c r="T138" s="244"/>
      <c r="AT138" s="245" t="s">
        <v>174</v>
      </c>
      <c r="AU138" s="245" t="s">
        <v>85</v>
      </c>
      <c r="AV138" s="11" t="s">
        <v>85</v>
      </c>
      <c r="AW138" s="11" t="s">
        <v>38</v>
      </c>
      <c r="AX138" s="11" t="s">
        <v>75</v>
      </c>
      <c r="AY138" s="245" t="s">
        <v>163</v>
      </c>
    </row>
    <row r="139" spans="2:51" s="11" customFormat="1" ht="13.5">
      <c r="B139" s="235"/>
      <c r="C139" s="236"/>
      <c r="D139" s="232" t="s">
        <v>174</v>
      </c>
      <c r="E139" s="237" t="s">
        <v>21</v>
      </c>
      <c r="F139" s="238" t="s">
        <v>1854</v>
      </c>
      <c r="G139" s="236"/>
      <c r="H139" s="239">
        <v>52.32</v>
      </c>
      <c r="I139" s="240"/>
      <c r="J139" s="236"/>
      <c r="K139" s="236"/>
      <c r="L139" s="241"/>
      <c r="M139" s="242"/>
      <c r="N139" s="243"/>
      <c r="O139" s="243"/>
      <c r="P139" s="243"/>
      <c r="Q139" s="243"/>
      <c r="R139" s="243"/>
      <c r="S139" s="243"/>
      <c r="T139" s="244"/>
      <c r="AT139" s="245" t="s">
        <v>174</v>
      </c>
      <c r="AU139" s="245" t="s">
        <v>85</v>
      </c>
      <c r="AV139" s="11" t="s">
        <v>85</v>
      </c>
      <c r="AW139" s="11" t="s">
        <v>38</v>
      </c>
      <c r="AX139" s="11" t="s">
        <v>75</v>
      </c>
      <c r="AY139" s="245" t="s">
        <v>163</v>
      </c>
    </row>
    <row r="140" spans="2:51" s="11" customFormat="1" ht="13.5">
      <c r="B140" s="235"/>
      <c r="C140" s="236"/>
      <c r="D140" s="232" t="s">
        <v>174</v>
      </c>
      <c r="E140" s="237" t="s">
        <v>21</v>
      </c>
      <c r="F140" s="238" t="s">
        <v>1855</v>
      </c>
      <c r="G140" s="236"/>
      <c r="H140" s="239">
        <v>32.805</v>
      </c>
      <c r="I140" s="240"/>
      <c r="J140" s="236"/>
      <c r="K140" s="236"/>
      <c r="L140" s="241"/>
      <c r="M140" s="242"/>
      <c r="N140" s="243"/>
      <c r="O140" s="243"/>
      <c r="P140" s="243"/>
      <c r="Q140" s="243"/>
      <c r="R140" s="243"/>
      <c r="S140" s="243"/>
      <c r="T140" s="244"/>
      <c r="AT140" s="245" t="s">
        <v>174</v>
      </c>
      <c r="AU140" s="245" t="s">
        <v>85</v>
      </c>
      <c r="AV140" s="11" t="s">
        <v>85</v>
      </c>
      <c r="AW140" s="11" t="s">
        <v>38</v>
      </c>
      <c r="AX140" s="11" t="s">
        <v>75</v>
      </c>
      <c r="AY140" s="245" t="s">
        <v>163</v>
      </c>
    </row>
    <row r="141" spans="2:51" s="11" customFormat="1" ht="13.5">
      <c r="B141" s="235"/>
      <c r="C141" s="236"/>
      <c r="D141" s="232" t="s">
        <v>174</v>
      </c>
      <c r="E141" s="237" t="s">
        <v>21</v>
      </c>
      <c r="F141" s="238" t="s">
        <v>1856</v>
      </c>
      <c r="G141" s="236"/>
      <c r="H141" s="239">
        <v>37.395</v>
      </c>
      <c r="I141" s="240"/>
      <c r="J141" s="236"/>
      <c r="K141" s="236"/>
      <c r="L141" s="241"/>
      <c r="M141" s="242"/>
      <c r="N141" s="243"/>
      <c r="O141" s="243"/>
      <c r="P141" s="243"/>
      <c r="Q141" s="243"/>
      <c r="R141" s="243"/>
      <c r="S141" s="243"/>
      <c r="T141" s="244"/>
      <c r="AT141" s="245" t="s">
        <v>174</v>
      </c>
      <c r="AU141" s="245" t="s">
        <v>85</v>
      </c>
      <c r="AV141" s="11" t="s">
        <v>85</v>
      </c>
      <c r="AW141" s="11" t="s">
        <v>38</v>
      </c>
      <c r="AX141" s="11" t="s">
        <v>75</v>
      </c>
      <c r="AY141" s="245" t="s">
        <v>163</v>
      </c>
    </row>
    <row r="142" spans="2:51" s="11" customFormat="1" ht="13.5">
      <c r="B142" s="235"/>
      <c r="C142" s="236"/>
      <c r="D142" s="232" t="s">
        <v>174</v>
      </c>
      <c r="E142" s="237" t="s">
        <v>21</v>
      </c>
      <c r="F142" s="238" t="s">
        <v>1857</v>
      </c>
      <c r="G142" s="236"/>
      <c r="H142" s="239">
        <v>34.65</v>
      </c>
      <c r="I142" s="240"/>
      <c r="J142" s="236"/>
      <c r="K142" s="236"/>
      <c r="L142" s="241"/>
      <c r="M142" s="242"/>
      <c r="N142" s="243"/>
      <c r="O142" s="243"/>
      <c r="P142" s="243"/>
      <c r="Q142" s="243"/>
      <c r="R142" s="243"/>
      <c r="S142" s="243"/>
      <c r="T142" s="244"/>
      <c r="AT142" s="245" t="s">
        <v>174</v>
      </c>
      <c r="AU142" s="245" t="s">
        <v>85</v>
      </c>
      <c r="AV142" s="11" t="s">
        <v>85</v>
      </c>
      <c r="AW142" s="11" t="s">
        <v>38</v>
      </c>
      <c r="AX142" s="11" t="s">
        <v>75</v>
      </c>
      <c r="AY142" s="245" t="s">
        <v>163</v>
      </c>
    </row>
    <row r="143" spans="2:51" s="11" customFormat="1" ht="13.5">
      <c r="B143" s="235"/>
      <c r="C143" s="236"/>
      <c r="D143" s="232" t="s">
        <v>174</v>
      </c>
      <c r="E143" s="237" t="s">
        <v>21</v>
      </c>
      <c r="F143" s="238" t="s">
        <v>1858</v>
      </c>
      <c r="G143" s="236"/>
      <c r="H143" s="239">
        <v>10.74</v>
      </c>
      <c r="I143" s="240"/>
      <c r="J143" s="236"/>
      <c r="K143" s="236"/>
      <c r="L143" s="241"/>
      <c r="M143" s="242"/>
      <c r="N143" s="243"/>
      <c r="O143" s="243"/>
      <c r="P143" s="243"/>
      <c r="Q143" s="243"/>
      <c r="R143" s="243"/>
      <c r="S143" s="243"/>
      <c r="T143" s="244"/>
      <c r="AT143" s="245" t="s">
        <v>174</v>
      </c>
      <c r="AU143" s="245" t="s">
        <v>85</v>
      </c>
      <c r="AV143" s="11" t="s">
        <v>85</v>
      </c>
      <c r="AW143" s="11" t="s">
        <v>38</v>
      </c>
      <c r="AX143" s="11" t="s">
        <v>75</v>
      </c>
      <c r="AY143" s="245" t="s">
        <v>163</v>
      </c>
    </row>
    <row r="144" spans="2:51" s="12" customFormat="1" ht="13.5">
      <c r="B144" s="246"/>
      <c r="C144" s="247"/>
      <c r="D144" s="232" t="s">
        <v>174</v>
      </c>
      <c r="E144" s="248" t="s">
        <v>21</v>
      </c>
      <c r="F144" s="249" t="s">
        <v>194</v>
      </c>
      <c r="G144" s="247"/>
      <c r="H144" s="250">
        <v>563.325</v>
      </c>
      <c r="I144" s="251"/>
      <c r="J144" s="247"/>
      <c r="K144" s="247"/>
      <c r="L144" s="252"/>
      <c r="M144" s="253"/>
      <c r="N144" s="254"/>
      <c r="O144" s="254"/>
      <c r="P144" s="254"/>
      <c r="Q144" s="254"/>
      <c r="R144" s="254"/>
      <c r="S144" s="254"/>
      <c r="T144" s="255"/>
      <c r="AT144" s="256" t="s">
        <v>174</v>
      </c>
      <c r="AU144" s="256" t="s">
        <v>85</v>
      </c>
      <c r="AV144" s="12" t="s">
        <v>170</v>
      </c>
      <c r="AW144" s="12" t="s">
        <v>38</v>
      </c>
      <c r="AX144" s="12" t="s">
        <v>83</v>
      </c>
      <c r="AY144" s="256" t="s">
        <v>163</v>
      </c>
    </row>
    <row r="145" spans="2:65" s="1" customFormat="1" ht="16.5" customHeight="1">
      <c r="B145" s="45"/>
      <c r="C145" s="220" t="s">
        <v>240</v>
      </c>
      <c r="D145" s="220" t="s">
        <v>165</v>
      </c>
      <c r="E145" s="221" t="s">
        <v>1590</v>
      </c>
      <c r="F145" s="222" t="s">
        <v>1591</v>
      </c>
      <c r="G145" s="223" t="s">
        <v>168</v>
      </c>
      <c r="H145" s="224">
        <v>563.325</v>
      </c>
      <c r="I145" s="225"/>
      <c r="J145" s="226">
        <f>ROUND(I145*H145,2)</f>
        <v>0</v>
      </c>
      <c r="K145" s="222" t="s">
        <v>169</v>
      </c>
      <c r="L145" s="71"/>
      <c r="M145" s="227" t="s">
        <v>21</v>
      </c>
      <c r="N145" s="228" t="s">
        <v>48</v>
      </c>
      <c r="O145" s="46"/>
      <c r="P145" s="229">
        <f>O145*H145</f>
        <v>0</v>
      </c>
      <c r="Q145" s="229">
        <v>0.003</v>
      </c>
      <c r="R145" s="229">
        <f>Q145*H145</f>
        <v>1.6899750000000002</v>
      </c>
      <c r="S145" s="229">
        <v>0</v>
      </c>
      <c r="T145" s="230">
        <f>S145*H145</f>
        <v>0</v>
      </c>
      <c r="AR145" s="23" t="s">
        <v>170</v>
      </c>
      <c r="AT145" s="23" t="s">
        <v>165</v>
      </c>
      <c r="AU145" s="23" t="s">
        <v>85</v>
      </c>
      <c r="AY145" s="23" t="s">
        <v>163</v>
      </c>
      <c r="BE145" s="231">
        <f>IF(N145="základní",J145,0)</f>
        <v>0</v>
      </c>
      <c r="BF145" s="231">
        <f>IF(N145="snížená",J145,0)</f>
        <v>0</v>
      </c>
      <c r="BG145" s="231">
        <f>IF(N145="zákl. přenesená",J145,0)</f>
        <v>0</v>
      </c>
      <c r="BH145" s="231">
        <f>IF(N145="sníž. přenesená",J145,0)</f>
        <v>0</v>
      </c>
      <c r="BI145" s="231">
        <f>IF(N145="nulová",J145,0)</f>
        <v>0</v>
      </c>
      <c r="BJ145" s="23" t="s">
        <v>170</v>
      </c>
      <c r="BK145" s="231">
        <f>ROUND(I145*H145,2)</f>
        <v>0</v>
      </c>
      <c r="BL145" s="23" t="s">
        <v>170</v>
      </c>
      <c r="BM145" s="23" t="s">
        <v>1859</v>
      </c>
    </row>
    <row r="146" spans="2:65" s="1" customFormat="1" ht="25.5" customHeight="1">
      <c r="B146" s="45"/>
      <c r="C146" s="220" t="s">
        <v>246</v>
      </c>
      <c r="D146" s="220" t="s">
        <v>165</v>
      </c>
      <c r="E146" s="221" t="s">
        <v>1593</v>
      </c>
      <c r="F146" s="222" t="s">
        <v>1594</v>
      </c>
      <c r="G146" s="223" t="s">
        <v>168</v>
      </c>
      <c r="H146" s="224">
        <v>476.72</v>
      </c>
      <c r="I146" s="225"/>
      <c r="J146" s="226">
        <f>ROUND(I146*H146,2)</f>
        <v>0</v>
      </c>
      <c r="K146" s="222" t="s">
        <v>169</v>
      </c>
      <c r="L146" s="71"/>
      <c r="M146" s="227" t="s">
        <v>21</v>
      </c>
      <c r="N146" s="228" t="s">
        <v>48</v>
      </c>
      <c r="O146" s="46"/>
      <c r="P146" s="229">
        <f>O146*H146</f>
        <v>0</v>
      </c>
      <c r="Q146" s="229">
        <v>0.0261</v>
      </c>
      <c r="R146" s="229">
        <f>Q146*H146</f>
        <v>12.442392000000002</v>
      </c>
      <c r="S146" s="229">
        <v>0</v>
      </c>
      <c r="T146" s="230">
        <f>S146*H146</f>
        <v>0</v>
      </c>
      <c r="AR146" s="23" t="s">
        <v>170</v>
      </c>
      <c r="AT146" s="23" t="s">
        <v>165</v>
      </c>
      <c r="AU146" s="23" t="s">
        <v>85</v>
      </c>
      <c r="AY146" s="23" t="s">
        <v>163</v>
      </c>
      <c r="BE146" s="231">
        <f>IF(N146="základní",J146,0)</f>
        <v>0</v>
      </c>
      <c r="BF146" s="231">
        <f>IF(N146="snížená",J146,0)</f>
        <v>0</v>
      </c>
      <c r="BG146" s="231">
        <f>IF(N146="zákl. přenesená",J146,0)</f>
        <v>0</v>
      </c>
      <c r="BH146" s="231">
        <f>IF(N146="sníž. přenesená",J146,0)</f>
        <v>0</v>
      </c>
      <c r="BI146" s="231">
        <f>IF(N146="nulová",J146,0)</f>
        <v>0</v>
      </c>
      <c r="BJ146" s="23" t="s">
        <v>170</v>
      </c>
      <c r="BK146" s="231">
        <f>ROUND(I146*H146,2)</f>
        <v>0</v>
      </c>
      <c r="BL146" s="23" t="s">
        <v>170</v>
      </c>
      <c r="BM146" s="23" t="s">
        <v>1595</v>
      </c>
    </row>
    <row r="147" spans="2:47" s="1" customFormat="1" ht="13.5">
      <c r="B147" s="45"/>
      <c r="C147" s="73"/>
      <c r="D147" s="232" t="s">
        <v>172</v>
      </c>
      <c r="E147" s="73"/>
      <c r="F147" s="233" t="s">
        <v>1596</v>
      </c>
      <c r="G147" s="73"/>
      <c r="H147" s="73"/>
      <c r="I147" s="190"/>
      <c r="J147" s="73"/>
      <c r="K147" s="73"/>
      <c r="L147" s="71"/>
      <c r="M147" s="234"/>
      <c r="N147" s="46"/>
      <c r="O147" s="46"/>
      <c r="P147" s="46"/>
      <c r="Q147" s="46"/>
      <c r="R147" s="46"/>
      <c r="S147" s="46"/>
      <c r="T147" s="94"/>
      <c r="AT147" s="23" t="s">
        <v>172</v>
      </c>
      <c r="AU147" s="23" t="s">
        <v>85</v>
      </c>
    </row>
    <row r="148" spans="2:51" s="11" customFormat="1" ht="13.5">
      <c r="B148" s="235"/>
      <c r="C148" s="236"/>
      <c r="D148" s="232" t="s">
        <v>174</v>
      </c>
      <c r="E148" s="237" t="s">
        <v>21</v>
      </c>
      <c r="F148" s="238" t="s">
        <v>1844</v>
      </c>
      <c r="G148" s="236"/>
      <c r="H148" s="239">
        <v>52.14</v>
      </c>
      <c r="I148" s="240"/>
      <c r="J148" s="236"/>
      <c r="K148" s="236"/>
      <c r="L148" s="241"/>
      <c r="M148" s="242"/>
      <c r="N148" s="243"/>
      <c r="O148" s="243"/>
      <c r="P148" s="243"/>
      <c r="Q148" s="243"/>
      <c r="R148" s="243"/>
      <c r="S148" s="243"/>
      <c r="T148" s="244"/>
      <c r="AT148" s="245" t="s">
        <v>174</v>
      </c>
      <c r="AU148" s="245" t="s">
        <v>85</v>
      </c>
      <c r="AV148" s="11" t="s">
        <v>85</v>
      </c>
      <c r="AW148" s="11" t="s">
        <v>38</v>
      </c>
      <c r="AX148" s="11" t="s">
        <v>75</v>
      </c>
      <c r="AY148" s="245" t="s">
        <v>163</v>
      </c>
    </row>
    <row r="149" spans="2:51" s="11" customFormat="1" ht="13.5">
      <c r="B149" s="235"/>
      <c r="C149" s="236"/>
      <c r="D149" s="232" t="s">
        <v>174</v>
      </c>
      <c r="E149" s="237" t="s">
        <v>21</v>
      </c>
      <c r="F149" s="238" t="s">
        <v>1845</v>
      </c>
      <c r="G149" s="236"/>
      <c r="H149" s="239">
        <v>59.94</v>
      </c>
      <c r="I149" s="240"/>
      <c r="J149" s="236"/>
      <c r="K149" s="236"/>
      <c r="L149" s="241"/>
      <c r="M149" s="242"/>
      <c r="N149" s="243"/>
      <c r="O149" s="243"/>
      <c r="P149" s="243"/>
      <c r="Q149" s="243"/>
      <c r="R149" s="243"/>
      <c r="S149" s="243"/>
      <c r="T149" s="244"/>
      <c r="AT149" s="245" t="s">
        <v>174</v>
      </c>
      <c r="AU149" s="245" t="s">
        <v>85</v>
      </c>
      <c r="AV149" s="11" t="s">
        <v>85</v>
      </c>
      <c r="AW149" s="11" t="s">
        <v>38</v>
      </c>
      <c r="AX149" s="11" t="s">
        <v>75</v>
      </c>
      <c r="AY149" s="245" t="s">
        <v>163</v>
      </c>
    </row>
    <row r="150" spans="2:51" s="11" customFormat="1" ht="13.5">
      <c r="B150" s="235"/>
      <c r="C150" s="236"/>
      <c r="D150" s="232" t="s">
        <v>174</v>
      </c>
      <c r="E150" s="237" t="s">
        <v>21</v>
      </c>
      <c r="F150" s="238" t="s">
        <v>1846</v>
      </c>
      <c r="G150" s="236"/>
      <c r="H150" s="239">
        <v>50.28</v>
      </c>
      <c r="I150" s="240"/>
      <c r="J150" s="236"/>
      <c r="K150" s="236"/>
      <c r="L150" s="241"/>
      <c r="M150" s="242"/>
      <c r="N150" s="243"/>
      <c r="O150" s="243"/>
      <c r="P150" s="243"/>
      <c r="Q150" s="243"/>
      <c r="R150" s="243"/>
      <c r="S150" s="243"/>
      <c r="T150" s="244"/>
      <c r="AT150" s="245" t="s">
        <v>174</v>
      </c>
      <c r="AU150" s="245" t="s">
        <v>85</v>
      </c>
      <c r="AV150" s="11" t="s">
        <v>85</v>
      </c>
      <c r="AW150" s="11" t="s">
        <v>38</v>
      </c>
      <c r="AX150" s="11" t="s">
        <v>75</v>
      </c>
      <c r="AY150" s="245" t="s">
        <v>163</v>
      </c>
    </row>
    <row r="151" spans="2:51" s="11" customFormat="1" ht="13.5">
      <c r="B151" s="235"/>
      <c r="C151" s="236"/>
      <c r="D151" s="232" t="s">
        <v>174</v>
      </c>
      <c r="E151" s="237" t="s">
        <v>21</v>
      </c>
      <c r="F151" s="238" t="s">
        <v>1860</v>
      </c>
      <c r="G151" s="236"/>
      <c r="H151" s="239">
        <v>15.86</v>
      </c>
      <c r="I151" s="240"/>
      <c r="J151" s="236"/>
      <c r="K151" s="236"/>
      <c r="L151" s="241"/>
      <c r="M151" s="242"/>
      <c r="N151" s="243"/>
      <c r="O151" s="243"/>
      <c r="P151" s="243"/>
      <c r="Q151" s="243"/>
      <c r="R151" s="243"/>
      <c r="S151" s="243"/>
      <c r="T151" s="244"/>
      <c r="AT151" s="245" t="s">
        <v>174</v>
      </c>
      <c r="AU151" s="245" t="s">
        <v>85</v>
      </c>
      <c r="AV151" s="11" t="s">
        <v>85</v>
      </c>
      <c r="AW151" s="11" t="s">
        <v>38</v>
      </c>
      <c r="AX151" s="11" t="s">
        <v>75</v>
      </c>
      <c r="AY151" s="245" t="s">
        <v>163</v>
      </c>
    </row>
    <row r="152" spans="2:51" s="11" customFormat="1" ht="13.5">
      <c r="B152" s="235"/>
      <c r="C152" s="236"/>
      <c r="D152" s="232" t="s">
        <v>174</v>
      </c>
      <c r="E152" s="237" t="s">
        <v>21</v>
      </c>
      <c r="F152" s="238" t="s">
        <v>1852</v>
      </c>
      <c r="G152" s="236"/>
      <c r="H152" s="239">
        <v>99</v>
      </c>
      <c r="I152" s="240"/>
      <c r="J152" s="236"/>
      <c r="K152" s="236"/>
      <c r="L152" s="241"/>
      <c r="M152" s="242"/>
      <c r="N152" s="243"/>
      <c r="O152" s="243"/>
      <c r="P152" s="243"/>
      <c r="Q152" s="243"/>
      <c r="R152" s="243"/>
      <c r="S152" s="243"/>
      <c r="T152" s="244"/>
      <c r="AT152" s="245" t="s">
        <v>174</v>
      </c>
      <c r="AU152" s="245" t="s">
        <v>85</v>
      </c>
      <c r="AV152" s="11" t="s">
        <v>85</v>
      </c>
      <c r="AW152" s="11" t="s">
        <v>38</v>
      </c>
      <c r="AX152" s="11" t="s">
        <v>75</v>
      </c>
      <c r="AY152" s="245" t="s">
        <v>163</v>
      </c>
    </row>
    <row r="153" spans="2:51" s="11" customFormat="1" ht="13.5">
      <c r="B153" s="235"/>
      <c r="C153" s="236"/>
      <c r="D153" s="232" t="s">
        <v>174</v>
      </c>
      <c r="E153" s="237" t="s">
        <v>21</v>
      </c>
      <c r="F153" s="238" t="s">
        <v>1853</v>
      </c>
      <c r="G153" s="236"/>
      <c r="H153" s="239">
        <v>42.33</v>
      </c>
      <c r="I153" s="240"/>
      <c r="J153" s="236"/>
      <c r="K153" s="236"/>
      <c r="L153" s="241"/>
      <c r="M153" s="242"/>
      <c r="N153" s="243"/>
      <c r="O153" s="243"/>
      <c r="P153" s="243"/>
      <c r="Q153" s="243"/>
      <c r="R153" s="243"/>
      <c r="S153" s="243"/>
      <c r="T153" s="244"/>
      <c r="AT153" s="245" t="s">
        <v>174</v>
      </c>
      <c r="AU153" s="245" t="s">
        <v>85</v>
      </c>
      <c r="AV153" s="11" t="s">
        <v>85</v>
      </c>
      <c r="AW153" s="11" t="s">
        <v>38</v>
      </c>
      <c r="AX153" s="11" t="s">
        <v>75</v>
      </c>
      <c r="AY153" s="245" t="s">
        <v>163</v>
      </c>
    </row>
    <row r="154" spans="2:51" s="11" customFormat="1" ht="13.5">
      <c r="B154" s="235"/>
      <c r="C154" s="236"/>
      <c r="D154" s="232" t="s">
        <v>174</v>
      </c>
      <c r="E154" s="237" t="s">
        <v>21</v>
      </c>
      <c r="F154" s="238" t="s">
        <v>1854</v>
      </c>
      <c r="G154" s="236"/>
      <c r="H154" s="239">
        <v>52.32</v>
      </c>
      <c r="I154" s="240"/>
      <c r="J154" s="236"/>
      <c r="K154" s="236"/>
      <c r="L154" s="241"/>
      <c r="M154" s="242"/>
      <c r="N154" s="243"/>
      <c r="O154" s="243"/>
      <c r="P154" s="243"/>
      <c r="Q154" s="243"/>
      <c r="R154" s="243"/>
      <c r="S154" s="243"/>
      <c r="T154" s="244"/>
      <c r="AT154" s="245" t="s">
        <v>174</v>
      </c>
      <c r="AU154" s="245" t="s">
        <v>85</v>
      </c>
      <c r="AV154" s="11" t="s">
        <v>85</v>
      </c>
      <c r="AW154" s="11" t="s">
        <v>38</v>
      </c>
      <c r="AX154" s="11" t="s">
        <v>75</v>
      </c>
      <c r="AY154" s="245" t="s">
        <v>163</v>
      </c>
    </row>
    <row r="155" spans="2:51" s="11" customFormat="1" ht="13.5">
      <c r="B155" s="235"/>
      <c r="C155" s="236"/>
      <c r="D155" s="232" t="s">
        <v>174</v>
      </c>
      <c r="E155" s="237" t="s">
        <v>21</v>
      </c>
      <c r="F155" s="238" t="s">
        <v>1855</v>
      </c>
      <c r="G155" s="236"/>
      <c r="H155" s="239">
        <v>32.805</v>
      </c>
      <c r="I155" s="240"/>
      <c r="J155" s="236"/>
      <c r="K155" s="236"/>
      <c r="L155" s="241"/>
      <c r="M155" s="242"/>
      <c r="N155" s="243"/>
      <c r="O155" s="243"/>
      <c r="P155" s="243"/>
      <c r="Q155" s="243"/>
      <c r="R155" s="243"/>
      <c r="S155" s="243"/>
      <c r="T155" s="244"/>
      <c r="AT155" s="245" t="s">
        <v>174</v>
      </c>
      <c r="AU155" s="245" t="s">
        <v>85</v>
      </c>
      <c r="AV155" s="11" t="s">
        <v>85</v>
      </c>
      <c r="AW155" s="11" t="s">
        <v>38</v>
      </c>
      <c r="AX155" s="11" t="s">
        <v>75</v>
      </c>
      <c r="AY155" s="245" t="s">
        <v>163</v>
      </c>
    </row>
    <row r="156" spans="2:51" s="11" customFormat="1" ht="13.5">
      <c r="B156" s="235"/>
      <c r="C156" s="236"/>
      <c r="D156" s="232" t="s">
        <v>174</v>
      </c>
      <c r="E156" s="237" t="s">
        <v>21</v>
      </c>
      <c r="F156" s="238" t="s">
        <v>1856</v>
      </c>
      <c r="G156" s="236"/>
      <c r="H156" s="239">
        <v>37.395</v>
      </c>
      <c r="I156" s="240"/>
      <c r="J156" s="236"/>
      <c r="K156" s="236"/>
      <c r="L156" s="241"/>
      <c r="M156" s="242"/>
      <c r="N156" s="243"/>
      <c r="O156" s="243"/>
      <c r="P156" s="243"/>
      <c r="Q156" s="243"/>
      <c r="R156" s="243"/>
      <c r="S156" s="243"/>
      <c r="T156" s="244"/>
      <c r="AT156" s="245" t="s">
        <v>174</v>
      </c>
      <c r="AU156" s="245" t="s">
        <v>85</v>
      </c>
      <c r="AV156" s="11" t="s">
        <v>85</v>
      </c>
      <c r="AW156" s="11" t="s">
        <v>38</v>
      </c>
      <c r="AX156" s="11" t="s">
        <v>75</v>
      </c>
      <c r="AY156" s="245" t="s">
        <v>163</v>
      </c>
    </row>
    <row r="157" spans="2:51" s="11" customFormat="1" ht="13.5">
      <c r="B157" s="235"/>
      <c r="C157" s="236"/>
      <c r="D157" s="232" t="s">
        <v>174</v>
      </c>
      <c r="E157" s="237" t="s">
        <v>21</v>
      </c>
      <c r="F157" s="238" t="s">
        <v>1857</v>
      </c>
      <c r="G157" s="236"/>
      <c r="H157" s="239">
        <v>34.65</v>
      </c>
      <c r="I157" s="240"/>
      <c r="J157" s="236"/>
      <c r="K157" s="236"/>
      <c r="L157" s="241"/>
      <c r="M157" s="242"/>
      <c r="N157" s="243"/>
      <c r="O157" s="243"/>
      <c r="P157" s="243"/>
      <c r="Q157" s="243"/>
      <c r="R157" s="243"/>
      <c r="S157" s="243"/>
      <c r="T157" s="244"/>
      <c r="AT157" s="245" t="s">
        <v>174</v>
      </c>
      <c r="AU157" s="245" t="s">
        <v>85</v>
      </c>
      <c r="AV157" s="11" t="s">
        <v>85</v>
      </c>
      <c r="AW157" s="11" t="s">
        <v>38</v>
      </c>
      <c r="AX157" s="11" t="s">
        <v>75</v>
      </c>
      <c r="AY157" s="245" t="s">
        <v>163</v>
      </c>
    </row>
    <row r="158" spans="2:51" s="12" customFormat="1" ht="13.5">
      <c r="B158" s="246"/>
      <c r="C158" s="247"/>
      <c r="D158" s="232" t="s">
        <v>174</v>
      </c>
      <c r="E158" s="248" t="s">
        <v>21</v>
      </c>
      <c r="F158" s="249" t="s">
        <v>194</v>
      </c>
      <c r="G158" s="247"/>
      <c r="H158" s="250">
        <v>476.72</v>
      </c>
      <c r="I158" s="251"/>
      <c r="J158" s="247"/>
      <c r="K158" s="247"/>
      <c r="L158" s="252"/>
      <c r="M158" s="253"/>
      <c r="N158" s="254"/>
      <c r="O158" s="254"/>
      <c r="P158" s="254"/>
      <c r="Q158" s="254"/>
      <c r="R158" s="254"/>
      <c r="S158" s="254"/>
      <c r="T158" s="255"/>
      <c r="AT158" s="256" t="s">
        <v>174</v>
      </c>
      <c r="AU158" s="256" t="s">
        <v>85</v>
      </c>
      <c r="AV158" s="12" t="s">
        <v>170</v>
      </c>
      <c r="AW158" s="12" t="s">
        <v>38</v>
      </c>
      <c r="AX158" s="12" t="s">
        <v>83</v>
      </c>
      <c r="AY158" s="256" t="s">
        <v>163</v>
      </c>
    </row>
    <row r="159" spans="2:65" s="1" customFormat="1" ht="25.5" customHeight="1">
      <c r="B159" s="45"/>
      <c r="C159" s="220" t="s">
        <v>250</v>
      </c>
      <c r="D159" s="220" t="s">
        <v>165</v>
      </c>
      <c r="E159" s="221" t="s">
        <v>1599</v>
      </c>
      <c r="F159" s="222" t="s">
        <v>1600</v>
      </c>
      <c r="G159" s="223" t="s">
        <v>168</v>
      </c>
      <c r="H159" s="224">
        <v>169.261</v>
      </c>
      <c r="I159" s="225"/>
      <c r="J159" s="226">
        <f>ROUND(I159*H159,2)</f>
        <v>0</v>
      </c>
      <c r="K159" s="222" t="s">
        <v>169</v>
      </c>
      <c r="L159" s="71"/>
      <c r="M159" s="227" t="s">
        <v>21</v>
      </c>
      <c r="N159" s="228" t="s">
        <v>48</v>
      </c>
      <c r="O159" s="46"/>
      <c r="P159" s="229">
        <f>O159*H159</f>
        <v>0</v>
      </c>
      <c r="Q159" s="229">
        <v>0.0612</v>
      </c>
      <c r="R159" s="229">
        <f>Q159*H159</f>
        <v>10.3587732</v>
      </c>
      <c r="S159" s="229">
        <v>0</v>
      </c>
      <c r="T159" s="230">
        <f>S159*H159</f>
        <v>0</v>
      </c>
      <c r="AR159" s="23" t="s">
        <v>170</v>
      </c>
      <c r="AT159" s="23" t="s">
        <v>165</v>
      </c>
      <c r="AU159" s="23" t="s">
        <v>85</v>
      </c>
      <c r="AY159" s="23" t="s">
        <v>163</v>
      </c>
      <c r="BE159" s="231">
        <f>IF(N159="základní",J159,0)</f>
        <v>0</v>
      </c>
      <c r="BF159" s="231">
        <f>IF(N159="snížená",J159,0)</f>
        <v>0</v>
      </c>
      <c r="BG159" s="231">
        <f>IF(N159="zákl. přenesená",J159,0)</f>
        <v>0</v>
      </c>
      <c r="BH159" s="231">
        <f>IF(N159="sníž. přenesená",J159,0)</f>
        <v>0</v>
      </c>
      <c r="BI159" s="231">
        <f>IF(N159="nulová",J159,0)</f>
        <v>0</v>
      </c>
      <c r="BJ159" s="23" t="s">
        <v>170</v>
      </c>
      <c r="BK159" s="231">
        <f>ROUND(I159*H159,2)</f>
        <v>0</v>
      </c>
      <c r="BL159" s="23" t="s">
        <v>170</v>
      </c>
      <c r="BM159" s="23" t="s">
        <v>1601</v>
      </c>
    </row>
    <row r="160" spans="2:51" s="11" customFormat="1" ht="13.5">
      <c r="B160" s="235"/>
      <c r="C160" s="236"/>
      <c r="D160" s="232" t="s">
        <v>174</v>
      </c>
      <c r="E160" s="237" t="s">
        <v>21</v>
      </c>
      <c r="F160" s="238" t="s">
        <v>1861</v>
      </c>
      <c r="G160" s="236"/>
      <c r="H160" s="239">
        <v>8.621</v>
      </c>
      <c r="I160" s="240"/>
      <c r="J160" s="236"/>
      <c r="K160" s="236"/>
      <c r="L160" s="241"/>
      <c r="M160" s="242"/>
      <c r="N160" s="243"/>
      <c r="O160" s="243"/>
      <c r="P160" s="243"/>
      <c r="Q160" s="243"/>
      <c r="R160" s="243"/>
      <c r="S160" s="243"/>
      <c r="T160" s="244"/>
      <c r="AT160" s="245" t="s">
        <v>174</v>
      </c>
      <c r="AU160" s="245" t="s">
        <v>85</v>
      </c>
      <c r="AV160" s="11" t="s">
        <v>85</v>
      </c>
      <c r="AW160" s="11" t="s">
        <v>38</v>
      </c>
      <c r="AX160" s="11" t="s">
        <v>75</v>
      </c>
      <c r="AY160" s="245" t="s">
        <v>163</v>
      </c>
    </row>
    <row r="161" spans="2:51" s="11" customFormat="1" ht="13.5">
      <c r="B161" s="235"/>
      <c r="C161" s="236"/>
      <c r="D161" s="232" t="s">
        <v>174</v>
      </c>
      <c r="E161" s="237" t="s">
        <v>21</v>
      </c>
      <c r="F161" s="238" t="s">
        <v>1862</v>
      </c>
      <c r="G161" s="236"/>
      <c r="H161" s="239">
        <v>15.61</v>
      </c>
      <c r="I161" s="240"/>
      <c r="J161" s="236"/>
      <c r="K161" s="236"/>
      <c r="L161" s="241"/>
      <c r="M161" s="242"/>
      <c r="N161" s="243"/>
      <c r="O161" s="243"/>
      <c r="P161" s="243"/>
      <c r="Q161" s="243"/>
      <c r="R161" s="243"/>
      <c r="S161" s="243"/>
      <c r="T161" s="244"/>
      <c r="AT161" s="245" t="s">
        <v>174</v>
      </c>
      <c r="AU161" s="245" t="s">
        <v>85</v>
      </c>
      <c r="AV161" s="11" t="s">
        <v>85</v>
      </c>
      <c r="AW161" s="11" t="s">
        <v>38</v>
      </c>
      <c r="AX161" s="11" t="s">
        <v>75</v>
      </c>
      <c r="AY161" s="245" t="s">
        <v>163</v>
      </c>
    </row>
    <row r="162" spans="2:51" s="11" customFormat="1" ht="13.5">
      <c r="B162" s="235"/>
      <c r="C162" s="236"/>
      <c r="D162" s="232" t="s">
        <v>174</v>
      </c>
      <c r="E162" s="237" t="s">
        <v>21</v>
      </c>
      <c r="F162" s="238" t="s">
        <v>1863</v>
      </c>
      <c r="G162" s="236"/>
      <c r="H162" s="239">
        <v>15.48</v>
      </c>
      <c r="I162" s="240"/>
      <c r="J162" s="236"/>
      <c r="K162" s="236"/>
      <c r="L162" s="241"/>
      <c r="M162" s="242"/>
      <c r="N162" s="243"/>
      <c r="O162" s="243"/>
      <c r="P162" s="243"/>
      <c r="Q162" s="243"/>
      <c r="R162" s="243"/>
      <c r="S162" s="243"/>
      <c r="T162" s="244"/>
      <c r="AT162" s="245" t="s">
        <v>174</v>
      </c>
      <c r="AU162" s="245" t="s">
        <v>85</v>
      </c>
      <c r="AV162" s="11" t="s">
        <v>85</v>
      </c>
      <c r="AW162" s="11" t="s">
        <v>38</v>
      </c>
      <c r="AX162" s="11" t="s">
        <v>75</v>
      </c>
      <c r="AY162" s="245" t="s">
        <v>163</v>
      </c>
    </row>
    <row r="163" spans="2:51" s="11" customFormat="1" ht="13.5">
      <c r="B163" s="235"/>
      <c r="C163" s="236"/>
      <c r="D163" s="232" t="s">
        <v>174</v>
      </c>
      <c r="E163" s="237" t="s">
        <v>21</v>
      </c>
      <c r="F163" s="238" t="s">
        <v>1864</v>
      </c>
      <c r="G163" s="236"/>
      <c r="H163" s="239">
        <v>14.14</v>
      </c>
      <c r="I163" s="240"/>
      <c r="J163" s="236"/>
      <c r="K163" s="236"/>
      <c r="L163" s="241"/>
      <c r="M163" s="242"/>
      <c r="N163" s="243"/>
      <c r="O163" s="243"/>
      <c r="P163" s="243"/>
      <c r="Q163" s="243"/>
      <c r="R163" s="243"/>
      <c r="S163" s="243"/>
      <c r="T163" s="244"/>
      <c r="AT163" s="245" t="s">
        <v>174</v>
      </c>
      <c r="AU163" s="245" t="s">
        <v>85</v>
      </c>
      <c r="AV163" s="11" t="s">
        <v>85</v>
      </c>
      <c r="AW163" s="11" t="s">
        <v>38</v>
      </c>
      <c r="AX163" s="11" t="s">
        <v>75</v>
      </c>
      <c r="AY163" s="245" t="s">
        <v>163</v>
      </c>
    </row>
    <row r="164" spans="2:51" s="11" customFormat="1" ht="13.5">
      <c r="B164" s="235"/>
      <c r="C164" s="236"/>
      <c r="D164" s="232" t="s">
        <v>174</v>
      </c>
      <c r="E164" s="237" t="s">
        <v>21</v>
      </c>
      <c r="F164" s="238" t="s">
        <v>1865</v>
      </c>
      <c r="G164" s="236"/>
      <c r="H164" s="239">
        <v>1.98</v>
      </c>
      <c r="I164" s="240"/>
      <c r="J164" s="236"/>
      <c r="K164" s="236"/>
      <c r="L164" s="241"/>
      <c r="M164" s="242"/>
      <c r="N164" s="243"/>
      <c r="O164" s="243"/>
      <c r="P164" s="243"/>
      <c r="Q164" s="243"/>
      <c r="R164" s="243"/>
      <c r="S164" s="243"/>
      <c r="T164" s="244"/>
      <c r="AT164" s="245" t="s">
        <v>174</v>
      </c>
      <c r="AU164" s="245" t="s">
        <v>85</v>
      </c>
      <c r="AV164" s="11" t="s">
        <v>85</v>
      </c>
      <c r="AW164" s="11" t="s">
        <v>38</v>
      </c>
      <c r="AX164" s="11" t="s">
        <v>75</v>
      </c>
      <c r="AY164" s="245" t="s">
        <v>163</v>
      </c>
    </row>
    <row r="165" spans="2:51" s="11" customFormat="1" ht="13.5">
      <c r="B165" s="235"/>
      <c r="C165" s="236"/>
      <c r="D165" s="232" t="s">
        <v>174</v>
      </c>
      <c r="E165" s="237" t="s">
        <v>21</v>
      </c>
      <c r="F165" s="238" t="s">
        <v>1866</v>
      </c>
      <c r="G165" s="236"/>
      <c r="H165" s="239">
        <v>5.68</v>
      </c>
      <c r="I165" s="240"/>
      <c r="J165" s="236"/>
      <c r="K165" s="236"/>
      <c r="L165" s="241"/>
      <c r="M165" s="242"/>
      <c r="N165" s="243"/>
      <c r="O165" s="243"/>
      <c r="P165" s="243"/>
      <c r="Q165" s="243"/>
      <c r="R165" s="243"/>
      <c r="S165" s="243"/>
      <c r="T165" s="244"/>
      <c r="AT165" s="245" t="s">
        <v>174</v>
      </c>
      <c r="AU165" s="245" t="s">
        <v>85</v>
      </c>
      <c r="AV165" s="11" t="s">
        <v>85</v>
      </c>
      <c r="AW165" s="11" t="s">
        <v>38</v>
      </c>
      <c r="AX165" s="11" t="s">
        <v>75</v>
      </c>
      <c r="AY165" s="245" t="s">
        <v>163</v>
      </c>
    </row>
    <row r="166" spans="2:51" s="11" customFormat="1" ht="13.5">
      <c r="B166" s="235"/>
      <c r="C166" s="236"/>
      <c r="D166" s="232" t="s">
        <v>174</v>
      </c>
      <c r="E166" s="237" t="s">
        <v>21</v>
      </c>
      <c r="F166" s="238" t="s">
        <v>1867</v>
      </c>
      <c r="G166" s="236"/>
      <c r="H166" s="239">
        <v>1.28</v>
      </c>
      <c r="I166" s="240"/>
      <c r="J166" s="236"/>
      <c r="K166" s="236"/>
      <c r="L166" s="241"/>
      <c r="M166" s="242"/>
      <c r="N166" s="243"/>
      <c r="O166" s="243"/>
      <c r="P166" s="243"/>
      <c r="Q166" s="243"/>
      <c r="R166" s="243"/>
      <c r="S166" s="243"/>
      <c r="T166" s="244"/>
      <c r="AT166" s="245" t="s">
        <v>174</v>
      </c>
      <c r="AU166" s="245" t="s">
        <v>85</v>
      </c>
      <c r="AV166" s="11" t="s">
        <v>85</v>
      </c>
      <c r="AW166" s="11" t="s">
        <v>38</v>
      </c>
      <c r="AX166" s="11" t="s">
        <v>75</v>
      </c>
      <c r="AY166" s="245" t="s">
        <v>163</v>
      </c>
    </row>
    <row r="167" spans="2:51" s="11" customFormat="1" ht="13.5">
      <c r="B167" s="235"/>
      <c r="C167" s="236"/>
      <c r="D167" s="232" t="s">
        <v>174</v>
      </c>
      <c r="E167" s="237" t="s">
        <v>21</v>
      </c>
      <c r="F167" s="238" t="s">
        <v>1868</v>
      </c>
      <c r="G167" s="236"/>
      <c r="H167" s="239">
        <v>2.1</v>
      </c>
      <c r="I167" s="240"/>
      <c r="J167" s="236"/>
      <c r="K167" s="236"/>
      <c r="L167" s="241"/>
      <c r="M167" s="242"/>
      <c r="N167" s="243"/>
      <c r="O167" s="243"/>
      <c r="P167" s="243"/>
      <c r="Q167" s="243"/>
      <c r="R167" s="243"/>
      <c r="S167" s="243"/>
      <c r="T167" s="244"/>
      <c r="AT167" s="245" t="s">
        <v>174</v>
      </c>
      <c r="AU167" s="245" t="s">
        <v>85</v>
      </c>
      <c r="AV167" s="11" t="s">
        <v>85</v>
      </c>
      <c r="AW167" s="11" t="s">
        <v>38</v>
      </c>
      <c r="AX167" s="11" t="s">
        <v>75</v>
      </c>
      <c r="AY167" s="245" t="s">
        <v>163</v>
      </c>
    </row>
    <row r="168" spans="2:51" s="11" customFormat="1" ht="13.5">
      <c r="B168" s="235"/>
      <c r="C168" s="236"/>
      <c r="D168" s="232" t="s">
        <v>174</v>
      </c>
      <c r="E168" s="237" t="s">
        <v>21</v>
      </c>
      <c r="F168" s="238" t="s">
        <v>1869</v>
      </c>
      <c r="G168" s="236"/>
      <c r="H168" s="239">
        <v>26.55</v>
      </c>
      <c r="I168" s="240"/>
      <c r="J168" s="236"/>
      <c r="K168" s="236"/>
      <c r="L168" s="241"/>
      <c r="M168" s="242"/>
      <c r="N168" s="243"/>
      <c r="O168" s="243"/>
      <c r="P168" s="243"/>
      <c r="Q168" s="243"/>
      <c r="R168" s="243"/>
      <c r="S168" s="243"/>
      <c r="T168" s="244"/>
      <c r="AT168" s="245" t="s">
        <v>174</v>
      </c>
      <c r="AU168" s="245" t="s">
        <v>85</v>
      </c>
      <c r="AV168" s="11" t="s">
        <v>85</v>
      </c>
      <c r="AW168" s="11" t="s">
        <v>38</v>
      </c>
      <c r="AX168" s="11" t="s">
        <v>75</v>
      </c>
      <c r="AY168" s="245" t="s">
        <v>163</v>
      </c>
    </row>
    <row r="169" spans="2:51" s="11" customFormat="1" ht="13.5">
      <c r="B169" s="235"/>
      <c r="C169" s="236"/>
      <c r="D169" s="232" t="s">
        <v>174</v>
      </c>
      <c r="E169" s="237" t="s">
        <v>21</v>
      </c>
      <c r="F169" s="238" t="s">
        <v>1870</v>
      </c>
      <c r="G169" s="236"/>
      <c r="H169" s="239">
        <v>12.16</v>
      </c>
      <c r="I169" s="240"/>
      <c r="J169" s="236"/>
      <c r="K169" s="236"/>
      <c r="L169" s="241"/>
      <c r="M169" s="242"/>
      <c r="N169" s="243"/>
      <c r="O169" s="243"/>
      <c r="P169" s="243"/>
      <c r="Q169" s="243"/>
      <c r="R169" s="243"/>
      <c r="S169" s="243"/>
      <c r="T169" s="244"/>
      <c r="AT169" s="245" t="s">
        <v>174</v>
      </c>
      <c r="AU169" s="245" t="s">
        <v>85</v>
      </c>
      <c r="AV169" s="11" t="s">
        <v>85</v>
      </c>
      <c r="AW169" s="11" t="s">
        <v>38</v>
      </c>
      <c r="AX169" s="11" t="s">
        <v>75</v>
      </c>
      <c r="AY169" s="245" t="s">
        <v>163</v>
      </c>
    </row>
    <row r="170" spans="2:51" s="11" customFormat="1" ht="13.5">
      <c r="B170" s="235"/>
      <c r="C170" s="236"/>
      <c r="D170" s="232" t="s">
        <v>174</v>
      </c>
      <c r="E170" s="237" t="s">
        <v>21</v>
      </c>
      <c r="F170" s="238" t="s">
        <v>1871</v>
      </c>
      <c r="G170" s="236"/>
      <c r="H170" s="239">
        <v>17.16</v>
      </c>
      <c r="I170" s="240"/>
      <c r="J170" s="236"/>
      <c r="K170" s="236"/>
      <c r="L170" s="241"/>
      <c r="M170" s="242"/>
      <c r="N170" s="243"/>
      <c r="O170" s="243"/>
      <c r="P170" s="243"/>
      <c r="Q170" s="243"/>
      <c r="R170" s="243"/>
      <c r="S170" s="243"/>
      <c r="T170" s="244"/>
      <c r="AT170" s="245" t="s">
        <v>174</v>
      </c>
      <c r="AU170" s="245" t="s">
        <v>85</v>
      </c>
      <c r="AV170" s="11" t="s">
        <v>85</v>
      </c>
      <c r="AW170" s="11" t="s">
        <v>38</v>
      </c>
      <c r="AX170" s="11" t="s">
        <v>75</v>
      </c>
      <c r="AY170" s="245" t="s">
        <v>163</v>
      </c>
    </row>
    <row r="171" spans="2:51" s="11" customFormat="1" ht="13.5">
      <c r="B171" s="235"/>
      <c r="C171" s="236"/>
      <c r="D171" s="232" t="s">
        <v>174</v>
      </c>
      <c r="E171" s="237" t="s">
        <v>21</v>
      </c>
      <c r="F171" s="238" t="s">
        <v>1872</v>
      </c>
      <c r="G171" s="236"/>
      <c r="H171" s="239">
        <v>12.37</v>
      </c>
      <c r="I171" s="240"/>
      <c r="J171" s="236"/>
      <c r="K171" s="236"/>
      <c r="L171" s="241"/>
      <c r="M171" s="242"/>
      <c r="N171" s="243"/>
      <c r="O171" s="243"/>
      <c r="P171" s="243"/>
      <c r="Q171" s="243"/>
      <c r="R171" s="243"/>
      <c r="S171" s="243"/>
      <c r="T171" s="244"/>
      <c r="AT171" s="245" t="s">
        <v>174</v>
      </c>
      <c r="AU171" s="245" t="s">
        <v>85</v>
      </c>
      <c r="AV171" s="11" t="s">
        <v>85</v>
      </c>
      <c r="AW171" s="11" t="s">
        <v>38</v>
      </c>
      <c r="AX171" s="11" t="s">
        <v>75</v>
      </c>
      <c r="AY171" s="245" t="s">
        <v>163</v>
      </c>
    </row>
    <row r="172" spans="2:51" s="11" customFormat="1" ht="13.5">
      <c r="B172" s="235"/>
      <c r="C172" s="236"/>
      <c r="D172" s="232" t="s">
        <v>174</v>
      </c>
      <c r="E172" s="237" t="s">
        <v>21</v>
      </c>
      <c r="F172" s="238" t="s">
        <v>1873</v>
      </c>
      <c r="G172" s="236"/>
      <c r="H172" s="239">
        <v>14.16</v>
      </c>
      <c r="I172" s="240"/>
      <c r="J172" s="236"/>
      <c r="K172" s="236"/>
      <c r="L172" s="241"/>
      <c r="M172" s="242"/>
      <c r="N172" s="243"/>
      <c r="O172" s="243"/>
      <c r="P172" s="243"/>
      <c r="Q172" s="243"/>
      <c r="R172" s="243"/>
      <c r="S172" s="243"/>
      <c r="T172" s="244"/>
      <c r="AT172" s="245" t="s">
        <v>174</v>
      </c>
      <c r="AU172" s="245" t="s">
        <v>85</v>
      </c>
      <c r="AV172" s="11" t="s">
        <v>85</v>
      </c>
      <c r="AW172" s="11" t="s">
        <v>38</v>
      </c>
      <c r="AX172" s="11" t="s">
        <v>75</v>
      </c>
      <c r="AY172" s="245" t="s">
        <v>163</v>
      </c>
    </row>
    <row r="173" spans="2:51" s="11" customFormat="1" ht="13.5">
      <c r="B173" s="235"/>
      <c r="C173" s="236"/>
      <c r="D173" s="232" t="s">
        <v>174</v>
      </c>
      <c r="E173" s="237" t="s">
        <v>21</v>
      </c>
      <c r="F173" s="238" t="s">
        <v>1874</v>
      </c>
      <c r="G173" s="236"/>
      <c r="H173" s="239">
        <v>12.87</v>
      </c>
      <c r="I173" s="240"/>
      <c r="J173" s="236"/>
      <c r="K173" s="236"/>
      <c r="L173" s="241"/>
      <c r="M173" s="242"/>
      <c r="N173" s="243"/>
      <c r="O173" s="243"/>
      <c r="P173" s="243"/>
      <c r="Q173" s="243"/>
      <c r="R173" s="243"/>
      <c r="S173" s="243"/>
      <c r="T173" s="244"/>
      <c r="AT173" s="245" t="s">
        <v>174</v>
      </c>
      <c r="AU173" s="245" t="s">
        <v>85</v>
      </c>
      <c r="AV173" s="11" t="s">
        <v>85</v>
      </c>
      <c r="AW173" s="11" t="s">
        <v>38</v>
      </c>
      <c r="AX173" s="11" t="s">
        <v>75</v>
      </c>
      <c r="AY173" s="245" t="s">
        <v>163</v>
      </c>
    </row>
    <row r="174" spans="2:51" s="11" customFormat="1" ht="13.5">
      <c r="B174" s="235"/>
      <c r="C174" s="236"/>
      <c r="D174" s="232" t="s">
        <v>174</v>
      </c>
      <c r="E174" s="237" t="s">
        <v>21</v>
      </c>
      <c r="F174" s="238" t="s">
        <v>1875</v>
      </c>
      <c r="G174" s="236"/>
      <c r="H174" s="239">
        <v>3</v>
      </c>
      <c r="I174" s="240"/>
      <c r="J174" s="236"/>
      <c r="K174" s="236"/>
      <c r="L174" s="241"/>
      <c r="M174" s="242"/>
      <c r="N174" s="243"/>
      <c r="O174" s="243"/>
      <c r="P174" s="243"/>
      <c r="Q174" s="243"/>
      <c r="R174" s="243"/>
      <c r="S174" s="243"/>
      <c r="T174" s="244"/>
      <c r="AT174" s="245" t="s">
        <v>174</v>
      </c>
      <c r="AU174" s="245" t="s">
        <v>85</v>
      </c>
      <c r="AV174" s="11" t="s">
        <v>85</v>
      </c>
      <c r="AW174" s="11" t="s">
        <v>38</v>
      </c>
      <c r="AX174" s="11" t="s">
        <v>75</v>
      </c>
      <c r="AY174" s="245" t="s">
        <v>163</v>
      </c>
    </row>
    <row r="175" spans="2:51" s="11" customFormat="1" ht="13.5">
      <c r="B175" s="235"/>
      <c r="C175" s="236"/>
      <c r="D175" s="232" t="s">
        <v>174</v>
      </c>
      <c r="E175" s="237" t="s">
        <v>21</v>
      </c>
      <c r="F175" s="238" t="s">
        <v>1876</v>
      </c>
      <c r="G175" s="236"/>
      <c r="H175" s="239">
        <v>6.1</v>
      </c>
      <c r="I175" s="240"/>
      <c r="J175" s="236"/>
      <c r="K175" s="236"/>
      <c r="L175" s="241"/>
      <c r="M175" s="242"/>
      <c r="N175" s="243"/>
      <c r="O175" s="243"/>
      <c r="P175" s="243"/>
      <c r="Q175" s="243"/>
      <c r="R175" s="243"/>
      <c r="S175" s="243"/>
      <c r="T175" s="244"/>
      <c r="AT175" s="245" t="s">
        <v>174</v>
      </c>
      <c r="AU175" s="245" t="s">
        <v>85</v>
      </c>
      <c r="AV175" s="11" t="s">
        <v>85</v>
      </c>
      <c r="AW175" s="11" t="s">
        <v>38</v>
      </c>
      <c r="AX175" s="11" t="s">
        <v>75</v>
      </c>
      <c r="AY175" s="245" t="s">
        <v>163</v>
      </c>
    </row>
    <row r="176" spans="2:51" s="12" customFormat="1" ht="13.5">
      <c r="B176" s="246"/>
      <c r="C176" s="247"/>
      <c r="D176" s="232" t="s">
        <v>174</v>
      </c>
      <c r="E176" s="248" t="s">
        <v>21</v>
      </c>
      <c r="F176" s="249" t="s">
        <v>194</v>
      </c>
      <c r="G176" s="247"/>
      <c r="H176" s="250">
        <v>169.261</v>
      </c>
      <c r="I176" s="251"/>
      <c r="J176" s="247"/>
      <c r="K176" s="247"/>
      <c r="L176" s="252"/>
      <c r="M176" s="253"/>
      <c r="N176" s="254"/>
      <c r="O176" s="254"/>
      <c r="P176" s="254"/>
      <c r="Q176" s="254"/>
      <c r="R176" s="254"/>
      <c r="S176" s="254"/>
      <c r="T176" s="255"/>
      <c r="AT176" s="256" t="s">
        <v>174</v>
      </c>
      <c r="AU176" s="256" t="s">
        <v>85</v>
      </c>
      <c r="AV176" s="12" t="s">
        <v>170</v>
      </c>
      <c r="AW176" s="12" t="s">
        <v>38</v>
      </c>
      <c r="AX176" s="12" t="s">
        <v>83</v>
      </c>
      <c r="AY176" s="256" t="s">
        <v>163</v>
      </c>
    </row>
    <row r="177" spans="2:63" s="10" customFormat="1" ht="29.85" customHeight="1">
      <c r="B177" s="204"/>
      <c r="C177" s="205"/>
      <c r="D177" s="206" t="s">
        <v>74</v>
      </c>
      <c r="E177" s="218" t="s">
        <v>220</v>
      </c>
      <c r="F177" s="218" t="s">
        <v>456</v>
      </c>
      <c r="G177" s="205"/>
      <c r="H177" s="205"/>
      <c r="I177" s="208"/>
      <c r="J177" s="219">
        <f>BK177</f>
        <v>0</v>
      </c>
      <c r="K177" s="205"/>
      <c r="L177" s="210"/>
      <c r="M177" s="211"/>
      <c r="N177" s="212"/>
      <c r="O177" s="212"/>
      <c r="P177" s="213">
        <f>SUM(P178:P195)</f>
        <v>0</v>
      </c>
      <c r="Q177" s="212"/>
      <c r="R177" s="213">
        <f>SUM(R178:R195)</f>
        <v>0.023007399999999997</v>
      </c>
      <c r="S177" s="212"/>
      <c r="T177" s="214">
        <f>SUM(T178:T195)</f>
        <v>34.216860000000004</v>
      </c>
      <c r="AR177" s="215" t="s">
        <v>83</v>
      </c>
      <c r="AT177" s="216" t="s">
        <v>74</v>
      </c>
      <c r="AU177" s="216" t="s">
        <v>83</v>
      </c>
      <c r="AY177" s="215" t="s">
        <v>163</v>
      </c>
      <c r="BK177" s="217">
        <f>SUM(BK178:BK195)</f>
        <v>0</v>
      </c>
    </row>
    <row r="178" spans="2:65" s="1" customFormat="1" ht="25.5" customHeight="1">
      <c r="B178" s="45"/>
      <c r="C178" s="220" t="s">
        <v>10</v>
      </c>
      <c r="D178" s="220" t="s">
        <v>165</v>
      </c>
      <c r="E178" s="221" t="s">
        <v>1625</v>
      </c>
      <c r="F178" s="222" t="s">
        <v>1626</v>
      </c>
      <c r="G178" s="223" t="s">
        <v>168</v>
      </c>
      <c r="H178" s="224">
        <v>176.98</v>
      </c>
      <c r="I178" s="225"/>
      <c r="J178" s="226">
        <f>ROUND(I178*H178,2)</f>
        <v>0</v>
      </c>
      <c r="K178" s="222" t="s">
        <v>169</v>
      </c>
      <c r="L178" s="71"/>
      <c r="M178" s="227" t="s">
        <v>21</v>
      </c>
      <c r="N178" s="228" t="s">
        <v>48</v>
      </c>
      <c r="O178" s="46"/>
      <c r="P178" s="229">
        <f>O178*H178</f>
        <v>0</v>
      </c>
      <c r="Q178" s="229">
        <v>0.00013</v>
      </c>
      <c r="R178" s="229">
        <f>Q178*H178</f>
        <v>0.023007399999999997</v>
      </c>
      <c r="S178" s="229">
        <v>0</v>
      </c>
      <c r="T178" s="230">
        <f>S178*H178</f>
        <v>0</v>
      </c>
      <c r="AR178" s="23" t="s">
        <v>170</v>
      </c>
      <c r="AT178" s="23" t="s">
        <v>165</v>
      </c>
      <c r="AU178" s="23" t="s">
        <v>85</v>
      </c>
      <c r="AY178" s="23" t="s">
        <v>163</v>
      </c>
      <c r="BE178" s="231">
        <f>IF(N178="základní",J178,0)</f>
        <v>0</v>
      </c>
      <c r="BF178" s="231">
        <f>IF(N178="snížená",J178,0)</f>
        <v>0</v>
      </c>
      <c r="BG178" s="231">
        <f>IF(N178="zákl. přenesená",J178,0)</f>
        <v>0</v>
      </c>
      <c r="BH178" s="231">
        <f>IF(N178="sníž. přenesená",J178,0)</f>
        <v>0</v>
      </c>
      <c r="BI178" s="231">
        <f>IF(N178="nulová",J178,0)</f>
        <v>0</v>
      </c>
      <c r="BJ178" s="23" t="s">
        <v>170</v>
      </c>
      <c r="BK178" s="231">
        <f>ROUND(I178*H178,2)</f>
        <v>0</v>
      </c>
      <c r="BL178" s="23" t="s">
        <v>170</v>
      </c>
      <c r="BM178" s="23" t="s">
        <v>1627</v>
      </c>
    </row>
    <row r="179" spans="2:47" s="1" customFormat="1" ht="13.5">
      <c r="B179" s="45"/>
      <c r="C179" s="73"/>
      <c r="D179" s="232" t="s">
        <v>172</v>
      </c>
      <c r="E179" s="73"/>
      <c r="F179" s="233" t="s">
        <v>1628</v>
      </c>
      <c r="G179" s="73"/>
      <c r="H179" s="73"/>
      <c r="I179" s="190"/>
      <c r="J179" s="73"/>
      <c r="K179" s="73"/>
      <c r="L179" s="71"/>
      <c r="M179" s="234"/>
      <c r="N179" s="46"/>
      <c r="O179" s="46"/>
      <c r="P179" s="46"/>
      <c r="Q179" s="46"/>
      <c r="R179" s="46"/>
      <c r="S179" s="46"/>
      <c r="T179" s="94"/>
      <c r="AT179" s="23" t="s">
        <v>172</v>
      </c>
      <c r="AU179" s="23" t="s">
        <v>85</v>
      </c>
    </row>
    <row r="180" spans="2:65" s="1" customFormat="1" ht="25.5" customHeight="1">
      <c r="B180" s="45"/>
      <c r="C180" s="220" t="s">
        <v>262</v>
      </c>
      <c r="D180" s="220" t="s">
        <v>165</v>
      </c>
      <c r="E180" s="221" t="s">
        <v>1629</v>
      </c>
      <c r="F180" s="222" t="s">
        <v>1630</v>
      </c>
      <c r="G180" s="223" t="s">
        <v>168</v>
      </c>
      <c r="H180" s="224">
        <v>122.26</v>
      </c>
      <c r="I180" s="225"/>
      <c r="J180" s="226">
        <f>ROUND(I180*H180,2)</f>
        <v>0</v>
      </c>
      <c r="K180" s="222" t="s">
        <v>169</v>
      </c>
      <c r="L180" s="71"/>
      <c r="M180" s="227" t="s">
        <v>21</v>
      </c>
      <c r="N180" s="228" t="s">
        <v>48</v>
      </c>
      <c r="O180" s="46"/>
      <c r="P180" s="229">
        <f>O180*H180</f>
        <v>0</v>
      </c>
      <c r="Q180" s="229">
        <v>0</v>
      </c>
      <c r="R180" s="229">
        <f>Q180*H180</f>
        <v>0</v>
      </c>
      <c r="S180" s="229">
        <v>0.261</v>
      </c>
      <c r="T180" s="230">
        <f>S180*H180</f>
        <v>31.909860000000002</v>
      </c>
      <c r="AR180" s="23" t="s">
        <v>170</v>
      </c>
      <c r="AT180" s="23" t="s">
        <v>165</v>
      </c>
      <c r="AU180" s="23" t="s">
        <v>85</v>
      </c>
      <c r="AY180" s="23" t="s">
        <v>163</v>
      </c>
      <c r="BE180" s="231">
        <f>IF(N180="základní",J180,0)</f>
        <v>0</v>
      </c>
      <c r="BF180" s="231">
        <f>IF(N180="snížená",J180,0)</f>
        <v>0</v>
      </c>
      <c r="BG180" s="231">
        <f>IF(N180="zákl. přenesená",J180,0)</f>
        <v>0</v>
      </c>
      <c r="BH180" s="231">
        <f>IF(N180="sníž. přenesená",J180,0)</f>
        <v>0</v>
      </c>
      <c r="BI180" s="231">
        <f>IF(N180="nulová",J180,0)</f>
        <v>0</v>
      </c>
      <c r="BJ180" s="23" t="s">
        <v>170</v>
      </c>
      <c r="BK180" s="231">
        <f>ROUND(I180*H180,2)</f>
        <v>0</v>
      </c>
      <c r="BL180" s="23" t="s">
        <v>170</v>
      </c>
      <c r="BM180" s="23" t="s">
        <v>1631</v>
      </c>
    </row>
    <row r="181" spans="2:51" s="11" customFormat="1" ht="13.5">
      <c r="B181" s="235"/>
      <c r="C181" s="236"/>
      <c r="D181" s="232" t="s">
        <v>174</v>
      </c>
      <c r="E181" s="237" t="s">
        <v>21</v>
      </c>
      <c r="F181" s="238" t="s">
        <v>1877</v>
      </c>
      <c r="G181" s="236"/>
      <c r="H181" s="239">
        <v>37.67</v>
      </c>
      <c r="I181" s="240"/>
      <c r="J181" s="236"/>
      <c r="K181" s="236"/>
      <c r="L181" s="241"/>
      <c r="M181" s="242"/>
      <c r="N181" s="243"/>
      <c r="O181" s="243"/>
      <c r="P181" s="243"/>
      <c r="Q181" s="243"/>
      <c r="R181" s="243"/>
      <c r="S181" s="243"/>
      <c r="T181" s="244"/>
      <c r="AT181" s="245" t="s">
        <v>174</v>
      </c>
      <c r="AU181" s="245" t="s">
        <v>85</v>
      </c>
      <c r="AV181" s="11" t="s">
        <v>85</v>
      </c>
      <c r="AW181" s="11" t="s">
        <v>38</v>
      </c>
      <c r="AX181" s="11" t="s">
        <v>75</v>
      </c>
      <c r="AY181" s="245" t="s">
        <v>163</v>
      </c>
    </row>
    <row r="182" spans="2:51" s="11" customFormat="1" ht="13.5">
      <c r="B182" s="235"/>
      <c r="C182" s="236"/>
      <c r="D182" s="232" t="s">
        <v>174</v>
      </c>
      <c r="E182" s="237" t="s">
        <v>21</v>
      </c>
      <c r="F182" s="238" t="s">
        <v>1878</v>
      </c>
      <c r="G182" s="236"/>
      <c r="H182" s="239">
        <v>2.1</v>
      </c>
      <c r="I182" s="240"/>
      <c r="J182" s="236"/>
      <c r="K182" s="236"/>
      <c r="L182" s="241"/>
      <c r="M182" s="242"/>
      <c r="N182" s="243"/>
      <c r="O182" s="243"/>
      <c r="P182" s="243"/>
      <c r="Q182" s="243"/>
      <c r="R182" s="243"/>
      <c r="S182" s="243"/>
      <c r="T182" s="244"/>
      <c r="AT182" s="245" t="s">
        <v>174</v>
      </c>
      <c r="AU182" s="245" t="s">
        <v>85</v>
      </c>
      <c r="AV182" s="11" t="s">
        <v>85</v>
      </c>
      <c r="AW182" s="11" t="s">
        <v>38</v>
      </c>
      <c r="AX182" s="11" t="s">
        <v>75</v>
      </c>
      <c r="AY182" s="245" t="s">
        <v>163</v>
      </c>
    </row>
    <row r="183" spans="2:51" s="11" customFormat="1" ht="13.5">
      <c r="B183" s="235"/>
      <c r="C183" s="236"/>
      <c r="D183" s="232" t="s">
        <v>174</v>
      </c>
      <c r="E183" s="237" t="s">
        <v>21</v>
      </c>
      <c r="F183" s="238" t="s">
        <v>1879</v>
      </c>
      <c r="G183" s="236"/>
      <c r="H183" s="239">
        <v>13.55</v>
      </c>
      <c r="I183" s="240"/>
      <c r="J183" s="236"/>
      <c r="K183" s="236"/>
      <c r="L183" s="241"/>
      <c r="M183" s="242"/>
      <c r="N183" s="243"/>
      <c r="O183" s="243"/>
      <c r="P183" s="243"/>
      <c r="Q183" s="243"/>
      <c r="R183" s="243"/>
      <c r="S183" s="243"/>
      <c r="T183" s="244"/>
      <c r="AT183" s="245" t="s">
        <v>174</v>
      </c>
      <c r="AU183" s="245" t="s">
        <v>85</v>
      </c>
      <c r="AV183" s="11" t="s">
        <v>85</v>
      </c>
      <c r="AW183" s="11" t="s">
        <v>38</v>
      </c>
      <c r="AX183" s="11" t="s">
        <v>75</v>
      </c>
      <c r="AY183" s="245" t="s">
        <v>163</v>
      </c>
    </row>
    <row r="184" spans="2:51" s="11" customFormat="1" ht="13.5">
      <c r="B184" s="235"/>
      <c r="C184" s="236"/>
      <c r="D184" s="232" t="s">
        <v>174</v>
      </c>
      <c r="E184" s="237" t="s">
        <v>21</v>
      </c>
      <c r="F184" s="238" t="s">
        <v>1880</v>
      </c>
      <c r="G184" s="236"/>
      <c r="H184" s="239">
        <v>29.355</v>
      </c>
      <c r="I184" s="240"/>
      <c r="J184" s="236"/>
      <c r="K184" s="236"/>
      <c r="L184" s="241"/>
      <c r="M184" s="242"/>
      <c r="N184" s="243"/>
      <c r="O184" s="243"/>
      <c r="P184" s="243"/>
      <c r="Q184" s="243"/>
      <c r="R184" s="243"/>
      <c r="S184" s="243"/>
      <c r="T184" s="244"/>
      <c r="AT184" s="245" t="s">
        <v>174</v>
      </c>
      <c r="AU184" s="245" t="s">
        <v>85</v>
      </c>
      <c r="AV184" s="11" t="s">
        <v>85</v>
      </c>
      <c r="AW184" s="11" t="s">
        <v>38</v>
      </c>
      <c r="AX184" s="11" t="s">
        <v>75</v>
      </c>
      <c r="AY184" s="245" t="s">
        <v>163</v>
      </c>
    </row>
    <row r="185" spans="2:51" s="11" customFormat="1" ht="13.5">
      <c r="B185" s="235"/>
      <c r="C185" s="236"/>
      <c r="D185" s="232" t="s">
        <v>174</v>
      </c>
      <c r="E185" s="237" t="s">
        <v>21</v>
      </c>
      <c r="F185" s="238" t="s">
        <v>1881</v>
      </c>
      <c r="G185" s="236"/>
      <c r="H185" s="239">
        <v>39.585</v>
      </c>
      <c r="I185" s="240"/>
      <c r="J185" s="236"/>
      <c r="K185" s="236"/>
      <c r="L185" s="241"/>
      <c r="M185" s="242"/>
      <c r="N185" s="243"/>
      <c r="O185" s="243"/>
      <c r="P185" s="243"/>
      <c r="Q185" s="243"/>
      <c r="R185" s="243"/>
      <c r="S185" s="243"/>
      <c r="T185" s="244"/>
      <c r="AT185" s="245" t="s">
        <v>174</v>
      </c>
      <c r="AU185" s="245" t="s">
        <v>85</v>
      </c>
      <c r="AV185" s="11" t="s">
        <v>85</v>
      </c>
      <c r="AW185" s="11" t="s">
        <v>38</v>
      </c>
      <c r="AX185" s="11" t="s">
        <v>75</v>
      </c>
      <c r="AY185" s="245" t="s">
        <v>163</v>
      </c>
    </row>
    <row r="186" spans="2:51" s="12" customFormat="1" ht="13.5">
      <c r="B186" s="246"/>
      <c r="C186" s="247"/>
      <c r="D186" s="232" t="s">
        <v>174</v>
      </c>
      <c r="E186" s="248" t="s">
        <v>21</v>
      </c>
      <c r="F186" s="249" t="s">
        <v>194</v>
      </c>
      <c r="G186" s="247"/>
      <c r="H186" s="250">
        <v>122.26</v>
      </c>
      <c r="I186" s="251"/>
      <c r="J186" s="247"/>
      <c r="K186" s="247"/>
      <c r="L186" s="252"/>
      <c r="M186" s="253"/>
      <c r="N186" s="254"/>
      <c r="O186" s="254"/>
      <c r="P186" s="254"/>
      <c r="Q186" s="254"/>
      <c r="R186" s="254"/>
      <c r="S186" s="254"/>
      <c r="T186" s="255"/>
      <c r="AT186" s="256" t="s">
        <v>174</v>
      </c>
      <c r="AU186" s="256" t="s">
        <v>85</v>
      </c>
      <c r="AV186" s="12" t="s">
        <v>170</v>
      </c>
      <c r="AW186" s="12" t="s">
        <v>38</v>
      </c>
      <c r="AX186" s="12" t="s">
        <v>83</v>
      </c>
      <c r="AY186" s="256" t="s">
        <v>163</v>
      </c>
    </row>
    <row r="187" spans="2:65" s="1" customFormat="1" ht="25.5" customHeight="1">
      <c r="B187" s="45"/>
      <c r="C187" s="220" t="s">
        <v>268</v>
      </c>
      <c r="D187" s="220" t="s">
        <v>165</v>
      </c>
      <c r="E187" s="221" t="s">
        <v>1364</v>
      </c>
      <c r="F187" s="222" t="s">
        <v>1365</v>
      </c>
      <c r="G187" s="223" t="s">
        <v>168</v>
      </c>
      <c r="H187" s="224">
        <v>28.2</v>
      </c>
      <c r="I187" s="225"/>
      <c r="J187" s="226">
        <f>ROUND(I187*H187,2)</f>
        <v>0</v>
      </c>
      <c r="K187" s="222" t="s">
        <v>169</v>
      </c>
      <c r="L187" s="71"/>
      <c r="M187" s="227" t="s">
        <v>21</v>
      </c>
      <c r="N187" s="228" t="s">
        <v>48</v>
      </c>
      <c r="O187" s="46"/>
      <c r="P187" s="229">
        <f>O187*H187</f>
        <v>0</v>
      </c>
      <c r="Q187" s="229">
        <v>0</v>
      </c>
      <c r="R187" s="229">
        <f>Q187*H187</f>
        <v>0</v>
      </c>
      <c r="S187" s="229">
        <v>0.076</v>
      </c>
      <c r="T187" s="230">
        <f>S187*H187</f>
        <v>2.1431999999999998</v>
      </c>
      <c r="AR187" s="23" t="s">
        <v>170</v>
      </c>
      <c r="AT187" s="23" t="s">
        <v>165</v>
      </c>
      <c r="AU187" s="23" t="s">
        <v>85</v>
      </c>
      <c r="AY187" s="23" t="s">
        <v>163</v>
      </c>
      <c r="BE187" s="231">
        <f>IF(N187="základní",J187,0)</f>
        <v>0</v>
      </c>
      <c r="BF187" s="231">
        <f>IF(N187="snížená",J187,0)</f>
        <v>0</v>
      </c>
      <c r="BG187" s="231">
        <f>IF(N187="zákl. přenesená",J187,0)</f>
        <v>0</v>
      </c>
      <c r="BH187" s="231">
        <f>IF(N187="sníž. přenesená",J187,0)</f>
        <v>0</v>
      </c>
      <c r="BI187" s="231">
        <f>IF(N187="nulová",J187,0)</f>
        <v>0</v>
      </c>
      <c r="BJ187" s="23" t="s">
        <v>170</v>
      </c>
      <c r="BK187" s="231">
        <f>ROUND(I187*H187,2)</f>
        <v>0</v>
      </c>
      <c r="BL187" s="23" t="s">
        <v>170</v>
      </c>
      <c r="BM187" s="23" t="s">
        <v>1642</v>
      </c>
    </row>
    <row r="188" spans="2:47" s="1" customFormat="1" ht="13.5">
      <c r="B188" s="45"/>
      <c r="C188" s="73"/>
      <c r="D188" s="232" t="s">
        <v>172</v>
      </c>
      <c r="E188" s="73"/>
      <c r="F188" s="233" t="s">
        <v>1367</v>
      </c>
      <c r="G188" s="73"/>
      <c r="H188" s="73"/>
      <c r="I188" s="190"/>
      <c r="J188" s="73"/>
      <c r="K188" s="73"/>
      <c r="L188" s="71"/>
      <c r="M188" s="234"/>
      <c r="N188" s="46"/>
      <c r="O188" s="46"/>
      <c r="P188" s="46"/>
      <c r="Q188" s="46"/>
      <c r="R188" s="46"/>
      <c r="S188" s="46"/>
      <c r="T188" s="94"/>
      <c r="AT188" s="23" t="s">
        <v>172</v>
      </c>
      <c r="AU188" s="23" t="s">
        <v>85</v>
      </c>
    </row>
    <row r="189" spans="2:51" s="11" customFormat="1" ht="13.5">
      <c r="B189" s="235"/>
      <c r="C189" s="236"/>
      <c r="D189" s="232" t="s">
        <v>174</v>
      </c>
      <c r="E189" s="237" t="s">
        <v>21</v>
      </c>
      <c r="F189" s="238" t="s">
        <v>1643</v>
      </c>
      <c r="G189" s="236"/>
      <c r="H189" s="239">
        <v>3.6</v>
      </c>
      <c r="I189" s="240"/>
      <c r="J189" s="236"/>
      <c r="K189" s="236"/>
      <c r="L189" s="241"/>
      <c r="M189" s="242"/>
      <c r="N189" s="243"/>
      <c r="O189" s="243"/>
      <c r="P189" s="243"/>
      <c r="Q189" s="243"/>
      <c r="R189" s="243"/>
      <c r="S189" s="243"/>
      <c r="T189" s="244"/>
      <c r="AT189" s="245" t="s">
        <v>174</v>
      </c>
      <c r="AU189" s="245" t="s">
        <v>85</v>
      </c>
      <c r="AV189" s="11" t="s">
        <v>85</v>
      </c>
      <c r="AW189" s="11" t="s">
        <v>38</v>
      </c>
      <c r="AX189" s="11" t="s">
        <v>75</v>
      </c>
      <c r="AY189" s="245" t="s">
        <v>163</v>
      </c>
    </row>
    <row r="190" spans="2:51" s="11" customFormat="1" ht="13.5">
      <c r="B190" s="235"/>
      <c r="C190" s="236"/>
      <c r="D190" s="232" t="s">
        <v>174</v>
      </c>
      <c r="E190" s="237" t="s">
        <v>21</v>
      </c>
      <c r="F190" s="238" t="s">
        <v>1882</v>
      </c>
      <c r="G190" s="236"/>
      <c r="H190" s="239">
        <v>19.2</v>
      </c>
      <c r="I190" s="240"/>
      <c r="J190" s="236"/>
      <c r="K190" s="236"/>
      <c r="L190" s="241"/>
      <c r="M190" s="242"/>
      <c r="N190" s="243"/>
      <c r="O190" s="243"/>
      <c r="P190" s="243"/>
      <c r="Q190" s="243"/>
      <c r="R190" s="243"/>
      <c r="S190" s="243"/>
      <c r="T190" s="244"/>
      <c r="AT190" s="245" t="s">
        <v>174</v>
      </c>
      <c r="AU190" s="245" t="s">
        <v>85</v>
      </c>
      <c r="AV190" s="11" t="s">
        <v>85</v>
      </c>
      <c r="AW190" s="11" t="s">
        <v>38</v>
      </c>
      <c r="AX190" s="11" t="s">
        <v>75</v>
      </c>
      <c r="AY190" s="245" t="s">
        <v>163</v>
      </c>
    </row>
    <row r="191" spans="2:51" s="11" customFormat="1" ht="13.5">
      <c r="B191" s="235"/>
      <c r="C191" s="236"/>
      <c r="D191" s="232" t="s">
        <v>174</v>
      </c>
      <c r="E191" s="237" t="s">
        <v>21</v>
      </c>
      <c r="F191" s="238" t="s">
        <v>1883</v>
      </c>
      <c r="G191" s="236"/>
      <c r="H191" s="239">
        <v>5.4</v>
      </c>
      <c r="I191" s="240"/>
      <c r="J191" s="236"/>
      <c r="K191" s="236"/>
      <c r="L191" s="241"/>
      <c r="M191" s="242"/>
      <c r="N191" s="243"/>
      <c r="O191" s="243"/>
      <c r="P191" s="243"/>
      <c r="Q191" s="243"/>
      <c r="R191" s="243"/>
      <c r="S191" s="243"/>
      <c r="T191" s="244"/>
      <c r="AT191" s="245" t="s">
        <v>174</v>
      </c>
      <c r="AU191" s="245" t="s">
        <v>85</v>
      </c>
      <c r="AV191" s="11" t="s">
        <v>85</v>
      </c>
      <c r="AW191" s="11" t="s">
        <v>38</v>
      </c>
      <c r="AX191" s="11" t="s">
        <v>75</v>
      </c>
      <c r="AY191" s="245" t="s">
        <v>163</v>
      </c>
    </row>
    <row r="192" spans="2:51" s="12" customFormat="1" ht="13.5">
      <c r="B192" s="246"/>
      <c r="C192" s="247"/>
      <c r="D192" s="232" t="s">
        <v>174</v>
      </c>
      <c r="E192" s="248" t="s">
        <v>21</v>
      </c>
      <c r="F192" s="249" t="s">
        <v>194</v>
      </c>
      <c r="G192" s="247"/>
      <c r="H192" s="250">
        <v>28.2</v>
      </c>
      <c r="I192" s="251"/>
      <c r="J192" s="247"/>
      <c r="K192" s="247"/>
      <c r="L192" s="252"/>
      <c r="M192" s="253"/>
      <c r="N192" s="254"/>
      <c r="O192" s="254"/>
      <c r="P192" s="254"/>
      <c r="Q192" s="254"/>
      <c r="R192" s="254"/>
      <c r="S192" s="254"/>
      <c r="T192" s="255"/>
      <c r="AT192" s="256" t="s">
        <v>174</v>
      </c>
      <c r="AU192" s="256" t="s">
        <v>85</v>
      </c>
      <c r="AV192" s="12" t="s">
        <v>170</v>
      </c>
      <c r="AW192" s="12" t="s">
        <v>38</v>
      </c>
      <c r="AX192" s="12" t="s">
        <v>83</v>
      </c>
      <c r="AY192" s="256" t="s">
        <v>163</v>
      </c>
    </row>
    <row r="193" spans="2:65" s="1" customFormat="1" ht="38.25" customHeight="1">
      <c r="B193" s="45"/>
      <c r="C193" s="220" t="s">
        <v>275</v>
      </c>
      <c r="D193" s="220" t="s">
        <v>165</v>
      </c>
      <c r="E193" s="221" t="s">
        <v>1646</v>
      </c>
      <c r="F193" s="222" t="s">
        <v>1647</v>
      </c>
      <c r="G193" s="223" t="s">
        <v>189</v>
      </c>
      <c r="H193" s="224">
        <v>0.091</v>
      </c>
      <c r="I193" s="225"/>
      <c r="J193" s="226">
        <f>ROUND(I193*H193,2)</f>
        <v>0</v>
      </c>
      <c r="K193" s="222" t="s">
        <v>169</v>
      </c>
      <c r="L193" s="71"/>
      <c r="M193" s="227" t="s">
        <v>21</v>
      </c>
      <c r="N193" s="228" t="s">
        <v>48</v>
      </c>
      <c r="O193" s="46"/>
      <c r="P193" s="229">
        <f>O193*H193</f>
        <v>0</v>
      </c>
      <c r="Q193" s="229">
        <v>0</v>
      </c>
      <c r="R193" s="229">
        <f>Q193*H193</f>
        <v>0</v>
      </c>
      <c r="S193" s="229">
        <v>1.8</v>
      </c>
      <c r="T193" s="230">
        <f>S193*H193</f>
        <v>0.1638</v>
      </c>
      <c r="AR193" s="23" t="s">
        <v>170</v>
      </c>
      <c r="AT193" s="23" t="s">
        <v>165</v>
      </c>
      <c r="AU193" s="23" t="s">
        <v>85</v>
      </c>
      <c r="AY193" s="23" t="s">
        <v>163</v>
      </c>
      <c r="BE193" s="231">
        <f>IF(N193="základní",J193,0)</f>
        <v>0</v>
      </c>
      <c r="BF193" s="231">
        <f>IF(N193="snížená",J193,0)</f>
        <v>0</v>
      </c>
      <c r="BG193" s="231">
        <f>IF(N193="zákl. přenesená",J193,0)</f>
        <v>0</v>
      </c>
      <c r="BH193" s="231">
        <f>IF(N193="sníž. přenesená",J193,0)</f>
        <v>0</v>
      </c>
      <c r="BI193" s="231">
        <f>IF(N193="nulová",J193,0)</f>
        <v>0</v>
      </c>
      <c r="BJ193" s="23" t="s">
        <v>170</v>
      </c>
      <c r="BK193" s="231">
        <f>ROUND(I193*H193,2)</f>
        <v>0</v>
      </c>
      <c r="BL193" s="23" t="s">
        <v>170</v>
      </c>
      <c r="BM193" s="23" t="s">
        <v>1648</v>
      </c>
    </row>
    <row r="194" spans="2:51" s="11" customFormat="1" ht="13.5">
      <c r="B194" s="235"/>
      <c r="C194" s="236"/>
      <c r="D194" s="232" t="s">
        <v>174</v>
      </c>
      <c r="E194" s="237" t="s">
        <v>21</v>
      </c>
      <c r="F194" s="238" t="s">
        <v>1884</v>
      </c>
      <c r="G194" s="236"/>
      <c r="H194" s="239">
        <v>0.091</v>
      </c>
      <c r="I194" s="240"/>
      <c r="J194" s="236"/>
      <c r="K194" s="236"/>
      <c r="L194" s="241"/>
      <c r="M194" s="242"/>
      <c r="N194" s="243"/>
      <c r="O194" s="243"/>
      <c r="P194" s="243"/>
      <c r="Q194" s="243"/>
      <c r="R194" s="243"/>
      <c r="S194" s="243"/>
      <c r="T194" s="244"/>
      <c r="AT194" s="245" t="s">
        <v>174</v>
      </c>
      <c r="AU194" s="245" t="s">
        <v>85</v>
      </c>
      <c r="AV194" s="11" t="s">
        <v>85</v>
      </c>
      <c r="AW194" s="11" t="s">
        <v>38</v>
      </c>
      <c r="AX194" s="11" t="s">
        <v>75</v>
      </c>
      <c r="AY194" s="245" t="s">
        <v>163</v>
      </c>
    </row>
    <row r="195" spans="2:51" s="12" customFormat="1" ht="13.5">
      <c r="B195" s="246"/>
      <c r="C195" s="247"/>
      <c r="D195" s="232" t="s">
        <v>174</v>
      </c>
      <c r="E195" s="248" t="s">
        <v>21</v>
      </c>
      <c r="F195" s="249" t="s">
        <v>194</v>
      </c>
      <c r="G195" s="247"/>
      <c r="H195" s="250">
        <v>0.091</v>
      </c>
      <c r="I195" s="251"/>
      <c r="J195" s="247"/>
      <c r="K195" s="247"/>
      <c r="L195" s="252"/>
      <c r="M195" s="253"/>
      <c r="N195" s="254"/>
      <c r="O195" s="254"/>
      <c r="P195" s="254"/>
      <c r="Q195" s="254"/>
      <c r="R195" s="254"/>
      <c r="S195" s="254"/>
      <c r="T195" s="255"/>
      <c r="AT195" s="256" t="s">
        <v>174</v>
      </c>
      <c r="AU195" s="256" t="s">
        <v>85</v>
      </c>
      <c r="AV195" s="12" t="s">
        <v>170</v>
      </c>
      <c r="AW195" s="12" t="s">
        <v>38</v>
      </c>
      <c r="AX195" s="12" t="s">
        <v>83</v>
      </c>
      <c r="AY195" s="256" t="s">
        <v>163</v>
      </c>
    </row>
    <row r="196" spans="2:63" s="10" customFormat="1" ht="29.85" customHeight="1">
      <c r="B196" s="204"/>
      <c r="C196" s="205"/>
      <c r="D196" s="206" t="s">
        <v>74</v>
      </c>
      <c r="E196" s="218" t="s">
        <v>583</v>
      </c>
      <c r="F196" s="218" t="s">
        <v>584</v>
      </c>
      <c r="G196" s="205"/>
      <c r="H196" s="205"/>
      <c r="I196" s="208"/>
      <c r="J196" s="219">
        <f>BK196</f>
        <v>0</v>
      </c>
      <c r="K196" s="205"/>
      <c r="L196" s="210"/>
      <c r="M196" s="211"/>
      <c r="N196" s="212"/>
      <c r="O196" s="212"/>
      <c r="P196" s="213">
        <f>SUM(P197:P205)</f>
        <v>0</v>
      </c>
      <c r="Q196" s="212"/>
      <c r="R196" s="213">
        <f>SUM(R197:R205)</f>
        <v>0</v>
      </c>
      <c r="S196" s="212"/>
      <c r="T196" s="214">
        <f>SUM(T197:T205)</f>
        <v>0</v>
      </c>
      <c r="AR196" s="215" t="s">
        <v>83</v>
      </c>
      <c r="AT196" s="216" t="s">
        <v>74</v>
      </c>
      <c r="AU196" s="216" t="s">
        <v>83</v>
      </c>
      <c r="AY196" s="215" t="s">
        <v>163</v>
      </c>
      <c r="BK196" s="217">
        <f>SUM(BK197:BK205)</f>
        <v>0</v>
      </c>
    </row>
    <row r="197" spans="2:65" s="1" customFormat="1" ht="25.5" customHeight="1">
      <c r="B197" s="45"/>
      <c r="C197" s="220" t="s">
        <v>282</v>
      </c>
      <c r="D197" s="220" t="s">
        <v>165</v>
      </c>
      <c r="E197" s="221" t="s">
        <v>1650</v>
      </c>
      <c r="F197" s="222" t="s">
        <v>1651</v>
      </c>
      <c r="G197" s="223" t="s">
        <v>253</v>
      </c>
      <c r="H197" s="224">
        <v>43.55</v>
      </c>
      <c r="I197" s="225"/>
      <c r="J197" s="226">
        <f>ROUND(I197*H197,2)</f>
        <v>0</v>
      </c>
      <c r="K197" s="222" t="s">
        <v>169</v>
      </c>
      <c r="L197" s="71"/>
      <c r="M197" s="227" t="s">
        <v>21</v>
      </c>
      <c r="N197" s="228" t="s">
        <v>48</v>
      </c>
      <c r="O197" s="46"/>
      <c r="P197" s="229">
        <f>O197*H197</f>
        <v>0</v>
      </c>
      <c r="Q197" s="229">
        <v>0</v>
      </c>
      <c r="R197" s="229">
        <f>Q197*H197</f>
        <v>0</v>
      </c>
      <c r="S197" s="229">
        <v>0</v>
      </c>
      <c r="T197" s="230">
        <f>S197*H197</f>
        <v>0</v>
      </c>
      <c r="AR197" s="23" t="s">
        <v>170</v>
      </c>
      <c r="AT197" s="23" t="s">
        <v>165</v>
      </c>
      <c r="AU197" s="23" t="s">
        <v>85</v>
      </c>
      <c r="AY197" s="23" t="s">
        <v>163</v>
      </c>
      <c r="BE197" s="231">
        <f>IF(N197="základní",J197,0)</f>
        <v>0</v>
      </c>
      <c r="BF197" s="231">
        <f>IF(N197="snížená",J197,0)</f>
        <v>0</v>
      </c>
      <c r="BG197" s="231">
        <f>IF(N197="zákl. přenesená",J197,0)</f>
        <v>0</v>
      </c>
      <c r="BH197" s="231">
        <f>IF(N197="sníž. přenesená",J197,0)</f>
        <v>0</v>
      </c>
      <c r="BI197" s="231">
        <f>IF(N197="nulová",J197,0)</f>
        <v>0</v>
      </c>
      <c r="BJ197" s="23" t="s">
        <v>170</v>
      </c>
      <c r="BK197" s="231">
        <f>ROUND(I197*H197,2)</f>
        <v>0</v>
      </c>
      <c r="BL197" s="23" t="s">
        <v>170</v>
      </c>
      <c r="BM197" s="23" t="s">
        <v>1652</v>
      </c>
    </row>
    <row r="198" spans="2:47" s="1" customFormat="1" ht="13.5">
      <c r="B198" s="45"/>
      <c r="C198" s="73"/>
      <c r="D198" s="232" t="s">
        <v>172</v>
      </c>
      <c r="E198" s="73"/>
      <c r="F198" s="233" t="s">
        <v>589</v>
      </c>
      <c r="G198" s="73"/>
      <c r="H198" s="73"/>
      <c r="I198" s="190"/>
      <c r="J198" s="73"/>
      <c r="K198" s="73"/>
      <c r="L198" s="71"/>
      <c r="M198" s="234"/>
      <c r="N198" s="46"/>
      <c r="O198" s="46"/>
      <c r="P198" s="46"/>
      <c r="Q198" s="46"/>
      <c r="R198" s="46"/>
      <c r="S198" s="46"/>
      <c r="T198" s="94"/>
      <c r="AT198" s="23" t="s">
        <v>172</v>
      </c>
      <c r="AU198" s="23" t="s">
        <v>85</v>
      </c>
    </row>
    <row r="199" spans="2:65" s="1" customFormat="1" ht="25.5" customHeight="1">
      <c r="B199" s="45"/>
      <c r="C199" s="220" t="s">
        <v>297</v>
      </c>
      <c r="D199" s="220" t="s">
        <v>165</v>
      </c>
      <c r="E199" s="221" t="s">
        <v>591</v>
      </c>
      <c r="F199" s="222" t="s">
        <v>592</v>
      </c>
      <c r="G199" s="223" t="s">
        <v>253</v>
      </c>
      <c r="H199" s="224">
        <v>43.55</v>
      </c>
      <c r="I199" s="225"/>
      <c r="J199" s="226">
        <f>ROUND(I199*H199,2)</f>
        <v>0</v>
      </c>
      <c r="K199" s="222" t="s">
        <v>169</v>
      </c>
      <c r="L199" s="71"/>
      <c r="M199" s="227" t="s">
        <v>21</v>
      </c>
      <c r="N199" s="228" t="s">
        <v>48</v>
      </c>
      <c r="O199" s="46"/>
      <c r="P199" s="229">
        <f>O199*H199</f>
        <v>0</v>
      </c>
      <c r="Q199" s="229">
        <v>0</v>
      </c>
      <c r="R199" s="229">
        <f>Q199*H199</f>
        <v>0</v>
      </c>
      <c r="S199" s="229">
        <v>0</v>
      </c>
      <c r="T199" s="230">
        <f>S199*H199</f>
        <v>0</v>
      </c>
      <c r="AR199" s="23" t="s">
        <v>170</v>
      </c>
      <c r="AT199" s="23" t="s">
        <v>165</v>
      </c>
      <c r="AU199" s="23" t="s">
        <v>85</v>
      </c>
      <c r="AY199" s="23" t="s">
        <v>163</v>
      </c>
      <c r="BE199" s="231">
        <f>IF(N199="základní",J199,0)</f>
        <v>0</v>
      </c>
      <c r="BF199" s="231">
        <f>IF(N199="snížená",J199,0)</f>
        <v>0</v>
      </c>
      <c r="BG199" s="231">
        <f>IF(N199="zákl. přenesená",J199,0)</f>
        <v>0</v>
      </c>
      <c r="BH199" s="231">
        <f>IF(N199="sníž. přenesená",J199,0)</f>
        <v>0</v>
      </c>
      <c r="BI199" s="231">
        <f>IF(N199="nulová",J199,0)</f>
        <v>0</v>
      </c>
      <c r="BJ199" s="23" t="s">
        <v>170</v>
      </c>
      <c r="BK199" s="231">
        <f>ROUND(I199*H199,2)</f>
        <v>0</v>
      </c>
      <c r="BL199" s="23" t="s">
        <v>170</v>
      </c>
      <c r="BM199" s="23" t="s">
        <v>1653</v>
      </c>
    </row>
    <row r="200" spans="2:47" s="1" customFormat="1" ht="13.5">
      <c r="B200" s="45"/>
      <c r="C200" s="73"/>
      <c r="D200" s="232" t="s">
        <v>172</v>
      </c>
      <c r="E200" s="73"/>
      <c r="F200" s="233" t="s">
        <v>594</v>
      </c>
      <c r="G200" s="73"/>
      <c r="H200" s="73"/>
      <c r="I200" s="190"/>
      <c r="J200" s="73"/>
      <c r="K200" s="73"/>
      <c r="L200" s="71"/>
      <c r="M200" s="234"/>
      <c r="N200" s="46"/>
      <c r="O200" s="46"/>
      <c r="P200" s="46"/>
      <c r="Q200" s="46"/>
      <c r="R200" s="46"/>
      <c r="S200" s="46"/>
      <c r="T200" s="94"/>
      <c r="AT200" s="23" t="s">
        <v>172</v>
      </c>
      <c r="AU200" s="23" t="s">
        <v>85</v>
      </c>
    </row>
    <row r="201" spans="2:65" s="1" customFormat="1" ht="25.5" customHeight="1">
      <c r="B201" s="45"/>
      <c r="C201" s="220" t="s">
        <v>9</v>
      </c>
      <c r="D201" s="220" t="s">
        <v>165</v>
      </c>
      <c r="E201" s="221" t="s">
        <v>596</v>
      </c>
      <c r="F201" s="222" t="s">
        <v>597</v>
      </c>
      <c r="G201" s="223" t="s">
        <v>253</v>
      </c>
      <c r="H201" s="224">
        <v>653.25</v>
      </c>
      <c r="I201" s="225"/>
      <c r="J201" s="226">
        <f>ROUND(I201*H201,2)</f>
        <v>0</v>
      </c>
      <c r="K201" s="222" t="s">
        <v>169</v>
      </c>
      <c r="L201" s="71"/>
      <c r="M201" s="227" t="s">
        <v>21</v>
      </c>
      <c r="N201" s="228" t="s">
        <v>48</v>
      </c>
      <c r="O201" s="46"/>
      <c r="P201" s="229">
        <f>O201*H201</f>
        <v>0</v>
      </c>
      <c r="Q201" s="229">
        <v>0</v>
      </c>
      <c r="R201" s="229">
        <f>Q201*H201</f>
        <v>0</v>
      </c>
      <c r="S201" s="229">
        <v>0</v>
      </c>
      <c r="T201" s="230">
        <f>S201*H201</f>
        <v>0</v>
      </c>
      <c r="AR201" s="23" t="s">
        <v>170</v>
      </c>
      <c r="AT201" s="23" t="s">
        <v>165</v>
      </c>
      <c r="AU201" s="23" t="s">
        <v>85</v>
      </c>
      <c r="AY201" s="23" t="s">
        <v>163</v>
      </c>
      <c r="BE201" s="231">
        <f>IF(N201="základní",J201,0)</f>
        <v>0</v>
      </c>
      <c r="BF201" s="231">
        <f>IF(N201="snížená",J201,0)</f>
        <v>0</v>
      </c>
      <c r="BG201" s="231">
        <f>IF(N201="zákl. přenesená",J201,0)</f>
        <v>0</v>
      </c>
      <c r="BH201" s="231">
        <f>IF(N201="sníž. přenesená",J201,0)</f>
        <v>0</v>
      </c>
      <c r="BI201" s="231">
        <f>IF(N201="nulová",J201,0)</f>
        <v>0</v>
      </c>
      <c r="BJ201" s="23" t="s">
        <v>170</v>
      </c>
      <c r="BK201" s="231">
        <f>ROUND(I201*H201,2)</f>
        <v>0</v>
      </c>
      <c r="BL201" s="23" t="s">
        <v>170</v>
      </c>
      <c r="BM201" s="23" t="s">
        <v>1654</v>
      </c>
    </row>
    <row r="202" spans="2:47" s="1" customFormat="1" ht="13.5">
      <c r="B202" s="45"/>
      <c r="C202" s="73"/>
      <c r="D202" s="232" t="s">
        <v>172</v>
      </c>
      <c r="E202" s="73"/>
      <c r="F202" s="233" t="s">
        <v>594</v>
      </c>
      <c r="G202" s="73"/>
      <c r="H202" s="73"/>
      <c r="I202" s="190"/>
      <c r="J202" s="73"/>
      <c r="K202" s="73"/>
      <c r="L202" s="71"/>
      <c r="M202" s="234"/>
      <c r="N202" s="46"/>
      <c r="O202" s="46"/>
      <c r="P202" s="46"/>
      <c r="Q202" s="46"/>
      <c r="R202" s="46"/>
      <c r="S202" s="46"/>
      <c r="T202" s="94"/>
      <c r="AT202" s="23" t="s">
        <v>172</v>
      </c>
      <c r="AU202" s="23" t="s">
        <v>85</v>
      </c>
    </row>
    <row r="203" spans="2:51" s="11" customFormat="1" ht="13.5">
      <c r="B203" s="235"/>
      <c r="C203" s="236"/>
      <c r="D203" s="232" t="s">
        <v>174</v>
      </c>
      <c r="E203" s="236"/>
      <c r="F203" s="238" t="s">
        <v>1885</v>
      </c>
      <c r="G203" s="236"/>
      <c r="H203" s="239">
        <v>653.25</v>
      </c>
      <c r="I203" s="240"/>
      <c r="J203" s="236"/>
      <c r="K203" s="236"/>
      <c r="L203" s="241"/>
      <c r="M203" s="242"/>
      <c r="N203" s="243"/>
      <c r="O203" s="243"/>
      <c r="P203" s="243"/>
      <c r="Q203" s="243"/>
      <c r="R203" s="243"/>
      <c r="S203" s="243"/>
      <c r="T203" s="244"/>
      <c r="AT203" s="245" t="s">
        <v>174</v>
      </c>
      <c r="AU203" s="245" t="s">
        <v>85</v>
      </c>
      <c r="AV203" s="11" t="s">
        <v>85</v>
      </c>
      <c r="AW203" s="11" t="s">
        <v>6</v>
      </c>
      <c r="AX203" s="11" t="s">
        <v>83</v>
      </c>
      <c r="AY203" s="245" t="s">
        <v>163</v>
      </c>
    </row>
    <row r="204" spans="2:65" s="1" customFormat="1" ht="38.25" customHeight="1">
      <c r="B204" s="45"/>
      <c r="C204" s="220" t="s">
        <v>306</v>
      </c>
      <c r="D204" s="220" t="s">
        <v>165</v>
      </c>
      <c r="E204" s="221" t="s">
        <v>601</v>
      </c>
      <c r="F204" s="222" t="s">
        <v>602</v>
      </c>
      <c r="G204" s="223" t="s">
        <v>253</v>
      </c>
      <c r="H204" s="224">
        <v>43.55</v>
      </c>
      <c r="I204" s="225"/>
      <c r="J204" s="226">
        <f>ROUND(I204*H204,2)</f>
        <v>0</v>
      </c>
      <c r="K204" s="222" t="s">
        <v>169</v>
      </c>
      <c r="L204" s="71"/>
      <c r="M204" s="227" t="s">
        <v>21</v>
      </c>
      <c r="N204" s="228" t="s">
        <v>48</v>
      </c>
      <c r="O204" s="46"/>
      <c r="P204" s="229">
        <f>O204*H204</f>
        <v>0</v>
      </c>
      <c r="Q204" s="229">
        <v>0</v>
      </c>
      <c r="R204" s="229">
        <f>Q204*H204</f>
        <v>0</v>
      </c>
      <c r="S204" s="229">
        <v>0</v>
      </c>
      <c r="T204" s="230">
        <f>S204*H204</f>
        <v>0</v>
      </c>
      <c r="AR204" s="23" t="s">
        <v>170</v>
      </c>
      <c r="AT204" s="23" t="s">
        <v>165</v>
      </c>
      <c r="AU204" s="23" t="s">
        <v>85</v>
      </c>
      <c r="AY204" s="23" t="s">
        <v>163</v>
      </c>
      <c r="BE204" s="231">
        <f>IF(N204="základní",J204,0)</f>
        <v>0</v>
      </c>
      <c r="BF204" s="231">
        <f>IF(N204="snížená",J204,0)</f>
        <v>0</v>
      </c>
      <c r="BG204" s="231">
        <f>IF(N204="zákl. přenesená",J204,0)</f>
        <v>0</v>
      </c>
      <c r="BH204" s="231">
        <f>IF(N204="sníž. přenesená",J204,0)</f>
        <v>0</v>
      </c>
      <c r="BI204" s="231">
        <f>IF(N204="nulová",J204,0)</f>
        <v>0</v>
      </c>
      <c r="BJ204" s="23" t="s">
        <v>170</v>
      </c>
      <c r="BK204" s="231">
        <f>ROUND(I204*H204,2)</f>
        <v>0</v>
      </c>
      <c r="BL204" s="23" t="s">
        <v>170</v>
      </c>
      <c r="BM204" s="23" t="s">
        <v>1656</v>
      </c>
    </row>
    <row r="205" spans="2:47" s="1" customFormat="1" ht="13.5">
      <c r="B205" s="45"/>
      <c r="C205" s="73"/>
      <c r="D205" s="232" t="s">
        <v>172</v>
      </c>
      <c r="E205" s="73"/>
      <c r="F205" s="233" t="s">
        <v>604</v>
      </c>
      <c r="G205" s="73"/>
      <c r="H205" s="73"/>
      <c r="I205" s="190"/>
      <c r="J205" s="73"/>
      <c r="K205" s="73"/>
      <c r="L205" s="71"/>
      <c r="M205" s="234"/>
      <c r="N205" s="46"/>
      <c r="O205" s="46"/>
      <c r="P205" s="46"/>
      <c r="Q205" s="46"/>
      <c r="R205" s="46"/>
      <c r="S205" s="46"/>
      <c r="T205" s="94"/>
      <c r="AT205" s="23" t="s">
        <v>172</v>
      </c>
      <c r="AU205" s="23" t="s">
        <v>85</v>
      </c>
    </row>
    <row r="206" spans="2:63" s="10" customFormat="1" ht="29.85" customHeight="1">
      <c r="B206" s="204"/>
      <c r="C206" s="205"/>
      <c r="D206" s="206" t="s">
        <v>74</v>
      </c>
      <c r="E206" s="218" t="s">
        <v>605</v>
      </c>
      <c r="F206" s="218" t="s">
        <v>606</v>
      </c>
      <c r="G206" s="205"/>
      <c r="H206" s="205"/>
      <c r="I206" s="208"/>
      <c r="J206" s="219">
        <f>BK206</f>
        <v>0</v>
      </c>
      <c r="K206" s="205"/>
      <c r="L206" s="210"/>
      <c r="M206" s="211"/>
      <c r="N206" s="212"/>
      <c r="O206" s="212"/>
      <c r="P206" s="213">
        <f>SUM(P207:P208)</f>
        <v>0</v>
      </c>
      <c r="Q206" s="212"/>
      <c r="R206" s="213">
        <f>SUM(R207:R208)</f>
        <v>0</v>
      </c>
      <c r="S206" s="212"/>
      <c r="T206" s="214">
        <f>SUM(T207:T208)</f>
        <v>0</v>
      </c>
      <c r="AR206" s="215" t="s">
        <v>83</v>
      </c>
      <c r="AT206" s="216" t="s">
        <v>74</v>
      </c>
      <c r="AU206" s="216" t="s">
        <v>83</v>
      </c>
      <c r="AY206" s="215" t="s">
        <v>163</v>
      </c>
      <c r="BK206" s="217">
        <f>SUM(BK207:BK208)</f>
        <v>0</v>
      </c>
    </row>
    <row r="207" spans="2:65" s="1" customFormat="1" ht="38.25" customHeight="1">
      <c r="B207" s="45"/>
      <c r="C207" s="220" t="s">
        <v>313</v>
      </c>
      <c r="D207" s="220" t="s">
        <v>165</v>
      </c>
      <c r="E207" s="221" t="s">
        <v>1657</v>
      </c>
      <c r="F207" s="222" t="s">
        <v>1658</v>
      </c>
      <c r="G207" s="223" t="s">
        <v>253</v>
      </c>
      <c r="H207" s="224">
        <v>34.025</v>
      </c>
      <c r="I207" s="225"/>
      <c r="J207" s="226">
        <f>ROUND(I207*H207,2)</f>
        <v>0</v>
      </c>
      <c r="K207" s="222" t="s">
        <v>169</v>
      </c>
      <c r="L207" s="71"/>
      <c r="M207" s="227" t="s">
        <v>21</v>
      </c>
      <c r="N207" s="228" t="s">
        <v>48</v>
      </c>
      <c r="O207" s="46"/>
      <c r="P207" s="229">
        <f>O207*H207</f>
        <v>0</v>
      </c>
      <c r="Q207" s="229">
        <v>0</v>
      </c>
      <c r="R207" s="229">
        <f>Q207*H207</f>
        <v>0</v>
      </c>
      <c r="S207" s="229">
        <v>0</v>
      </c>
      <c r="T207" s="230">
        <f>S207*H207</f>
        <v>0</v>
      </c>
      <c r="AR207" s="23" t="s">
        <v>170</v>
      </c>
      <c r="AT207" s="23" t="s">
        <v>165</v>
      </c>
      <c r="AU207" s="23" t="s">
        <v>85</v>
      </c>
      <c r="AY207" s="23" t="s">
        <v>163</v>
      </c>
      <c r="BE207" s="231">
        <f>IF(N207="základní",J207,0)</f>
        <v>0</v>
      </c>
      <c r="BF207" s="231">
        <f>IF(N207="snížená",J207,0)</f>
        <v>0</v>
      </c>
      <c r="BG207" s="231">
        <f>IF(N207="zákl. přenesená",J207,0)</f>
        <v>0</v>
      </c>
      <c r="BH207" s="231">
        <f>IF(N207="sníž. přenesená",J207,0)</f>
        <v>0</v>
      </c>
      <c r="BI207" s="231">
        <f>IF(N207="nulová",J207,0)</f>
        <v>0</v>
      </c>
      <c r="BJ207" s="23" t="s">
        <v>170</v>
      </c>
      <c r="BK207" s="231">
        <f>ROUND(I207*H207,2)</f>
        <v>0</v>
      </c>
      <c r="BL207" s="23" t="s">
        <v>170</v>
      </c>
      <c r="BM207" s="23" t="s">
        <v>1659</v>
      </c>
    </row>
    <row r="208" spans="2:47" s="1" customFormat="1" ht="13.5">
      <c r="B208" s="45"/>
      <c r="C208" s="73"/>
      <c r="D208" s="232" t="s">
        <v>172</v>
      </c>
      <c r="E208" s="73"/>
      <c r="F208" s="233" t="s">
        <v>611</v>
      </c>
      <c r="G208" s="73"/>
      <c r="H208" s="73"/>
      <c r="I208" s="190"/>
      <c r="J208" s="73"/>
      <c r="K208" s="73"/>
      <c r="L208" s="71"/>
      <c r="M208" s="234"/>
      <c r="N208" s="46"/>
      <c r="O208" s="46"/>
      <c r="P208" s="46"/>
      <c r="Q208" s="46"/>
      <c r="R208" s="46"/>
      <c r="S208" s="46"/>
      <c r="T208" s="94"/>
      <c r="AT208" s="23" t="s">
        <v>172</v>
      </c>
      <c r="AU208" s="23" t="s">
        <v>85</v>
      </c>
    </row>
    <row r="209" spans="2:63" s="10" customFormat="1" ht="37.4" customHeight="1">
      <c r="B209" s="204"/>
      <c r="C209" s="205"/>
      <c r="D209" s="206" t="s">
        <v>74</v>
      </c>
      <c r="E209" s="207" t="s">
        <v>612</v>
      </c>
      <c r="F209" s="207" t="s">
        <v>613</v>
      </c>
      <c r="G209" s="205"/>
      <c r="H209" s="205"/>
      <c r="I209" s="208"/>
      <c r="J209" s="209">
        <f>BK209</f>
        <v>0</v>
      </c>
      <c r="K209" s="205"/>
      <c r="L209" s="210"/>
      <c r="M209" s="211"/>
      <c r="N209" s="212"/>
      <c r="O209" s="212"/>
      <c r="P209" s="213">
        <f>P210+P226+P261+P266+P295+P299+P343+P376</f>
        <v>0</v>
      </c>
      <c r="Q209" s="212"/>
      <c r="R209" s="213">
        <f>R210+R226+R261+R266+R295+R299+R343+R376</f>
        <v>5.276119940000001</v>
      </c>
      <c r="S209" s="212"/>
      <c r="T209" s="214">
        <f>T210+T226+T261+T266+T295+T299+T343+T376</f>
        <v>9.33279477</v>
      </c>
      <c r="AR209" s="215" t="s">
        <v>85</v>
      </c>
      <c r="AT209" s="216" t="s">
        <v>74</v>
      </c>
      <c r="AU209" s="216" t="s">
        <v>75</v>
      </c>
      <c r="AY209" s="215" t="s">
        <v>163</v>
      </c>
      <c r="BK209" s="217">
        <f>BK210+BK226+BK261+BK266+BK295+BK299+BK343+BK376</f>
        <v>0</v>
      </c>
    </row>
    <row r="210" spans="2:63" s="10" customFormat="1" ht="19.9" customHeight="1">
      <c r="B210" s="204"/>
      <c r="C210" s="205"/>
      <c r="D210" s="206" t="s">
        <v>74</v>
      </c>
      <c r="E210" s="218" t="s">
        <v>1886</v>
      </c>
      <c r="F210" s="218" t="s">
        <v>1887</v>
      </c>
      <c r="G210" s="205"/>
      <c r="H210" s="205"/>
      <c r="I210" s="208"/>
      <c r="J210" s="219">
        <f>BK210</f>
        <v>0</v>
      </c>
      <c r="K210" s="205"/>
      <c r="L210" s="210"/>
      <c r="M210" s="211"/>
      <c r="N210" s="212"/>
      <c r="O210" s="212"/>
      <c r="P210" s="213">
        <f>SUM(P211:P225)</f>
        <v>0</v>
      </c>
      <c r="Q210" s="212"/>
      <c r="R210" s="213">
        <f>SUM(R211:R225)</f>
        <v>2.03338304</v>
      </c>
      <c r="S210" s="212"/>
      <c r="T210" s="214">
        <f>SUM(T211:T225)</f>
        <v>0</v>
      </c>
      <c r="AR210" s="215" t="s">
        <v>85</v>
      </c>
      <c r="AT210" s="216" t="s">
        <v>74</v>
      </c>
      <c r="AU210" s="216" t="s">
        <v>83</v>
      </c>
      <c r="AY210" s="215" t="s">
        <v>163</v>
      </c>
      <c r="BK210" s="217">
        <f>SUM(BK211:BK225)</f>
        <v>0</v>
      </c>
    </row>
    <row r="211" spans="2:65" s="1" customFormat="1" ht="51" customHeight="1">
      <c r="B211" s="45"/>
      <c r="C211" s="220" t="s">
        <v>317</v>
      </c>
      <c r="D211" s="220" t="s">
        <v>165</v>
      </c>
      <c r="E211" s="221" t="s">
        <v>1888</v>
      </c>
      <c r="F211" s="222" t="s">
        <v>1889</v>
      </c>
      <c r="G211" s="223" t="s">
        <v>168</v>
      </c>
      <c r="H211" s="224">
        <v>35.204</v>
      </c>
      <c r="I211" s="225"/>
      <c r="J211" s="226">
        <f>ROUND(I211*H211,2)</f>
        <v>0</v>
      </c>
      <c r="K211" s="222" t="s">
        <v>21</v>
      </c>
      <c r="L211" s="71"/>
      <c r="M211" s="227" t="s">
        <v>21</v>
      </c>
      <c r="N211" s="228" t="s">
        <v>48</v>
      </c>
      <c r="O211" s="46"/>
      <c r="P211" s="229">
        <f>O211*H211</f>
        <v>0</v>
      </c>
      <c r="Q211" s="229">
        <v>0.05696</v>
      </c>
      <c r="R211" s="229">
        <f>Q211*H211</f>
        <v>2.00521984</v>
      </c>
      <c r="S211" s="229">
        <v>0</v>
      </c>
      <c r="T211" s="230">
        <f>S211*H211</f>
        <v>0</v>
      </c>
      <c r="AR211" s="23" t="s">
        <v>262</v>
      </c>
      <c r="AT211" s="23" t="s">
        <v>165</v>
      </c>
      <c r="AU211" s="23" t="s">
        <v>85</v>
      </c>
      <c r="AY211" s="23" t="s">
        <v>163</v>
      </c>
      <c r="BE211" s="231">
        <f>IF(N211="základní",J211,0)</f>
        <v>0</v>
      </c>
      <c r="BF211" s="231">
        <f>IF(N211="snížená",J211,0)</f>
        <v>0</v>
      </c>
      <c r="BG211" s="231">
        <f>IF(N211="zákl. přenesená",J211,0)</f>
        <v>0</v>
      </c>
      <c r="BH211" s="231">
        <f>IF(N211="sníž. přenesená",J211,0)</f>
        <v>0</v>
      </c>
      <c r="BI211" s="231">
        <f>IF(N211="nulová",J211,0)</f>
        <v>0</v>
      </c>
      <c r="BJ211" s="23" t="s">
        <v>170</v>
      </c>
      <c r="BK211" s="231">
        <f>ROUND(I211*H211,2)</f>
        <v>0</v>
      </c>
      <c r="BL211" s="23" t="s">
        <v>262</v>
      </c>
      <c r="BM211" s="23" t="s">
        <v>1890</v>
      </c>
    </row>
    <row r="212" spans="2:47" s="1" customFormat="1" ht="13.5">
      <c r="B212" s="45"/>
      <c r="C212" s="73"/>
      <c r="D212" s="232" t="s">
        <v>172</v>
      </c>
      <c r="E212" s="73"/>
      <c r="F212" s="233" t="s">
        <v>1891</v>
      </c>
      <c r="G212" s="73"/>
      <c r="H212" s="73"/>
      <c r="I212" s="190"/>
      <c r="J212" s="73"/>
      <c r="K212" s="73"/>
      <c r="L212" s="71"/>
      <c r="M212" s="234"/>
      <c r="N212" s="46"/>
      <c r="O212" s="46"/>
      <c r="P212" s="46"/>
      <c r="Q212" s="46"/>
      <c r="R212" s="46"/>
      <c r="S212" s="46"/>
      <c r="T212" s="94"/>
      <c r="AT212" s="23" t="s">
        <v>172</v>
      </c>
      <c r="AU212" s="23" t="s">
        <v>85</v>
      </c>
    </row>
    <row r="213" spans="2:51" s="11" customFormat="1" ht="13.5">
      <c r="B213" s="235"/>
      <c r="C213" s="236"/>
      <c r="D213" s="232" t="s">
        <v>174</v>
      </c>
      <c r="E213" s="237" t="s">
        <v>21</v>
      </c>
      <c r="F213" s="238" t="s">
        <v>1892</v>
      </c>
      <c r="G213" s="236"/>
      <c r="H213" s="239">
        <v>12.037</v>
      </c>
      <c r="I213" s="240"/>
      <c r="J213" s="236"/>
      <c r="K213" s="236"/>
      <c r="L213" s="241"/>
      <c r="M213" s="242"/>
      <c r="N213" s="243"/>
      <c r="O213" s="243"/>
      <c r="P213" s="243"/>
      <c r="Q213" s="243"/>
      <c r="R213" s="243"/>
      <c r="S213" s="243"/>
      <c r="T213" s="244"/>
      <c r="AT213" s="245" t="s">
        <v>174</v>
      </c>
      <c r="AU213" s="245" t="s">
        <v>85</v>
      </c>
      <c r="AV213" s="11" t="s">
        <v>85</v>
      </c>
      <c r="AW213" s="11" t="s">
        <v>38</v>
      </c>
      <c r="AX213" s="11" t="s">
        <v>75</v>
      </c>
      <c r="AY213" s="245" t="s">
        <v>163</v>
      </c>
    </row>
    <row r="214" spans="2:51" s="11" customFormat="1" ht="13.5">
      <c r="B214" s="235"/>
      <c r="C214" s="236"/>
      <c r="D214" s="232" t="s">
        <v>174</v>
      </c>
      <c r="E214" s="237" t="s">
        <v>21</v>
      </c>
      <c r="F214" s="238" t="s">
        <v>1893</v>
      </c>
      <c r="G214" s="236"/>
      <c r="H214" s="239">
        <v>14.782</v>
      </c>
      <c r="I214" s="240"/>
      <c r="J214" s="236"/>
      <c r="K214" s="236"/>
      <c r="L214" s="241"/>
      <c r="M214" s="242"/>
      <c r="N214" s="243"/>
      <c r="O214" s="243"/>
      <c r="P214" s="243"/>
      <c r="Q214" s="243"/>
      <c r="R214" s="243"/>
      <c r="S214" s="243"/>
      <c r="T214" s="244"/>
      <c r="AT214" s="245" t="s">
        <v>174</v>
      </c>
      <c r="AU214" s="245" t="s">
        <v>85</v>
      </c>
      <c r="AV214" s="11" t="s">
        <v>85</v>
      </c>
      <c r="AW214" s="11" t="s">
        <v>38</v>
      </c>
      <c r="AX214" s="11" t="s">
        <v>75</v>
      </c>
      <c r="AY214" s="245" t="s">
        <v>163</v>
      </c>
    </row>
    <row r="215" spans="2:51" s="11" customFormat="1" ht="13.5">
      <c r="B215" s="235"/>
      <c r="C215" s="236"/>
      <c r="D215" s="232" t="s">
        <v>174</v>
      </c>
      <c r="E215" s="237" t="s">
        <v>21</v>
      </c>
      <c r="F215" s="238" t="s">
        <v>1894</v>
      </c>
      <c r="G215" s="236"/>
      <c r="H215" s="239">
        <v>8.385</v>
      </c>
      <c r="I215" s="240"/>
      <c r="J215" s="236"/>
      <c r="K215" s="236"/>
      <c r="L215" s="241"/>
      <c r="M215" s="242"/>
      <c r="N215" s="243"/>
      <c r="O215" s="243"/>
      <c r="P215" s="243"/>
      <c r="Q215" s="243"/>
      <c r="R215" s="243"/>
      <c r="S215" s="243"/>
      <c r="T215" s="244"/>
      <c r="AT215" s="245" t="s">
        <v>174</v>
      </c>
      <c r="AU215" s="245" t="s">
        <v>85</v>
      </c>
      <c r="AV215" s="11" t="s">
        <v>85</v>
      </c>
      <c r="AW215" s="11" t="s">
        <v>38</v>
      </c>
      <c r="AX215" s="11" t="s">
        <v>75</v>
      </c>
      <c r="AY215" s="245" t="s">
        <v>163</v>
      </c>
    </row>
    <row r="216" spans="2:51" s="12" customFormat="1" ht="13.5">
      <c r="B216" s="246"/>
      <c r="C216" s="247"/>
      <c r="D216" s="232" t="s">
        <v>174</v>
      </c>
      <c r="E216" s="248" t="s">
        <v>21</v>
      </c>
      <c r="F216" s="249" t="s">
        <v>194</v>
      </c>
      <c r="G216" s="247"/>
      <c r="H216" s="250">
        <v>35.204</v>
      </c>
      <c r="I216" s="251"/>
      <c r="J216" s="247"/>
      <c r="K216" s="247"/>
      <c r="L216" s="252"/>
      <c r="M216" s="253"/>
      <c r="N216" s="254"/>
      <c r="O216" s="254"/>
      <c r="P216" s="254"/>
      <c r="Q216" s="254"/>
      <c r="R216" s="254"/>
      <c r="S216" s="254"/>
      <c r="T216" s="255"/>
      <c r="AT216" s="256" t="s">
        <v>174</v>
      </c>
      <c r="AU216" s="256" t="s">
        <v>85</v>
      </c>
      <c r="AV216" s="12" t="s">
        <v>170</v>
      </c>
      <c r="AW216" s="12" t="s">
        <v>38</v>
      </c>
      <c r="AX216" s="12" t="s">
        <v>83</v>
      </c>
      <c r="AY216" s="256" t="s">
        <v>163</v>
      </c>
    </row>
    <row r="217" spans="2:65" s="1" customFormat="1" ht="25.5" customHeight="1">
      <c r="B217" s="45"/>
      <c r="C217" s="220" t="s">
        <v>323</v>
      </c>
      <c r="D217" s="220" t="s">
        <v>165</v>
      </c>
      <c r="E217" s="221" t="s">
        <v>1895</v>
      </c>
      <c r="F217" s="222" t="s">
        <v>1896</v>
      </c>
      <c r="G217" s="223" t="s">
        <v>168</v>
      </c>
      <c r="H217" s="224">
        <v>70.408</v>
      </c>
      <c r="I217" s="225"/>
      <c r="J217" s="226">
        <f>ROUND(I217*H217,2)</f>
        <v>0</v>
      </c>
      <c r="K217" s="222" t="s">
        <v>169</v>
      </c>
      <c r="L217" s="71"/>
      <c r="M217" s="227" t="s">
        <v>21</v>
      </c>
      <c r="N217" s="228" t="s">
        <v>48</v>
      </c>
      <c r="O217" s="46"/>
      <c r="P217" s="229">
        <f>O217*H217</f>
        <v>0</v>
      </c>
      <c r="Q217" s="229">
        <v>0.0002</v>
      </c>
      <c r="R217" s="229">
        <f>Q217*H217</f>
        <v>0.014081600000000001</v>
      </c>
      <c r="S217" s="229">
        <v>0</v>
      </c>
      <c r="T217" s="230">
        <f>S217*H217</f>
        <v>0</v>
      </c>
      <c r="AR217" s="23" t="s">
        <v>262</v>
      </c>
      <c r="AT217" s="23" t="s">
        <v>165</v>
      </c>
      <c r="AU217" s="23" t="s">
        <v>85</v>
      </c>
      <c r="AY217" s="23" t="s">
        <v>163</v>
      </c>
      <c r="BE217" s="231">
        <f>IF(N217="základní",J217,0)</f>
        <v>0</v>
      </c>
      <c r="BF217" s="231">
        <f>IF(N217="snížená",J217,0)</f>
        <v>0</v>
      </c>
      <c r="BG217" s="231">
        <f>IF(N217="zákl. přenesená",J217,0)</f>
        <v>0</v>
      </c>
      <c r="BH217" s="231">
        <f>IF(N217="sníž. přenesená",J217,0)</f>
        <v>0</v>
      </c>
      <c r="BI217" s="231">
        <f>IF(N217="nulová",J217,0)</f>
        <v>0</v>
      </c>
      <c r="BJ217" s="23" t="s">
        <v>170</v>
      </c>
      <c r="BK217" s="231">
        <f>ROUND(I217*H217,2)</f>
        <v>0</v>
      </c>
      <c r="BL217" s="23" t="s">
        <v>262</v>
      </c>
      <c r="BM217" s="23" t="s">
        <v>1897</v>
      </c>
    </row>
    <row r="218" spans="2:47" s="1" customFormat="1" ht="13.5">
      <c r="B218" s="45"/>
      <c r="C218" s="73"/>
      <c r="D218" s="232" t="s">
        <v>172</v>
      </c>
      <c r="E218" s="73"/>
      <c r="F218" s="233" t="s">
        <v>1891</v>
      </c>
      <c r="G218" s="73"/>
      <c r="H218" s="73"/>
      <c r="I218" s="190"/>
      <c r="J218" s="73"/>
      <c r="K218" s="73"/>
      <c r="L218" s="71"/>
      <c r="M218" s="234"/>
      <c r="N218" s="46"/>
      <c r="O218" s="46"/>
      <c r="P218" s="46"/>
      <c r="Q218" s="46"/>
      <c r="R218" s="46"/>
      <c r="S218" s="46"/>
      <c r="T218" s="94"/>
      <c r="AT218" s="23" t="s">
        <v>172</v>
      </c>
      <c r="AU218" s="23" t="s">
        <v>85</v>
      </c>
    </row>
    <row r="219" spans="2:51" s="11" customFormat="1" ht="13.5">
      <c r="B219" s="235"/>
      <c r="C219" s="236"/>
      <c r="D219" s="232" t="s">
        <v>174</v>
      </c>
      <c r="E219" s="237" t="s">
        <v>21</v>
      </c>
      <c r="F219" s="238" t="s">
        <v>1898</v>
      </c>
      <c r="G219" s="236"/>
      <c r="H219" s="239">
        <v>70.408</v>
      </c>
      <c r="I219" s="240"/>
      <c r="J219" s="236"/>
      <c r="K219" s="236"/>
      <c r="L219" s="241"/>
      <c r="M219" s="242"/>
      <c r="N219" s="243"/>
      <c r="O219" s="243"/>
      <c r="P219" s="243"/>
      <c r="Q219" s="243"/>
      <c r="R219" s="243"/>
      <c r="S219" s="243"/>
      <c r="T219" s="244"/>
      <c r="AT219" s="245" t="s">
        <v>174</v>
      </c>
      <c r="AU219" s="245" t="s">
        <v>85</v>
      </c>
      <c r="AV219" s="11" t="s">
        <v>85</v>
      </c>
      <c r="AW219" s="11" t="s">
        <v>38</v>
      </c>
      <c r="AX219" s="11" t="s">
        <v>83</v>
      </c>
      <c r="AY219" s="245" t="s">
        <v>163</v>
      </c>
    </row>
    <row r="220" spans="2:65" s="1" customFormat="1" ht="25.5" customHeight="1">
      <c r="B220" s="45"/>
      <c r="C220" s="220" t="s">
        <v>328</v>
      </c>
      <c r="D220" s="220" t="s">
        <v>165</v>
      </c>
      <c r="E220" s="221" t="s">
        <v>1899</v>
      </c>
      <c r="F220" s="222" t="s">
        <v>1900</v>
      </c>
      <c r="G220" s="223" t="s">
        <v>168</v>
      </c>
      <c r="H220" s="224">
        <v>70.408</v>
      </c>
      <c r="I220" s="225"/>
      <c r="J220" s="226">
        <f>ROUND(I220*H220,2)</f>
        <v>0</v>
      </c>
      <c r="K220" s="222" t="s">
        <v>169</v>
      </c>
      <c r="L220" s="71"/>
      <c r="M220" s="227" t="s">
        <v>21</v>
      </c>
      <c r="N220" s="228" t="s">
        <v>48</v>
      </c>
      <c r="O220" s="46"/>
      <c r="P220" s="229">
        <f>O220*H220</f>
        <v>0</v>
      </c>
      <c r="Q220" s="229">
        <v>0.0002</v>
      </c>
      <c r="R220" s="229">
        <f>Q220*H220</f>
        <v>0.014081600000000001</v>
      </c>
      <c r="S220" s="229">
        <v>0</v>
      </c>
      <c r="T220" s="230">
        <f>S220*H220</f>
        <v>0</v>
      </c>
      <c r="AR220" s="23" t="s">
        <v>262</v>
      </c>
      <c r="AT220" s="23" t="s">
        <v>165</v>
      </c>
      <c r="AU220" s="23" t="s">
        <v>85</v>
      </c>
      <c r="AY220" s="23" t="s">
        <v>163</v>
      </c>
      <c r="BE220" s="231">
        <f>IF(N220="základní",J220,0)</f>
        <v>0</v>
      </c>
      <c r="BF220" s="231">
        <f>IF(N220="snížená",J220,0)</f>
        <v>0</v>
      </c>
      <c r="BG220" s="231">
        <f>IF(N220="zákl. přenesená",J220,0)</f>
        <v>0</v>
      </c>
      <c r="BH220" s="231">
        <f>IF(N220="sníž. přenesená",J220,0)</f>
        <v>0</v>
      </c>
      <c r="BI220" s="231">
        <f>IF(N220="nulová",J220,0)</f>
        <v>0</v>
      </c>
      <c r="BJ220" s="23" t="s">
        <v>170</v>
      </c>
      <c r="BK220" s="231">
        <f>ROUND(I220*H220,2)</f>
        <v>0</v>
      </c>
      <c r="BL220" s="23" t="s">
        <v>262</v>
      </c>
      <c r="BM220" s="23" t="s">
        <v>1901</v>
      </c>
    </row>
    <row r="221" spans="2:47" s="1" customFormat="1" ht="13.5">
      <c r="B221" s="45"/>
      <c r="C221" s="73"/>
      <c r="D221" s="232" t="s">
        <v>172</v>
      </c>
      <c r="E221" s="73"/>
      <c r="F221" s="233" t="s">
        <v>1891</v>
      </c>
      <c r="G221" s="73"/>
      <c r="H221" s="73"/>
      <c r="I221" s="190"/>
      <c r="J221" s="73"/>
      <c r="K221" s="73"/>
      <c r="L221" s="71"/>
      <c r="M221" s="234"/>
      <c r="N221" s="46"/>
      <c r="O221" s="46"/>
      <c r="P221" s="46"/>
      <c r="Q221" s="46"/>
      <c r="R221" s="46"/>
      <c r="S221" s="46"/>
      <c r="T221" s="94"/>
      <c r="AT221" s="23" t="s">
        <v>172</v>
      </c>
      <c r="AU221" s="23" t="s">
        <v>85</v>
      </c>
    </row>
    <row r="222" spans="2:65" s="1" customFormat="1" ht="51" customHeight="1">
      <c r="B222" s="45"/>
      <c r="C222" s="220" t="s">
        <v>333</v>
      </c>
      <c r="D222" s="220" t="s">
        <v>165</v>
      </c>
      <c r="E222" s="221" t="s">
        <v>1902</v>
      </c>
      <c r="F222" s="222" t="s">
        <v>1903</v>
      </c>
      <c r="G222" s="223" t="s">
        <v>253</v>
      </c>
      <c r="H222" s="224">
        <v>2.033</v>
      </c>
      <c r="I222" s="225"/>
      <c r="J222" s="226">
        <f>ROUND(I222*H222,2)</f>
        <v>0</v>
      </c>
      <c r="K222" s="222" t="s">
        <v>169</v>
      </c>
      <c r="L222" s="71"/>
      <c r="M222" s="227" t="s">
        <v>21</v>
      </c>
      <c r="N222" s="228" t="s">
        <v>48</v>
      </c>
      <c r="O222" s="46"/>
      <c r="P222" s="229">
        <f>O222*H222</f>
        <v>0</v>
      </c>
      <c r="Q222" s="229">
        <v>0</v>
      </c>
      <c r="R222" s="229">
        <f>Q222*H222</f>
        <v>0</v>
      </c>
      <c r="S222" s="229">
        <v>0</v>
      </c>
      <c r="T222" s="230">
        <f>S222*H222</f>
        <v>0</v>
      </c>
      <c r="AR222" s="23" t="s">
        <v>262</v>
      </c>
      <c r="AT222" s="23" t="s">
        <v>165</v>
      </c>
      <c r="AU222" s="23" t="s">
        <v>85</v>
      </c>
      <c r="AY222" s="23" t="s">
        <v>163</v>
      </c>
      <c r="BE222" s="231">
        <f>IF(N222="základní",J222,0)</f>
        <v>0</v>
      </c>
      <c r="BF222" s="231">
        <f>IF(N222="snížená",J222,0)</f>
        <v>0</v>
      </c>
      <c r="BG222" s="231">
        <f>IF(N222="zákl. přenesená",J222,0)</f>
        <v>0</v>
      </c>
      <c r="BH222" s="231">
        <f>IF(N222="sníž. přenesená",J222,0)</f>
        <v>0</v>
      </c>
      <c r="BI222" s="231">
        <f>IF(N222="nulová",J222,0)</f>
        <v>0</v>
      </c>
      <c r="BJ222" s="23" t="s">
        <v>170</v>
      </c>
      <c r="BK222" s="231">
        <f>ROUND(I222*H222,2)</f>
        <v>0</v>
      </c>
      <c r="BL222" s="23" t="s">
        <v>262</v>
      </c>
      <c r="BM222" s="23" t="s">
        <v>1904</v>
      </c>
    </row>
    <row r="223" spans="2:47" s="1" customFormat="1" ht="13.5">
      <c r="B223" s="45"/>
      <c r="C223" s="73"/>
      <c r="D223" s="232" t="s">
        <v>172</v>
      </c>
      <c r="E223" s="73"/>
      <c r="F223" s="233" t="s">
        <v>1905</v>
      </c>
      <c r="G223" s="73"/>
      <c r="H223" s="73"/>
      <c r="I223" s="190"/>
      <c r="J223" s="73"/>
      <c r="K223" s="73"/>
      <c r="L223" s="71"/>
      <c r="M223" s="234"/>
      <c r="N223" s="46"/>
      <c r="O223" s="46"/>
      <c r="P223" s="46"/>
      <c r="Q223" s="46"/>
      <c r="R223" s="46"/>
      <c r="S223" s="46"/>
      <c r="T223" s="94"/>
      <c r="AT223" s="23" t="s">
        <v>172</v>
      </c>
      <c r="AU223" s="23" t="s">
        <v>85</v>
      </c>
    </row>
    <row r="224" spans="2:65" s="1" customFormat="1" ht="38.25" customHeight="1">
      <c r="B224" s="45"/>
      <c r="C224" s="220" t="s">
        <v>338</v>
      </c>
      <c r="D224" s="220" t="s">
        <v>165</v>
      </c>
      <c r="E224" s="221" t="s">
        <v>1906</v>
      </c>
      <c r="F224" s="222" t="s">
        <v>1907</v>
      </c>
      <c r="G224" s="223" t="s">
        <v>253</v>
      </c>
      <c r="H224" s="224">
        <v>2.033</v>
      </c>
      <c r="I224" s="225"/>
      <c r="J224" s="226">
        <f>ROUND(I224*H224,2)</f>
        <v>0</v>
      </c>
      <c r="K224" s="222" t="s">
        <v>169</v>
      </c>
      <c r="L224" s="71"/>
      <c r="M224" s="227" t="s">
        <v>21</v>
      </c>
      <c r="N224" s="228" t="s">
        <v>48</v>
      </c>
      <c r="O224" s="46"/>
      <c r="P224" s="229">
        <f>O224*H224</f>
        <v>0</v>
      </c>
      <c r="Q224" s="229">
        <v>0</v>
      </c>
      <c r="R224" s="229">
        <f>Q224*H224</f>
        <v>0</v>
      </c>
      <c r="S224" s="229">
        <v>0</v>
      </c>
      <c r="T224" s="230">
        <f>S224*H224</f>
        <v>0</v>
      </c>
      <c r="AR224" s="23" t="s">
        <v>262</v>
      </c>
      <c r="AT224" s="23" t="s">
        <v>165</v>
      </c>
      <c r="AU224" s="23" t="s">
        <v>85</v>
      </c>
      <c r="AY224" s="23" t="s">
        <v>163</v>
      </c>
      <c r="BE224" s="231">
        <f>IF(N224="základní",J224,0)</f>
        <v>0</v>
      </c>
      <c r="BF224" s="231">
        <f>IF(N224="snížená",J224,0)</f>
        <v>0</v>
      </c>
      <c r="BG224" s="231">
        <f>IF(N224="zákl. přenesená",J224,0)</f>
        <v>0</v>
      </c>
      <c r="BH224" s="231">
        <f>IF(N224="sníž. přenesená",J224,0)</f>
        <v>0</v>
      </c>
      <c r="BI224" s="231">
        <f>IF(N224="nulová",J224,0)</f>
        <v>0</v>
      </c>
      <c r="BJ224" s="23" t="s">
        <v>170</v>
      </c>
      <c r="BK224" s="231">
        <f>ROUND(I224*H224,2)</f>
        <v>0</v>
      </c>
      <c r="BL224" s="23" t="s">
        <v>262</v>
      </c>
      <c r="BM224" s="23" t="s">
        <v>1908</v>
      </c>
    </row>
    <row r="225" spans="2:47" s="1" customFormat="1" ht="13.5">
      <c r="B225" s="45"/>
      <c r="C225" s="73"/>
      <c r="D225" s="232" t="s">
        <v>172</v>
      </c>
      <c r="E225" s="73"/>
      <c r="F225" s="233" t="s">
        <v>1905</v>
      </c>
      <c r="G225" s="73"/>
      <c r="H225" s="73"/>
      <c r="I225" s="190"/>
      <c r="J225" s="73"/>
      <c r="K225" s="73"/>
      <c r="L225" s="71"/>
      <c r="M225" s="234"/>
      <c r="N225" s="46"/>
      <c r="O225" s="46"/>
      <c r="P225" s="46"/>
      <c r="Q225" s="46"/>
      <c r="R225" s="46"/>
      <c r="S225" s="46"/>
      <c r="T225" s="94"/>
      <c r="AT225" s="23" t="s">
        <v>172</v>
      </c>
      <c r="AU225" s="23" t="s">
        <v>85</v>
      </c>
    </row>
    <row r="226" spans="2:63" s="10" customFormat="1" ht="29.85" customHeight="1">
      <c r="B226" s="204"/>
      <c r="C226" s="205"/>
      <c r="D226" s="206" t="s">
        <v>74</v>
      </c>
      <c r="E226" s="218" t="s">
        <v>941</v>
      </c>
      <c r="F226" s="218" t="s">
        <v>942</v>
      </c>
      <c r="G226" s="205"/>
      <c r="H226" s="205"/>
      <c r="I226" s="208"/>
      <c r="J226" s="219">
        <f>BK226</f>
        <v>0</v>
      </c>
      <c r="K226" s="205"/>
      <c r="L226" s="210"/>
      <c r="M226" s="211"/>
      <c r="N226" s="212"/>
      <c r="O226" s="212"/>
      <c r="P226" s="213">
        <f>SUM(P227:P260)</f>
        <v>0</v>
      </c>
      <c r="Q226" s="212"/>
      <c r="R226" s="213">
        <f>SUM(R227:R260)</f>
        <v>0.6674100000000002</v>
      </c>
      <c r="S226" s="212"/>
      <c r="T226" s="214">
        <f>SUM(T227:T260)</f>
        <v>0.522</v>
      </c>
      <c r="AR226" s="215" t="s">
        <v>85</v>
      </c>
      <c r="AT226" s="216" t="s">
        <v>74</v>
      </c>
      <c r="AU226" s="216" t="s">
        <v>83</v>
      </c>
      <c r="AY226" s="215" t="s">
        <v>163</v>
      </c>
      <c r="BK226" s="217">
        <f>SUM(BK227:BK260)</f>
        <v>0</v>
      </c>
    </row>
    <row r="227" spans="2:65" s="1" customFormat="1" ht="25.5" customHeight="1">
      <c r="B227" s="45"/>
      <c r="C227" s="220" t="s">
        <v>343</v>
      </c>
      <c r="D227" s="220" t="s">
        <v>165</v>
      </c>
      <c r="E227" s="221" t="s">
        <v>1660</v>
      </c>
      <c r="F227" s="222" t="s">
        <v>1661</v>
      </c>
      <c r="G227" s="223" t="s">
        <v>183</v>
      </c>
      <c r="H227" s="224">
        <v>14</v>
      </c>
      <c r="I227" s="225"/>
      <c r="J227" s="226">
        <f>ROUND(I227*H227,2)</f>
        <v>0</v>
      </c>
      <c r="K227" s="222" t="s">
        <v>169</v>
      </c>
      <c r="L227" s="71"/>
      <c r="M227" s="227" t="s">
        <v>21</v>
      </c>
      <c r="N227" s="228" t="s">
        <v>48</v>
      </c>
      <c r="O227" s="46"/>
      <c r="P227" s="229">
        <f>O227*H227</f>
        <v>0</v>
      </c>
      <c r="Q227" s="229">
        <v>0</v>
      </c>
      <c r="R227" s="229">
        <f>Q227*H227</f>
        <v>0</v>
      </c>
      <c r="S227" s="229">
        <v>0</v>
      </c>
      <c r="T227" s="230">
        <f>S227*H227</f>
        <v>0</v>
      </c>
      <c r="AR227" s="23" t="s">
        <v>262</v>
      </c>
      <c r="AT227" s="23" t="s">
        <v>165</v>
      </c>
      <c r="AU227" s="23" t="s">
        <v>85</v>
      </c>
      <c r="AY227" s="23" t="s">
        <v>163</v>
      </c>
      <c r="BE227" s="231">
        <f>IF(N227="základní",J227,0)</f>
        <v>0</v>
      </c>
      <c r="BF227" s="231">
        <f>IF(N227="snížená",J227,0)</f>
        <v>0</v>
      </c>
      <c r="BG227" s="231">
        <f>IF(N227="zákl. přenesená",J227,0)</f>
        <v>0</v>
      </c>
      <c r="BH227" s="231">
        <f>IF(N227="sníž. přenesená",J227,0)</f>
        <v>0</v>
      </c>
      <c r="BI227" s="231">
        <f>IF(N227="nulová",J227,0)</f>
        <v>0</v>
      </c>
      <c r="BJ227" s="23" t="s">
        <v>170</v>
      </c>
      <c r="BK227" s="231">
        <f>ROUND(I227*H227,2)</f>
        <v>0</v>
      </c>
      <c r="BL227" s="23" t="s">
        <v>262</v>
      </c>
      <c r="BM227" s="23" t="s">
        <v>1909</v>
      </c>
    </row>
    <row r="228" spans="2:47" s="1" customFormat="1" ht="13.5">
      <c r="B228" s="45"/>
      <c r="C228" s="73"/>
      <c r="D228" s="232" t="s">
        <v>172</v>
      </c>
      <c r="E228" s="73"/>
      <c r="F228" s="233" t="s">
        <v>1663</v>
      </c>
      <c r="G228" s="73"/>
      <c r="H228" s="73"/>
      <c r="I228" s="190"/>
      <c r="J228" s="73"/>
      <c r="K228" s="73"/>
      <c r="L228" s="71"/>
      <c r="M228" s="234"/>
      <c r="N228" s="46"/>
      <c r="O228" s="46"/>
      <c r="P228" s="46"/>
      <c r="Q228" s="46"/>
      <c r="R228" s="46"/>
      <c r="S228" s="46"/>
      <c r="T228" s="94"/>
      <c r="AT228" s="23" t="s">
        <v>172</v>
      </c>
      <c r="AU228" s="23" t="s">
        <v>85</v>
      </c>
    </row>
    <row r="229" spans="2:65" s="1" customFormat="1" ht="16.5" customHeight="1">
      <c r="B229" s="45"/>
      <c r="C229" s="257" t="s">
        <v>349</v>
      </c>
      <c r="D229" s="257" t="s">
        <v>221</v>
      </c>
      <c r="E229" s="258" t="s">
        <v>1664</v>
      </c>
      <c r="F229" s="259" t="s">
        <v>1665</v>
      </c>
      <c r="G229" s="260" t="s">
        <v>183</v>
      </c>
      <c r="H229" s="261">
        <v>14</v>
      </c>
      <c r="I229" s="262"/>
      <c r="J229" s="263">
        <f>ROUND(I229*H229,2)</f>
        <v>0</v>
      </c>
      <c r="K229" s="259" t="s">
        <v>21</v>
      </c>
      <c r="L229" s="264"/>
      <c r="M229" s="265" t="s">
        <v>21</v>
      </c>
      <c r="N229" s="266" t="s">
        <v>48</v>
      </c>
      <c r="O229" s="46"/>
      <c r="P229" s="229">
        <f>O229*H229</f>
        <v>0</v>
      </c>
      <c r="Q229" s="229">
        <v>0.0076</v>
      </c>
      <c r="R229" s="229">
        <f>Q229*H229</f>
        <v>0.1064</v>
      </c>
      <c r="S229" s="229">
        <v>0</v>
      </c>
      <c r="T229" s="230">
        <f>S229*H229</f>
        <v>0</v>
      </c>
      <c r="AR229" s="23" t="s">
        <v>359</v>
      </c>
      <c r="AT229" s="23" t="s">
        <v>221</v>
      </c>
      <c r="AU229" s="23" t="s">
        <v>85</v>
      </c>
      <c r="AY229" s="23" t="s">
        <v>163</v>
      </c>
      <c r="BE229" s="231">
        <f>IF(N229="základní",J229,0)</f>
        <v>0</v>
      </c>
      <c r="BF229" s="231">
        <f>IF(N229="snížená",J229,0)</f>
        <v>0</v>
      </c>
      <c r="BG229" s="231">
        <f>IF(N229="zákl. přenesená",J229,0)</f>
        <v>0</v>
      </c>
      <c r="BH229" s="231">
        <f>IF(N229="sníž. přenesená",J229,0)</f>
        <v>0</v>
      </c>
      <c r="BI229" s="231">
        <f>IF(N229="nulová",J229,0)</f>
        <v>0</v>
      </c>
      <c r="BJ229" s="23" t="s">
        <v>170</v>
      </c>
      <c r="BK229" s="231">
        <f>ROUND(I229*H229,2)</f>
        <v>0</v>
      </c>
      <c r="BL229" s="23" t="s">
        <v>262</v>
      </c>
      <c r="BM229" s="23" t="s">
        <v>1910</v>
      </c>
    </row>
    <row r="230" spans="2:65" s="1" customFormat="1" ht="25.5" customHeight="1">
      <c r="B230" s="45"/>
      <c r="C230" s="220" t="s">
        <v>354</v>
      </c>
      <c r="D230" s="220" t="s">
        <v>165</v>
      </c>
      <c r="E230" s="221" t="s">
        <v>1692</v>
      </c>
      <c r="F230" s="222" t="s">
        <v>1693</v>
      </c>
      <c r="G230" s="223" t="s">
        <v>756</v>
      </c>
      <c r="H230" s="224">
        <v>13</v>
      </c>
      <c r="I230" s="225"/>
      <c r="J230" s="226">
        <f>ROUND(I230*H230,2)</f>
        <v>0</v>
      </c>
      <c r="K230" s="222" t="s">
        <v>169</v>
      </c>
      <c r="L230" s="71"/>
      <c r="M230" s="227" t="s">
        <v>21</v>
      </c>
      <c r="N230" s="228" t="s">
        <v>48</v>
      </c>
      <c r="O230" s="46"/>
      <c r="P230" s="229">
        <f>O230*H230</f>
        <v>0</v>
      </c>
      <c r="Q230" s="229">
        <v>0</v>
      </c>
      <c r="R230" s="229">
        <f>Q230*H230</f>
        <v>0</v>
      </c>
      <c r="S230" s="229">
        <v>0</v>
      </c>
      <c r="T230" s="230">
        <f>S230*H230</f>
        <v>0</v>
      </c>
      <c r="AR230" s="23" t="s">
        <v>262</v>
      </c>
      <c r="AT230" s="23" t="s">
        <v>165</v>
      </c>
      <c r="AU230" s="23" t="s">
        <v>85</v>
      </c>
      <c r="AY230" s="23" t="s">
        <v>163</v>
      </c>
      <c r="BE230" s="231">
        <f>IF(N230="základní",J230,0)</f>
        <v>0</v>
      </c>
      <c r="BF230" s="231">
        <f>IF(N230="snížená",J230,0)</f>
        <v>0</v>
      </c>
      <c r="BG230" s="231">
        <f>IF(N230="zákl. přenesená",J230,0)</f>
        <v>0</v>
      </c>
      <c r="BH230" s="231">
        <f>IF(N230="sníž. přenesená",J230,0)</f>
        <v>0</v>
      </c>
      <c r="BI230" s="231">
        <f>IF(N230="nulová",J230,0)</f>
        <v>0</v>
      </c>
      <c r="BJ230" s="23" t="s">
        <v>170</v>
      </c>
      <c r="BK230" s="231">
        <f>ROUND(I230*H230,2)</f>
        <v>0</v>
      </c>
      <c r="BL230" s="23" t="s">
        <v>262</v>
      </c>
      <c r="BM230" s="23" t="s">
        <v>1694</v>
      </c>
    </row>
    <row r="231" spans="2:47" s="1" customFormat="1" ht="13.5">
      <c r="B231" s="45"/>
      <c r="C231" s="73"/>
      <c r="D231" s="232" t="s">
        <v>172</v>
      </c>
      <c r="E231" s="73"/>
      <c r="F231" s="233" t="s">
        <v>1005</v>
      </c>
      <c r="G231" s="73"/>
      <c r="H231" s="73"/>
      <c r="I231" s="190"/>
      <c r="J231" s="73"/>
      <c r="K231" s="73"/>
      <c r="L231" s="71"/>
      <c r="M231" s="234"/>
      <c r="N231" s="46"/>
      <c r="O231" s="46"/>
      <c r="P231" s="46"/>
      <c r="Q231" s="46"/>
      <c r="R231" s="46"/>
      <c r="S231" s="46"/>
      <c r="T231" s="94"/>
      <c r="AT231" s="23" t="s">
        <v>172</v>
      </c>
      <c r="AU231" s="23" t="s">
        <v>85</v>
      </c>
    </row>
    <row r="232" spans="2:65" s="1" customFormat="1" ht="25.5" customHeight="1">
      <c r="B232" s="45"/>
      <c r="C232" s="257" t="s">
        <v>359</v>
      </c>
      <c r="D232" s="257" t="s">
        <v>221</v>
      </c>
      <c r="E232" s="258" t="s">
        <v>1911</v>
      </c>
      <c r="F232" s="259" t="s">
        <v>1912</v>
      </c>
      <c r="G232" s="260" t="s">
        <v>756</v>
      </c>
      <c r="H232" s="261">
        <v>8</v>
      </c>
      <c r="I232" s="262"/>
      <c r="J232" s="263">
        <f>ROUND(I232*H232,2)</f>
        <v>0</v>
      </c>
      <c r="K232" s="259" t="s">
        <v>21</v>
      </c>
      <c r="L232" s="264"/>
      <c r="M232" s="265" t="s">
        <v>21</v>
      </c>
      <c r="N232" s="266" t="s">
        <v>48</v>
      </c>
      <c r="O232" s="46"/>
      <c r="P232" s="229">
        <f>O232*H232</f>
        <v>0</v>
      </c>
      <c r="Q232" s="229">
        <v>0.0175</v>
      </c>
      <c r="R232" s="229">
        <f>Q232*H232</f>
        <v>0.14</v>
      </c>
      <c r="S232" s="229">
        <v>0</v>
      </c>
      <c r="T232" s="230">
        <f>S232*H232</f>
        <v>0</v>
      </c>
      <c r="AR232" s="23" t="s">
        <v>359</v>
      </c>
      <c r="AT232" s="23" t="s">
        <v>221</v>
      </c>
      <c r="AU232" s="23" t="s">
        <v>85</v>
      </c>
      <c r="AY232" s="23" t="s">
        <v>163</v>
      </c>
      <c r="BE232" s="231">
        <f>IF(N232="základní",J232,0)</f>
        <v>0</v>
      </c>
      <c r="BF232" s="231">
        <f>IF(N232="snížená",J232,0)</f>
        <v>0</v>
      </c>
      <c r="BG232" s="231">
        <f>IF(N232="zákl. přenesená",J232,0)</f>
        <v>0</v>
      </c>
      <c r="BH232" s="231">
        <f>IF(N232="sníž. přenesená",J232,0)</f>
        <v>0</v>
      </c>
      <c r="BI232" s="231">
        <f>IF(N232="nulová",J232,0)</f>
        <v>0</v>
      </c>
      <c r="BJ232" s="23" t="s">
        <v>170</v>
      </c>
      <c r="BK232" s="231">
        <f>ROUND(I232*H232,2)</f>
        <v>0</v>
      </c>
      <c r="BL232" s="23" t="s">
        <v>262</v>
      </c>
      <c r="BM232" s="23" t="s">
        <v>1700</v>
      </c>
    </row>
    <row r="233" spans="2:65" s="1" customFormat="1" ht="25.5" customHeight="1">
      <c r="B233" s="45"/>
      <c r="C233" s="257" t="s">
        <v>366</v>
      </c>
      <c r="D233" s="257" t="s">
        <v>221</v>
      </c>
      <c r="E233" s="258" t="s">
        <v>1695</v>
      </c>
      <c r="F233" s="259" t="s">
        <v>1696</v>
      </c>
      <c r="G233" s="260" t="s">
        <v>756</v>
      </c>
      <c r="H233" s="261">
        <v>5</v>
      </c>
      <c r="I233" s="262"/>
      <c r="J233" s="263">
        <f>ROUND(I233*H233,2)</f>
        <v>0</v>
      </c>
      <c r="K233" s="259" t="s">
        <v>21</v>
      </c>
      <c r="L233" s="264"/>
      <c r="M233" s="265" t="s">
        <v>21</v>
      </c>
      <c r="N233" s="266" t="s">
        <v>48</v>
      </c>
      <c r="O233" s="46"/>
      <c r="P233" s="229">
        <f>O233*H233</f>
        <v>0</v>
      </c>
      <c r="Q233" s="229">
        <v>0.0155</v>
      </c>
      <c r="R233" s="229">
        <f>Q233*H233</f>
        <v>0.0775</v>
      </c>
      <c r="S233" s="229">
        <v>0</v>
      </c>
      <c r="T233" s="230">
        <f>S233*H233</f>
        <v>0</v>
      </c>
      <c r="AR233" s="23" t="s">
        <v>359</v>
      </c>
      <c r="AT233" s="23" t="s">
        <v>221</v>
      </c>
      <c r="AU233" s="23" t="s">
        <v>85</v>
      </c>
      <c r="AY233" s="23" t="s">
        <v>163</v>
      </c>
      <c r="BE233" s="231">
        <f>IF(N233="základní",J233,0)</f>
        <v>0</v>
      </c>
      <c r="BF233" s="231">
        <f>IF(N233="snížená",J233,0)</f>
        <v>0</v>
      </c>
      <c r="BG233" s="231">
        <f>IF(N233="zákl. přenesená",J233,0)</f>
        <v>0</v>
      </c>
      <c r="BH233" s="231">
        <f>IF(N233="sníž. přenesená",J233,0)</f>
        <v>0</v>
      </c>
      <c r="BI233" s="231">
        <f>IF(N233="nulová",J233,0)</f>
        <v>0</v>
      </c>
      <c r="BJ233" s="23" t="s">
        <v>170</v>
      </c>
      <c r="BK233" s="231">
        <f>ROUND(I233*H233,2)</f>
        <v>0</v>
      </c>
      <c r="BL233" s="23" t="s">
        <v>262</v>
      </c>
      <c r="BM233" s="23" t="s">
        <v>1697</v>
      </c>
    </row>
    <row r="234" spans="2:65" s="1" customFormat="1" ht="25.5" customHeight="1">
      <c r="B234" s="45"/>
      <c r="C234" s="220" t="s">
        <v>371</v>
      </c>
      <c r="D234" s="220" t="s">
        <v>165</v>
      </c>
      <c r="E234" s="221" t="s">
        <v>1913</v>
      </c>
      <c r="F234" s="222" t="s">
        <v>1914</v>
      </c>
      <c r="G234" s="223" t="s">
        <v>756</v>
      </c>
      <c r="H234" s="224">
        <v>2</v>
      </c>
      <c r="I234" s="225"/>
      <c r="J234" s="226">
        <f>ROUND(I234*H234,2)</f>
        <v>0</v>
      </c>
      <c r="K234" s="222" t="s">
        <v>169</v>
      </c>
      <c r="L234" s="71"/>
      <c r="M234" s="227" t="s">
        <v>21</v>
      </c>
      <c r="N234" s="228" t="s">
        <v>48</v>
      </c>
      <c r="O234" s="46"/>
      <c r="P234" s="229">
        <f>O234*H234</f>
        <v>0</v>
      </c>
      <c r="Q234" s="229">
        <v>0</v>
      </c>
      <c r="R234" s="229">
        <f>Q234*H234</f>
        <v>0</v>
      </c>
      <c r="S234" s="229">
        <v>0</v>
      </c>
      <c r="T234" s="230">
        <f>S234*H234</f>
        <v>0</v>
      </c>
      <c r="AR234" s="23" t="s">
        <v>262</v>
      </c>
      <c r="AT234" s="23" t="s">
        <v>165</v>
      </c>
      <c r="AU234" s="23" t="s">
        <v>85</v>
      </c>
      <c r="AY234" s="23" t="s">
        <v>163</v>
      </c>
      <c r="BE234" s="231">
        <f>IF(N234="základní",J234,0)</f>
        <v>0</v>
      </c>
      <c r="BF234" s="231">
        <f>IF(N234="snížená",J234,0)</f>
        <v>0</v>
      </c>
      <c r="BG234" s="231">
        <f>IF(N234="zákl. přenesená",J234,0)</f>
        <v>0</v>
      </c>
      <c r="BH234" s="231">
        <f>IF(N234="sníž. přenesená",J234,0)</f>
        <v>0</v>
      </c>
      <c r="BI234" s="231">
        <f>IF(N234="nulová",J234,0)</f>
        <v>0</v>
      </c>
      <c r="BJ234" s="23" t="s">
        <v>170</v>
      </c>
      <c r="BK234" s="231">
        <f>ROUND(I234*H234,2)</f>
        <v>0</v>
      </c>
      <c r="BL234" s="23" t="s">
        <v>262</v>
      </c>
      <c r="BM234" s="23" t="s">
        <v>1915</v>
      </c>
    </row>
    <row r="235" spans="2:47" s="1" customFormat="1" ht="13.5">
      <c r="B235" s="45"/>
      <c r="C235" s="73"/>
      <c r="D235" s="232" t="s">
        <v>172</v>
      </c>
      <c r="E235" s="73"/>
      <c r="F235" s="233" t="s">
        <v>1005</v>
      </c>
      <c r="G235" s="73"/>
      <c r="H235" s="73"/>
      <c r="I235" s="190"/>
      <c r="J235" s="73"/>
      <c r="K235" s="73"/>
      <c r="L235" s="71"/>
      <c r="M235" s="234"/>
      <c r="N235" s="46"/>
      <c r="O235" s="46"/>
      <c r="P235" s="46"/>
      <c r="Q235" s="46"/>
      <c r="R235" s="46"/>
      <c r="S235" s="46"/>
      <c r="T235" s="94"/>
      <c r="AT235" s="23" t="s">
        <v>172</v>
      </c>
      <c r="AU235" s="23" t="s">
        <v>85</v>
      </c>
    </row>
    <row r="236" spans="2:65" s="1" customFormat="1" ht="25.5" customHeight="1">
      <c r="B236" s="45"/>
      <c r="C236" s="257" t="s">
        <v>377</v>
      </c>
      <c r="D236" s="257" t="s">
        <v>221</v>
      </c>
      <c r="E236" s="258" t="s">
        <v>1698</v>
      </c>
      <c r="F236" s="259" t="s">
        <v>1699</v>
      </c>
      <c r="G236" s="260" t="s">
        <v>756</v>
      </c>
      <c r="H236" s="261">
        <v>2</v>
      </c>
      <c r="I236" s="262"/>
      <c r="J236" s="263">
        <f>ROUND(I236*H236,2)</f>
        <v>0</v>
      </c>
      <c r="K236" s="259" t="s">
        <v>21</v>
      </c>
      <c r="L236" s="264"/>
      <c r="M236" s="265" t="s">
        <v>21</v>
      </c>
      <c r="N236" s="266" t="s">
        <v>48</v>
      </c>
      <c r="O236" s="46"/>
      <c r="P236" s="229">
        <f>O236*H236</f>
        <v>0</v>
      </c>
      <c r="Q236" s="229">
        <v>0.0175</v>
      </c>
      <c r="R236" s="229">
        <f>Q236*H236</f>
        <v>0.035</v>
      </c>
      <c r="S236" s="229">
        <v>0</v>
      </c>
      <c r="T236" s="230">
        <f>S236*H236</f>
        <v>0</v>
      </c>
      <c r="AR236" s="23" t="s">
        <v>359</v>
      </c>
      <c r="AT236" s="23" t="s">
        <v>221</v>
      </c>
      <c r="AU236" s="23" t="s">
        <v>85</v>
      </c>
      <c r="AY236" s="23" t="s">
        <v>163</v>
      </c>
      <c r="BE236" s="231">
        <f>IF(N236="základní",J236,0)</f>
        <v>0</v>
      </c>
      <c r="BF236" s="231">
        <f>IF(N236="snížená",J236,0)</f>
        <v>0</v>
      </c>
      <c r="BG236" s="231">
        <f>IF(N236="zákl. přenesená",J236,0)</f>
        <v>0</v>
      </c>
      <c r="BH236" s="231">
        <f>IF(N236="sníž. přenesená",J236,0)</f>
        <v>0</v>
      </c>
      <c r="BI236" s="231">
        <f>IF(N236="nulová",J236,0)</f>
        <v>0</v>
      </c>
      <c r="BJ236" s="23" t="s">
        <v>170</v>
      </c>
      <c r="BK236" s="231">
        <f>ROUND(I236*H236,2)</f>
        <v>0</v>
      </c>
      <c r="BL236" s="23" t="s">
        <v>262</v>
      </c>
      <c r="BM236" s="23" t="s">
        <v>1688</v>
      </c>
    </row>
    <row r="237" spans="2:65" s="1" customFormat="1" ht="25.5" customHeight="1">
      <c r="B237" s="45"/>
      <c r="C237" s="220" t="s">
        <v>387</v>
      </c>
      <c r="D237" s="220" t="s">
        <v>165</v>
      </c>
      <c r="E237" s="221" t="s">
        <v>1704</v>
      </c>
      <c r="F237" s="222" t="s">
        <v>1705</v>
      </c>
      <c r="G237" s="223" t="s">
        <v>756</v>
      </c>
      <c r="H237" s="224">
        <v>15</v>
      </c>
      <c r="I237" s="225"/>
      <c r="J237" s="226">
        <f>ROUND(I237*H237,2)</f>
        <v>0</v>
      </c>
      <c r="K237" s="222" t="s">
        <v>169</v>
      </c>
      <c r="L237" s="71"/>
      <c r="M237" s="227" t="s">
        <v>21</v>
      </c>
      <c r="N237" s="228" t="s">
        <v>48</v>
      </c>
      <c r="O237" s="46"/>
      <c r="P237" s="229">
        <f>O237*H237</f>
        <v>0</v>
      </c>
      <c r="Q237" s="229">
        <v>0.00047</v>
      </c>
      <c r="R237" s="229">
        <f>Q237*H237</f>
        <v>0.00705</v>
      </c>
      <c r="S237" s="229">
        <v>0</v>
      </c>
      <c r="T237" s="230">
        <f>S237*H237</f>
        <v>0</v>
      </c>
      <c r="AR237" s="23" t="s">
        <v>262</v>
      </c>
      <c r="AT237" s="23" t="s">
        <v>165</v>
      </c>
      <c r="AU237" s="23" t="s">
        <v>85</v>
      </c>
      <c r="AY237" s="23" t="s">
        <v>163</v>
      </c>
      <c r="BE237" s="231">
        <f>IF(N237="základní",J237,0)</f>
        <v>0</v>
      </c>
      <c r="BF237" s="231">
        <f>IF(N237="snížená",J237,0)</f>
        <v>0</v>
      </c>
      <c r="BG237" s="231">
        <f>IF(N237="zákl. přenesená",J237,0)</f>
        <v>0</v>
      </c>
      <c r="BH237" s="231">
        <f>IF(N237="sníž. přenesená",J237,0)</f>
        <v>0</v>
      </c>
      <c r="BI237" s="231">
        <f>IF(N237="nulová",J237,0)</f>
        <v>0</v>
      </c>
      <c r="BJ237" s="23" t="s">
        <v>170</v>
      </c>
      <c r="BK237" s="231">
        <f>ROUND(I237*H237,2)</f>
        <v>0</v>
      </c>
      <c r="BL237" s="23" t="s">
        <v>262</v>
      </c>
      <c r="BM237" s="23" t="s">
        <v>1706</v>
      </c>
    </row>
    <row r="238" spans="2:47" s="1" customFormat="1" ht="13.5">
      <c r="B238" s="45"/>
      <c r="C238" s="73"/>
      <c r="D238" s="232" t="s">
        <v>172</v>
      </c>
      <c r="E238" s="73"/>
      <c r="F238" s="233" t="s">
        <v>1707</v>
      </c>
      <c r="G238" s="73"/>
      <c r="H238" s="73"/>
      <c r="I238" s="190"/>
      <c r="J238" s="73"/>
      <c r="K238" s="73"/>
      <c r="L238" s="71"/>
      <c r="M238" s="234"/>
      <c r="N238" s="46"/>
      <c r="O238" s="46"/>
      <c r="P238" s="46"/>
      <c r="Q238" s="46"/>
      <c r="R238" s="46"/>
      <c r="S238" s="46"/>
      <c r="T238" s="94"/>
      <c r="AT238" s="23" t="s">
        <v>172</v>
      </c>
      <c r="AU238" s="23" t="s">
        <v>85</v>
      </c>
    </row>
    <row r="239" spans="2:65" s="1" customFormat="1" ht="25.5" customHeight="1">
      <c r="B239" s="45"/>
      <c r="C239" s="257" t="s">
        <v>393</v>
      </c>
      <c r="D239" s="257" t="s">
        <v>221</v>
      </c>
      <c r="E239" s="258" t="s">
        <v>1708</v>
      </c>
      <c r="F239" s="259" t="s">
        <v>1709</v>
      </c>
      <c r="G239" s="260" t="s">
        <v>756</v>
      </c>
      <c r="H239" s="261">
        <v>15</v>
      </c>
      <c r="I239" s="262"/>
      <c r="J239" s="263">
        <f>ROUND(I239*H239,2)</f>
        <v>0</v>
      </c>
      <c r="K239" s="259" t="s">
        <v>169</v>
      </c>
      <c r="L239" s="264"/>
      <c r="M239" s="265" t="s">
        <v>21</v>
      </c>
      <c r="N239" s="266" t="s">
        <v>48</v>
      </c>
      <c r="O239" s="46"/>
      <c r="P239" s="229">
        <f>O239*H239</f>
        <v>0</v>
      </c>
      <c r="Q239" s="229">
        <v>0.016</v>
      </c>
      <c r="R239" s="229">
        <f>Q239*H239</f>
        <v>0.24</v>
      </c>
      <c r="S239" s="229">
        <v>0</v>
      </c>
      <c r="T239" s="230">
        <f>S239*H239</f>
        <v>0</v>
      </c>
      <c r="AR239" s="23" t="s">
        <v>359</v>
      </c>
      <c r="AT239" s="23" t="s">
        <v>221</v>
      </c>
      <c r="AU239" s="23" t="s">
        <v>85</v>
      </c>
      <c r="AY239" s="23" t="s">
        <v>163</v>
      </c>
      <c r="BE239" s="231">
        <f>IF(N239="základní",J239,0)</f>
        <v>0</v>
      </c>
      <c r="BF239" s="231">
        <f>IF(N239="snížená",J239,0)</f>
        <v>0</v>
      </c>
      <c r="BG239" s="231">
        <f>IF(N239="zákl. přenesená",J239,0)</f>
        <v>0</v>
      </c>
      <c r="BH239" s="231">
        <f>IF(N239="sníž. přenesená",J239,0)</f>
        <v>0</v>
      </c>
      <c r="BI239" s="231">
        <f>IF(N239="nulová",J239,0)</f>
        <v>0</v>
      </c>
      <c r="BJ239" s="23" t="s">
        <v>170</v>
      </c>
      <c r="BK239" s="231">
        <f>ROUND(I239*H239,2)</f>
        <v>0</v>
      </c>
      <c r="BL239" s="23" t="s">
        <v>262</v>
      </c>
      <c r="BM239" s="23" t="s">
        <v>1710</v>
      </c>
    </row>
    <row r="240" spans="2:65" s="1" customFormat="1" ht="25.5" customHeight="1">
      <c r="B240" s="45"/>
      <c r="C240" s="220" t="s">
        <v>398</v>
      </c>
      <c r="D240" s="220" t="s">
        <v>165</v>
      </c>
      <c r="E240" s="221" t="s">
        <v>1444</v>
      </c>
      <c r="F240" s="222" t="s">
        <v>1445</v>
      </c>
      <c r="G240" s="223" t="s">
        <v>756</v>
      </c>
      <c r="H240" s="224">
        <v>18</v>
      </c>
      <c r="I240" s="225"/>
      <c r="J240" s="226">
        <f>ROUND(I240*H240,2)</f>
        <v>0</v>
      </c>
      <c r="K240" s="222" t="s">
        <v>169</v>
      </c>
      <c r="L240" s="71"/>
      <c r="M240" s="227" t="s">
        <v>21</v>
      </c>
      <c r="N240" s="228" t="s">
        <v>48</v>
      </c>
      <c r="O240" s="46"/>
      <c r="P240" s="229">
        <f>O240*H240</f>
        <v>0</v>
      </c>
      <c r="Q240" s="229">
        <v>0</v>
      </c>
      <c r="R240" s="229">
        <f>Q240*H240</f>
        <v>0</v>
      </c>
      <c r="S240" s="229">
        <v>0</v>
      </c>
      <c r="T240" s="230">
        <f>S240*H240</f>
        <v>0</v>
      </c>
      <c r="AR240" s="23" t="s">
        <v>170</v>
      </c>
      <c r="AT240" s="23" t="s">
        <v>165</v>
      </c>
      <c r="AU240" s="23" t="s">
        <v>85</v>
      </c>
      <c r="AY240" s="23" t="s">
        <v>163</v>
      </c>
      <c r="BE240" s="231">
        <f>IF(N240="základní",J240,0)</f>
        <v>0</v>
      </c>
      <c r="BF240" s="231">
        <f>IF(N240="snížená",J240,0)</f>
        <v>0</v>
      </c>
      <c r="BG240" s="231">
        <f>IF(N240="zákl. přenesená",J240,0)</f>
        <v>0</v>
      </c>
      <c r="BH240" s="231">
        <f>IF(N240="sníž. přenesená",J240,0)</f>
        <v>0</v>
      </c>
      <c r="BI240" s="231">
        <f>IF(N240="nulová",J240,0)</f>
        <v>0</v>
      </c>
      <c r="BJ240" s="23" t="s">
        <v>170</v>
      </c>
      <c r="BK240" s="231">
        <f>ROUND(I240*H240,2)</f>
        <v>0</v>
      </c>
      <c r="BL240" s="23" t="s">
        <v>170</v>
      </c>
      <c r="BM240" s="23" t="s">
        <v>1916</v>
      </c>
    </row>
    <row r="241" spans="2:47" s="1" customFormat="1" ht="13.5">
      <c r="B241" s="45"/>
      <c r="C241" s="73"/>
      <c r="D241" s="232" t="s">
        <v>172</v>
      </c>
      <c r="E241" s="73"/>
      <c r="F241" s="233" t="s">
        <v>1447</v>
      </c>
      <c r="G241" s="73"/>
      <c r="H241" s="73"/>
      <c r="I241" s="190"/>
      <c r="J241" s="73"/>
      <c r="K241" s="73"/>
      <c r="L241" s="71"/>
      <c r="M241" s="234"/>
      <c r="N241" s="46"/>
      <c r="O241" s="46"/>
      <c r="P241" s="46"/>
      <c r="Q241" s="46"/>
      <c r="R241" s="46"/>
      <c r="S241" s="46"/>
      <c r="T241" s="94"/>
      <c r="AT241" s="23" t="s">
        <v>172</v>
      </c>
      <c r="AU241" s="23" t="s">
        <v>85</v>
      </c>
    </row>
    <row r="242" spans="2:65" s="1" customFormat="1" ht="16.5" customHeight="1">
      <c r="B242" s="45"/>
      <c r="C242" s="257" t="s">
        <v>409</v>
      </c>
      <c r="D242" s="257" t="s">
        <v>221</v>
      </c>
      <c r="E242" s="258" t="s">
        <v>1715</v>
      </c>
      <c r="F242" s="259" t="s">
        <v>1917</v>
      </c>
      <c r="G242" s="260" t="s">
        <v>183</v>
      </c>
      <c r="H242" s="261">
        <v>18</v>
      </c>
      <c r="I242" s="262"/>
      <c r="J242" s="263">
        <f>ROUND(I242*H242,2)</f>
        <v>0</v>
      </c>
      <c r="K242" s="259" t="s">
        <v>169</v>
      </c>
      <c r="L242" s="264"/>
      <c r="M242" s="265" t="s">
        <v>21</v>
      </c>
      <c r="N242" s="266" t="s">
        <v>48</v>
      </c>
      <c r="O242" s="46"/>
      <c r="P242" s="229">
        <f>O242*H242</f>
        <v>0</v>
      </c>
      <c r="Q242" s="229">
        <v>0.0015</v>
      </c>
      <c r="R242" s="229">
        <f>Q242*H242</f>
        <v>0.027</v>
      </c>
      <c r="S242" s="229">
        <v>0</v>
      </c>
      <c r="T242" s="230">
        <f>S242*H242</f>
        <v>0</v>
      </c>
      <c r="AR242" s="23" t="s">
        <v>214</v>
      </c>
      <c r="AT242" s="23" t="s">
        <v>221</v>
      </c>
      <c r="AU242" s="23" t="s">
        <v>85</v>
      </c>
      <c r="AY242" s="23" t="s">
        <v>163</v>
      </c>
      <c r="BE242" s="231">
        <f>IF(N242="základní",J242,0)</f>
        <v>0</v>
      </c>
      <c r="BF242" s="231">
        <f>IF(N242="snížená",J242,0)</f>
        <v>0</v>
      </c>
      <c r="BG242" s="231">
        <f>IF(N242="zákl. přenesená",J242,0)</f>
        <v>0</v>
      </c>
      <c r="BH242" s="231">
        <f>IF(N242="sníž. přenesená",J242,0)</f>
        <v>0</v>
      </c>
      <c r="BI242" s="231">
        <f>IF(N242="nulová",J242,0)</f>
        <v>0</v>
      </c>
      <c r="BJ242" s="23" t="s">
        <v>170</v>
      </c>
      <c r="BK242" s="231">
        <f>ROUND(I242*H242,2)</f>
        <v>0</v>
      </c>
      <c r="BL242" s="23" t="s">
        <v>170</v>
      </c>
      <c r="BM242" s="23" t="s">
        <v>1918</v>
      </c>
    </row>
    <row r="243" spans="2:65" s="1" customFormat="1" ht="16.5" customHeight="1">
      <c r="B243" s="45"/>
      <c r="C243" s="257" t="s">
        <v>414</v>
      </c>
      <c r="D243" s="257" t="s">
        <v>221</v>
      </c>
      <c r="E243" s="258" t="s">
        <v>1451</v>
      </c>
      <c r="F243" s="259" t="s">
        <v>1452</v>
      </c>
      <c r="G243" s="260" t="s">
        <v>1035</v>
      </c>
      <c r="H243" s="261">
        <v>18</v>
      </c>
      <c r="I243" s="262"/>
      <c r="J243" s="263">
        <f>ROUND(I243*H243,2)</f>
        <v>0</v>
      </c>
      <c r="K243" s="259" t="s">
        <v>169</v>
      </c>
      <c r="L243" s="264"/>
      <c r="M243" s="265" t="s">
        <v>21</v>
      </c>
      <c r="N243" s="266" t="s">
        <v>48</v>
      </c>
      <c r="O243" s="46"/>
      <c r="P243" s="229">
        <f>O243*H243</f>
        <v>0</v>
      </c>
      <c r="Q243" s="229">
        <v>0.0002</v>
      </c>
      <c r="R243" s="229">
        <f>Q243*H243</f>
        <v>0.0036000000000000003</v>
      </c>
      <c r="S243" s="229">
        <v>0</v>
      </c>
      <c r="T243" s="230">
        <f>S243*H243</f>
        <v>0</v>
      </c>
      <c r="AR243" s="23" t="s">
        <v>214</v>
      </c>
      <c r="AT243" s="23" t="s">
        <v>221</v>
      </c>
      <c r="AU243" s="23" t="s">
        <v>85</v>
      </c>
      <c r="AY243" s="23" t="s">
        <v>163</v>
      </c>
      <c r="BE243" s="231">
        <f>IF(N243="základní",J243,0)</f>
        <v>0</v>
      </c>
      <c r="BF243" s="231">
        <f>IF(N243="snížená",J243,0)</f>
        <v>0</v>
      </c>
      <c r="BG243" s="231">
        <f>IF(N243="zákl. přenesená",J243,0)</f>
        <v>0</v>
      </c>
      <c r="BH243" s="231">
        <f>IF(N243="sníž. přenesená",J243,0)</f>
        <v>0</v>
      </c>
      <c r="BI243" s="231">
        <f>IF(N243="nulová",J243,0)</f>
        <v>0</v>
      </c>
      <c r="BJ243" s="23" t="s">
        <v>170</v>
      </c>
      <c r="BK243" s="231">
        <f>ROUND(I243*H243,2)</f>
        <v>0</v>
      </c>
      <c r="BL243" s="23" t="s">
        <v>170</v>
      </c>
      <c r="BM243" s="23" t="s">
        <v>1919</v>
      </c>
    </row>
    <row r="244" spans="2:65" s="1" customFormat="1" ht="25.5" customHeight="1">
      <c r="B244" s="45"/>
      <c r="C244" s="220" t="s">
        <v>419</v>
      </c>
      <c r="D244" s="220" t="s">
        <v>165</v>
      </c>
      <c r="E244" s="221" t="s">
        <v>1920</v>
      </c>
      <c r="F244" s="222" t="s">
        <v>1921</v>
      </c>
      <c r="G244" s="223" t="s">
        <v>756</v>
      </c>
      <c r="H244" s="224">
        <v>1</v>
      </c>
      <c r="I244" s="225"/>
      <c r="J244" s="226">
        <f>ROUND(I244*H244,2)</f>
        <v>0</v>
      </c>
      <c r="K244" s="222" t="s">
        <v>21</v>
      </c>
      <c r="L244" s="71"/>
      <c r="M244" s="227" t="s">
        <v>21</v>
      </c>
      <c r="N244" s="228" t="s">
        <v>48</v>
      </c>
      <c r="O244" s="46"/>
      <c r="P244" s="229">
        <f>O244*H244</f>
        <v>0</v>
      </c>
      <c r="Q244" s="229">
        <v>0</v>
      </c>
      <c r="R244" s="229">
        <f>Q244*H244</f>
        <v>0</v>
      </c>
      <c r="S244" s="229">
        <v>0</v>
      </c>
      <c r="T244" s="230">
        <f>S244*H244</f>
        <v>0</v>
      </c>
      <c r="AR244" s="23" t="s">
        <v>262</v>
      </c>
      <c r="AT244" s="23" t="s">
        <v>165</v>
      </c>
      <c r="AU244" s="23" t="s">
        <v>85</v>
      </c>
      <c r="AY244" s="23" t="s">
        <v>163</v>
      </c>
      <c r="BE244" s="231">
        <f>IF(N244="základní",J244,0)</f>
        <v>0</v>
      </c>
      <c r="BF244" s="231">
        <f>IF(N244="snížená",J244,0)</f>
        <v>0</v>
      </c>
      <c r="BG244" s="231">
        <f>IF(N244="zákl. přenesená",J244,0)</f>
        <v>0</v>
      </c>
      <c r="BH244" s="231">
        <f>IF(N244="sníž. přenesená",J244,0)</f>
        <v>0</v>
      </c>
      <c r="BI244" s="231">
        <f>IF(N244="nulová",J244,0)</f>
        <v>0</v>
      </c>
      <c r="BJ244" s="23" t="s">
        <v>170</v>
      </c>
      <c r="BK244" s="231">
        <f>ROUND(I244*H244,2)</f>
        <v>0</v>
      </c>
      <c r="BL244" s="23" t="s">
        <v>262</v>
      </c>
      <c r="BM244" s="23" t="s">
        <v>1922</v>
      </c>
    </row>
    <row r="245" spans="2:47" s="1" customFormat="1" ht="13.5">
      <c r="B245" s="45"/>
      <c r="C245" s="73"/>
      <c r="D245" s="232" t="s">
        <v>172</v>
      </c>
      <c r="E245" s="73"/>
      <c r="F245" s="233" t="s">
        <v>1447</v>
      </c>
      <c r="G245" s="73"/>
      <c r="H245" s="73"/>
      <c r="I245" s="190"/>
      <c r="J245" s="73"/>
      <c r="K245" s="73"/>
      <c r="L245" s="71"/>
      <c r="M245" s="234"/>
      <c r="N245" s="46"/>
      <c r="O245" s="46"/>
      <c r="P245" s="46"/>
      <c r="Q245" s="46"/>
      <c r="R245" s="46"/>
      <c r="S245" s="46"/>
      <c r="T245" s="94"/>
      <c r="AT245" s="23" t="s">
        <v>172</v>
      </c>
      <c r="AU245" s="23" t="s">
        <v>85</v>
      </c>
    </row>
    <row r="246" spans="2:65" s="1" customFormat="1" ht="16.5" customHeight="1">
      <c r="B246" s="45"/>
      <c r="C246" s="257" t="s">
        <v>423</v>
      </c>
      <c r="D246" s="257" t="s">
        <v>221</v>
      </c>
      <c r="E246" s="258" t="s">
        <v>1923</v>
      </c>
      <c r="F246" s="259" t="s">
        <v>1924</v>
      </c>
      <c r="G246" s="260" t="s">
        <v>756</v>
      </c>
      <c r="H246" s="261">
        <v>1</v>
      </c>
      <c r="I246" s="262"/>
      <c r="J246" s="263">
        <f>ROUND(I246*H246,2)</f>
        <v>0</v>
      </c>
      <c r="K246" s="259" t="s">
        <v>21</v>
      </c>
      <c r="L246" s="264"/>
      <c r="M246" s="265" t="s">
        <v>21</v>
      </c>
      <c r="N246" s="266" t="s">
        <v>48</v>
      </c>
      <c r="O246" s="46"/>
      <c r="P246" s="229">
        <f>O246*H246</f>
        <v>0</v>
      </c>
      <c r="Q246" s="229">
        <v>0.0036</v>
      </c>
      <c r="R246" s="229">
        <f>Q246*H246</f>
        <v>0.0036</v>
      </c>
      <c r="S246" s="229">
        <v>0</v>
      </c>
      <c r="T246" s="230">
        <f>S246*H246</f>
        <v>0</v>
      </c>
      <c r="AR246" s="23" t="s">
        <v>359</v>
      </c>
      <c r="AT246" s="23" t="s">
        <v>221</v>
      </c>
      <c r="AU246" s="23" t="s">
        <v>85</v>
      </c>
      <c r="AY246" s="23" t="s">
        <v>163</v>
      </c>
      <c r="BE246" s="231">
        <f>IF(N246="základní",J246,0)</f>
        <v>0</v>
      </c>
      <c r="BF246" s="231">
        <f>IF(N246="snížená",J246,0)</f>
        <v>0</v>
      </c>
      <c r="BG246" s="231">
        <f>IF(N246="zákl. přenesená",J246,0)</f>
        <v>0</v>
      </c>
      <c r="BH246" s="231">
        <f>IF(N246="sníž. přenesená",J246,0)</f>
        <v>0</v>
      </c>
      <c r="BI246" s="231">
        <f>IF(N246="nulová",J246,0)</f>
        <v>0</v>
      </c>
      <c r="BJ246" s="23" t="s">
        <v>170</v>
      </c>
      <c r="BK246" s="231">
        <f>ROUND(I246*H246,2)</f>
        <v>0</v>
      </c>
      <c r="BL246" s="23" t="s">
        <v>262</v>
      </c>
      <c r="BM246" s="23" t="s">
        <v>1925</v>
      </c>
    </row>
    <row r="247" spans="2:65" s="1" customFormat="1" ht="16.5" customHeight="1">
      <c r="B247" s="45"/>
      <c r="C247" s="257" t="s">
        <v>428</v>
      </c>
      <c r="D247" s="257" t="s">
        <v>221</v>
      </c>
      <c r="E247" s="258" t="s">
        <v>1451</v>
      </c>
      <c r="F247" s="259" t="s">
        <v>1452</v>
      </c>
      <c r="G247" s="260" t="s">
        <v>1035</v>
      </c>
      <c r="H247" s="261">
        <v>1</v>
      </c>
      <c r="I247" s="262"/>
      <c r="J247" s="263">
        <f>ROUND(I247*H247,2)</f>
        <v>0</v>
      </c>
      <c r="K247" s="259" t="s">
        <v>169</v>
      </c>
      <c r="L247" s="264"/>
      <c r="M247" s="265" t="s">
        <v>21</v>
      </c>
      <c r="N247" s="266" t="s">
        <v>48</v>
      </c>
      <c r="O247" s="46"/>
      <c r="P247" s="229">
        <f>O247*H247</f>
        <v>0</v>
      </c>
      <c r="Q247" s="229">
        <v>0.0002</v>
      </c>
      <c r="R247" s="229">
        <f>Q247*H247</f>
        <v>0.0002</v>
      </c>
      <c r="S247" s="229">
        <v>0</v>
      </c>
      <c r="T247" s="230">
        <f>S247*H247</f>
        <v>0</v>
      </c>
      <c r="AR247" s="23" t="s">
        <v>359</v>
      </c>
      <c r="AT247" s="23" t="s">
        <v>221</v>
      </c>
      <c r="AU247" s="23" t="s">
        <v>85</v>
      </c>
      <c r="AY247" s="23" t="s">
        <v>163</v>
      </c>
      <c r="BE247" s="231">
        <f>IF(N247="základní",J247,0)</f>
        <v>0</v>
      </c>
      <c r="BF247" s="231">
        <f>IF(N247="snížená",J247,0)</f>
        <v>0</v>
      </c>
      <c r="BG247" s="231">
        <f>IF(N247="zákl. přenesená",J247,0)</f>
        <v>0</v>
      </c>
      <c r="BH247" s="231">
        <f>IF(N247="sníž. přenesená",J247,0)</f>
        <v>0</v>
      </c>
      <c r="BI247" s="231">
        <f>IF(N247="nulová",J247,0)</f>
        <v>0</v>
      </c>
      <c r="BJ247" s="23" t="s">
        <v>170</v>
      </c>
      <c r="BK247" s="231">
        <f>ROUND(I247*H247,2)</f>
        <v>0</v>
      </c>
      <c r="BL247" s="23" t="s">
        <v>262</v>
      </c>
      <c r="BM247" s="23" t="s">
        <v>1926</v>
      </c>
    </row>
    <row r="248" spans="2:65" s="1" customFormat="1" ht="25.5" customHeight="1">
      <c r="B248" s="45"/>
      <c r="C248" s="220" t="s">
        <v>433</v>
      </c>
      <c r="D248" s="220" t="s">
        <v>165</v>
      </c>
      <c r="E248" s="221" t="s">
        <v>1719</v>
      </c>
      <c r="F248" s="222" t="s">
        <v>1720</v>
      </c>
      <c r="G248" s="223" t="s">
        <v>756</v>
      </c>
      <c r="H248" s="224">
        <v>15</v>
      </c>
      <c r="I248" s="225"/>
      <c r="J248" s="226">
        <f>ROUND(I248*H248,2)</f>
        <v>0</v>
      </c>
      <c r="K248" s="222" t="s">
        <v>169</v>
      </c>
      <c r="L248" s="71"/>
      <c r="M248" s="227" t="s">
        <v>21</v>
      </c>
      <c r="N248" s="228" t="s">
        <v>48</v>
      </c>
      <c r="O248" s="46"/>
      <c r="P248" s="229">
        <f>O248*H248</f>
        <v>0</v>
      </c>
      <c r="Q248" s="229">
        <v>0</v>
      </c>
      <c r="R248" s="229">
        <f>Q248*H248</f>
        <v>0</v>
      </c>
      <c r="S248" s="229">
        <v>0</v>
      </c>
      <c r="T248" s="230">
        <f>S248*H248</f>
        <v>0</v>
      </c>
      <c r="AR248" s="23" t="s">
        <v>262</v>
      </c>
      <c r="AT248" s="23" t="s">
        <v>165</v>
      </c>
      <c r="AU248" s="23" t="s">
        <v>85</v>
      </c>
      <c r="AY248" s="23" t="s">
        <v>163</v>
      </c>
      <c r="BE248" s="231">
        <f>IF(N248="základní",J248,0)</f>
        <v>0</v>
      </c>
      <c r="BF248" s="231">
        <f>IF(N248="snížená",J248,0)</f>
        <v>0</v>
      </c>
      <c r="BG248" s="231">
        <f>IF(N248="zákl. přenesená",J248,0)</f>
        <v>0</v>
      </c>
      <c r="BH248" s="231">
        <f>IF(N248="sníž. přenesená",J248,0)</f>
        <v>0</v>
      </c>
      <c r="BI248" s="231">
        <f>IF(N248="nulová",J248,0)</f>
        <v>0</v>
      </c>
      <c r="BJ248" s="23" t="s">
        <v>170</v>
      </c>
      <c r="BK248" s="231">
        <f>ROUND(I248*H248,2)</f>
        <v>0</v>
      </c>
      <c r="BL248" s="23" t="s">
        <v>262</v>
      </c>
      <c r="BM248" s="23" t="s">
        <v>1927</v>
      </c>
    </row>
    <row r="249" spans="2:47" s="1" customFormat="1" ht="13.5">
      <c r="B249" s="45"/>
      <c r="C249" s="73"/>
      <c r="D249" s="232" t="s">
        <v>172</v>
      </c>
      <c r="E249" s="73"/>
      <c r="F249" s="233" t="s">
        <v>1447</v>
      </c>
      <c r="G249" s="73"/>
      <c r="H249" s="73"/>
      <c r="I249" s="190"/>
      <c r="J249" s="73"/>
      <c r="K249" s="73"/>
      <c r="L249" s="71"/>
      <c r="M249" s="234"/>
      <c r="N249" s="46"/>
      <c r="O249" s="46"/>
      <c r="P249" s="46"/>
      <c r="Q249" s="46"/>
      <c r="R249" s="46"/>
      <c r="S249" s="46"/>
      <c r="T249" s="94"/>
      <c r="AT249" s="23" t="s">
        <v>172</v>
      </c>
      <c r="AU249" s="23" t="s">
        <v>85</v>
      </c>
    </row>
    <row r="250" spans="2:65" s="1" customFormat="1" ht="16.5" customHeight="1">
      <c r="B250" s="45"/>
      <c r="C250" s="257" t="s">
        <v>439</v>
      </c>
      <c r="D250" s="257" t="s">
        <v>221</v>
      </c>
      <c r="E250" s="258" t="s">
        <v>1722</v>
      </c>
      <c r="F250" s="259" t="s">
        <v>1723</v>
      </c>
      <c r="G250" s="260" t="s">
        <v>756</v>
      </c>
      <c r="H250" s="261">
        <v>5</v>
      </c>
      <c r="I250" s="262"/>
      <c r="J250" s="263">
        <f>ROUND(I250*H250,2)</f>
        <v>0</v>
      </c>
      <c r="K250" s="259" t="s">
        <v>169</v>
      </c>
      <c r="L250" s="264"/>
      <c r="M250" s="265" t="s">
        <v>21</v>
      </c>
      <c r="N250" s="266" t="s">
        <v>48</v>
      </c>
      <c r="O250" s="46"/>
      <c r="P250" s="229">
        <f>O250*H250</f>
        <v>0</v>
      </c>
      <c r="Q250" s="229">
        <v>0.00162</v>
      </c>
      <c r="R250" s="229">
        <f>Q250*H250</f>
        <v>0.0081</v>
      </c>
      <c r="S250" s="229">
        <v>0</v>
      </c>
      <c r="T250" s="230">
        <f>S250*H250</f>
        <v>0</v>
      </c>
      <c r="AR250" s="23" t="s">
        <v>359</v>
      </c>
      <c r="AT250" s="23" t="s">
        <v>221</v>
      </c>
      <c r="AU250" s="23" t="s">
        <v>85</v>
      </c>
      <c r="AY250" s="23" t="s">
        <v>163</v>
      </c>
      <c r="BE250" s="231">
        <f>IF(N250="základní",J250,0)</f>
        <v>0</v>
      </c>
      <c r="BF250" s="231">
        <f>IF(N250="snížená",J250,0)</f>
        <v>0</v>
      </c>
      <c r="BG250" s="231">
        <f>IF(N250="zákl. přenesená",J250,0)</f>
        <v>0</v>
      </c>
      <c r="BH250" s="231">
        <f>IF(N250="sníž. přenesená",J250,0)</f>
        <v>0</v>
      </c>
      <c r="BI250" s="231">
        <f>IF(N250="nulová",J250,0)</f>
        <v>0</v>
      </c>
      <c r="BJ250" s="23" t="s">
        <v>170</v>
      </c>
      <c r="BK250" s="231">
        <f>ROUND(I250*H250,2)</f>
        <v>0</v>
      </c>
      <c r="BL250" s="23" t="s">
        <v>262</v>
      </c>
      <c r="BM250" s="23" t="s">
        <v>1928</v>
      </c>
    </row>
    <row r="251" spans="2:65" s="1" customFormat="1" ht="16.5" customHeight="1">
      <c r="B251" s="45"/>
      <c r="C251" s="257" t="s">
        <v>446</v>
      </c>
      <c r="D251" s="257" t="s">
        <v>221</v>
      </c>
      <c r="E251" s="258" t="s">
        <v>1725</v>
      </c>
      <c r="F251" s="259" t="s">
        <v>1726</v>
      </c>
      <c r="G251" s="260" t="s">
        <v>756</v>
      </c>
      <c r="H251" s="261">
        <v>8</v>
      </c>
      <c r="I251" s="262"/>
      <c r="J251" s="263">
        <f>ROUND(I251*H251,2)</f>
        <v>0</v>
      </c>
      <c r="K251" s="259" t="s">
        <v>169</v>
      </c>
      <c r="L251" s="264"/>
      <c r="M251" s="265" t="s">
        <v>21</v>
      </c>
      <c r="N251" s="266" t="s">
        <v>48</v>
      </c>
      <c r="O251" s="46"/>
      <c r="P251" s="229">
        <f>O251*H251</f>
        <v>0</v>
      </c>
      <c r="Q251" s="229">
        <v>0.00185</v>
      </c>
      <c r="R251" s="229">
        <f>Q251*H251</f>
        <v>0.0148</v>
      </c>
      <c r="S251" s="229">
        <v>0</v>
      </c>
      <c r="T251" s="230">
        <f>S251*H251</f>
        <v>0</v>
      </c>
      <c r="AR251" s="23" t="s">
        <v>359</v>
      </c>
      <c r="AT251" s="23" t="s">
        <v>221</v>
      </c>
      <c r="AU251" s="23" t="s">
        <v>85</v>
      </c>
      <c r="AY251" s="23" t="s">
        <v>163</v>
      </c>
      <c r="BE251" s="231">
        <f>IF(N251="základní",J251,0)</f>
        <v>0</v>
      </c>
      <c r="BF251" s="231">
        <f>IF(N251="snížená",J251,0)</f>
        <v>0</v>
      </c>
      <c r="BG251" s="231">
        <f>IF(N251="zákl. přenesená",J251,0)</f>
        <v>0</v>
      </c>
      <c r="BH251" s="231">
        <f>IF(N251="sníž. přenesená",J251,0)</f>
        <v>0</v>
      </c>
      <c r="BI251" s="231">
        <f>IF(N251="nulová",J251,0)</f>
        <v>0</v>
      </c>
      <c r="BJ251" s="23" t="s">
        <v>170</v>
      </c>
      <c r="BK251" s="231">
        <f>ROUND(I251*H251,2)</f>
        <v>0</v>
      </c>
      <c r="BL251" s="23" t="s">
        <v>262</v>
      </c>
      <c r="BM251" s="23" t="s">
        <v>1929</v>
      </c>
    </row>
    <row r="252" spans="2:65" s="1" customFormat="1" ht="16.5" customHeight="1">
      <c r="B252" s="45"/>
      <c r="C252" s="257" t="s">
        <v>452</v>
      </c>
      <c r="D252" s="257" t="s">
        <v>221</v>
      </c>
      <c r="E252" s="258" t="s">
        <v>1731</v>
      </c>
      <c r="F252" s="259" t="s">
        <v>1732</v>
      </c>
      <c r="G252" s="260" t="s">
        <v>756</v>
      </c>
      <c r="H252" s="261">
        <v>2</v>
      </c>
      <c r="I252" s="262"/>
      <c r="J252" s="263">
        <f>ROUND(I252*H252,2)</f>
        <v>0</v>
      </c>
      <c r="K252" s="259" t="s">
        <v>169</v>
      </c>
      <c r="L252" s="264"/>
      <c r="M252" s="265" t="s">
        <v>21</v>
      </c>
      <c r="N252" s="266" t="s">
        <v>48</v>
      </c>
      <c r="O252" s="46"/>
      <c r="P252" s="229">
        <f>O252*H252</f>
        <v>0</v>
      </c>
      <c r="Q252" s="229">
        <v>0.00208</v>
      </c>
      <c r="R252" s="229">
        <f>Q252*H252</f>
        <v>0.00416</v>
      </c>
      <c r="S252" s="229">
        <v>0</v>
      </c>
      <c r="T252" s="230">
        <f>S252*H252</f>
        <v>0</v>
      </c>
      <c r="AR252" s="23" t="s">
        <v>359</v>
      </c>
      <c r="AT252" s="23" t="s">
        <v>221</v>
      </c>
      <c r="AU252" s="23" t="s">
        <v>85</v>
      </c>
      <c r="AY252" s="23" t="s">
        <v>163</v>
      </c>
      <c r="BE252" s="231">
        <f>IF(N252="základní",J252,0)</f>
        <v>0</v>
      </c>
      <c r="BF252" s="231">
        <f>IF(N252="snížená",J252,0)</f>
        <v>0</v>
      </c>
      <c r="BG252" s="231">
        <f>IF(N252="zákl. přenesená",J252,0)</f>
        <v>0</v>
      </c>
      <c r="BH252" s="231">
        <f>IF(N252="sníž. přenesená",J252,0)</f>
        <v>0</v>
      </c>
      <c r="BI252" s="231">
        <f>IF(N252="nulová",J252,0)</f>
        <v>0</v>
      </c>
      <c r="BJ252" s="23" t="s">
        <v>170</v>
      </c>
      <c r="BK252" s="231">
        <f>ROUND(I252*H252,2)</f>
        <v>0</v>
      </c>
      <c r="BL252" s="23" t="s">
        <v>262</v>
      </c>
      <c r="BM252" s="23" t="s">
        <v>1930</v>
      </c>
    </row>
    <row r="253" spans="2:65" s="1" customFormat="1" ht="16.5" customHeight="1">
      <c r="B253" s="45"/>
      <c r="C253" s="220" t="s">
        <v>457</v>
      </c>
      <c r="D253" s="220" t="s">
        <v>165</v>
      </c>
      <c r="E253" s="221" t="s">
        <v>1931</v>
      </c>
      <c r="F253" s="222" t="s">
        <v>1932</v>
      </c>
      <c r="G253" s="223" t="s">
        <v>924</v>
      </c>
      <c r="H253" s="224">
        <v>1</v>
      </c>
      <c r="I253" s="225"/>
      <c r="J253" s="226">
        <f>ROUND(I253*H253,2)</f>
        <v>0</v>
      </c>
      <c r="K253" s="222" t="s">
        <v>21</v>
      </c>
      <c r="L253" s="71"/>
      <c r="M253" s="227" t="s">
        <v>21</v>
      </c>
      <c r="N253" s="228" t="s">
        <v>48</v>
      </c>
      <c r="O253" s="46"/>
      <c r="P253" s="229">
        <f>O253*H253</f>
        <v>0</v>
      </c>
      <c r="Q253" s="229">
        <v>0</v>
      </c>
      <c r="R253" s="229">
        <f>Q253*H253</f>
        <v>0</v>
      </c>
      <c r="S253" s="229">
        <v>0</v>
      </c>
      <c r="T253" s="230">
        <f>S253*H253</f>
        <v>0</v>
      </c>
      <c r="AR253" s="23" t="s">
        <v>262</v>
      </c>
      <c r="AT253" s="23" t="s">
        <v>165</v>
      </c>
      <c r="AU253" s="23" t="s">
        <v>85</v>
      </c>
      <c r="AY253" s="23" t="s">
        <v>163</v>
      </c>
      <c r="BE253" s="231">
        <f>IF(N253="základní",J253,0)</f>
        <v>0</v>
      </c>
      <c r="BF253" s="231">
        <f>IF(N253="snížená",J253,0)</f>
        <v>0</v>
      </c>
      <c r="BG253" s="231">
        <f>IF(N253="zákl. přenesená",J253,0)</f>
        <v>0</v>
      </c>
      <c r="BH253" s="231">
        <f>IF(N253="sníž. přenesená",J253,0)</f>
        <v>0</v>
      </c>
      <c r="BI253" s="231">
        <f>IF(N253="nulová",J253,0)</f>
        <v>0</v>
      </c>
      <c r="BJ253" s="23" t="s">
        <v>170</v>
      </c>
      <c r="BK253" s="231">
        <f>ROUND(I253*H253,2)</f>
        <v>0</v>
      </c>
      <c r="BL253" s="23" t="s">
        <v>262</v>
      </c>
      <c r="BM253" s="23" t="s">
        <v>1933</v>
      </c>
    </row>
    <row r="254" spans="2:47" s="1" customFormat="1" ht="13.5">
      <c r="B254" s="45"/>
      <c r="C254" s="73"/>
      <c r="D254" s="232" t="s">
        <v>172</v>
      </c>
      <c r="E254" s="73"/>
      <c r="F254" s="233" t="s">
        <v>1934</v>
      </c>
      <c r="G254" s="73"/>
      <c r="H254" s="73"/>
      <c r="I254" s="190"/>
      <c r="J254" s="73"/>
      <c r="K254" s="73"/>
      <c r="L254" s="71"/>
      <c r="M254" s="234"/>
      <c r="N254" s="46"/>
      <c r="O254" s="46"/>
      <c r="P254" s="46"/>
      <c r="Q254" s="46"/>
      <c r="R254" s="46"/>
      <c r="S254" s="46"/>
      <c r="T254" s="94"/>
      <c r="AT254" s="23" t="s">
        <v>172</v>
      </c>
      <c r="AU254" s="23" t="s">
        <v>85</v>
      </c>
    </row>
    <row r="255" spans="2:65" s="1" customFormat="1" ht="25.5" customHeight="1">
      <c r="B255" s="45"/>
      <c r="C255" s="220" t="s">
        <v>462</v>
      </c>
      <c r="D255" s="220" t="s">
        <v>165</v>
      </c>
      <c r="E255" s="221" t="s">
        <v>1734</v>
      </c>
      <c r="F255" s="222" t="s">
        <v>1735</v>
      </c>
      <c r="G255" s="223" t="s">
        <v>756</v>
      </c>
      <c r="H255" s="224">
        <v>3</v>
      </c>
      <c r="I255" s="225"/>
      <c r="J255" s="226">
        <f>ROUND(I255*H255,2)</f>
        <v>0</v>
      </c>
      <c r="K255" s="222" t="s">
        <v>169</v>
      </c>
      <c r="L255" s="71"/>
      <c r="M255" s="227" t="s">
        <v>21</v>
      </c>
      <c r="N255" s="228" t="s">
        <v>48</v>
      </c>
      <c r="O255" s="46"/>
      <c r="P255" s="229">
        <f>O255*H255</f>
        <v>0</v>
      </c>
      <c r="Q255" s="229">
        <v>0</v>
      </c>
      <c r="R255" s="229">
        <f>Q255*H255</f>
        <v>0</v>
      </c>
      <c r="S255" s="229">
        <v>0.174</v>
      </c>
      <c r="T255" s="230">
        <f>S255*H255</f>
        <v>0.522</v>
      </c>
      <c r="AR255" s="23" t="s">
        <v>262</v>
      </c>
      <c r="AT255" s="23" t="s">
        <v>165</v>
      </c>
      <c r="AU255" s="23" t="s">
        <v>85</v>
      </c>
      <c r="AY255" s="23" t="s">
        <v>163</v>
      </c>
      <c r="BE255" s="231">
        <f>IF(N255="základní",J255,0)</f>
        <v>0</v>
      </c>
      <c r="BF255" s="231">
        <f>IF(N255="snížená",J255,0)</f>
        <v>0</v>
      </c>
      <c r="BG255" s="231">
        <f>IF(N255="zákl. přenesená",J255,0)</f>
        <v>0</v>
      </c>
      <c r="BH255" s="231">
        <f>IF(N255="sníž. přenesená",J255,0)</f>
        <v>0</v>
      </c>
      <c r="BI255" s="231">
        <f>IF(N255="nulová",J255,0)</f>
        <v>0</v>
      </c>
      <c r="BJ255" s="23" t="s">
        <v>170</v>
      </c>
      <c r="BK255" s="231">
        <f>ROUND(I255*H255,2)</f>
        <v>0</v>
      </c>
      <c r="BL255" s="23" t="s">
        <v>262</v>
      </c>
      <c r="BM255" s="23" t="s">
        <v>1736</v>
      </c>
    </row>
    <row r="256" spans="2:47" s="1" customFormat="1" ht="13.5">
      <c r="B256" s="45"/>
      <c r="C256" s="73"/>
      <c r="D256" s="232" t="s">
        <v>172</v>
      </c>
      <c r="E256" s="73"/>
      <c r="F256" s="233" t="s">
        <v>1737</v>
      </c>
      <c r="G256" s="73"/>
      <c r="H256" s="73"/>
      <c r="I256" s="190"/>
      <c r="J256" s="73"/>
      <c r="K256" s="73"/>
      <c r="L256" s="71"/>
      <c r="M256" s="234"/>
      <c r="N256" s="46"/>
      <c r="O256" s="46"/>
      <c r="P256" s="46"/>
      <c r="Q256" s="46"/>
      <c r="R256" s="46"/>
      <c r="S256" s="46"/>
      <c r="T256" s="94"/>
      <c r="AT256" s="23" t="s">
        <v>172</v>
      </c>
      <c r="AU256" s="23" t="s">
        <v>85</v>
      </c>
    </row>
    <row r="257" spans="2:65" s="1" customFormat="1" ht="38.25" customHeight="1">
      <c r="B257" s="45"/>
      <c r="C257" s="220" t="s">
        <v>468</v>
      </c>
      <c r="D257" s="220" t="s">
        <v>165</v>
      </c>
      <c r="E257" s="221" t="s">
        <v>1460</v>
      </c>
      <c r="F257" s="222" t="s">
        <v>1461</v>
      </c>
      <c r="G257" s="223" t="s">
        <v>253</v>
      </c>
      <c r="H257" s="224">
        <v>0.637</v>
      </c>
      <c r="I257" s="225"/>
      <c r="J257" s="226">
        <f>ROUND(I257*H257,2)</f>
        <v>0</v>
      </c>
      <c r="K257" s="222" t="s">
        <v>169</v>
      </c>
      <c r="L257" s="71"/>
      <c r="M257" s="227" t="s">
        <v>21</v>
      </c>
      <c r="N257" s="228" t="s">
        <v>48</v>
      </c>
      <c r="O257" s="46"/>
      <c r="P257" s="229">
        <f>O257*H257</f>
        <v>0</v>
      </c>
      <c r="Q257" s="229">
        <v>0</v>
      </c>
      <c r="R257" s="229">
        <f>Q257*H257</f>
        <v>0</v>
      </c>
      <c r="S257" s="229">
        <v>0</v>
      </c>
      <c r="T257" s="230">
        <f>S257*H257</f>
        <v>0</v>
      </c>
      <c r="AR257" s="23" t="s">
        <v>262</v>
      </c>
      <c r="AT257" s="23" t="s">
        <v>165</v>
      </c>
      <c r="AU257" s="23" t="s">
        <v>85</v>
      </c>
      <c r="AY257" s="23" t="s">
        <v>163</v>
      </c>
      <c r="BE257" s="231">
        <f>IF(N257="základní",J257,0)</f>
        <v>0</v>
      </c>
      <c r="BF257" s="231">
        <f>IF(N257="snížená",J257,0)</f>
        <v>0</v>
      </c>
      <c r="BG257" s="231">
        <f>IF(N257="zákl. přenesená",J257,0)</f>
        <v>0</v>
      </c>
      <c r="BH257" s="231">
        <f>IF(N257="sníž. přenesená",J257,0)</f>
        <v>0</v>
      </c>
      <c r="BI257" s="231">
        <f>IF(N257="nulová",J257,0)</f>
        <v>0</v>
      </c>
      <c r="BJ257" s="23" t="s">
        <v>170</v>
      </c>
      <c r="BK257" s="231">
        <f>ROUND(I257*H257,2)</f>
        <v>0</v>
      </c>
      <c r="BL257" s="23" t="s">
        <v>262</v>
      </c>
      <c r="BM257" s="23" t="s">
        <v>1738</v>
      </c>
    </row>
    <row r="258" spans="2:47" s="1" customFormat="1" ht="13.5">
      <c r="B258" s="45"/>
      <c r="C258" s="73"/>
      <c r="D258" s="232" t="s">
        <v>172</v>
      </c>
      <c r="E258" s="73"/>
      <c r="F258" s="233" t="s">
        <v>1101</v>
      </c>
      <c r="G258" s="73"/>
      <c r="H258" s="73"/>
      <c r="I258" s="190"/>
      <c r="J258" s="73"/>
      <c r="K258" s="73"/>
      <c r="L258" s="71"/>
      <c r="M258" s="234"/>
      <c r="N258" s="46"/>
      <c r="O258" s="46"/>
      <c r="P258" s="46"/>
      <c r="Q258" s="46"/>
      <c r="R258" s="46"/>
      <c r="S258" s="46"/>
      <c r="T258" s="94"/>
      <c r="AT258" s="23" t="s">
        <v>172</v>
      </c>
      <c r="AU258" s="23" t="s">
        <v>85</v>
      </c>
    </row>
    <row r="259" spans="2:65" s="1" customFormat="1" ht="38.25" customHeight="1">
      <c r="B259" s="45"/>
      <c r="C259" s="220" t="s">
        <v>474</v>
      </c>
      <c r="D259" s="220" t="s">
        <v>165</v>
      </c>
      <c r="E259" s="221" t="s">
        <v>1463</v>
      </c>
      <c r="F259" s="222" t="s">
        <v>1464</v>
      </c>
      <c r="G259" s="223" t="s">
        <v>253</v>
      </c>
      <c r="H259" s="224">
        <v>0.637</v>
      </c>
      <c r="I259" s="225"/>
      <c r="J259" s="226">
        <f>ROUND(I259*H259,2)</f>
        <v>0</v>
      </c>
      <c r="K259" s="222" t="s">
        <v>169</v>
      </c>
      <c r="L259" s="71"/>
      <c r="M259" s="227" t="s">
        <v>21</v>
      </c>
      <c r="N259" s="228" t="s">
        <v>48</v>
      </c>
      <c r="O259" s="46"/>
      <c r="P259" s="229">
        <f>O259*H259</f>
        <v>0</v>
      </c>
      <c r="Q259" s="229">
        <v>0</v>
      </c>
      <c r="R259" s="229">
        <f>Q259*H259</f>
        <v>0</v>
      </c>
      <c r="S259" s="229">
        <v>0</v>
      </c>
      <c r="T259" s="230">
        <f>S259*H259</f>
        <v>0</v>
      </c>
      <c r="AR259" s="23" t="s">
        <v>262</v>
      </c>
      <c r="AT259" s="23" t="s">
        <v>165</v>
      </c>
      <c r="AU259" s="23" t="s">
        <v>85</v>
      </c>
      <c r="AY259" s="23" t="s">
        <v>163</v>
      </c>
      <c r="BE259" s="231">
        <f>IF(N259="základní",J259,0)</f>
        <v>0</v>
      </c>
      <c r="BF259" s="231">
        <f>IF(N259="snížená",J259,0)</f>
        <v>0</v>
      </c>
      <c r="BG259" s="231">
        <f>IF(N259="zákl. přenesená",J259,0)</f>
        <v>0</v>
      </c>
      <c r="BH259" s="231">
        <f>IF(N259="sníž. přenesená",J259,0)</f>
        <v>0</v>
      </c>
      <c r="BI259" s="231">
        <f>IF(N259="nulová",J259,0)</f>
        <v>0</v>
      </c>
      <c r="BJ259" s="23" t="s">
        <v>170</v>
      </c>
      <c r="BK259" s="231">
        <f>ROUND(I259*H259,2)</f>
        <v>0</v>
      </c>
      <c r="BL259" s="23" t="s">
        <v>262</v>
      </c>
      <c r="BM259" s="23" t="s">
        <v>1935</v>
      </c>
    </row>
    <row r="260" spans="2:47" s="1" customFormat="1" ht="13.5">
      <c r="B260" s="45"/>
      <c r="C260" s="73"/>
      <c r="D260" s="232" t="s">
        <v>172</v>
      </c>
      <c r="E260" s="73"/>
      <c r="F260" s="233" t="s">
        <v>1101</v>
      </c>
      <c r="G260" s="73"/>
      <c r="H260" s="73"/>
      <c r="I260" s="190"/>
      <c r="J260" s="73"/>
      <c r="K260" s="73"/>
      <c r="L260" s="71"/>
      <c r="M260" s="234"/>
      <c r="N260" s="46"/>
      <c r="O260" s="46"/>
      <c r="P260" s="46"/>
      <c r="Q260" s="46"/>
      <c r="R260" s="46"/>
      <c r="S260" s="46"/>
      <c r="T260" s="94"/>
      <c r="AT260" s="23" t="s">
        <v>172</v>
      </c>
      <c r="AU260" s="23" t="s">
        <v>85</v>
      </c>
    </row>
    <row r="261" spans="2:63" s="10" customFormat="1" ht="29.85" customHeight="1">
      <c r="B261" s="204"/>
      <c r="C261" s="205"/>
      <c r="D261" s="206" t="s">
        <v>74</v>
      </c>
      <c r="E261" s="218" t="s">
        <v>1102</v>
      </c>
      <c r="F261" s="218" t="s">
        <v>1103</v>
      </c>
      <c r="G261" s="205"/>
      <c r="H261" s="205"/>
      <c r="I261" s="208"/>
      <c r="J261" s="219">
        <f>BK261</f>
        <v>0</v>
      </c>
      <c r="K261" s="205"/>
      <c r="L261" s="210"/>
      <c r="M261" s="211"/>
      <c r="N261" s="212"/>
      <c r="O261" s="212"/>
      <c r="P261" s="213">
        <f>SUM(P262:P265)</f>
        <v>0</v>
      </c>
      <c r="Q261" s="212"/>
      <c r="R261" s="213">
        <f>SUM(R262:R265)</f>
        <v>0</v>
      </c>
      <c r="S261" s="212"/>
      <c r="T261" s="214">
        <f>SUM(T262:T265)</f>
        <v>0.04</v>
      </c>
      <c r="AR261" s="215" t="s">
        <v>85</v>
      </c>
      <c r="AT261" s="216" t="s">
        <v>74</v>
      </c>
      <c r="AU261" s="216" t="s">
        <v>83</v>
      </c>
      <c r="AY261" s="215" t="s">
        <v>163</v>
      </c>
      <c r="BK261" s="217">
        <f>SUM(BK262:BK265)</f>
        <v>0</v>
      </c>
    </row>
    <row r="262" spans="2:65" s="1" customFormat="1" ht="16.5" customHeight="1">
      <c r="B262" s="45"/>
      <c r="C262" s="220" t="s">
        <v>479</v>
      </c>
      <c r="D262" s="220" t="s">
        <v>165</v>
      </c>
      <c r="E262" s="221" t="s">
        <v>1466</v>
      </c>
      <c r="F262" s="222" t="s">
        <v>1739</v>
      </c>
      <c r="G262" s="223" t="s">
        <v>924</v>
      </c>
      <c r="H262" s="224">
        <v>1</v>
      </c>
      <c r="I262" s="225"/>
      <c r="J262" s="226">
        <f>ROUND(I262*H262,2)</f>
        <v>0</v>
      </c>
      <c r="K262" s="222" t="s">
        <v>21</v>
      </c>
      <c r="L262" s="71"/>
      <c r="M262" s="227" t="s">
        <v>21</v>
      </c>
      <c r="N262" s="228" t="s">
        <v>48</v>
      </c>
      <c r="O262" s="46"/>
      <c r="P262" s="229">
        <f>O262*H262</f>
        <v>0</v>
      </c>
      <c r="Q262" s="229">
        <v>0</v>
      </c>
      <c r="R262" s="229">
        <f>Q262*H262</f>
        <v>0</v>
      </c>
      <c r="S262" s="229">
        <v>0</v>
      </c>
      <c r="T262" s="230">
        <f>S262*H262</f>
        <v>0</v>
      </c>
      <c r="AR262" s="23" t="s">
        <v>262</v>
      </c>
      <c r="AT262" s="23" t="s">
        <v>165</v>
      </c>
      <c r="AU262" s="23" t="s">
        <v>85</v>
      </c>
      <c r="AY262" s="23" t="s">
        <v>163</v>
      </c>
      <c r="BE262" s="231">
        <f>IF(N262="základní",J262,0)</f>
        <v>0</v>
      </c>
      <c r="BF262" s="231">
        <f>IF(N262="snížená",J262,0)</f>
        <v>0</v>
      </c>
      <c r="BG262" s="231">
        <f>IF(N262="zákl. přenesená",J262,0)</f>
        <v>0</v>
      </c>
      <c r="BH262" s="231">
        <f>IF(N262="sníž. přenesená",J262,0)</f>
        <v>0</v>
      </c>
      <c r="BI262" s="231">
        <f>IF(N262="nulová",J262,0)</f>
        <v>0</v>
      </c>
      <c r="BJ262" s="23" t="s">
        <v>170</v>
      </c>
      <c r="BK262" s="231">
        <f>ROUND(I262*H262,2)</f>
        <v>0</v>
      </c>
      <c r="BL262" s="23" t="s">
        <v>262</v>
      </c>
      <c r="BM262" s="23" t="s">
        <v>1936</v>
      </c>
    </row>
    <row r="263" spans="2:47" s="1" customFormat="1" ht="13.5">
      <c r="B263" s="45"/>
      <c r="C263" s="73"/>
      <c r="D263" s="232" t="s">
        <v>172</v>
      </c>
      <c r="E263" s="73"/>
      <c r="F263" s="233" t="s">
        <v>1469</v>
      </c>
      <c r="G263" s="73"/>
      <c r="H263" s="73"/>
      <c r="I263" s="190"/>
      <c r="J263" s="73"/>
      <c r="K263" s="73"/>
      <c r="L263" s="71"/>
      <c r="M263" s="234"/>
      <c r="N263" s="46"/>
      <c r="O263" s="46"/>
      <c r="P263" s="46"/>
      <c r="Q263" s="46"/>
      <c r="R263" s="46"/>
      <c r="S263" s="46"/>
      <c r="T263" s="94"/>
      <c r="AT263" s="23" t="s">
        <v>172</v>
      </c>
      <c r="AU263" s="23" t="s">
        <v>85</v>
      </c>
    </row>
    <row r="264" spans="2:51" s="11" customFormat="1" ht="13.5">
      <c r="B264" s="235"/>
      <c r="C264" s="236"/>
      <c r="D264" s="232" t="s">
        <v>174</v>
      </c>
      <c r="E264" s="237" t="s">
        <v>21</v>
      </c>
      <c r="F264" s="238" t="s">
        <v>1741</v>
      </c>
      <c r="G264" s="236"/>
      <c r="H264" s="239">
        <v>1</v>
      </c>
      <c r="I264" s="240"/>
      <c r="J264" s="236"/>
      <c r="K264" s="236"/>
      <c r="L264" s="241"/>
      <c r="M264" s="242"/>
      <c r="N264" s="243"/>
      <c r="O264" s="243"/>
      <c r="P264" s="243"/>
      <c r="Q264" s="243"/>
      <c r="R264" s="243"/>
      <c r="S264" s="243"/>
      <c r="T264" s="244"/>
      <c r="AT264" s="245" t="s">
        <v>174</v>
      </c>
      <c r="AU264" s="245" t="s">
        <v>85</v>
      </c>
      <c r="AV264" s="11" t="s">
        <v>85</v>
      </c>
      <c r="AW264" s="11" t="s">
        <v>38</v>
      </c>
      <c r="AX264" s="11" t="s">
        <v>83</v>
      </c>
      <c r="AY264" s="245" t="s">
        <v>163</v>
      </c>
    </row>
    <row r="265" spans="2:65" s="1" customFormat="1" ht="16.5" customHeight="1">
      <c r="B265" s="45"/>
      <c r="C265" s="220" t="s">
        <v>484</v>
      </c>
      <c r="D265" s="220" t="s">
        <v>165</v>
      </c>
      <c r="E265" s="221" t="s">
        <v>1742</v>
      </c>
      <c r="F265" s="222" t="s">
        <v>1743</v>
      </c>
      <c r="G265" s="223" t="s">
        <v>168</v>
      </c>
      <c r="H265" s="224">
        <v>2</v>
      </c>
      <c r="I265" s="225"/>
      <c r="J265" s="226">
        <f>ROUND(I265*H265,2)</f>
        <v>0</v>
      </c>
      <c r="K265" s="222" t="s">
        <v>169</v>
      </c>
      <c r="L265" s="71"/>
      <c r="M265" s="227" t="s">
        <v>21</v>
      </c>
      <c r="N265" s="228" t="s">
        <v>48</v>
      </c>
      <c r="O265" s="46"/>
      <c r="P265" s="229">
        <f>O265*H265</f>
        <v>0</v>
      </c>
      <c r="Q265" s="229">
        <v>0</v>
      </c>
      <c r="R265" s="229">
        <f>Q265*H265</f>
        <v>0</v>
      </c>
      <c r="S265" s="229">
        <v>0.02</v>
      </c>
      <c r="T265" s="230">
        <f>S265*H265</f>
        <v>0.04</v>
      </c>
      <c r="AR265" s="23" t="s">
        <v>262</v>
      </c>
      <c r="AT265" s="23" t="s">
        <v>165</v>
      </c>
      <c r="AU265" s="23" t="s">
        <v>85</v>
      </c>
      <c r="AY265" s="23" t="s">
        <v>163</v>
      </c>
      <c r="BE265" s="231">
        <f>IF(N265="základní",J265,0)</f>
        <v>0</v>
      </c>
      <c r="BF265" s="231">
        <f>IF(N265="snížená",J265,0)</f>
        <v>0</v>
      </c>
      <c r="BG265" s="231">
        <f>IF(N265="zákl. přenesená",J265,0)</f>
        <v>0</v>
      </c>
      <c r="BH265" s="231">
        <f>IF(N265="sníž. přenesená",J265,0)</f>
        <v>0</v>
      </c>
      <c r="BI265" s="231">
        <f>IF(N265="nulová",J265,0)</f>
        <v>0</v>
      </c>
      <c r="BJ265" s="23" t="s">
        <v>170</v>
      </c>
      <c r="BK265" s="231">
        <f>ROUND(I265*H265,2)</f>
        <v>0</v>
      </c>
      <c r="BL265" s="23" t="s">
        <v>262</v>
      </c>
      <c r="BM265" s="23" t="s">
        <v>1744</v>
      </c>
    </row>
    <row r="266" spans="2:63" s="10" customFormat="1" ht="29.85" customHeight="1">
      <c r="B266" s="204"/>
      <c r="C266" s="205"/>
      <c r="D266" s="206" t="s">
        <v>74</v>
      </c>
      <c r="E266" s="218" t="s">
        <v>1192</v>
      </c>
      <c r="F266" s="218" t="s">
        <v>1193</v>
      </c>
      <c r="G266" s="205"/>
      <c r="H266" s="205"/>
      <c r="I266" s="208"/>
      <c r="J266" s="219">
        <f>BK266</f>
        <v>0</v>
      </c>
      <c r="K266" s="205"/>
      <c r="L266" s="210"/>
      <c r="M266" s="211"/>
      <c r="N266" s="212"/>
      <c r="O266" s="212"/>
      <c r="P266" s="213">
        <f>SUM(P267:P294)</f>
        <v>0</v>
      </c>
      <c r="Q266" s="212"/>
      <c r="R266" s="213">
        <f>SUM(R267:R294)</f>
        <v>0.5991548200000001</v>
      </c>
      <c r="S266" s="212"/>
      <c r="T266" s="214">
        <f>SUM(T267:T294)</f>
        <v>4.19018777</v>
      </c>
      <c r="AR266" s="215" t="s">
        <v>85</v>
      </c>
      <c r="AT266" s="216" t="s">
        <v>74</v>
      </c>
      <c r="AU266" s="216" t="s">
        <v>83</v>
      </c>
      <c r="AY266" s="215" t="s">
        <v>163</v>
      </c>
      <c r="BK266" s="217">
        <f>SUM(BK267:BK294)</f>
        <v>0</v>
      </c>
    </row>
    <row r="267" spans="2:65" s="1" customFormat="1" ht="16.5" customHeight="1">
      <c r="B267" s="45"/>
      <c r="C267" s="220" t="s">
        <v>489</v>
      </c>
      <c r="D267" s="220" t="s">
        <v>165</v>
      </c>
      <c r="E267" s="221" t="s">
        <v>1745</v>
      </c>
      <c r="F267" s="222" t="s">
        <v>1746</v>
      </c>
      <c r="G267" s="223" t="s">
        <v>168</v>
      </c>
      <c r="H267" s="224">
        <v>50.381</v>
      </c>
      <c r="I267" s="225"/>
      <c r="J267" s="226">
        <f>ROUND(I267*H267,2)</f>
        <v>0</v>
      </c>
      <c r="K267" s="222" t="s">
        <v>169</v>
      </c>
      <c r="L267" s="71"/>
      <c r="M267" s="227" t="s">
        <v>21</v>
      </c>
      <c r="N267" s="228" t="s">
        <v>48</v>
      </c>
      <c r="O267" s="46"/>
      <c r="P267" s="229">
        <f>O267*H267</f>
        <v>0</v>
      </c>
      <c r="Q267" s="229">
        <v>0</v>
      </c>
      <c r="R267" s="229">
        <f>Q267*H267</f>
        <v>0</v>
      </c>
      <c r="S267" s="229">
        <v>0.08317</v>
      </c>
      <c r="T267" s="230">
        <f>S267*H267</f>
        <v>4.19018777</v>
      </c>
      <c r="AR267" s="23" t="s">
        <v>262</v>
      </c>
      <c r="AT267" s="23" t="s">
        <v>165</v>
      </c>
      <c r="AU267" s="23" t="s">
        <v>85</v>
      </c>
      <c r="AY267" s="23" t="s">
        <v>163</v>
      </c>
      <c r="BE267" s="231">
        <f>IF(N267="základní",J267,0)</f>
        <v>0</v>
      </c>
      <c r="BF267" s="231">
        <f>IF(N267="snížená",J267,0)</f>
        <v>0</v>
      </c>
      <c r="BG267" s="231">
        <f>IF(N267="zákl. přenesená",J267,0)</f>
        <v>0</v>
      </c>
      <c r="BH267" s="231">
        <f>IF(N267="sníž. přenesená",J267,0)</f>
        <v>0</v>
      </c>
      <c r="BI267" s="231">
        <f>IF(N267="nulová",J267,0)</f>
        <v>0</v>
      </c>
      <c r="BJ267" s="23" t="s">
        <v>170</v>
      </c>
      <c r="BK267" s="231">
        <f>ROUND(I267*H267,2)</f>
        <v>0</v>
      </c>
      <c r="BL267" s="23" t="s">
        <v>262</v>
      </c>
      <c r="BM267" s="23" t="s">
        <v>1747</v>
      </c>
    </row>
    <row r="268" spans="2:51" s="11" customFormat="1" ht="13.5">
      <c r="B268" s="235"/>
      <c r="C268" s="236"/>
      <c r="D268" s="232" t="s">
        <v>174</v>
      </c>
      <c r="E268" s="237" t="s">
        <v>21</v>
      </c>
      <c r="F268" s="238" t="s">
        <v>1861</v>
      </c>
      <c r="G268" s="236"/>
      <c r="H268" s="239">
        <v>8.621</v>
      </c>
      <c r="I268" s="240"/>
      <c r="J268" s="236"/>
      <c r="K268" s="236"/>
      <c r="L268" s="241"/>
      <c r="M268" s="242"/>
      <c r="N268" s="243"/>
      <c r="O268" s="243"/>
      <c r="P268" s="243"/>
      <c r="Q268" s="243"/>
      <c r="R268" s="243"/>
      <c r="S268" s="243"/>
      <c r="T268" s="244"/>
      <c r="AT268" s="245" t="s">
        <v>174</v>
      </c>
      <c r="AU268" s="245" t="s">
        <v>85</v>
      </c>
      <c r="AV268" s="11" t="s">
        <v>85</v>
      </c>
      <c r="AW268" s="11" t="s">
        <v>38</v>
      </c>
      <c r="AX268" s="11" t="s">
        <v>75</v>
      </c>
      <c r="AY268" s="245" t="s">
        <v>163</v>
      </c>
    </row>
    <row r="269" spans="2:51" s="11" customFormat="1" ht="13.5">
      <c r="B269" s="235"/>
      <c r="C269" s="236"/>
      <c r="D269" s="232" t="s">
        <v>174</v>
      </c>
      <c r="E269" s="237" t="s">
        <v>21</v>
      </c>
      <c r="F269" s="238" t="s">
        <v>1937</v>
      </c>
      <c r="G269" s="236"/>
      <c r="H269" s="239">
        <v>1.16</v>
      </c>
      <c r="I269" s="240"/>
      <c r="J269" s="236"/>
      <c r="K269" s="236"/>
      <c r="L269" s="241"/>
      <c r="M269" s="242"/>
      <c r="N269" s="243"/>
      <c r="O269" s="243"/>
      <c r="P269" s="243"/>
      <c r="Q269" s="243"/>
      <c r="R269" s="243"/>
      <c r="S269" s="243"/>
      <c r="T269" s="244"/>
      <c r="AT269" s="245" t="s">
        <v>174</v>
      </c>
      <c r="AU269" s="245" t="s">
        <v>85</v>
      </c>
      <c r="AV269" s="11" t="s">
        <v>85</v>
      </c>
      <c r="AW269" s="11" t="s">
        <v>38</v>
      </c>
      <c r="AX269" s="11" t="s">
        <v>75</v>
      </c>
      <c r="AY269" s="245" t="s">
        <v>163</v>
      </c>
    </row>
    <row r="270" spans="2:51" s="11" customFormat="1" ht="13.5">
      <c r="B270" s="235"/>
      <c r="C270" s="236"/>
      <c r="D270" s="232" t="s">
        <v>174</v>
      </c>
      <c r="E270" s="237" t="s">
        <v>21</v>
      </c>
      <c r="F270" s="238" t="s">
        <v>1938</v>
      </c>
      <c r="G270" s="236"/>
      <c r="H270" s="239">
        <v>0.97</v>
      </c>
      <c r="I270" s="240"/>
      <c r="J270" s="236"/>
      <c r="K270" s="236"/>
      <c r="L270" s="241"/>
      <c r="M270" s="242"/>
      <c r="N270" s="243"/>
      <c r="O270" s="243"/>
      <c r="P270" s="243"/>
      <c r="Q270" s="243"/>
      <c r="R270" s="243"/>
      <c r="S270" s="243"/>
      <c r="T270" s="244"/>
      <c r="AT270" s="245" t="s">
        <v>174</v>
      </c>
      <c r="AU270" s="245" t="s">
        <v>85</v>
      </c>
      <c r="AV270" s="11" t="s">
        <v>85</v>
      </c>
      <c r="AW270" s="11" t="s">
        <v>38</v>
      </c>
      <c r="AX270" s="11" t="s">
        <v>75</v>
      </c>
      <c r="AY270" s="245" t="s">
        <v>163</v>
      </c>
    </row>
    <row r="271" spans="2:51" s="11" customFormat="1" ht="13.5">
      <c r="B271" s="235"/>
      <c r="C271" s="236"/>
      <c r="D271" s="232" t="s">
        <v>174</v>
      </c>
      <c r="E271" s="237" t="s">
        <v>21</v>
      </c>
      <c r="F271" s="238" t="s">
        <v>1939</v>
      </c>
      <c r="G271" s="236"/>
      <c r="H271" s="239">
        <v>2.83</v>
      </c>
      <c r="I271" s="240"/>
      <c r="J271" s="236"/>
      <c r="K271" s="236"/>
      <c r="L271" s="241"/>
      <c r="M271" s="242"/>
      <c r="N271" s="243"/>
      <c r="O271" s="243"/>
      <c r="P271" s="243"/>
      <c r="Q271" s="243"/>
      <c r="R271" s="243"/>
      <c r="S271" s="243"/>
      <c r="T271" s="244"/>
      <c r="AT271" s="245" t="s">
        <v>174</v>
      </c>
      <c r="AU271" s="245" t="s">
        <v>85</v>
      </c>
      <c r="AV271" s="11" t="s">
        <v>85</v>
      </c>
      <c r="AW271" s="11" t="s">
        <v>38</v>
      </c>
      <c r="AX271" s="11" t="s">
        <v>75</v>
      </c>
      <c r="AY271" s="245" t="s">
        <v>163</v>
      </c>
    </row>
    <row r="272" spans="2:51" s="11" customFormat="1" ht="13.5">
      <c r="B272" s="235"/>
      <c r="C272" s="236"/>
      <c r="D272" s="232" t="s">
        <v>174</v>
      </c>
      <c r="E272" s="237" t="s">
        <v>21</v>
      </c>
      <c r="F272" s="238" t="s">
        <v>1940</v>
      </c>
      <c r="G272" s="236"/>
      <c r="H272" s="239">
        <v>6.55</v>
      </c>
      <c r="I272" s="240"/>
      <c r="J272" s="236"/>
      <c r="K272" s="236"/>
      <c r="L272" s="241"/>
      <c r="M272" s="242"/>
      <c r="N272" s="243"/>
      <c r="O272" s="243"/>
      <c r="P272" s="243"/>
      <c r="Q272" s="243"/>
      <c r="R272" s="243"/>
      <c r="S272" s="243"/>
      <c r="T272" s="244"/>
      <c r="AT272" s="245" t="s">
        <v>174</v>
      </c>
      <c r="AU272" s="245" t="s">
        <v>85</v>
      </c>
      <c r="AV272" s="11" t="s">
        <v>85</v>
      </c>
      <c r="AW272" s="11" t="s">
        <v>38</v>
      </c>
      <c r="AX272" s="11" t="s">
        <v>75</v>
      </c>
      <c r="AY272" s="245" t="s">
        <v>163</v>
      </c>
    </row>
    <row r="273" spans="2:51" s="11" customFormat="1" ht="13.5">
      <c r="B273" s="235"/>
      <c r="C273" s="236"/>
      <c r="D273" s="232" t="s">
        <v>174</v>
      </c>
      <c r="E273" s="237" t="s">
        <v>21</v>
      </c>
      <c r="F273" s="238" t="s">
        <v>1941</v>
      </c>
      <c r="G273" s="236"/>
      <c r="H273" s="239">
        <v>5.35</v>
      </c>
      <c r="I273" s="240"/>
      <c r="J273" s="236"/>
      <c r="K273" s="236"/>
      <c r="L273" s="241"/>
      <c r="M273" s="242"/>
      <c r="N273" s="243"/>
      <c r="O273" s="243"/>
      <c r="P273" s="243"/>
      <c r="Q273" s="243"/>
      <c r="R273" s="243"/>
      <c r="S273" s="243"/>
      <c r="T273" s="244"/>
      <c r="AT273" s="245" t="s">
        <v>174</v>
      </c>
      <c r="AU273" s="245" t="s">
        <v>85</v>
      </c>
      <c r="AV273" s="11" t="s">
        <v>85</v>
      </c>
      <c r="AW273" s="11" t="s">
        <v>38</v>
      </c>
      <c r="AX273" s="11" t="s">
        <v>75</v>
      </c>
      <c r="AY273" s="245" t="s">
        <v>163</v>
      </c>
    </row>
    <row r="274" spans="2:51" s="11" customFormat="1" ht="13.5">
      <c r="B274" s="235"/>
      <c r="C274" s="236"/>
      <c r="D274" s="232" t="s">
        <v>174</v>
      </c>
      <c r="E274" s="237" t="s">
        <v>21</v>
      </c>
      <c r="F274" s="238" t="s">
        <v>1942</v>
      </c>
      <c r="G274" s="236"/>
      <c r="H274" s="239">
        <v>9.07</v>
      </c>
      <c r="I274" s="240"/>
      <c r="J274" s="236"/>
      <c r="K274" s="236"/>
      <c r="L274" s="241"/>
      <c r="M274" s="242"/>
      <c r="N274" s="243"/>
      <c r="O274" s="243"/>
      <c r="P274" s="243"/>
      <c r="Q274" s="243"/>
      <c r="R274" s="243"/>
      <c r="S274" s="243"/>
      <c r="T274" s="244"/>
      <c r="AT274" s="245" t="s">
        <v>174</v>
      </c>
      <c r="AU274" s="245" t="s">
        <v>85</v>
      </c>
      <c r="AV274" s="11" t="s">
        <v>85</v>
      </c>
      <c r="AW274" s="11" t="s">
        <v>38</v>
      </c>
      <c r="AX274" s="11" t="s">
        <v>75</v>
      </c>
      <c r="AY274" s="245" t="s">
        <v>163</v>
      </c>
    </row>
    <row r="275" spans="2:51" s="11" customFormat="1" ht="13.5">
      <c r="B275" s="235"/>
      <c r="C275" s="236"/>
      <c r="D275" s="232" t="s">
        <v>174</v>
      </c>
      <c r="E275" s="237" t="s">
        <v>21</v>
      </c>
      <c r="F275" s="238" t="s">
        <v>1943</v>
      </c>
      <c r="G275" s="236"/>
      <c r="H275" s="239">
        <v>5.32</v>
      </c>
      <c r="I275" s="240"/>
      <c r="J275" s="236"/>
      <c r="K275" s="236"/>
      <c r="L275" s="241"/>
      <c r="M275" s="242"/>
      <c r="N275" s="243"/>
      <c r="O275" s="243"/>
      <c r="P275" s="243"/>
      <c r="Q275" s="243"/>
      <c r="R275" s="243"/>
      <c r="S275" s="243"/>
      <c r="T275" s="244"/>
      <c r="AT275" s="245" t="s">
        <v>174</v>
      </c>
      <c r="AU275" s="245" t="s">
        <v>85</v>
      </c>
      <c r="AV275" s="11" t="s">
        <v>85</v>
      </c>
      <c r="AW275" s="11" t="s">
        <v>38</v>
      </c>
      <c r="AX275" s="11" t="s">
        <v>75</v>
      </c>
      <c r="AY275" s="245" t="s">
        <v>163</v>
      </c>
    </row>
    <row r="276" spans="2:51" s="11" customFormat="1" ht="13.5">
      <c r="B276" s="235"/>
      <c r="C276" s="236"/>
      <c r="D276" s="232" t="s">
        <v>174</v>
      </c>
      <c r="E276" s="237" t="s">
        <v>21</v>
      </c>
      <c r="F276" s="238" t="s">
        <v>1944</v>
      </c>
      <c r="G276" s="236"/>
      <c r="H276" s="239">
        <v>5.34</v>
      </c>
      <c r="I276" s="240"/>
      <c r="J276" s="236"/>
      <c r="K276" s="236"/>
      <c r="L276" s="241"/>
      <c r="M276" s="242"/>
      <c r="N276" s="243"/>
      <c r="O276" s="243"/>
      <c r="P276" s="243"/>
      <c r="Q276" s="243"/>
      <c r="R276" s="243"/>
      <c r="S276" s="243"/>
      <c r="T276" s="244"/>
      <c r="AT276" s="245" t="s">
        <v>174</v>
      </c>
      <c r="AU276" s="245" t="s">
        <v>85</v>
      </c>
      <c r="AV276" s="11" t="s">
        <v>85</v>
      </c>
      <c r="AW276" s="11" t="s">
        <v>38</v>
      </c>
      <c r="AX276" s="11" t="s">
        <v>75</v>
      </c>
      <c r="AY276" s="245" t="s">
        <v>163</v>
      </c>
    </row>
    <row r="277" spans="2:51" s="11" customFormat="1" ht="13.5">
      <c r="B277" s="235"/>
      <c r="C277" s="236"/>
      <c r="D277" s="232" t="s">
        <v>174</v>
      </c>
      <c r="E277" s="237" t="s">
        <v>21</v>
      </c>
      <c r="F277" s="238" t="s">
        <v>1945</v>
      </c>
      <c r="G277" s="236"/>
      <c r="H277" s="239">
        <v>5.17</v>
      </c>
      <c r="I277" s="240"/>
      <c r="J277" s="236"/>
      <c r="K277" s="236"/>
      <c r="L277" s="241"/>
      <c r="M277" s="242"/>
      <c r="N277" s="243"/>
      <c r="O277" s="243"/>
      <c r="P277" s="243"/>
      <c r="Q277" s="243"/>
      <c r="R277" s="243"/>
      <c r="S277" s="243"/>
      <c r="T277" s="244"/>
      <c r="AT277" s="245" t="s">
        <v>174</v>
      </c>
      <c r="AU277" s="245" t="s">
        <v>85</v>
      </c>
      <c r="AV277" s="11" t="s">
        <v>85</v>
      </c>
      <c r="AW277" s="11" t="s">
        <v>38</v>
      </c>
      <c r="AX277" s="11" t="s">
        <v>75</v>
      </c>
      <c r="AY277" s="245" t="s">
        <v>163</v>
      </c>
    </row>
    <row r="278" spans="2:51" s="12" customFormat="1" ht="13.5">
      <c r="B278" s="246"/>
      <c r="C278" s="247"/>
      <c r="D278" s="232" t="s">
        <v>174</v>
      </c>
      <c r="E278" s="248" t="s">
        <v>21</v>
      </c>
      <c r="F278" s="249" t="s">
        <v>194</v>
      </c>
      <c r="G278" s="247"/>
      <c r="H278" s="250">
        <v>50.381</v>
      </c>
      <c r="I278" s="251"/>
      <c r="J278" s="247"/>
      <c r="K278" s="247"/>
      <c r="L278" s="252"/>
      <c r="M278" s="253"/>
      <c r="N278" s="254"/>
      <c r="O278" s="254"/>
      <c r="P278" s="254"/>
      <c r="Q278" s="254"/>
      <c r="R278" s="254"/>
      <c r="S278" s="254"/>
      <c r="T278" s="255"/>
      <c r="AT278" s="256" t="s">
        <v>174</v>
      </c>
      <c r="AU278" s="256" t="s">
        <v>85</v>
      </c>
      <c r="AV278" s="12" t="s">
        <v>170</v>
      </c>
      <c r="AW278" s="12" t="s">
        <v>38</v>
      </c>
      <c r="AX278" s="12" t="s">
        <v>83</v>
      </c>
      <c r="AY278" s="256" t="s">
        <v>163</v>
      </c>
    </row>
    <row r="279" spans="2:65" s="1" customFormat="1" ht="25.5" customHeight="1">
      <c r="B279" s="45"/>
      <c r="C279" s="220" t="s">
        <v>493</v>
      </c>
      <c r="D279" s="220" t="s">
        <v>165</v>
      </c>
      <c r="E279" s="221" t="s">
        <v>1485</v>
      </c>
      <c r="F279" s="222" t="s">
        <v>1486</v>
      </c>
      <c r="G279" s="223" t="s">
        <v>168</v>
      </c>
      <c r="H279" s="224">
        <v>22.661</v>
      </c>
      <c r="I279" s="225"/>
      <c r="J279" s="226">
        <f>ROUND(I279*H279,2)</f>
        <v>0</v>
      </c>
      <c r="K279" s="222" t="s">
        <v>169</v>
      </c>
      <c r="L279" s="71"/>
      <c r="M279" s="227" t="s">
        <v>21</v>
      </c>
      <c r="N279" s="228" t="s">
        <v>48</v>
      </c>
      <c r="O279" s="46"/>
      <c r="P279" s="229">
        <f>O279*H279</f>
        <v>0</v>
      </c>
      <c r="Q279" s="229">
        <v>0.00392</v>
      </c>
      <c r="R279" s="229">
        <f>Q279*H279</f>
        <v>0.08883112</v>
      </c>
      <c r="S279" s="229">
        <v>0</v>
      </c>
      <c r="T279" s="230">
        <f>S279*H279</f>
        <v>0</v>
      </c>
      <c r="AR279" s="23" t="s">
        <v>262</v>
      </c>
      <c r="AT279" s="23" t="s">
        <v>165</v>
      </c>
      <c r="AU279" s="23" t="s">
        <v>85</v>
      </c>
      <c r="AY279" s="23" t="s">
        <v>163</v>
      </c>
      <c r="BE279" s="231">
        <f>IF(N279="základní",J279,0)</f>
        <v>0</v>
      </c>
      <c r="BF279" s="231">
        <f>IF(N279="snížená",J279,0)</f>
        <v>0</v>
      </c>
      <c r="BG279" s="231">
        <f>IF(N279="zákl. přenesená",J279,0)</f>
        <v>0</v>
      </c>
      <c r="BH279" s="231">
        <f>IF(N279="sníž. přenesená",J279,0)</f>
        <v>0</v>
      </c>
      <c r="BI279" s="231">
        <f>IF(N279="nulová",J279,0)</f>
        <v>0</v>
      </c>
      <c r="BJ279" s="23" t="s">
        <v>170</v>
      </c>
      <c r="BK279" s="231">
        <f>ROUND(I279*H279,2)</f>
        <v>0</v>
      </c>
      <c r="BL279" s="23" t="s">
        <v>262</v>
      </c>
      <c r="BM279" s="23" t="s">
        <v>1752</v>
      </c>
    </row>
    <row r="280" spans="2:65" s="1" customFormat="1" ht="16.5" customHeight="1">
      <c r="B280" s="45"/>
      <c r="C280" s="257" t="s">
        <v>497</v>
      </c>
      <c r="D280" s="257" t="s">
        <v>221</v>
      </c>
      <c r="E280" s="258" t="s">
        <v>1753</v>
      </c>
      <c r="F280" s="259" t="s">
        <v>1754</v>
      </c>
      <c r="G280" s="260" t="s">
        <v>168</v>
      </c>
      <c r="H280" s="261">
        <v>24.927</v>
      </c>
      <c r="I280" s="262"/>
      <c r="J280" s="263">
        <f>ROUND(I280*H280,2)</f>
        <v>0</v>
      </c>
      <c r="K280" s="259" t="s">
        <v>21</v>
      </c>
      <c r="L280" s="264"/>
      <c r="M280" s="265" t="s">
        <v>21</v>
      </c>
      <c r="N280" s="266" t="s">
        <v>48</v>
      </c>
      <c r="O280" s="46"/>
      <c r="P280" s="229">
        <f>O280*H280</f>
        <v>0</v>
      </c>
      <c r="Q280" s="229">
        <v>0.0202</v>
      </c>
      <c r="R280" s="229">
        <f>Q280*H280</f>
        <v>0.5035254</v>
      </c>
      <c r="S280" s="229">
        <v>0</v>
      </c>
      <c r="T280" s="230">
        <f>S280*H280</f>
        <v>0</v>
      </c>
      <c r="AR280" s="23" t="s">
        <v>359</v>
      </c>
      <c r="AT280" s="23" t="s">
        <v>221</v>
      </c>
      <c r="AU280" s="23" t="s">
        <v>85</v>
      </c>
      <c r="AY280" s="23" t="s">
        <v>163</v>
      </c>
      <c r="BE280" s="231">
        <f>IF(N280="základní",J280,0)</f>
        <v>0</v>
      </c>
      <c r="BF280" s="231">
        <f>IF(N280="snížená",J280,0)</f>
        <v>0</v>
      </c>
      <c r="BG280" s="231">
        <f>IF(N280="zákl. přenesená",J280,0)</f>
        <v>0</v>
      </c>
      <c r="BH280" s="231">
        <f>IF(N280="sníž. přenesená",J280,0)</f>
        <v>0</v>
      </c>
      <c r="BI280" s="231">
        <f>IF(N280="nulová",J280,0)</f>
        <v>0</v>
      </c>
      <c r="BJ280" s="23" t="s">
        <v>170</v>
      </c>
      <c r="BK280" s="231">
        <f>ROUND(I280*H280,2)</f>
        <v>0</v>
      </c>
      <c r="BL280" s="23" t="s">
        <v>262</v>
      </c>
      <c r="BM280" s="23" t="s">
        <v>1755</v>
      </c>
    </row>
    <row r="281" spans="2:51" s="11" customFormat="1" ht="13.5">
      <c r="B281" s="235"/>
      <c r="C281" s="236"/>
      <c r="D281" s="232" t="s">
        <v>174</v>
      </c>
      <c r="E281" s="236"/>
      <c r="F281" s="238" t="s">
        <v>1946</v>
      </c>
      <c r="G281" s="236"/>
      <c r="H281" s="239">
        <v>24.927</v>
      </c>
      <c r="I281" s="240"/>
      <c r="J281" s="236"/>
      <c r="K281" s="236"/>
      <c r="L281" s="241"/>
      <c r="M281" s="242"/>
      <c r="N281" s="243"/>
      <c r="O281" s="243"/>
      <c r="P281" s="243"/>
      <c r="Q281" s="243"/>
      <c r="R281" s="243"/>
      <c r="S281" s="243"/>
      <c r="T281" s="244"/>
      <c r="AT281" s="245" t="s">
        <v>174</v>
      </c>
      <c r="AU281" s="245" t="s">
        <v>85</v>
      </c>
      <c r="AV281" s="11" t="s">
        <v>85</v>
      </c>
      <c r="AW281" s="11" t="s">
        <v>6</v>
      </c>
      <c r="AX281" s="11" t="s">
        <v>83</v>
      </c>
      <c r="AY281" s="245" t="s">
        <v>163</v>
      </c>
    </row>
    <row r="282" spans="2:65" s="1" customFormat="1" ht="16.5" customHeight="1">
      <c r="B282" s="45"/>
      <c r="C282" s="220" t="s">
        <v>502</v>
      </c>
      <c r="D282" s="220" t="s">
        <v>165</v>
      </c>
      <c r="E282" s="221" t="s">
        <v>1492</v>
      </c>
      <c r="F282" s="222" t="s">
        <v>1493</v>
      </c>
      <c r="G282" s="223" t="s">
        <v>168</v>
      </c>
      <c r="H282" s="224">
        <v>22.661</v>
      </c>
      <c r="I282" s="225"/>
      <c r="J282" s="226">
        <f>ROUND(I282*H282,2)</f>
        <v>0</v>
      </c>
      <c r="K282" s="222" t="s">
        <v>169</v>
      </c>
      <c r="L282" s="71"/>
      <c r="M282" s="227" t="s">
        <v>21</v>
      </c>
      <c r="N282" s="228" t="s">
        <v>48</v>
      </c>
      <c r="O282" s="46"/>
      <c r="P282" s="229">
        <f>O282*H282</f>
        <v>0</v>
      </c>
      <c r="Q282" s="229">
        <v>0.0003</v>
      </c>
      <c r="R282" s="229">
        <f>Q282*H282</f>
        <v>0.0067983</v>
      </c>
      <c r="S282" s="229">
        <v>0</v>
      </c>
      <c r="T282" s="230">
        <f>S282*H282</f>
        <v>0</v>
      </c>
      <c r="AR282" s="23" t="s">
        <v>262</v>
      </c>
      <c r="AT282" s="23" t="s">
        <v>165</v>
      </c>
      <c r="AU282" s="23" t="s">
        <v>85</v>
      </c>
      <c r="AY282" s="23" t="s">
        <v>163</v>
      </c>
      <c r="BE282" s="231">
        <f>IF(N282="základní",J282,0)</f>
        <v>0</v>
      </c>
      <c r="BF282" s="231">
        <f>IF(N282="snížená",J282,0)</f>
        <v>0</v>
      </c>
      <c r="BG282" s="231">
        <f>IF(N282="zákl. přenesená",J282,0)</f>
        <v>0</v>
      </c>
      <c r="BH282" s="231">
        <f>IF(N282="sníž. přenesená",J282,0)</f>
        <v>0</v>
      </c>
      <c r="BI282" s="231">
        <f>IF(N282="nulová",J282,0)</f>
        <v>0</v>
      </c>
      <c r="BJ282" s="23" t="s">
        <v>170</v>
      </c>
      <c r="BK282" s="231">
        <f>ROUND(I282*H282,2)</f>
        <v>0</v>
      </c>
      <c r="BL282" s="23" t="s">
        <v>262</v>
      </c>
      <c r="BM282" s="23" t="s">
        <v>1757</v>
      </c>
    </row>
    <row r="283" spans="2:47" s="1" customFormat="1" ht="13.5">
      <c r="B283" s="45"/>
      <c r="C283" s="73"/>
      <c r="D283" s="232" t="s">
        <v>172</v>
      </c>
      <c r="E283" s="73"/>
      <c r="F283" s="233" t="s">
        <v>1495</v>
      </c>
      <c r="G283" s="73"/>
      <c r="H283" s="73"/>
      <c r="I283" s="190"/>
      <c r="J283" s="73"/>
      <c r="K283" s="73"/>
      <c r="L283" s="71"/>
      <c r="M283" s="234"/>
      <c r="N283" s="46"/>
      <c r="O283" s="46"/>
      <c r="P283" s="46"/>
      <c r="Q283" s="46"/>
      <c r="R283" s="46"/>
      <c r="S283" s="46"/>
      <c r="T283" s="94"/>
      <c r="AT283" s="23" t="s">
        <v>172</v>
      </c>
      <c r="AU283" s="23" t="s">
        <v>85</v>
      </c>
    </row>
    <row r="284" spans="2:51" s="11" customFormat="1" ht="13.5">
      <c r="B284" s="235"/>
      <c r="C284" s="236"/>
      <c r="D284" s="232" t="s">
        <v>174</v>
      </c>
      <c r="E284" s="237" t="s">
        <v>21</v>
      </c>
      <c r="F284" s="238" t="s">
        <v>1861</v>
      </c>
      <c r="G284" s="236"/>
      <c r="H284" s="239">
        <v>8.621</v>
      </c>
      <c r="I284" s="240"/>
      <c r="J284" s="236"/>
      <c r="K284" s="236"/>
      <c r="L284" s="241"/>
      <c r="M284" s="242"/>
      <c r="N284" s="243"/>
      <c r="O284" s="243"/>
      <c r="P284" s="243"/>
      <c r="Q284" s="243"/>
      <c r="R284" s="243"/>
      <c r="S284" s="243"/>
      <c r="T284" s="244"/>
      <c r="AT284" s="245" t="s">
        <v>174</v>
      </c>
      <c r="AU284" s="245" t="s">
        <v>85</v>
      </c>
      <c r="AV284" s="11" t="s">
        <v>85</v>
      </c>
      <c r="AW284" s="11" t="s">
        <v>38</v>
      </c>
      <c r="AX284" s="11" t="s">
        <v>75</v>
      </c>
      <c r="AY284" s="245" t="s">
        <v>163</v>
      </c>
    </row>
    <row r="285" spans="2:51" s="11" customFormat="1" ht="13.5">
      <c r="B285" s="235"/>
      <c r="C285" s="236"/>
      <c r="D285" s="232" t="s">
        <v>174</v>
      </c>
      <c r="E285" s="237" t="s">
        <v>21</v>
      </c>
      <c r="F285" s="238" t="s">
        <v>1865</v>
      </c>
      <c r="G285" s="236"/>
      <c r="H285" s="239">
        <v>1.98</v>
      </c>
      <c r="I285" s="240"/>
      <c r="J285" s="236"/>
      <c r="K285" s="236"/>
      <c r="L285" s="241"/>
      <c r="M285" s="242"/>
      <c r="N285" s="243"/>
      <c r="O285" s="243"/>
      <c r="P285" s="243"/>
      <c r="Q285" s="243"/>
      <c r="R285" s="243"/>
      <c r="S285" s="243"/>
      <c r="T285" s="244"/>
      <c r="AT285" s="245" t="s">
        <v>174</v>
      </c>
      <c r="AU285" s="245" t="s">
        <v>85</v>
      </c>
      <c r="AV285" s="11" t="s">
        <v>85</v>
      </c>
      <c r="AW285" s="11" t="s">
        <v>38</v>
      </c>
      <c r="AX285" s="11" t="s">
        <v>75</v>
      </c>
      <c r="AY285" s="245" t="s">
        <v>163</v>
      </c>
    </row>
    <row r="286" spans="2:51" s="11" customFormat="1" ht="13.5">
      <c r="B286" s="235"/>
      <c r="C286" s="236"/>
      <c r="D286" s="232" t="s">
        <v>174</v>
      </c>
      <c r="E286" s="237" t="s">
        <v>21</v>
      </c>
      <c r="F286" s="238" t="s">
        <v>1866</v>
      </c>
      <c r="G286" s="236"/>
      <c r="H286" s="239">
        <v>5.68</v>
      </c>
      <c r="I286" s="240"/>
      <c r="J286" s="236"/>
      <c r="K286" s="236"/>
      <c r="L286" s="241"/>
      <c r="M286" s="242"/>
      <c r="N286" s="243"/>
      <c r="O286" s="243"/>
      <c r="P286" s="243"/>
      <c r="Q286" s="243"/>
      <c r="R286" s="243"/>
      <c r="S286" s="243"/>
      <c r="T286" s="244"/>
      <c r="AT286" s="245" t="s">
        <v>174</v>
      </c>
      <c r="AU286" s="245" t="s">
        <v>85</v>
      </c>
      <c r="AV286" s="11" t="s">
        <v>85</v>
      </c>
      <c r="AW286" s="11" t="s">
        <v>38</v>
      </c>
      <c r="AX286" s="11" t="s">
        <v>75</v>
      </c>
      <c r="AY286" s="245" t="s">
        <v>163</v>
      </c>
    </row>
    <row r="287" spans="2:51" s="11" customFormat="1" ht="13.5">
      <c r="B287" s="235"/>
      <c r="C287" s="236"/>
      <c r="D287" s="232" t="s">
        <v>174</v>
      </c>
      <c r="E287" s="237" t="s">
        <v>21</v>
      </c>
      <c r="F287" s="238" t="s">
        <v>1867</v>
      </c>
      <c r="G287" s="236"/>
      <c r="H287" s="239">
        <v>1.28</v>
      </c>
      <c r="I287" s="240"/>
      <c r="J287" s="236"/>
      <c r="K287" s="236"/>
      <c r="L287" s="241"/>
      <c r="M287" s="242"/>
      <c r="N287" s="243"/>
      <c r="O287" s="243"/>
      <c r="P287" s="243"/>
      <c r="Q287" s="243"/>
      <c r="R287" s="243"/>
      <c r="S287" s="243"/>
      <c r="T287" s="244"/>
      <c r="AT287" s="245" t="s">
        <v>174</v>
      </c>
      <c r="AU287" s="245" t="s">
        <v>85</v>
      </c>
      <c r="AV287" s="11" t="s">
        <v>85</v>
      </c>
      <c r="AW287" s="11" t="s">
        <v>38</v>
      </c>
      <c r="AX287" s="11" t="s">
        <v>75</v>
      </c>
      <c r="AY287" s="245" t="s">
        <v>163</v>
      </c>
    </row>
    <row r="288" spans="2:51" s="11" customFormat="1" ht="13.5">
      <c r="B288" s="235"/>
      <c r="C288" s="236"/>
      <c r="D288" s="232" t="s">
        <v>174</v>
      </c>
      <c r="E288" s="237" t="s">
        <v>21</v>
      </c>
      <c r="F288" s="238" t="s">
        <v>1868</v>
      </c>
      <c r="G288" s="236"/>
      <c r="H288" s="239">
        <v>2.1</v>
      </c>
      <c r="I288" s="240"/>
      <c r="J288" s="236"/>
      <c r="K288" s="236"/>
      <c r="L288" s="241"/>
      <c r="M288" s="242"/>
      <c r="N288" s="243"/>
      <c r="O288" s="243"/>
      <c r="P288" s="243"/>
      <c r="Q288" s="243"/>
      <c r="R288" s="243"/>
      <c r="S288" s="243"/>
      <c r="T288" s="244"/>
      <c r="AT288" s="245" t="s">
        <v>174</v>
      </c>
      <c r="AU288" s="245" t="s">
        <v>85</v>
      </c>
      <c r="AV288" s="11" t="s">
        <v>85</v>
      </c>
      <c r="AW288" s="11" t="s">
        <v>38</v>
      </c>
      <c r="AX288" s="11" t="s">
        <v>75</v>
      </c>
      <c r="AY288" s="245" t="s">
        <v>163</v>
      </c>
    </row>
    <row r="289" spans="2:51" s="11" customFormat="1" ht="13.5">
      <c r="B289" s="235"/>
      <c r="C289" s="236"/>
      <c r="D289" s="232" t="s">
        <v>174</v>
      </c>
      <c r="E289" s="237" t="s">
        <v>21</v>
      </c>
      <c r="F289" s="238" t="s">
        <v>1875</v>
      </c>
      <c r="G289" s="236"/>
      <c r="H289" s="239">
        <v>3</v>
      </c>
      <c r="I289" s="240"/>
      <c r="J289" s="236"/>
      <c r="K289" s="236"/>
      <c r="L289" s="241"/>
      <c r="M289" s="242"/>
      <c r="N289" s="243"/>
      <c r="O289" s="243"/>
      <c r="P289" s="243"/>
      <c r="Q289" s="243"/>
      <c r="R289" s="243"/>
      <c r="S289" s="243"/>
      <c r="T289" s="244"/>
      <c r="AT289" s="245" t="s">
        <v>174</v>
      </c>
      <c r="AU289" s="245" t="s">
        <v>85</v>
      </c>
      <c r="AV289" s="11" t="s">
        <v>85</v>
      </c>
      <c r="AW289" s="11" t="s">
        <v>38</v>
      </c>
      <c r="AX289" s="11" t="s">
        <v>75</v>
      </c>
      <c r="AY289" s="245" t="s">
        <v>163</v>
      </c>
    </row>
    <row r="290" spans="2:51" s="12" customFormat="1" ht="13.5">
      <c r="B290" s="246"/>
      <c r="C290" s="247"/>
      <c r="D290" s="232" t="s">
        <v>174</v>
      </c>
      <c r="E290" s="248" t="s">
        <v>21</v>
      </c>
      <c r="F290" s="249" t="s">
        <v>194</v>
      </c>
      <c r="G290" s="247"/>
      <c r="H290" s="250">
        <v>22.661</v>
      </c>
      <c r="I290" s="251"/>
      <c r="J290" s="247"/>
      <c r="K290" s="247"/>
      <c r="L290" s="252"/>
      <c r="M290" s="253"/>
      <c r="N290" s="254"/>
      <c r="O290" s="254"/>
      <c r="P290" s="254"/>
      <c r="Q290" s="254"/>
      <c r="R290" s="254"/>
      <c r="S290" s="254"/>
      <c r="T290" s="255"/>
      <c r="AT290" s="256" t="s">
        <v>174</v>
      </c>
      <c r="AU290" s="256" t="s">
        <v>85</v>
      </c>
      <c r="AV290" s="12" t="s">
        <v>170</v>
      </c>
      <c r="AW290" s="12" t="s">
        <v>38</v>
      </c>
      <c r="AX290" s="12" t="s">
        <v>83</v>
      </c>
      <c r="AY290" s="256" t="s">
        <v>163</v>
      </c>
    </row>
    <row r="291" spans="2:65" s="1" customFormat="1" ht="38.25" customHeight="1">
      <c r="B291" s="45"/>
      <c r="C291" s="220" t="s">
        <v>507</v>
      </c>
      <c r="D291" s="220" t="s">
        <v>165</v>
      </c>
      <c r="E291" s="221" t="s">
        <v>1503</v>
      </c>
      <c r="F291" s="222" t="s">
        <v>1504</v>
      </c>
      <c r="G291" s="223" t="s">
        <v>253</v>
      </c>
      <c r="H291" s="224">
        <v>0.599</v>
      </c>
      <c r="I291" s="225"/>
      <c r="J291" s="226">
        <f>ROUND(I291*H291,2)</f>
        <v>0</v>
      </c>
      <c r="K291" s="222" t="s">
        <v>169</v>
      </c>
      <c r="L291" s="71"/>
      <c r="M291" s="227" t="s">
        <v>21</v>
      </c>
      <c r="N291" s="228" t="s">
        <v>48</v>
      </c>
      <c r="O291" s="46"/>
      <c r="P291" s="229">
        <f>O291*H291</f>
        <v>0</v>
      </c>
      <c r="Q291" s="229">
        <v>0</v>
      </c>
      <c r="R291" s="229">
        <f>Q291*H291</f>
        <v>0</v>
      </c>
      <c r="S291" s="229">
        <v>0</v>
      </c>
      <c r="T291" s="230">
        <f>S291*H291</f>
        <v>0</v>
      </c>
      <c r="AR291" s="23" t="s">
        <v>262</v>
      </c>
      <c r="AT291" s="23" t="s">
        <v>165</v>
      </c>
      <c r="AU291" s="23" t="s">
        <v>85</v>
      </c>
      <c r="AY291" s="23" t="s">
        <v>163</v>
      </c>
      <c r="BE291" s="231">
        <f>IF(N291="základní",J291,0)</f>
        <v>0</v>
      </c>
      <c r="BF291" s="231">
        <f>IF(N291="snížená",J291,0)</f>
        <v>0</v>
      </c>
      <c r="BG291" s="231">
        <f>IF(N291="zákl. přenesená",J291,0)</f>
        <v>0</v>
      </c>
      <c r="BH291" s="231">
        <f>IF(N291="sníž. přenesená",J291,0)</f>
        <v>0</v>
      </c>
      <c r="BI291" s="231">
        <f>IF(N291="nulová",J291,0)</f>
        <v>0</v>
      </c>
      <c r="BJ291" s="23" t="s">
        <v>170</v>
      </c>
      <c r="BK291" s="231">
        <f>ROUND(I291*H291,2)</f>
        <v>0</v>
      </c>
      <c r="BL291" s="23" t="s">
        <v>262</v>
      </c>
      <c r="BM291" s="23" t="s">
        <v>1758</v>
      </c>
    </row>
    <row r="292" spans="2:47" s="1" customFormat="1" ht="13.5">
      <c r="B292" s="45"/>
      <c r="C292" s="73"/>
      <c r="D292" s="232" t="s">
        <v>172</v>
      </c>
      <c r="E292" s="73"/>
      <c r="F292" s="233" t="s">
        <v>672</v>
      </c>
      <c r="G292" s="73"/>
      <c r="H292" s="73"/>
      <c r="I292" s="190"/>
      <c r="J292" s="73"/>
      <c r="K292" s="73"/>
      <c r="L292" s="71"/>
      <c r="M292" s="234"/>
      <c r="N292" s="46"/>
      <c r="O292" s="46"/>
      <c r="P292" s="46"/>
      <c r="Q292" s="46"/>
      <c r="R292" s="46"/>
      <c r="S292" s="46"/>
      <c r="T292" s="94"/>
      <c r="AT292" s="23" t="s">
        <v>172</v>
      </c>
      <c r="AU292" s="23" t="s">
        <v>85</v>
      </c>
    </row>
    <row r="293" spans="2:65" s="1" customFormat="1" ht="38.25" customHeight="1">
      <c r="B293" s="45"/>
      <c r="C293" s="220" t="s">
        <v>512</v>
      </c>
      <c r="D293" s="220" t="s">
        <v>165</v>
      </c>
      <c r="E293" s="221" t="s">
        <v>1506</v>
      </c>
      <c r="F293" s="222" t="s">
        <v>1507</v>
      </c>
      <c r="G293" s="223" t="s">
        <v>253</v>
      </c>
      <c r="H293" s="224">
        <v>0.599</v>
      </c>
      <c r="I293" s="225"/>
      <c r="J293" s="226">
        <f>ROUND(I293*H293,2)</f>
        <v>0</v>
      </c>
      <c r="K293" s="222" t="s">
        <v>169</v>
      </c>
      <c r="L293" s="71"/>
      <c r="M293" s="227" t="s">
        <v>21</v>
      </c>
      <c r="N293" s="228" t="s">
        <v>48</v>
      </c>
      <c r="O293" s="46"/>
      <c r="P293" s="229">
        <f>O293*H293</f>
        <v>0</v>
      </c>
      <c r="Q293" s="229">
        <v>0</v>
      </c>
      <c r="R293" s="229">
        <f>Q293*H293</f>
        <v>0</v>
      </c>
      <c r="S293" s="229">
        <v>0</v>
      </c>
      <c r="T293" s="230">
        <f>S293*H293</f>
        <v>0</v>
      </c>
      <c r="AR293" s="23" t="s">
        <v>262</v>
      </c>
      <c r="AT293" s="23" t="s">
        <v>165</v>
      </c>
      <c r="AU293" s="23" t="s">
        <v>85</v>
      </c>
      <c r="AY293" s="23" t="s">
        <v>163</v>
      </c>
      <c r="BE293" s="231">
        <f>IF(N293="základní",J293,0)</f>
        <v>0</v>
      </c>
      <c r="BF293" s="231">
        <f>IF(N293="snížená",J293,0)</f>
        <v>0</v>
      </c>
      <c r="BG293" s="231">
        <f>IF(N293="zákl. přenesená",J293,0)</f>
        <v>0</v>
      </c>
      <c r="BH293" s="231">
        <f>IF(N293="sníž. přenesená",J293,0)</f>
        <v>0</v>
      </c>
      <c r="BI293" s="231">
        <f>IF(N293="nulová",J293,0)</f>
        <v>0</v>
      </c>
      <c r="BJ293" s="23" t="s">
        <v>170</v>
      </c>
      <c r="BK293" s="231">
        <f>ROUND(I293*H293,2)</f>
        <v>0</v>
      </c>
      <c r="BL293" s="23" t="s">
        <v>262</v>
      </c>
      <c r="BM293" s="23" t="s">
        <v>1947</v>
      </c>
    </row>
    <row r="294" spans="2:47" s="1" customFormat="1" ht="13.5">
      <c r="B294" s="45"/>
      <c r="C294" s="73"/>
      <c r="D294" s="232" t="s">
        <v>172</v>
      </c>
      <c r="E294" s="73"/>
      <c r="F294" s="233" t="s">
        <v>672</v>
      </c>
      <c r="G294" s="73"/>
      <c r="H294" s="73"/>
      <c r="I294" s="190"/>
      <c r="J294" s="73"/>
      <c r="K294" s="73"/>
      <c r="L294" s="71"/>
      <c r="M294" s="234"/>
      <c r="N294" s="46"/>
      <c r="O294" s="46"/>
      <c r="P294" s="46"/>
      <c r="Q294" s="46"/>
      <c r="R294" s="46"/>
      <c r="S294" s="46"/>
      <c r="T294" s="94"/>
      <c r="AT294" s="23" t="s">
        <v>172</v>
      </c>
      <c r="AU294" s="23" t="s">
        <v>85</v>
      </c>
    </row>
    <row r="295" spans="2:63" s="10" customFormat="1" ht="29.85" customHeight="1">
      <c r="B295" s="204"/>
      <c r="C295" s="205"/>
      <c r="D295" s="206" t="s">
        <v>74</v>
      </c>
      <c r="E295" s="218" t="s">
        <v>1760</v>
      </c>
      <c r="F295" s="218" t="s">
        <v>1761</v>
      </c>
      <c r="G295" s="205"/>
      <c r="H295" s="205"/>
      <c r="I295" s="208"/>
      <c r="J295" s="219">
        <f>BK295</f>
        <v>0</v>
      </c>
      <c r="K295" s="205"/>
      <c r="L295" s="210"/>
      <c r="M295" s="211"/>
      <c r="N295" s="212"/>
      <c r="O295" s="212"/>
      <c r="P295" s="213">
        <f>SUM(P296:P298)</f>
        <v>0</v>
      </c>
      <c r="Q295" s="212"/>
      <c r="R295" s="213">
        <f>SUM(R296:R298)</f>
        <v>0</v>
      </c>
      <c r="S295" s="212"/>
      <c r="T295" s="214">
        <f>SUM(T296:T298)</f>
        <v>0</v>
      </c>
      <c r="AR295" s="215" t="s">
        <v>85</v>
      </c>
      <c r="AT295" s="216" t="s">
        <v>74</v>
      </c>
      <c r="AU295" s="216" t="s">
        <v>83</v>
      </c>
      <c r="AY295" s="215" t="s">
        <v>163</v>
      </c>
      <c r="BK295" s="217">
        <f>SUM(BK296:BK298)</f>
        <v>0</v>
      </c>
    </row>
    <row r="296" spans="2:65" s="1" customFormat="1" ht="16.5" customHeight="1">
      <c r="B296" s="45"/>
      <c r="C296" s="220" t="s">
        <v>518</v>
      </c>
      <c r="D296" s="220" t="s">
        <v>165</v>
      </c>
      <c r="E296" s="221" t="s">
        <v>1762</v>
      </c>
      <c r="F296" s="222" t="s">
        <v>1763</v>
      </c>
      <c r="G296" s="223" t="s">
        <v>168</v>
      </c>
      <c r="H296" s="224">
        <v>10.01</v>
      </c>
      <c r="I296" s="225"/>
      <c r="J296" s="226">
        <f>ROUND(I296*H296,2)</f>
        <v>0</v>
      </c>
      <c r="K296" s="222" t="s">
        <v>21</v>
      </c>
      <c r="L296" s="71"/>
      <c r="M296" s="227" t="s">
        <v>21</v>
      </c>
      <c r="N296" s="228" t="s">
        <v>48</v>
      </c>
      <c r="O296" s="46"/>
      <c r="P296" s="229">
        <f>O296*H296</f>
        <v>0</v>
      </c>
      <c r="Q296" s="229">
        <v>0</v>
      </c>
      <c r="R296" s="229">
        <f>Q296*H296</f>
        <v>0</v>
      </c>
      <c r="S296" s="229">
        <v>0</v>
      </c>
      <c r="T296" s="230">
        <f>S296*H296</f>
        <v>0</v>
      </c>
      <c r="AR296" s="23" t="s">
        <v>262</v>
      </c>
      <c r="AT296" s="23" t="s">
        <v>165</v>
      </c>
      <c r="AU296" s="23" t="s">
        <v>85</v>
      </c>
      <c r="AY296" s="23" t="s">
        <v>163</v>
      </c>
      <c r="BE296" s="231">
        <f>IF(N296="základní",J296,0)</f>
        <v>0</v>
      </c>
      <c r="BF296" s="231">
        <f>IF(N296="snížená",J296,0)</f>
        <v>0</v>
      </c>
      <c r="BG296" s="231">
        <f>IF(N296="zákl. přenesená",J296,0)</f>
        <v>0</v>
      </c>
      <c r="BH296" s="231">
        <f>IF(N296="sníž. přenesená",J296,0)</f>
        <v>0</v>
      </c>
      <c r="BI296" s="231">
        <f>IF(N296="nulová",J296,0)</f>
        <v>0</v>
      </c>
      <c r="BJ296" s="23" t="s">
        <v>170</v>
      </c>
      <c r="BK296" s="231">
        <f>ROUND(I296*H296,2)</f>
        <v>0</v>
      </c>
      <c r="BL296" s="23" t="s">
        <v>262</v>
      </c>
      <c r="BM296" s="23" t="s">
        <v>1948</v>
      </c>
    </row>
    <row r="297" spans="2:51" s="11" customFormat="1" ht="13.5">
      <c r="B297" s="235"/>
      <c r="C297" s="236"/>
      <c r="D297" s="232" t="s">
        <v>174</v>
      </c>
      <c r="E297" s="237" t="s">
        <v>21</v>
      </c>
      <c r="F297" s="238" t="s">
        <v>1949</v>
      </c>
      <c r="G297" s="236"/>
      <c r="H297" s="239">
        <v>10.01</v>
      </c>
      <c r="I297" s="240"/>
      <c r="J297" s="236"/>
      <c r="K297" s="236"/>
      <c r="L297" s="241"/>
      <c r="M297" s="242"/>
      <c r="N297" s="243"/>
      <c r="O297" s="243"/>
      <c r="P297" s="243"/>
      <c r="Q297" s="243"/>
      <c r="R297" s="243"/>
      <c r="S297" s="243"/>
      <c r="T297" s="244"/>
      <c r="AT297" s="245" t="s">
        <v>174</v>
      </c>
      <c r="AU297" s="245" t="s">
        <v>85</v>
      </c>
      <c r="AV297" s="11" t="s">
        <v>85</v>
      </c>
      <c r="AW297" s="11" t="s">
        <v>38</v>
      </c>
      <c r="AX297" s="11" t="s">
        <v>75</v>
      </c>
      <c r="AY297" s="245" t="s">
        <v>163</v>
      </c>
    </row>
    <row r="298" spans="2:51" s="12" customFormat="1" ht="13.5">
      <c r="B298" s="246"/>
      <c r="C298" s="247"/>
      <c r="D298" s="232" t="s">
        <v>174</v>
      </c>
      <c r="E298" s="248" t="s">
        <v>21</v>
      </c>
      <c r="F298" s="249" t="s">
        <v>194</v>
      </c>
      <c r="G298" s="247"/>
      <c r="H298" s="250">
        <v>10.01</v>
      </c>
      <c r="I298" s="251"/>
      <c r="J298" s="247"/>
      <c r="K298" s="247"/>
      <c r="L298" s="252"/>
      <c r="M298" s="253"/>
      <c r="N298" s="254"/>
      <c r="O298" s="254"/>
      <c r="P298" s="254"/>
      <c r="Q298" s="254"/>
      <c r="R298" s="254"/>
      <c r="S298" s="254"/>
      <c r="T298" s="255"/>
      <c r="AT298" s="256" t="s">
        <v>174</v>
      </c>
      <c r="AU298" s="256" t="s">
        <v>85</v>
      </c>
      <c r="AV298" s="12" t="s">
        <v>170</v>
      </c>
      <c r="AW298" s="12" t="s">
        <v>38</v>
      </c>
      <c r="AX298" s="12" t="s">
        <v>83</v>
      </c>
      <c r="AY298" s="256" t="s">
        <v>163</v>
      </c>
    </row>
    <row r="299" spans="2:63" s="10" customFormat="1" ht="29.85" customHeight="1">
      <c r="B299" s="204"/>
      <c r="C299" s="205"/>
      <c r="D299" s="206" t="s">
        <v>74</v>
      </c>
      <c r="E299" s="218" t="s">
        <v>1766</v>
      </c>
      <c r="F299" s="218" t="s">
        <v>1767</v>
      </c>
      <c r="G299" s="205"/>
      <c r="H299" s="205"/>
      <c r="I299" s="208"/>
      <c r="J299" s="219">
        <f>BK299</f>
        <v>0</v>
      </c>
      <c r="K299" s="205"/>
      <c r="L299" s="210"/>
      <c r="M299" s="211"/>
      <c r="N299" s="212"/>
      <c r="O299" s="212"/>
      <c r="P299" s="213">
        <f>SUM(P300:P342)</f>
        <v>0</v>
      </c>
      <c r="Q299" s="212"/>
      <c r="R299" s="213">
        <f>SUM(R300:R342)</f>
        <v>0.5575436800000001</v>
      </c>
      <c r="S299" s="212"/>
      <c r="T299" s="214">
        <f>SUM(T300:T342)</f>
        <v>0.35058</v>
      </c>
      <c r="AR299" s="215" t="s">
        <v>85</v>
      </c>
      <c r="AT299" s="216" t="s">
        <v>74</v>
      </c>
      <c r="AU299" s="216" t="s">
        <v>83</v>
      </c>
      <c r="AY299" s="215" t="s">
        <v>163</v>
      </c>
      <c r="BK299" s="217">
        <f>SUM(BK300:BK342)</f>
        <v>0</v>
      </c>
    </row>
    <row r="300" spans="2:65" s="1" customFormat="1" ht="25.5" customHeight="1">
      <c r="B300" s="45"/>
      <c r="C300" s="220" t="s">
        <v>522</v>
      </c>
      <c r="D300" s="220" t="s">
        <v>165</v>
      </c>
      <c r="E300" s="221" t="s">
        <v>1950</v>
      </c>
      <c r="F300" s="222" t="s">
        <v>1951</v>
      </c>
      <c r="G300" s="223" t="s">
        <v>168</v>
      </c>
      <c r="H300" s="224">
        <v>146.6</v>
      </c>
      <c r="I300" s="225"/>
      <c r="J300" s="226">
        <f>ROUND(I300*H300,2)</f>
        <v>0</v>
      </c>
      <c r="K300" s="222" t="s">
        <v>169</v>
      </c>
      <c r="L300" s="71"/>
      <c r="M300" s="227" t="s">
        <v>21</v>
      </c>
      <c r="N300" s="228" t="s">
        <v>48</v>
      </c>
      <c r="O300" s="46"/>
      <c r="P300" s="229">
        <f>O300*H300</f>
        <v>0</v>
      </c>
      <c r="Q300" s="229">
        <v>7E-05</v>
      </c>
      <c r="R300" s="229">
        <f>Q300*H300</f>
        <v>0.010261999999999999</v>
      </c>
      <c r="S300" s="229">
        <v>0</v>
      </c>
      <c r="T300" s="230">
        <f>S300*H300</f>
        <v>0</v>
      </c>
      <c r="AR300" s="23" t="s">
        <v>262</v>
      </c>
      <c r="AT300" s="23" t="s">
        <v>165</v>
      </c>
      <c r="AU300" s="23" t="s">
        <v>85</v>
      </c>
      <c r="AY300" s="23" t="s">
        <v>163</v>
      </c>
      <c r="BE300" s="231">
        <f>IF(N300="základní",J300,0)</f>
        <v>0</v>
      </c>
      <c r="BF300" s="231">
        <f>IF(N300="snížená",J300,0)</f>
        <v>0</v>
      </c>
      <c r="BG300" s="231">
        <f>IF(N300="zákl. přenesená",J300,0)</f>
        <v>0</v>
      </c>
      <c r="BH300" s="231">
        <f>IF(N300="sníž. přenesená",J300,0)</f>
        <v>0</v>
      </c>
      <c r="BI300" s="231">
        <f>IF(N300="nulová",J300,0)</f>
        <v>0</v>
      </c>
      <c r="BJ300" s="23" t="s">
        <v>170</v>
      </c>
      <c r="BK300" s="231">
        <f>ROUND(I300*H300,2)</f>
        <v>0</v>
      </c>
      <c r="BL300" s="23" t="s">
        <v>262</v>
      </c>
      <c r="BM300" s="23" t="s">
        <v>1952</v>
      </c>
    </row>
    <row r="301" spans="2:47" s="1" customFormat="1" ht="13.5">
      <c r="B301" s="45"/>
      <c r="C301" s="73"/>
      <c r="D301" s="232" t="s">
        <v>172</v>
      </c>
      <c r="E301" s="73"/>
      <c r="F301" s="233" t="s">
        <v>1953</v>
      </c>
      <c r="G301" s="73"/>
      <c r="H301" s="73"/>
      <c r="I301" s="190"/>
      <c r="J301" s="73"/>
      <c r="K301" s="73"/>
      <c r="L301" s="71"/>
      <c r="M301" s="234"/>
      <c r="N301" s="46"/>
      <c r="O301" s="46"/>
      <c r="P301" s="46"/>
      <c r="Q301" s="46"/>
      <c r="R301" s="46"/>
      <c r="S301" s="46"/>
      <c r="T301" s="94"/>
      <c r="AT301" s="23" t="s">
        <v>172</v>
      </c>
      <c r="AU301" s="23" t="s">
        <v>85</v>
      </c>
    </row>
    <row r="302" spans="2:51" s="11" customFormat="1" ht="13.5">
      <c r="B302" s="235"/>
      <c r="C302" s="236"/>
      <c r="D302" s="232" t="s">
        <v>174</v>
      </c>
      <c r="E302" s="237" t="s">
        <v>21</v>
      </c>
      <c r="F302" s="238" t="s">
        <v>1862</v>
      </c>
      <c r="G302" s="236"/>
      <c r="H302" s="239">
        <v>15.61</v>
      </c>
      <c r="I302" s="240"/>
      <c r="J302" s="236"/>
      <c r="K302" s="236"/>
      <c r="L302" s="241"/>
      <c r="M302" s="242"/>
      <c r="N302" s="243"/>
      <c r="O302" s="243"/>
      <c r="P302" s="243"/>
      <c r="Q302" s="243"/>
      <c r="R302" s="243"/>
      <c r="S302" s="243"/>
      <c r="T302" s="244"/>
      <c r="AT302" s="245" t="s">
        <v>174</v>
      </c>
      <c r="AU302" s="245" t="s">
        <v>85</v>
      </c>
      <c r="AV302" s="11" t="s">
        <v>85</v>
      </c>
      <c r="AW302" s="11" t="s">
        <v>38</v>
      </c>
      <c r="AX302" s="11" t="s">
        <v>75</v>
      </c>
      <c r="AY302" s="245" t="s">
        <v>163</v>
      </c>
    </row>
    <row r="303" spans="2:51" s="11" customFormat="1" ht="13.5">
      <c r="B303" s="235"/>
      <c r="C303" s="236"/>
      <c r="D303" s="232" t="s">
        <v>174</v>
      </c>
      <c r="E303" s="237" t="s">
        <v>21</v>
      </c>
      <c r="F303" s="238" t="s">
        <v>1863</v>
      </c>
      <c r="G303" s="236"/>
      <c r="H303" s="239">
        <v>15.48</v>
      </c>
      <c r="I303" s="240"/>
      <c r="J303" s="236"/>
      <c r="K303" s="236"/>
      <c r="L303" s="241"/>
      <c r="M303" s="242"/>
      <c r="N303" s="243"/>
      <c r="O303" s="243"/>
      <c r="P303" s="243"/>
      <c r="Q303" s="243"/>
      <c r="R303" s="243"/>
      <c r="S303" s="243"/>
      <c r="T303" s="244"/>
      <c r="AT303" s="245" t="s">
        <v>174</v>
      </c>
      <c r="AU303" s="245" t="s">
        <v>85</v>
      </c>
      <c r="AV303" s="11" t="s">
        <v>85</v>
      </c>
      <c r="AW303" s="11" t="s">
        <v>38</v>
      </c>
      <c r="AX303" s="11" t="s">
        <v>75</v>
      </c>
      <c r="AY303" s="245" t="s">
        <v>163</v>
      </c>
    </row>
    <row r="304" spans="2:51" s="11" customFormat="1" ht="13.5">
      <c r="B304" s="235"/>
      <c r="C304" s="236"/>
      <c r="D304" s="232" t="s">
        <v>174</v>
      </c>
      <c r="E304" s="237" t="s">
        <v>21</v>
      </c>
      <c r="F304" s="238" t="s">
        <v>1864</v>
      </c>
      <c r="G304" s="236"/>
      <c r="H304" s="239">
        <v>14.14</v>
      </c>
      <c r="I304" s="240"/>
      <c r="J304" s="236"/>
      <c r="K304" s="236"/>
      <c r="L304" s="241"/>
      <c r="M304" s="242"/>
      <c r="N304" s="243"/>
      <c r="O304" s="243"/>
      <c r="P304" s="243"/>
      <c r="Q304" s="243"/>
      <c r="R304" s="243"/>
      <c r="S304" s="243"/>
      <c r="T304" s="244"/>
      <c r="AT304" s="245" t="s">
        <v>174</v>
      </c>
      <c r="AU304" s="245" t="s">
        <v>85</v>
      </c>
      <c r="AV304" s="11" t="s">
        <v>85</v>
      </c>
      <c r="AW304" s="11" t="s">
        <v>38</v>
      </c>
      <c r="AX304" s="11" t="s">
        <v>75</v>
      </c>
      <c r="AY304" s="245" t="s">
        <v>163</v>
      </c>
    </row>
    <row r="305" spans="2:51" s="11" customFormat="1" ht="13.5">
      <c r="B305" s="235"/>
      <c r="C305" s="236"/>
      <c r="D305" s="232" t="s">
        <v>174</v>
      </c>
      <c r="E305" s="237" t="s">
        <v>21</v>
      </c>
      <c r="F305" s="238" t="s">
        <v>1869</v>
      </c>
      <c r="G305" s="236"/>
      <c r="H305" s="239">
        <v>26.55</v>
      </c>
      <c r="I305" s="240"/>
      <c r="J305" s="236"/>
      <c r="K305" s="236"/>
      <c r="L305" s="241"/>
      <c r="M305" s="242"/>
      <c r="N305" s="243"/>
      <c r="O305" s="243"/>
      <c r="P305" s="243"/>
      <c r="Q305" s="243"/>
      <c r="R305" s="243"/>
      <c r="S305" s="243"/>
      <c r="T305" s="244"/>
      <c r="AT305" s="245" t="s">
        <v>174</v>
      </c>
      <c r="AU305" s="245" t="s">
        <v>85</v>
      </c>
      <c r="AV305" s="11" t="s">
        <v>85</v>
      </c>
      <c r="AW305" s="11" t="s">
        <v>38</v>
      </c>
      <c r="AX305" s="11" t="s">
        <v>75</v>
      </c>
      <c r="AY305" s="245" t="s">
        <v>163</v>
      </c>
    </row>
    <row r="306" spans="2:51" s="11" customFormat="1" ht="13.5">
      <c r="B306" s="235"/>
      <c r="C306" s="236"/>
      <c r="D306" s="232" t="s">
        <v>174</v>
      </c>
      <c r="E306" s="237" t="s">
        <v>21</v>
      </c>
      <c r="F306" s="238" t="s">
        <v>1870</v>
      </c>
      <c r="G306" s="236"/>
      <c r="H306" s="239">
        <v>12.16</v>
      </c>
      <c r="I306" s="240"/>
      <c r="J306" s="236"/>
      <c r="K306" s="236"/>
      <c r="L306" s="241"/>
      <c r="M306" s="242"/>
      <c r="N306" s="243"/>
      <c r="O306" s="243"/>
      <c r="P306" s="243"/>
      <c r="Q306" s="243"/>
      <c r="R306" s="243"/>
      <c r="S306" s="243"/>
      <c r="T306" s="244"/>
      <c r="AT306" s="245" t="s">
        <v>174</v>
      </c>
      <c r="AU306" s="245" t="s">
        <v>85</v>
      </c>
      <c r="AV306" s="11" t="s">
        <v>85</v>
      </c>
      <c r="AW306" s="11" t="s">
        <v>38</v>
      </c>
      <c r="AX306" s="11" t="s">
        <v>75</v>
      </c>
      <c r="AY306" s="245" t="s">
        <v>163</v>
      </c>
    </row>
    <row r="307" spans="2:51" s="11" customFormat="1" ht="13.5">
      <c r="B307" s="235"/>
      <c r="C307" s="236"/>
      <c r="D307" s="232" t="s">
        <v>174</v>
      </c>
      <c r="E307" s="237" t="s">
        <v>21</v>
      </c>
      <c r="F307" s="238" t="s">
        <v>1871</v>
      </c>
      <c r="G307" s="236"/>
      <c r="H307" s="239">
        <v>17.16</v>
      </c>
      <c r="I307" s="240"/>
      <c r="J307" s="236"/>
      <c r="K307" s="236"/>
      <c r="L307" s="241"/>
      <c r="M307" s="242"/>
      <c r="N307" s="243"/>
      <c r="O307" s="243"/>
      <c r="P307" s="243"/>
      <c r="Q307" s="243"/>
      <c r="R307" s="243"/>
      <c r="S307" s="243"/>
      <c r="T307" s="244"/>
      <c r="AT307" s="245" t="s">
        <v>174</v>
      </c>
      <c r="AU307" s="245" t="s">
        <v>85</v>
      </c>
      <c r="AV307" s="11" t="s">
        <v>85</v>
      </c>
      <c r="AW307" s="11" t="s">
        <v>38</v>
      </c>
      <c r="AX307" s="11" t="s">
        <v>75</v>
      </c>
      <c r="AY307" s="245" t="s">
        <v>163</v>
      </c>
    </row>
    <row r="308" spans="2:51" s="11" customFormat="1" ht="13.5">
      <c r="B308" s="235"/>
      <c r="C308" s="236"/>
      <c r="D308" s="232" t="s">
        <v>174</v>
      </c>
      <c r="E308" s="237" t="s">
        <v>21</v>
      </c>
      <c r="F308" s="238" t="s">
        <v>1872</v>
      </c>
      <c r="G308" s="236"/>
      <c r="H308" s="239">
        <v>12.37</v>
      </c>
      <c r="I308" s="240"/>
      <c r="J308" s="236"/>
      <c r="K308" s="236"/>
      <c r="L308" s="241"/>
      <c r="M308" s="242"/>
      <c r="N308" s="243"/>
      <c r="O308" s="243"/>
      <c r="P308" s="243"/>
      <c r="Q308" s="243"/>
      <c r="R308" s="243"/>
      <c r="S308" s="243"/>
      <c r="T308" s="244"/>
      <c r="AT308" s="245" t="s">
        <v>174</v>
      </c>
      <c r="AU308" s="245" t="s">
        <v>85</v>
      </c>
      <c r="AV308" s="11" t="s">
        <v>85</v>
      </c>
      <c r="AW308" s="11" t="s">
        <v>38</v>
      </c>
      <c r="AX308" s="11" t="s">
        <v>75</v>
      </c>
      <c r="AY308" s="245" t="s">
        <v>163</v>
      </c>
    </row>
    <row r="309" spans="2:51" s="11" customFormat="1" ht="13.5">
      <c r="B309" s="235"/>
      <c r="C309" s="236"/>
      <c r="D309" s="232" t="s">
        <v>174</v>
      </c>
      <c r="E309" s="237" t="s">
        <v>21</v>
      </c>
      <c r="F309" s="238" t="s">
        <v>1873</v>
      </c>
      <c r="G309" s="236"/>
      <c r="H309" s="239">
        <v>14.16</v>
      </c>
      <c r="I309" s="240"/>
      <c r="J309" s="236"/>
      <c r="K309" s="236"/>
      <c r="L309" s="241"/>
      <c r="M309" s="242"/>
      <c r="N309" s="243"/>
      <c r="O309" s="243"/>
      <c r="P309" s="243"/>
      <c r="Q309" s="243"/>
      <c r="R309" s="243"/>
      <c r="S309" s="243"/>
      <c r="T309" s="244"/>
      <c r="AT309" s="245" t="s">
        <v>174</v>
      </c>
      <c r="AU309" s="245" t="s">
        <v>85</v>
      </c>
      <c r="AV309" s="11" t="s">
        <v>85</v>
      </c>
      <c r="AW309" s="11" t="s">
        <v>38</v>
      </c>
      <c r="AX309" s="11" t="s">
        <v>75</v>
      </c>
      <c r="AY309" s="245" t="s">
        <v>163</v>
      </c>
    </row>
    <row r="310" spans="2:51" s="11" customFormat="1" ht="13.5">
      <c r="B310" s="235"/>
      <c r="C310" s="236"/>
      <c r="D310" s="232" t="s">
        <v>174</v>
      </c>
      <c r="E310" s="237" t="s">
        <v>21</v>
      </c>
      <c r="F310" s="238" t="s">
        <v>1874</v>
      </c>
      <c r="G310" s="236"/>
      <c r="H310" s="239">
        <v>12.87</v>
      </c>
      <c r="I310" s="240"/>
      <c r="J310" s="236"/>
      <c r="K310" s="236"/>
      <c r="L310" s="241"/>
      <c r="M310" s="242"/>
      <c r="N310" s="243"/>
      <c r="O310" s="243"/>
      <c r="P310" s="243"/>
      <c r="Q310" s="243"/>
      <c r="R310" s="243"/>
      <c r="S310" s="243"/>
      <c r="T310" s="244"/>
      <c r="AT310" s="245" t="s">
        <v>174</v>
      </c>
      <c r="AU310" s="245" t="s">
        <v>85</v>
      </c>
      <c r="AV310" s="11" t="s">
        <v>85</v>
      </c>
      <c r="AW310" s="11" t="s">
        <v>38</v>
      </c>
      <c r="AX310" s="11" t="s">
        <v>75</v>
      </c>
      <c r="AY310" s="245" t="s">
        <v>163</v>
      </c>
    </row>
    <row r="311" spans="2:51" s="11" customFormat="1" ht="13.5">
      <c r="B311" s="235"/>
      <c r="C311" s="236"/>
      <c r="D311" s="232" t="s">
        <v>174</v>
      </c>
      <c r="E311" s="237" t="s">
        <v>21</v>
      </c>
      <c r="F311" s="238" t="s">
        <v>1876</v>
      </c>
      <c r="G311" s="236"/>
      <c r="H311" s="239">
        <v>6.1</v>
      </c>
      <c r="I311" s="240"/>
      <c r="J311" s="236"/>
      <c r="K311" s="236"/>
      <c r="L311" s="241"/>
      <c r="M311" s="242"/>
      <c r="N311" s="243"/>
      <c r="O311" s="243"/>
      <c r="P311" s="243"/>
      <c r="Q311" s="243"/>
      <c r="R311" s="243"/>
      <c r="S311" s="243"/>
      <c r="T311" s="244"/>
      <c r="AT311" s="245" t="s">
        <v>174</v>
      </c>
      <c r="AU311" s="245" t="s">
        <v>85</v>
      </c>
      <c r="AV311" s="11" t="s">
        <v>85</v>
      </c>
      <c r="AW311" s="11" t="s">
        <v>38</v>
      </c>
      <c r="AX311" s="11" t="s">
        <v>75</v>
      </c>
      <c r="AY311" s="245" t="s">
        <v>163</v>
      </c>
    </row>
    <row r="312" spans="2:51" s="12" customFormat="1" ht="13.5">
      <c r="B312" s="246"/>
      <c r="C312" s="247"/>
      <c r="D312" s="232" t="s">
        <v>174</v>
      </c>
      <c r="E312" s="248" t="s">
        <v>21</v>
      </c>
      <c r="F312" s="249" t="s">
        <v>194</v>
      </c>
      <c r="G312" s="247"/>
      <c r="H312" s="250">
        <v>146.6</v>
      </c>
      <c r="I312" s="251"/>
      <c r="J312" s="247"/>
      <c r="K312" s="247"/>
      <c r="L312" s="252"/>
      <c r="M312" s="253"/>
      <c r="N312" s="254"/>
      <c r="O312" s="254"/>
      <c r="P312" s="254"/>
      <c r="Q312" s="254"/>
      <c r="R312" s="254"/>
      <c r="S312" s="254"/>
      <c r="T312" s="255"/>
      <c r="AT312" s="256" t="s">
        <v>174</v>
      </c>
      <c r="AU312" s="256" t="s">
        <v>85</v>
      </c>
      <c r="AV312" s="12" t="s">
        <v>170</v>
      </c>
      <c r="AW312" s="12" t="s">
        <v>38</v>
      </c>
      <c r="AX312" s="12" t="s">
        <v>83</v>
      </c>
      <c r="AY312" s="256" t="s">
        <v>163</v>
      </c>
    </row>
    <row r="313" spans="2:65" s="1" customFormat="1" ht="16.5" customHeight="1">
      <c r="B313" s="45"/>
      <c r="C313" s="220" t="s">
        <v>535</v>
      </c>
      <c r="D313" s="220" t="s">
        <v>165</v>
      </c>
      <c r="E313" s="221" t="s">
        <v>1768</v>
      </c>
      <c r="F313" s="222" t="s">
        <v>1769</v>
      </c>
      <c r="G313" s="223" t="s">
        <v>168</v>
      </c>
      <c r="H313" s="224">
        <v>116.86</v>
      </c>
      <c r="I313" s="225"/>
      <c r="J313" s="226">
        <f>ROUND(I313*H313,2)</f>
        <v>0</v>
      </c>
      <c r="K313" s="222" t="s">
        <v>169</v>
      </c>
      <c r="L313" s="71"/>
      <c r="M313" s="227" t="s">
        <v>21</v>
      </c>
      <c r="N313" s="228" t="s">
        <v>48</v>
      </c>
      <c r="O313" s="46"/>
      <c r="P313" s="229">
        <f>O313*H313</f>
        <v>0</v>
      </c>
      <c r="Q313" s="229">
        <v>0</v>
      </c>
      <c r="R313" s="229">
        <f>Q313*H313</f>
        <v>0</v>
      </c>
      <c r="S313" s="229">
        <v>0.003</v>
      </c>
      <c r="T313" s="230">
        <f>S313*H313</f>
        <v>0.35058</v>
      </c>
      <c r="AR313" s="23" t="s">
        <v>262</v>
      </c>
      <c r="AT313" s="23" t="s">
        <v>165</v>
      </c>
      <c r="AU313" s="23" t="s">
        <v>85</v>
      </c>
      <c r="AY313" s="23" t="s">
        <v>163</v>
      </c>
      <c r="BE313" s="231">
        <f>IF(N313="základní",J313,0)</f>
        <v>0</v>
      </c>
      <c r="BF313" s="231">
        <f>IF(N313="snížená",J313,0)</f>
        <v>0</v>
      </c>
      <c r="BG313" s="231">
        <f>IF(N313="zákl. přenesená",J313,0)</f>
        <v>0</v>
      </c>
      <c r="BH313" s="231">
        <f>IF(N313="sníž. přenesená",J313,0)</f>
        <v>0</v>
      </c>
      <c r="BI313" s="231">
        <f>IF(N313="nulová",J313,0)</f>
        <v>0</v>
      </c>
      <c r="BJ313" s="23" t="s">
        <v>170</v>
      </c>
      <c r="BK313" s="231">
        <f>ROUND(I313*H313,2)</f>
        <v>0</v>
      </c>
      <c r="BL313" s="23" t="s">
        <v>262</v>
      </c>
      <c r="BM313" s="23" t="s">
        <v>1770</v>
      </c>
    </row>
    <row r="314" spans="2:51" s="11" customFormat="1" ht="13.5">
      <c r="B314" s="235"/>
      <c r="C314" s="236"/>
      <c r="D314" s="232" t="s">
        <v>174</v>
      </c>
      <c r="E314" s="237" t="s">
        <v>21</v>
      </c>
      <c r="F314" s="238" t="s">
        <v>1954</v>
      </c>
      <c r="G314" s="236"/>
      <c r="H314" s="239">
        <v>16.73</v>
      </c>
      <c r="I314" s="240"/>
      <c r="J314" s="236"/>
      <c r="K314" s="236"/>
      <c r="L314" s="241"/>
      <c r="M314" s="242"/>
      <c r="N314" s="243"/>
      <c r="O314" s="243"/>
      <c r="P314" s="243"/>
      <c r="Q314" s="243"/>
      <c r="R314" s="243"/>
      <c r="S314" s="243"/>
      <c r="T314" s="244"/>
      <c r="AT314" s="245" t="s">
        <v>174</v>
      </c>
      <c r="AU314" s="245" t="s">
        <v>85</v>
      </c>
      <c r="AV314" s="11" t="s">
        <v>85</v>
      </c>
      <c r="AW314" s="11" t="s">
        <v>38</v>
      </c>
      <c r="AX314" s="11" t="s">
        <v>75</v>
      </c>
      <c r="AY314" s="245" t="s">
        <v>163</v>
      </c>
    </row>
    <row r="315" spans="2:51" s="11" customFormat="1" ht="13.5">
      <c r="B315" s="235"/>
      <c r="C315" s="236"/>
      <c r="D315" s="232" t="s">
        <v>174</v>
      </c>
      <c r="E315" s="237" t="s">
        <v>21</v>
      </c>
      <c r="F315" s="238" t="s">
        <v>1955</v>
      </c>
      <c r="G315" s="236"/>
      <c r="H315" s="239">
        <v>4.16</v>
      </c>
      <c r="I315" s="240"/>
      <c r="J315" s="236"/>
      <c r="K315" s="236"/>
      <c r="L315" s="241"/>
      <c r="M315" s="242"/>
      <c r="N315" s="243"/>
      <c r="O315" s="243"/>
      <c r="P315" s="243"/>
      <c r="Q315" s="243"/>
      <c r="R315" s="243"/>
      <c r="S315" s="243"/>
      <c r="T315" s="244"/>
      <c r="AT315" s="245" t="s">
        <v>174</v>
      </c>
      <c r="AU315" s="245" t="s">
        <v>85</v>
      </c>
      <c r="AV315" s="11" t="s">
        <v>85</v>
      </c>
      <c r="AW315" s="11" t="s">
        <v>38</v>
      </c>
      <c r="AX315" s="11" t="s">
        <v>75</v>
      </c>
      <c r="AY315" s="245" t="s">
        <v>163</v>
      </c>
    </row>
    <row r="316" spans="2:51" s="11" customFormat="1" ht="13.5">
      <c r="B316" s="235"/>
      <c r="C316" s="236"/>
      <c r="D316" s="232" t="s">
        <v>174</v>
      </c>
      <c r="E316" s="237" t="s">
        <v>21</v>
      </c>
      <c r="F316" s="238" t="s">
        <v>1956</v>
      </c>
      <c r="G316" s="236"/>
      <c r="H316" s="239">
        <v>17.16</v>
      </c>
      <c r="I316" s="240"/>
      <c r="J316" s="236"/>
      <c r="K316" s="236"/>
      <c r="L316" s="241"/>
      <c r="M316" s="242"/>
      <c r="N316" s="243"/>
      <c r="O316" s="243"/>
      <c r="P316" s="243"/>
      <c r="Q316" s="243"/>
      <c r="R316" s="243"/>
      <c r="S316" s="243"/>
      <c r="T316" s="244"/>
      <c r="AT316" s="245" t="s">
        <v>174</v>
      </c>
      <c r="AU316" s="245" t="s">
        <v>85</v>
      </c>
      <c r="AV316" s="11" t="s">
        <v>85</v>
      </c>
      <c r="AW316" s="11" t="s">
        <v>38</v>
      </c>
      <c r="AX316" s="11" t="s">
        <v>75</v>
      </c>
      <c r="AY316" s="245" t="s">
        <v>163</v>
      </c>
    </row>
    <row r="317" spans="2:51" s="11" customFormat="1" ht="13.5">
      <c r="B317" s="235"/>
      <c r="C317" s="236"/>
      <c r="D317" s="232" t="s">
        <v>174</v>
      </c>
      <c r="E317" s="237" t="s">
        <v>21</v>
      </c>
      <c r="F317" s="238" t="s">
        <v>1957</v>
      </c>
      <c r="G317" s="236"/>
      <c r="H317" s="239">
        <v>16.95</v>
      </c>
      <c r="I317" s="240"/>
      <c r="J317" s="236"/>
      <c r="K317" s="236"/>
      <c r="L317" s="241"/>
      <c r="M317" s="242"/>
      <c r="N317" s="243"/>
      <c r="O317" s="243"/>
      <c r="P317" s="243"/>
      <c r="Q317" s="243"/>
      <c r="R317" s="243"/>
      <c r="S317" s="243"/>
      <c r="T317" s="244"/>
      <c r="AT317" s="245" t="s">
        <v>174</v>
      </c>
      <c r="AU317" s="245" t="s">
        <v>85</v>
      </c>
      <c r="AV317" s="11" t="s">
        <v>85</v>
      </c>
      <c r="AW317" s="11" t="s">
        <v>38</v>
      </c>
      <c r="AX317" s="11" t="s">
        <v>75</v>
      </c>
      <c r="AY317" s="245" t="s">
        <v>163</v>
      </c>
    </row>
    <row r="318" spans="2:51" s="11" customFormat="1" ht="13.5">
      <c r="B318" s="235"/>
      <c r="C318" s="236"/>
      <c r="D318" s="232" t="s">
        <v>174</v>
      </c>
      <c r="E318" s="237" t="s">
        <v>21</v>
      </c>
      <c r="F318" s="238" t="s">
        <v>1958</v>
      </c>
      <c r="G318" s="236"/>
      <c r="H318" s="239">
        <v>24.93</v>
      </c>
      <c r="I318" s="240"/>
      <c r="J318" s="236"/>
      <c r="K318" s="236"/>
      <c r="L318" s="241"/>
      <c r="M318" s="242"/>
      <c r="N318" s="243"/>
      <c r="O318" s="243"/>
      <c r="P318" s="243"/>
      <c r="Q318" s="243"/>
      <c r="R318" s="243"/>
      <c r="S318" s="243"/>
      <c r="T318" s="244"/>
      <c r="AT318" s="245" t="s">
        <v>174</v>
      </c>
      <c r="AU318" s="245" t="s">
        <v>85</v>
      </c>
      <c r="AV318" s="11" t="s">
        <v>85</v>
      </c>
      <c r="AW318" s="11" t="s">
        <v>38</v>
      </c>
      <c r="AX318" s="11" t="s">
        <v>75</v>
      </c>
      <c r="AY318" s="245" t="s">
        <v>163</v>
      </c>
    </row>
    <row r="319" spans="2:51" s="11" customFormat="1" ht="13.5">
      <c r="B319" s="235"/>
      <c r="C319" s="236"/>
      <c r="D319" s="232" t="s">
        <v>174</v>
      </c>
      <c r="E319" s="237" t="s">
        <v>21</v>
      </c>
      <c r="F319" s="238" t="s">
        <v>1959</v>
      </c>
      <c r="G319" s="236"/>
      <c r="H319" s="239">
        <v>15.48</v>
      </c>
      <c r="I319" s="240"/>
      <c r="J319" s="236"/>
      <c r="K319" s="236"/>
      <c r="L319" s="241"/>
      <c r="M319" s="242"/>
      <c r="N319" s="243"/>
      <c r="O319" s="243"/>
      <c r="P319" s="243"/>
      <c r="Q319" s="243"/>
      <c r="R319" s="243"/>
      <c r="S319" s="243"/>
      <c r="T319" s="244"/>
      <c r="AT319" s="245" t="s">
        <v>174</v>
      </c>
      <c r="AU319" s="245" t="s">
        <v>85</v>
      </c>
      <c r="AV319" s="11" t="s">
        <v>85</v>
      </c>
      <c r="AW319" s="11" t="s">
        <v>38</v>
      </c>
      <c r="AX319" s="11" t="s">
        <v>75</v>
      </c>
      <c r="AY319" s="245" t="s">
        <v>163</v>
      </c>
    </row>
    <row r="320" spans="2:51" s="11" customFormat="1" ht="13.5">
      <c r="B320" s="235"/>
      <c r="C320" s="236"/>
      <c r="D320" s="232" t="s">
        <v>174</v>
      </c>
      <c r="E320" s="237" t="s">
        <v>21</v>
      </c>
      <c r="F320" s="238" t="s">
        <v>1960</v>
      </c>
      <c r="G320" s="236"/>
      <c r="H320" s="239">
        <v>10.56</v>
      </c>
      <c r="I320" s="240"/>
      <c r="J320" s="236"/>
      <c r="K320" s="236"/>
      <c r="L320" s="241"/>
      <c r="M320" s="242"/>
      <c r="N320" s="243"/>
      <c r="O320" s="243"/>
      <c r="P320" s="243"/>
      <c r="Q320" s="243"/>
      <c r="R320" s="243"/>
      <c r="S320" s="243"/>
      <c r="T320" s="244"/>
      <c r="AT320" s="245" t="s">
        <v>174</v>
      </c>
      <c r="AU320" s="245" t="s">
        <v>85</v>
      </c>
      <c r="AV320" s="11" t="s">
        <v>85</v>
      </c>
      <c r="AW320" s="11" t="s">
        <v>38</v>
      </c>
      <c r="AX320" s="11" t="s">
        <v>75</v>
      </c>
      <c r="AY320" s="245" t="s">
        <v>163</v>
      </c>
    </row>
    <row r="321" spans="2:51" s="11" customFormat="1" ht="13.5">
      <c r="B321" s="235"/>
      <c r="C321" s="236"/>
      <c r="D321" s="232" t="s">
        <v>174</v>
      </c>
      <c r="E321" s="237" t="s">
        <v>21</v>
      </c>
      <c r="F321" s="238" t="s">
        <v>1961</v>
      </c>
      <c r="G321" s="236"/>
      <c r="H321" s="239">
        <v>10.89</v>
      </c>
      <c r="I321" s="240"/>
      <c r="J321" s="236"/>
      <c r="K321" s="236"/>
      <c r="L321" s="241"/>
      <c r="M321" s="242"/>
      <c r="N321" s="243"/>
      <c r="O321" s="243"/>
      <c r="P321" s="243"/>
      <c r="Q321" s="243"/>
      <c r="R321" s="243"/>
      <c r="S321" s="243"/>
      <c r="T321" s="244"/>
      <c r="AT321" s="245" t="s">
        <v>174</v>
      </c>
      <c r="AU321" s="245" t="s">
        <v>85</v>
      </c>
      <c r="AV321" s="11" t="s">
        <v>85</v>
      </c>
      <c r="AW321" s="11" t="s">
        <v>38</v>
      </c>
      <c r="AX321" s="11" t="s">
        <v>75</v>
      </c>
      <c r="AY321" s="245" t="s">
        <v>163</v>
      </c>
    </row>
    <row r="322" spans="2:51" s="12" customFormat="1" ht="13.5">
      <c r="B322" s="246"/>
      <c r="C322" s="247"/>
      <c r="D322" s="232" t="s">
        <v>174</v>
      </c>
      <c r="E322" s="248" t="s">
        <v>21</v>
      </c>
      <c r="F322" s="249" t="s">
        <v>194</v>
      </c>
      <c r="G322" s="247"/>
      <c r="H322" s="250">
        <v>116.86</v>
      </c>
      <c r="I322" s="251"/>
      <c r="J322" s="247"/>
      <c r="K322" s="247"/>
      <c r="L322" s="252"/>
      <c r="M322" s="253"/>
      <c r="N322" s="254"/>
      <c r="O322" s="254"/>
      <c r="P322" s="254"/>
      <c r="Q322" s="254"/>
      <c r="R322" s="254"/>
      <c r="S322" s="254"/>
      <c r="T322" s="255"/>
      <c r="AT322" s="256" t="s">
        <v>174</v>
      </c>
      <c r="AU322" s="256" t="s">
        <v>85</v>
      </c>
      <c r="AV322" s="12" t="s">
        <v>170</v>
      </c>
      <c r="AW322" s="12" t="s">
        <v>38</v>
      </c>
      <c r="AX322" s="12" t="s">
        <v>83</v>
      </c>
      <c r="AY322" s="256" t="s">
        <v>163</v>
      </c>
    </row>
    <row r="323" spans="2:65" s="1" customFormat="1" ht="16.5" customHeight="1">
      <c r="B323" s="45"/>
      <c r="C323" s="220" t="s">
        <v>541</v>
      </c>
      <c r="D323" s="220" t="s">
        <v>165</v>
      </c>
      <c r="E323" s="221" t="s">
        <v>1962</v>
      </c>
      <c r="F323" s="222" t="s">
        <v>1963</v>
      </c>
      <c r="G323" s="223" t="s">
        <v>168</v>
      </c>
      <c r="H323" s="224">
        <v>146.6</v>
      </c>
      <c r="I323" s="225"/>
      <c r="J323" s="226">
        <f>ROUND(I323*H323,2)</f>
        <v>0</v>
      </c>
      <c r="K323" s="222" t="s">
        <v>169</v>
      </c>
      <c r="L323" s="71"/>
      <c r="M323" s="227" t="s">
        <v>21</v>
      </c>
      <c r="N323" s="228" t="s">
        <v>48</v>
      </c>
      <c r="O323" s="46"/>
      <c r="P323" s="229">
        <f>O323*H323</f>
        <v>0</v>
      </c>
      <c r="Q323" s="229">
        <v>0.0003</v>
      </c>
      <c r="R323" s="229">
        <f>Q323*H323</f>
        <v>0.04397999999999999</v>
      </c>
      <c r="S323" s="229">
        <v>0</v>
      </c>
      <c r="T323" s="230">
        <f>S323*H323</f>
        <v>0</v>
      </c>
      <c r="AR323" s="23" t="s">
        <v>262</v>
      </c>
      <c r="AT323" s="23" t="s">
        <v>165</v>
      </c>
      <c r="AU323" s="23" t="s">
        <v>85</v>
      </c>
      <c r="AY323" s="23" t="s">
        <v>163</v>
      </c>
      <c r="BE323" s="231">
        <f>IF(N323="základní",J323,0)</f>
        <v>0</v>
      </c>
      <c r="BF323" s="231">
        <f>IF(N323="snížená",J323,0)</f>
        <v>0</v>
      </c>
      <c r="BG323" s="231">
        <f>IF(N323="zákl. přenesená",J323,0)</f>
        <v>0</v>
      </c>
      <c r="BH323" s="231">
        <f>IF(N323="sníž. přenesená",J323,0)</f>
        <v>0</v>
      </c>
      <c r="BI323" s="231">
        <f>IF(N323="nulová",J323,0)</f>
        <v>0</v>
      </c>
      <c r="BJ323" s="23" t="s">
        <v>170</v>
      </c>
      <c r="BK323" s="231">
        <f>ROUND(I323*H323,2)</f>
        <v>0</v>
      </c>
      <c r="BL323" s="23" t="s">
        <v>262</v>
      </c>
      <c r="BM323" s="23" t="s">
        <v>1964</v>
      </c>
    </row>
    <row r="324" spans="2:65" s="1" customFormat="1" ht="25.5" customHeight="1">
      <c r="B324" s="45"/>
      <c r="C324" s="257" t="s">
        <v>546</v>
      </c>
      <c r="D324" s="257" t="s">
        <v>221</v>
      </c>
      <c r="E324" s="258" t="s">
        <v>1965</v>
      </c>
      <c r="F324" s="259" t="s">
        <v>1966</v>
      </c>
      <c r="G324" s="260" t="s">
        <v>168</v>
      </c>
      <c r="H324" s="261">
        <v>161.26</v>
      </c>
      <c r="I324" s="262"/>
      <c r="J324" s="263">
        <f>ROUND(I324*H324,2)</f>
        <v>0</v>
      </c>
      <c r="K324" s="259" t="s">
        <v>169</v>
      </c>
      <c r="L324" s="264"/>
      <c r="M324" s="265" t="s">
        <v>21</v>
      </c>
      <c r="N324" s="266" t="s">
        <v>48</v>
      </c>
      <c r="O324" s="46"/>
      <c r="P324" s="229">
        <f>O324*H324</f>
        <v>0</v>
      </c>
      <c r="Q324" s="229">
        <v>0.00287</v>
      </c>
      <c r="R324" s="229">
        <f>Q324*H324</f>
        <v>0.4628162</v>
      </c>
      <c r="S324" s="229">
        <v>0</v>
      </c>
      <c r="T324" s="230">
        <f>S324*H324</f>
        <v>0</v>
      </c>
      <c r="AR324" s="23" t="s">
        <v>359</v>
      </c>
      <c r="AT324" s="23" t="s">
        <v>221</v>
      </c>
      <c r="AU324" s="23" t="s">
        <v>85</v>
      </c>
      <c r="AY324" s="23" t="s">
        <v>163</v>
      </c>
      <c r="BE324" s="231">
        <f>IF(N324="základní",J324,0)</f>
        <v>0</v>
      </c>
      <c r="BF324" s="231">
        <f>IF(N324="snížená",J324,0)</f>
        <v>0</v>
      </c>
      <c r="BG324" s="231">
        <f>IF(N324="zákl. přenesená",J324,0)</f>
        <v>0</v>
      </c>
      <c r="BH324" s="231">
        <f>IF(N324="sníž. přenesená",J324,0)</f>
        <v>0</v>
      </c>
      <c r="BI324" s="231">
        <f>IF(N324="nulová",J324,0)</f>
        <v>0</v>
      </c>
      <c r="BJ324" s="23" t="s">
        <v>170</v>
      </c>
      <c r="BK324" s="231">
        <f>ROUND(I324*H324,2)</f>
        <v>0</v>
      </c>
      <c r="BL324" s="23" t="s">
        <v>262</v>
      </c>
      <c r="BM324" s="23" t="s">
        <v>1967</v>
      </c>
    </row>
    <row r="325" spans="2:51" s="11" customFormat="1" ht="13.5">
      <c r="B325" s="235"/>
      <c r="C325" s="236"/>
      <c r="D325" s="232" t="s">
        <v>174</v>
      </c>
      <c r="E325" s="236"/>
      <c r="F325" s="238" t="s">
        <v>1968</v>
      </c>
      <c r="G325" s="236"/>
      <c r="H325" s="239">
        <v>161.26</v>
      </c>
      <c r="I325" s="240"/>
      <c r="J325" s="236"/>
      <c r="K325" s="236"/>
      <c r="L325" s="241"/>
      <c r="M325" s="242"/>
      <c r="N325" s="243"/>
      <c r="O325" s="243"/>
      <c r="P325" s="243"/>
      <c r="Q325" s="243"/>
      <c r="R325" s="243"/>
      <c r="S325" s="243"/>
      <c r="T325" s="244"/>
      <c r="AT325" s="245" t="s">
        <v>174</v>
      </c>
      <c r="AU325" s="245" t="s">
        <v>85</v>
      </c>
      <c r="AV325" s="11" t="s">
        <v>85</v>
      </c>
      <c r="AW325" s="11" t="s">
        <v>6</v>
      </c>
      <c r="AX325" s="11" t="s">
        <v>83</v>
      </c>
      <c r="AY325" s="245" t="s">
        <v>163</v>
      </c>
    </row>
    <row r="326" spans="2:65" s="1" customFormat="1" ht="16.5" customHeight="1">
      <c r="B326" s="45"/>
      <c r="C326" s="220" t="s">
        <v>551</v>
      </c>
      <c r="D326" s="220" t="s">
        <v>165</v>
      </c>
      <c r="E326" s="221" t="s">
        <v>1969</v>
      </c>
      <c r="F326" s="222" t="s">
        <v>1970</v>
      </c>
      <c r="G326" s="223" t="s">
        <v>183</v>
      </c>
      <c r="H326" s="224">
        <v>172.72</v>
      </c>
      <c r="I326" s="225"/>
      <c r="J326" s="226">
        <f>ROUND(I326*H326,2)</f>
        <v>0</v>
      </c>
      <c r="K326" s="222" t="s">
        <v>169</v>
      </c>
      <c r="L326" s="71"/>
      <c r="M326" s="227" t="s">
        <v>21</v>
      </c>
      <c r="N326" s="228" t="s">
        <v>48</v>
      </c>
      <c r="O326" s="46"/>
      <c r="P326" s="229">
        <f>O326*H326</f>
        <v>0</v>
      </c>
      <c r="Q326" s="229">
        <v>1E-05</v>
      </c>
      <c r="R326" s="229">
        <f>Q326*H326</f>
        <v>0.0017272000000000001</v>
      </c>
      <c r="S326" s="229">
        <v>0</v>
      </c>
      <c r="T326" s="230">
        <f>S326*H326</f>
        <v>0</v>
      </c>
      <c r="AR326" s="23" t="s">
        <v>262</v>
      </c>
      <c r="AT326" s="23" t="s">
        <v>165</v>
      </c>
      <c r="AU326" s="23" t="s">
        <v>85</v>
      </c>
      <c r="AY326" s="23" t="s">
        <v>163</v>
      </c>
      <c r="BE326" s="231">
        <f>IF(N326="základní",J326,0)</f>
        <v>0</v>
      </c>
      <c r="BF326" s="231">
        <f>IF(N326="snížená",J326,0)</f>
        <v>0</v>
      </c>
      <c r="BG326" s="231">
        <f>IF(N326="zákl. přenesená",J326,0)</f>
        <v>0</v>
      </c>
      <c r="BH326" s="231">
        <f>IF(N326="sníž. přenesená",J326,0)</f>
        <v>0</v>
      </c>
      <c r="BI326" s="231">
        <f>IF(N326="nulová",J326,0)</f>
        <v>0</v>
      </c>
      <c r="BJ326" s="23" t="s">
        <v>170</v>
      </c>
      <c r="BK326" s="231">
        <f>ROUND(I326*H326,2)</f>
        <v>0</v>
      </c>
      <c r="BL326" s="23" t="s">
        <v>262</v>
      </c>
      <c r="BM326" s="23" t="s">
        <v>1971</v>
      </c>
    </row>
    <row r="327" spans="2:51" s="11" customFormat="1" ht="13.5">
      <c r="B327" s="235"/>
      <c r="C327" s="236"/>
      <c r="D327" s="232" t="s">
        <v>174</v>
      </c>
      <c r="E327" s="237" t="s">
        <v>21</v>
      </c>
      <c r="F327" s="238" t="s">
        <v>1972</v>
      </c>
      <c r="G327" s="236"/>
      <c r="H327" s="239">
        <v>28.15</v>
      </c>
      <c r="I327" s="240"/>
      <c r="J327" s="236"/>
      <c r="K327" s="236"/>
      <c r="L327" s="241"/>
      <c r="M327" s="242"/>
      <c r="N327" s="243"/>
      <c r="O327" s="243"/>
      <c r="P327" s="243"/>
      <c r="Q327" s="243"/>
      <c r="R327" s="243"/>
      <c r="S327" s="243"/>
      <c r="T327" s="244"/>
      <c r="AT327" s="245" t="s">
        <v>174</v>
      </c>
      <c r="AU327" s="245" t="s">
        <v>85</v>
      </c>
      <c r="AV327" s="11" t="s">
        <v>85</v>
      </c>
      <c r="AW327" s="11" t="s">
        <v>38</v>
      </c>
      <c r="AX327" s="11" t="s">
        <v>75</v>
      </c>
      <c r="AY327" s="245" t="s">
        <v>163</v>
      </c>
    </row>
    <row r="328" spans="2:51" s="11" customFormat="1" ht="13.5">
      <c r="B328" s="235"/>
      <c r="C328" s="236"/>
      <c r="D328" s="232" t="s">
        <v>174</v>
      </c>
      <c r="E328" s="237" t="s">
        <v>21</v>
      </c>
      <c r="F328" s="238" t="s">
        <v>1973</v>
      </c>
      <c r="G328" s="236"/>
      <c r="H328" s="239">
        <v>16.76</v>
      </c>
      <c r="I328" s="240"/>
      <c r="J328" s="236"/>
      <c r="K328" s="236"/>
      <c r="L328" s="241"/>
      <c r="M328" s="242"/>
      <c r="N328" s="243"/>
      <c r="O328" s="243"/>
      <c r="P328" s="243"/>
      <c r="Q328" s="243"/>
      <c r="R328" s="243"/>
      <c r="S328" s="243"/>
      <c r="T328" s="244"/>
      <c r="AT328" s="245" t="s">
        <v>174</v>
      </c>
      <c r="AU328" s="245" t="s">
        <v>85</v>
      </c>
      <c r="AV328" s="11" t="s">
        <v>85</v>
      </c>
      <c r="AW328" s="11" t="s">
        <v>38</v>
      </c>
      <c r="AX328" s="11" t="s">
        <v>75</v>
      </c>
      <c r="AY328" s="245" t="s">
        <v>163</v>
      </c>
    </row>
    <row r="329" spans="2:51" s="11" customFormat="1" ht="13.5">
      <c r="B329" s="235"/>
      <c r="C329" s="236"/>
      <c r="D329" s="232" t="s">
        <v>174</v>
      </c>
      <c r="E329" s="237" t="s">
        <v>21</v>
      </c>
      <c r="F329" s="238" t="s">
        <v>1860</v>
      </c>
      <c r="G329" s="236"/>
      <c r="H329" s="239">
        <v>15.86</v>
      </c>
      <c r="I329" s="240"/>
      <c r="J329" s="236"/>
      <c r="K329" s="236"/>
      <c r="L329" s="241"/>
      <c r="M329" s="242"/>
      <c r="N329" s="243"/>
      <c r="O329" s="243"/>
      <c r="P329" s="243"/>
      <c r="Q329" s="243"/>
      <c r="R329" s="243"/>
      <c r="S329" s="243"/>
      <c r="T329" s="244"/>
      <c r="AT329" s="245" t="s">
        <v>174</v>
      </c>
      <c r="AU329" s="245" t="s">
        <v>85</v>
      </c>
      <c r="AV329" s="11" t="s">
        <v>85</v>
      </c>
      <c r="AW329" s="11" t="s">
        <v>38</v>
      </c>
      <c r="AX329" s="11" t="s">
        <v>75</v>
      </c>
      <c r="AY329" s="245" t="s">
        <v>163</v>
      </c>
    </row>
    <row r="330" spans="2:51" s="11" customFormat="1" ht="13.5">
      <c r="B330" s="235"/>
      <c r="C330" s="236"/>
      <c r="D330" s="232" t="s">
        <v>174</v>
      </c>
      <c r="E330" s="237" t="s">
        <v>21</v>
      </c>
      <c r="F330" s="238" t="s">
        <v>1974</v>
      </c>
      <c r="G330" s="236"/>
      <c r="H330" s="239">
        <v>33</v>
      </c>
      <c r="I330" s="240"/>
      <c r="J330" s="236"/>
      <c r="K330" s="236"/>
      <c r="L330" s="241"/>
      <c r="M330" s="242"/>
      <c r="N330" s="243"/>
      <c r="O330" s="243"/>
      <c r="P330" s="243"/>
      <c r="Q330" s="243"/>
      <c r="R330" s="243"/>
      <c r="S330" s="243"/>
      <c r="T330" s="244"/>
      <c r="AT330" s="245" t="s">
        <v>174</v>
      </c>
      <c r="AU330" s="245" t="s">
        <v>85</v>
      </c>
      <c r="AV330" s="11" t="s">
        <v>85</v>
      </c>
      <c r="AW330" s="11" t="s">
        <v>38</v>
      </c>
      <c r="AX330" s="11" t="s">
        <v>75</v>
      </c>
      <c r="AY330" s="245" t="s">
        <v>163</v>
      </c>
    </row>
    <row r="331" spans="2:51" s="11" customFormat="1" ht="13.5">
      <c r="B331" s="235"/>
      <c r="C331" s="236"/>
      <c r="D331" s="232" t="s">
        <v>174</v>
      </c>
      <c r="E331" s="237" t="s">
        <v>21</v>
      </c>
      <c r="F331" s="238" t="s">
        <v>1975</v>
      </c>
      <c r="G331" s="236"/>
      <c r="H331" s="239">
        <v>14.11</v>
      </c>
      <c r="I331" s="240"/>
      <c r="J331" s="236"/>
      <c r="K331" s="236"/>
      <c r="L331" s="241"/>
      <c r="M331" s="242"/>
      <c r="N331" s="243"/>
      <c r="O331" s="243"/>
      <c r="P331" s="243"/>
      <c r="Q331" s="243"/>
      <c r="R331" s="243"/>
      <c r="S331" s="243"/>
      <c r="T331" s="244"/>
      <c r="AT331" s="245" t="s">
        <v>174</v>
      </c>
      <c r="AU331" s="245" t="s">
        <v>85</v>
      </c>
      <c r="AV331" s="11" t="s">
        <v>85</v>
      </c>
      <c r="AW331" s="11" t="s">
        <v>38</v>
      </c>
      <c r="AX331" s="11" t="s">
        <v>75</v>
      </c>
      <c r="AY331" s="245" t="s">
        <v>163</v>
      </c>
    </row>
    <row r="332" spans="2:51" s="11" customFormat="1" ht="13.5">
      <c r="B332" s="235"/>
      <c r="C332" s="236"/>
      <c r="D332" s="232" t="s">
        <v>174</v>
      </c>
      <c r="E332" s="237" t="s">
        <v>21</v>
      </c>
      <c r="F332" s="238" t="s">
        <v>1976</v>
      </c>
      <c r="G332" s="236"/>
      <c r="H332" s="239">
        <v>17.44</v>
      </c>
      <c r="I332" s="240"/>
      <c r="J332" s="236"/>
      <c r="K332" s="236"/>
      <c r="L332" s="241"/>
      <c r="M332" s="242"/>
      <c r="N332" s="243"/>
      <c r="O332" s="243"/>
      <c r="P332" s="243"/>
      <c r="Q332" s="243"/>
      <c r="R332" s="243"/>
      <c r="S332" s="243"/>
      <c r="T332" s="244"/>
      <c r="AT332" s="245" t="s">
        <v>174</v>
      </c>
      <c r="AU332" s="245" t="s">
        <v>85</v>
      </c>
      <c r="AV332" s="11" t="s">
        <v>85</v>
      </c>
      <c r="AW332" s="11" t="s">
        <v>38</v>
      </c>
      <c r="AX332" s="11" t="s">
        <v>75</v>
      </c>
      <c r="AY332" s="245" t="s">
        <v>163</v>
      </c>
    </row>
    <row r="333" spans="2:51" s="11" customFormat="1" ht="13.5">
      <c r="B333" s="235"/>
      <c r="C333" s="236"/>
      <c r="D333" s="232" t="s">
        <v>174</v>
      </c>
      <c r="E333" s="237" t="s">
        <v>21</v>
      </c>
      <c r="F333" s="238" t="s">
        <v>1977</v>
      </c>
      <c r="G333" s="236"/>
      <c r="H333" s="239">
        <v>14.12</v>
      </c>
      <c r="I333" s="240"/>
      <c r="J333" s="236"/>
      <c r="K333" s="236"/>
      <c r="L333" s="241"/>
      <c r="M333" s="242"/>
      <c r="N333" s="243"/>
      <c r="O333" s="243"/>
      <c r="P333" s="243"/>
      <c r="Q333" s="243"/>
      <c r="R333" s="243"/>
      <c r="S333" s="243"/>
      <c r="T333" s="244"/>
      <c r="AT333" s="245" t="s">
        <v>174</v>
      </c>
      <c r="AU333" s="245" t="s">
        <v>85</v>
      </c>
      <c r="AV333" s="11" t="s">
        <v>85</v>
      </c>
      <c r="AW333" s="11" t="s">
        <v>38</v>
      </c>
      <c r="AX333" s="11" t="s">
        <v>75</v>
      </c>
      <c r="AY333" s="245" t="s">
        <v>163</v>
      </c>
    </row>
    <row r="334" spans="2:51" s="11" customFormat="1" ht="13.5">
      <c r="B334" s="235"/>
      <c r="C334" s="236"/>
      <c r="D334" s="232" t="s">
        <v>174</v>
      </c>
      <c r="E334" s="237" t="s">
        <v>21</v>
      </c>
      <c r="F334" s="238" t="s">
        <v>1978</v>
      </c>
      <c r="G334" s="236"/>
      <c r="H334" s="239">
        <v>17.18</v>
      </c>
      <c r="I334" s="240"/>
      <c r="J334" s="236"/>
      <c r="K334" s="236"/>
      <c r="L334" s="241"/>
      <c r="M334" s="242"/>
      <c r="N334" s="243"/>
      <c r="O334" s="243"/>
      <c r="P334" s="243"/>
      <c r="Q334" s="243"/>
      <c r="R334" s="243"/>
      <c r="S334" s="243"/>
      <c r="T334" s="244"/>
      <c r="AT334" s="245" t="s">
        <v>174</v>
      </c>
      <c r="AU334" s="245" t="s">
        <v>85</v>
      </c>
      <c r="AV334" s="11" t="s">
        <v>85</v>
      </c>
      <c r="AW334" s="11" t="s">
        <v>38</v>
      </c>
      <c r="AX334" s="11" t="s">
        <v>75</v>
      </c>
      <c r="AY334" s="245" t="s">
        <v>163</v>
      </c>
    </row>
    <row r="335" spans="2:51" s="11" customFormat="1" ht="13.5">
      <c r="B335" s="235"/>
      <c r="C335" s="236"/>
      <c r="D335" s="232" t="s">
        <v>174</v>
      </c>
      <c r="E335" s="237" t="s">
        <v>21</v>
      </c>
      <c r="F335" s="238" t="s">
        <v>1979</v>
      </c>
      <c r="G335" s="236"/>
      <c r="H335" s="239">
        <v>16.1</v>
      </c>
      <c r="I335" s="240"/>
      <c r="J335" s="236"/>
      <c r="K335" s="236"/>
      <c r="L335" s="241"/>
      <c r="M335" s="242"/>
      <c r="N335" s="243"/>
      <c r="O335" s="243"/>
      <c r="P335" s="243"/>
      <c r="Q335" s="243"/>
      <c r="R335" s="243"/>
      <c r="S335" s="243"/>
      <c r="T335" s="244"/>
      <c r="AT335" s="245" t="s">
        <v>174</v>
      </c>
      <c r="AU335" s="245" t="s">
        <v>85</v>
      </c>
      <c r="AV335" s="11" t="s">
        <v>85</v>
      </c>
      <c r="AW335" s="11" t="s">
        <v>38</v>
      </c>
      <c r="AX335" s="11" t="s">
        <v>75</v>
      </c>
      <c r="AY335" s="245" t="s">
        <v>163</v>
      </c>
    </row>
    <row r="336" spans="2:51" s="12" customFormat="1" ht="13.5">
      <c r="B336" s="246"/>
      <c r="C336" s="247"/>
      <c r="D336" s="232" t="s">
        <v>174</v>
      </c>
      <c r="E336" s="248" t="s">
        <v>21</v>
      </c>
      <c r="F336" s="249" t="s">
        <v>194</v>
      </c>
      <c r="G336" s="247"/>
      <c r="H336" s="250">
        <v>172.72</v>
      </c>
      <c r="I336" s="251"/>
      <c r="J336" s="247"/>
      <c r="K336" s="247"/>
      <c r="L336" s="252"/>
      <c r="M336" s="253"/>
      <c r="N336" s="254"/>
      <c r="O336" s="254"/>
      <c r="P336" s="254"/>
      <c r="Q336" s="254"/>
      <c r="R336" s="254"/>
      <c r="S336" s="254"/>
      <c r="T336" s="255"/>
      <c r="AT336" s="256" t="s">
        <v>174</v>
      </c>
      <c r="AU336" s="256" t="s">
        <v>85</v>
      </c>
      <c r="AV336" s="12" t="s">
        <v>170</v>
      </c>
      <c r="AW336" s="12" t="s">
        <v>38</v>
      </c>
      <c r="AX336" s="12" t="s">
        <v>83</v>
      </c>
      <c r="AY336" s="256" t="s">
        <v>163</v>
      </c>
    </row>
    <row r="337" spans="2:65" s="1" customFormat="1" ht="16.5" customHeight="1">
      <c r="B337" s="45"/>
      <c r="C337" s="257" t="s">
        <v>561</v>
      </c>
      <c r="D337" s="257" t="s">
        <v>221</v>
      </c>
      <c r="E337" s="258" t="s">
        <v>1980</v>
      </c>
      <c r="F337" s="259" t="s">
        <v>1981</v>
      </c>
      <c r="G337" s="260" t="s">
        <v>183</v>
      </c>
      <c r="H337" s="261">
        <v>176.174</v>
      </c>
      <c r="I337" s="262"/>
      <c r="J337" s="263">
        <f>ROUND(I337*H337,2)</f>
        <v>0</v>
      </c>
      <c r="K337" s="259" t="s">
        <v>169</v>
      </c>
      <c r="L337" s="264"/>
      <c r="M337" s="265" t="s">
        <v>21</v>
      </c>
      <c r="N337" s="266" t="s">
        <v>48</v>
      </c>
      <c r="O337" s="46"/>
      <c r="P337" s="229">
        <f>O337*H337</f>
        <v>0</v>
      </c>
      <c r="Q337" s="229">
        <v>0.00022</v>
      </c>
      <c r="R337" s="229">
        <f>Q337*H337</f>
        <v>0.038758280000000006</v>
      </c>
      <c r="S337" s="229">
        <v>0</v>
      </c>
      <c r="T337" s="230">
        <f>S337*H337</f>
        <v>0</v>
      </c>
      <c r="AR337" s="23" t="s">
        <v>359</v>
      </c>
      <c r="AT337" s="23" t="s">
        <v>221</v>
      </c>
      <c r="AU337" s="23" t="s">
        <v>85</v>
      </c>
      <c r="AY337" s="23" t="s">
        <v>163</v>
      </c>
      <c r="BE337" s="231">
        <f>IF(N337="základní",J337,0)</f>
        <v>0</v>
      </c>
      <c r="BF337" s="231">
        <f>IF(N337="snížená",J337,0)</f>
        <v>0</v>
      </c>
      <c r="BG337" s="231">
        <f>IF(N337="zákl. přenesená",J337,0)</f>
        <v>0</v>
      </c>
      <c r="BH337" s="231">
        <f>IF(N337="sníž. přenesená",J337,0)</f>
        <v>0</v>
      </c>
      <c r="BI337" s="231">
        <f>IF(N337="nulová",J337,0)</f>
        <v>0</v>
      </c>
      <c r="BJ337" s="23" t="s">
        <v>170</v>
      </c>
      <c r="BK337" s="231">
        <f>ROUND(I337*H337,2)</f>
        <v>0</v>
      </c>
      <c r="BL337" s="23" t="s">
        <v>262</v>
      </c>
      <c r="BM337" s="23" t="s">
        <v>1982</v>
      </c>
    </row>
    <row r="338" spans="2:51" s="11" customFormat="1" ht="13.5">
      <c r="B338" s="235"/>
      <c r="C338" s="236"/>
      <c r="D338" s="232" t="s">
        <v>174</v>
      </c>
      <c r="E338" s="236"/>
      <c r="F338" s="238" t="s">
        <v>1983</v>
      </c>
      <c r="G338" s="236"/>
      <c r="H338" s="239">
        <v>176.174</v>
      </c>
      <c r="I338" s="240"/>
      <c r="J338" s="236"/>
      <c r="K338" s="236"/>
      <c r="L338" s="241"/>
      <c r="M338" s="242"/>
      <c r="N338" s="243"/>
      <c r="O338" s="243"/>
      <c r="P338" s="243"/>
      <c r="Q338" s="243"/>
      <c r="R338" s="243"/>
      <c r="S338" s="243"/>
      <c r="T338" s="244"/>
      <c r="AT338" s="245" t="s">
        <v>174</v>
      </c>
      <c r="AU338" s="245" t="s">
        <v>85</v>
      </c>
      <c r="AV338" s="11" t="s">
        <v>85</v>
      </c>
      <c r="AW338" s="11" t="s">
        <v>6</v>
      </c>
      <c r="AX338" s="11" t="s">
        <v>83</v>
      </c>
      <c r="AY338" s="245" t="s">
        <v>163</v>
      </c>
    </row>
    <row r="339" spans="2:65" s="1" customFormat="1" ht="38.25" customHeight="1">
      <c r="B339" s="45"/>
      <c r="C339" s="220" t="s">
        <v>573</v>
      </c>
      <c r="D339" s="220" t="s">
        <v>165</v>
      </c>
      <c r="E339" s="221" t="s">
        <v>1984</v>
      </c>
      <c r="F339" s="222" t="s">
        <v>1985</v>
      </c>
      <c r="G339" s="223" t="s">
        <v>253</v>
      </c>
      <c r="H339" s="224">
        <v>0.558</v>
      </c>
      <c r="I339" s="225"/>
      <c r="J339" s="226">
        <f>ROUND(I339*H339,2)</f>
        <v>0</v>
      </c>
      <c r="K339" s="222" t="s">
        <v>169</v>
      </c>
      <c r="L339" s="71"/>
      <c r="M339" s="227" t="s">
        <v>21</v>
      </c>
      <c r="N339" s="228" t="s">
        <v>48</v>
      </c>
      <c r="O339" s="46"/>
      <c r="P339" s="229">
        <f>O339*H339</f>
        <v>0</v>
      </c>
      <c r="Q339" s="229">
        <v>0</v>
      </c>
      <c r="R339" s="229">
        <f>Q339*H339</f>
        <v>0</v>
      </c>
      <c r="S339" s="229">
        <v>0</v>
      </c>
      <c r="T339" s="230">
        <f>S339*H339</f>
        <v>0</v>
      </c>
      <c r="AR339" s="23" t="s">
        <v>262</v>
      </c>
      <c r="AT339" s="23" t="s">
        <v>165</v>
      </c>
      <c r="AU339" s="23" t="s">
        <v>85</v>
      </c>
      <c r="AY339" s="23" t="s">
        <v>163</v>
      </c>
      <c r="BE339" s="231">
        <f>IF(N339="základní",J339,0)</f>
        <v>0</v>
      </c>
      <c r="BF339" s="231">
        <f>IF(N339="snížená",J339,0)</f>
        <v>0</v>
      </c>
      <c r="BG339" s="231">
        <f>IF(N339="zákl. přenesená",J339,0)</f>
        <v>0</v>
      </c>
      <c r="BH339" s="231">
        <f>IF(N339="sníž. přenesená",J339,0)</f>
        <v>0</v>
      </c>
      <c r="BI339" s="231">
        <f>IF(N339="nulová",J339,0)</f>
        <v>0</v>
      </c>
      <c r="BJ339" s="23" t="s">
        <v>170</v>
      </c>
      <c r="BK339" s="231">
        <f>ROUND(I339*H339,2)</f>
        <v>0</v>
      </c>
      <c r="BL339" s="23" t="s">
        <v>262</v>
      </c>
      <c r="BM339" s="23" t="s">
        <v>1986</v>
      </c>
    </row>
    <row r="340" spans="2:47" s="1" customFormat="1" ht="13.5">
      <c r="B340" s="45"/>
      <c r="C340" s="73"/>
      <c r="D340" s="232" t="s">
        <v>172</v>
      </c>
      <c r="E340" s="73"/>
      <c r="F340" s="233" t="s">
        <v>1101</v>
      </c>
      <c r="G340" s="73"/>
      <c r="H340" s="73"/>
      <c r="I340" s="190"/>
      <c r="J340" s="73"/>
      <c r="K340" s="73"/>
      <c r="L340" s="71"/>
      <c r="M340" s="234"/>
      <c r="N340" s="46"/>
      <c r="O340" s="46"/>
      <c r="P340" s="46"/>
      <c r="Q340" s="46"/>
      <c r="R340" s="46"/>
      <c r="S340" s="46"/>
      <c r="T340" s="94"/>
      <c r="AT340" s="23" t="s">
        <v>172</v>
      </c>
      <c r="AU340" s="23" t="s">
        <v>85</v>
      </c>
    </row>
    <row r="341" spans="2:65" s="1" customFormat="1" ht="38.25" customHeight="1">
      <c r="B341" s="45"/>
      <c r="C341" s="220" t="s">
        <v>579</v>
      </c>
      <c r="D341" s="220" t="s">
        <v>165</v>
      </c>
      <c r="E341" s="221" t="s">
        <v>1987</v>
      </c>
      <c r="F341" s="222" t="s">
        <v>1988</v>
      </c>
      <c r="G341" s="223" t="s">
        <v>253</v>
      </c>
      <c r="H341" s="224">
        <v>0.558</v>
      </c>
      <c r="I341" s="225"/>
      <c r="J341" s="226">
        <f>ROUND(I341*H341,2)</f>
        <v>0</v>
      </c>
      <c r="K341" s="222" t="s">
        <v>169</v>
      </c>
      <c r="L341" s="71"/>
      <c r="M341" s="227" t="s">
        <v>21</v>
      </c>
      <c r="N341" s="228" t="s">
        <v>48</v>
      </c>
      <c r="O341" s="46"/>
      <c r="P341" s="229">
        <f>O341*H341</f>
        <v>0</v>
      </c>
      <c r="Q341" s="229">
        <v>0</v>
      </c>
      <c r="R341" s="229">
        <f>Q341*H341</f>
        <v>0</v>
      </c>
      <c r="S341" s="229">
        <v>0</v>
      </c>
      <c r="T341" s="230">
        <f>S341*H341</f>
        <v>0</v>
      </c>
      <c r="AR341" s="23" t="s">
        <v>262</v>
      </c>
      <c r="AT341" s="23" t="s">
        <v>165</v>
      </c>
      <c r="AU341" s="23" t="s">
        <v>85</v>
      </c>
      <c r="AY341" s="23" t="s">
        <v>163</v>
      </c>
      <c r="BE341" s="231">
        <f>IF(N341="základní",J341,0)</f>
        <v>0</v>
      </c>
      <c r="BF341" s="231">
        <f>IF(N341="snížená",J341,0)</f>
        <v>0</v>
      </c>
      <c r="BG341" s="231">
        <f>IF(N341="zákl. přenesená",J341,0)</f>
        <v>0</v>
      </c>
      <c r="BH341" s="231">
        <f>IF(N341="sníž. přenesená",J341,0)</f>
        <v>0</v>
      </c>
      <c r="BI341" s="231">
        <f>IF(N341="nulová",J341,0)</f>
        <v>0</v>
      </c>
      <c r="BJ341" s="23" t="s">
        <v>170</v>
      </c>
      <c r="BK341" s="231">
        <f>ROUND(I341*H341,2)</f>
        <v>0</v>
      </c>
      <c r="BL341" s="23" t="s">
        <v>262</v>
      </c>
      <c r="BM341" s="23" t="s">
        <v>1989</v>
      </c>
    </row>
    <row r="342" spans="2:47" s="1" customFormat="1" ht="13.5">
      <c r="B342" s="45"/>
      <c r="C342" s="73"/>
      <c r="D342" s="232" t="s">
        <v>172</v>
      </c>
      <c r="E342" s="73"/>
      <c r="F342" s="233" t="s">
        <v>1101</v>
      </c>
      <c r="G342" s="73"/>
      <c r="H342" s="73"/>
      <c r="I342" s="190"/>
      <c r="J342" s="73"/>
      <c r="K342" s="73"/>
      <c r="L342" s="71"/>
      <c r="M342" s="234"/>
      <c r="N342" s="46"/>
      <c r="O342" s="46"/>
      <c r="P342" s="46"/>
      <c r="Q342" s="46"/>
      <c r="R342" s="46"/>
      <c r="S342" s="46"/>
      <c r="T342" s="94"/>
      <c r="AT342" s="23" t="s">
        <v>172</v>
      </c>
      <c r="AU342" s="23" t="s">
        <v>85</v>
      </c>
    </row>
    <row r="343" spans="2:63" s="10" customFormat="1" ht="29.85" customHeight="1">
      <c r="B343" s="204"/>
      <c r="C343" s="205"/>
      <c r="D343" s="206" t="s">
        <v>74</v>
      </c>
      <c r="E343" s="218" t="s">
        <v>1774</v>
      </c>
      <c r="F343" s="218" t="s">
        <v>1775</v>
      </c>
      <c r="G343" s="205"/>
      <c r="H343" s="205"/>
      <c r="I343" s="208"/>
      <c r="J343" s="219">
        <f>BK343</f>
        <v>0</v>
      </c>
      <c r="K343" s="205"/>
      <c r="L343" s="210"/>
      <c r="M343" s="211"/>
      <c r="N343" s="212"/>
      <c r="O343" s="212"/>
      <c r="P343" s="213">
        <f>SUM(P344:P375)</f>
        <v>0</v>
      </c>
      <c r="Q343" s="212"/>
      <c r="R343" s="213">
        <f>SUM(R344:R375)</f>
        <v>1.0702175999999999</v>
      </c>
      <c r="S343" s="212"/>
      <c r="T343" s="214">
        <f>SUM(T344:T375)</f>
        <v>4.230027</v>
      </c>
      <c r="AR343" s="215" t="s">
        <v>85</v>
      </c>
      <c r="AT343" s="216" t="s">
        <v>74</v>
      </c>
      <c r="AU343" s="216" t="s">
        <v>83</v>
      </c>
      <c r="AY343" s="215" t="s">
        <v>163</v>
      </c>
      <c r="BK343" s="217">
        <f>SUM(BK344:BK375)</f>
        <v>0</v>
      </c>
    </row>
    <row r="344" spans="2:65" s="1" customFormat="1" ht="16.5" customHeight="1">
      <c r="B344" s="45"/>
      <c r="C344" s="220" t="s">
        <v>585</v>
      </c>
      <c r="D344" s="220" t="s">
        <v>165</v>
      </c>
      <c r="E344" s="221" t="s">
        <v>1776</v>
      </c>
      <c r="F344" s="222" t="s">
        <v>1777</v>
      </c>
      <c r="G344" s="223" t="s">
        <v>168</v>
      </c>
      <c r="H344" s="224">
        <v>76.77</v>
      </c>
      <c r="I344" s="225"/>
      <c r="J344" s="226">
        <f>ROUND(I344*H344,2)</f>
        <v>0</v>
      </c>
      <c r="K344" s="222" t="s">
        <v>169</v>
      </c>
      <c r="L344" s="71"/>
      <c r="M344" s="227" t="s">
        <v>21</v>
      </c>
      <c r="N344" s="228" t="s">
        <v>48</v>
      </c>
      <c r="O344" s="46"/>
      <c r="P344" s="229">
        <f>O344*H344</f>
        <v>0</v>
      </c>
      <c r="Q344" s="229">
        <v>0</v>
      </c>
      <c r="R344" s="229">
        <f>Q344*H344</f>
        <v>0</v>
      </c>
      <c r="S344" s="229">
        <v>0.0551</v>
      </c>
      <c r="T344" s="230">
        <f>S344*H344</f>
        <v>4.230027</v>
      </c>
      <c r="AR344" s="23" t="s">
        <v>262</v>
      </c>
      <c r="AT344" s="23" t="s">
        <v>165</v>
      </c>
      <c r="AU344" s="23" t="s">
        <v>85</v>
      </c>
      <c r="AY344" s="23" t="s">
        <v>163</v>
      </c>
      <c r="BE344" s="231">
        <f>IF(N344="základní",J344,0)</f>
        <v>0</v>
      </c>
      <c r="BF344" s="231">
        <f>IF(N344="snížená",J344,0)</f>
        <v>0</v>
      </c>
      <c r="BG344" s="231">
        <f>IF(N344="zákl. přenesená",J344,0)</f>
        <v>0</v>
      </c>
      <c r="BH344" s="231">
        <f>IF(N344="sníž. přenesená",J344,0)</f>
        <v>0</v>
      </c>
      <c r="BI344" s="231">
        <f>IF(N344="nulová",J344,0)</f>
        <v>0</v>
      </c>
      <c r="BJ344" s="23" t="s">
        <v>170</v>
      </c>
      <c r="BK344" s="231">
        <f>ROUND(I344*H344,2)</f>
        <v>0</v>
      </c>
      <c r="BL344" s="23" t="s">
        <v>262</v>
      </c>
      <c r="BM344" s="23" t="s">
        <v>1778</v>
      </c>
    </row>
    <row r="345" spans="2:51" s="11" customFormat="1" ht="13.5">
      <c r="B345" s="235"/>
      <c r="C345" s="236"/>
      <c r="D345" s="232" t="s">
        <v>174</v>
      </c>
      <c r="E345" s="237" t="s">
        <v>21</v>
      </c>
      <c r="F345" s="238" t="s">
        <v>1990</v>
      </c>
      <c r="G345" s="236"/>
      <c r="H345" s="239">
        <v>23.324</v>
      </c>
      <c r="I345" s="240"/>
      <c r="J345" s="236"/>
      <c r="K345" s="236"/>
      <c r="L345" s="241"/>
      <c r="M345" s="242"/>
      <c r="N345" s="243"/>
      <c r="O345" s="243"/>
      <c r="P345" s="243"/>
      <c r="Q345" s="243"/>
      <c r="R345" s="243"/>
      <c r="S345" s="243"/>
      <c r="T345" s="244"/>
      <c r="AT345" s="245" t="s">
        <v>174</v>
      </c>
      <c r="AU345" s="245" t="s">
        <v>85</v>
      </c>
      <c r="AV345" s="11" t="s">
        <v>85</v>
      </c>
      <c r="AW345" s="11" t="s">
        <v>38</v>
      </c>
      <c r="AX345" s="11" t="s">
        <v>75</v>
      </c>
      <c r="AY345" s="245" t="s">
        <v>163</v>
      </c>
    </row>
    <row r="346" spans="2:51" s="11" customFormat="1" ht="13.5">
      <c r="B346" s="235"/>
      <c r="C346" s="236"/>
      <c r="D346" s="232" t="s">
        <v>174</v>
      </c>
      <c r="E346" s="237" t="s">
        <v>21</v>
      </c>
      <c r="F346" s="238" t="s">
        <v>1991</v>
      </c>
      <c r="G346" s="236"/>
      <c r="H346" s="239">
        <v>16.342</v>
      </c>
      <c r="I346" s="240"/>
      <c r="J346" s="236"/>
      <c r="K346" s="236"/>
      <c r="L346" s="241"/>
      <c r="M346" s="242"/>
      <c r="N346" s="243"/>
      <c r="O346" s="243"/>
      <c r="P346" s="243"/>
      <c r="Q346" s="243"/>
      <c r="R346" s="243"/>
      <c r="S346" s="243"/>
      <c r="T346" s="244"/>
      <c r="AT346" s="245" t="s">
        <v>174</v>
      </c>
      <c r="AU346" s="245" t="s">
        <v>85</v>
      </c>
      <c r="AV346" s="11" t="s">
        <v>85</v>
      </c>
      <c r="AW346" s="11" t="s">
        <v>38</v>
      </c>
      <c r="AX346" s="11" t="s">
        <v>75</v>
      </c>
      <c r="AY346" s="245" t="s">
        <v>163</v>
      </c>
    </row>
    <row r="347" spans="2:51" s="11" customFormat="1" ht="13.5">
      <c r="B347" s="235"/>
      <c r="C347" s="236"/>
      <c r="D347" s="232" t="s">
        <v>174</v>
      </c>
      <c r="E347" s="237" t="s">
        <v>21</v>
      </c>
      <c r="F347" s="238" t="s">
        <v>1992</v>
      </c>
      <c r="G347" s="236"/>
      <c r="H347" s="239">
        <v>37.104</v>
      </c>
      <c r="I347" s="240"/>
      <c r="J347" s="236"/>
      <c r="K347" s="236"/>
      <c r="L347" s="241"/>
      <c r="M347" s="242"/>
      <c r="N347" s="243"/>
      <c r="O347" s="243"/>
      <c r="P347" s="243"/>
      <c r="Q347" s="243"/>
      <c r="R347" s="243"/>
      <c r="S347" s="243"/>
      <c r="T347" s="244"/>
      <c r="AT347" s="245" t="s">
        <v>174</v>
      </c>
      <c r="AU347" s="245" t="s">
        <v>85</v>
      </c>
      <c r="AV347" s="11" t="s">
        <v>85</v>
      </c>
      <c r="AW347" s="11" t="s">
        <v>38</v>
      </c>
      <c r="AX347" s="11" t="s">
        <v>75</v>
      </c>
      <c r="AY347" s="245" t="s">
        <v>163</v>
      </c>
    </row>
    <row r="348" spans="2:51" s="12" customFormat="1" ht="13.5">
      <c r="B348" s="246"/>
      <c r="C348" s="247"/>
      <c r="D348" s="232" t="s">
        <v>174</v>
      </c>
      <c r="E348" s="248" t="s">
        <v>21</v>
      </c>
      <c r="F348" s="249" t="s">
        <v>194</v>
      </c>
      <c r="G348" s="247"/>
      <c r="H348" s="250">
        <v>76.77</v>
      </c>
      <c r="I348" s="251"/>
      <c r="J348" s="247"/>
      <c r="K348" s="247"/>
      <c r="L348" s="252"/>
      <c r="M348" s="253"/>
      <c r="N348" s="254"/>
      <c r="O348" s="254"/>
      <c r="P348" s="254"/>
      <c r="Q348" s="254"/>
      <c r="R348" s="254"/>
      <c r="S348" s="254"/>
      <c r="T348" s="255"/>
      <c r="AT348" s="256" t="s">
        <v>174</v>
      </c>
      <c r="AU348" s="256" t="s">
        <v>85</v>
      </c>
      <c r="AV348" s="12" t="s">
        <v>170</v>
      </c>
      <c r="AW348" s="12" t="s">
        <v>38</v>
      </c>
      <c r="AX348" s="12" t="s">
        <v>83</v>
      </c>
      <c r="AY348" s="256" t="s">
        <v>163</v>
      </c>
    </row>
    <row r="349" spans="2:65" s="1" customFormat="1" ht="25.5" customHeight="1">
      <c r="B349" s="45"/>
      <c r="C349" s="220" t="s">
        <v>590</v>
      </c>
      <c r="D349" s="220" t="s">
        <v>165</v>
      </c>
      <c r="E349" s="221" t="s">
        <v>1785</v>
      </c>
      <c r="F349" s="222" t="s">
        <v>1786</v>
      </c>
      <c r="G349" s="223" t="s">
        <v>168</v>
      </c>
      <c r="H349" s="224">
        <v>62.258</v>
      </c>
      <c r="I349" s="225"/>
      <c r="J349" s="226">
        <f>ROUND(I349*H349,2)</f>
        <v>0</v>
      </c>
      <c r="K349" s="222" t="s">
        <v>169</v>
      </c>
      <c r="L349" s="71"/>
      <c r="M349" s="227" t="s">
        <v>21</v>
      </c>
      <c r="N349" s="228" t="s">
        <v>48</v>
      </c>
      <c r="O349" s="46"/>
      <c r="P349" s="229">
        <f>O349*H349</f>
        <v>0</v>
      </c>
      <c r="Q349" s="229">
        <v>0.003</v>
      </c>
      <c r="R349" s="229">
        <f>Q349*H349</f>
        <v>0.18677400000000002</v>
      </c>
      <c r="S349" s="229">
        <v>0</v>
      </c>
      <c r="T349" s="230">
        <f>S349*H349</f>
        <v>0</v>
      </c>
      <c r="AR349" s="23" t="s">
        <v>262</v>
      </c>
      <c r="AT349" s="23" t="s">
        <v>165</v>
      </c>
      <c r="AU349" s="23" t="s">
        <v>85</v>
      </c>
      <c r="AY349" s="23" t="s">
        <v>163</v>
      </c>
      <c r="BE349" s="231">
        <f>IF(N349="základní",J349,0)</f>
        <v>0</v>
      </c>
      <c r="BF349" s="231">
        <f>IF(N349="snížená",J349,0)</f>
        <v>0</v>
      </c>
      <c r="BG349" s="231">
        <f>IF(N349="zákl. přenesená",J349,0)</f>
        <v>0</v>
      </c>
      <c r="BH349" s="231">
        <f>IF(N349="sníž. přenesená",J349,0)</f>
        <v>0</v>
      </c>
      <c r="BI349" s="231">
        <f>IF(N349="nulová",J349,0)</f>
        <v>0</v>
      </c>
      <c r="BJ349" s="23" t="s">
        <v>170</v>
      </c>
      <c r="BK349" s="231">
        <f>ROUND(I349*H349,2)</f>
        <v>0</v>
      </c>
      <c r="BL349" s="23" t="s">
        <v>262</v>
      </c>
      <c r="BM349" s="23" t="s">
        <v>1787</v>
      </c>
    </row>
    <row r="350" spans="2:51" s="11" customFormat="1" ht="13.5">
      <c r="B350" s="235"/>
      <c r="C350" s="236"/>
      <c r="D350" s="232" t="s">
        <v>174</v>
      </c>
      <c r="E350" s="237" t="s">
        <v>21</v>
      </c>
      <c r="F350" s="238" t="s">
        <v>1993</v>
      </c>
      <c r="G350" s="236"/>
      <c r="H350" s="239">
        <v>4.5</v>
      </c>
      <c r="I350" s="240"/>
      <c r="J350" s="236"/>
      <c r="K350" s="236"/>
      <c r="L350" s="241"/>
      <c r="M350" s="242"/>
      <c r="N350" s="243"/>
      <c r="O350" s="243"/>
      <c r="P350" s="243"/>
      <c r="Q350" s="243"/>
      <c r="R350" s="243"/>
      <c r="S350" s="243"/>
      <c r="T350" s="244"/>
      <c r="AT350" s="245" t="s">
        <v>174</v>
      </c>
      <c r="AU350" s="245" t="s">
        <v>85</v>
      </c>
      <c r="AV350" s="11" t="s">
        <v>85</v>
      </c>
      <c r="AW350" s="11" t="s">
        <v>38</v>
      </c>
      <c r="AX350" s="11" t="s">
        <v>75</v>
      </c>
      <c r="AY350" s="245" t="s">
        <v>163</v>
      </c>
    </row>
    <row r="351" spans="2:51" s="11" customFormat="1" ht="13.5">
      <c r="B351" s="235"/>
      <c r="C351" s="236"/>
      <c r="D351" s="232" t="s">
        <v>174</v>
      </c>
      <c r="E351" s="237" t="s">
        <v>21</v>
      </c>
      <c r="F351" s="238" t="s">
        <v>1994</v>
      </c>
      <c r="G351" s="236"/>
      <c r="H351" s="239">
        <v>9.198</v>
      </c>
      <c r="I351" s="240"/>
      <c r="J351" s="236"/>
      <c r="K351" s="236"/>
      <c r="L351" s="241"/>
      <c r="M351" s="242"/>
      <c r="N351" s="243"/>
      <c r="O351" s="243"/>
      <c r="P351" s="243"/>
      <c r="Q351" s="243"/>
      <c r="R351" s="243"/>
      <c r="S351" s="243"/>
      <c r="T351" s="244"/>
      <c r="AT351" s="245" t="s">
        <v>174</v>
      </c>
      <c r="AU351" s="245" t="s">
        <v>85</v>
      </c>
      <c r="AV351" s="11" t="s">
        <v>85</v>
      </c>
      <c r="AW351" s="11" t="s">
        <v>38</v>
      </c>
      <c r="AX351" s="11" t="s">
        <v>75</v>
      </c>
      <c r="AY351" s="245" t="s">
        <v>163</v>
      </c>
    </row>
    <row r="352" spans="2:51" s="11" customFormat="1" ht="13.5">
      <c r="B352" s="235"/>
      <c r="C352" s="236"/>
      <c r="D352" s="232" t="s">
        <v>174</v>
      </c>
      <c r="E352" s="237" t="s">
        <v>21</v>
      </c>
      <c r="F352" s="238" t="s">
        <v>1995</v>
      </c>
      <c r="G352" s="236"/>
      <c r="H352" s="239">
        <v>21.096</v>
      </c>
      <c r="I352" s="240"/>
      <c r="J352" s="236"/>
      <c r="K352" s="236"/>
      <c r="L352" s="241"/>
      <c r="M352" s="242"/>
      <c r="N352" s="243"/>
      <c r="O352" s="243"/>
      <c r="P352" s="243"/>
      <c r="Q352" s="243"/>
      <c r="R352" s="243"/>
      <c r="S352" s="243"/>
      <c r="T352" s="244"/>
      <c r="AT352" s="245" t="s">
        <v>174</v>
      </c>
      <c r="AU352" s="245" t="s">
        <v>85</v>
      </c>
      <c r="AV352" s="11" t="s">
        <v>85</v>
      </c>
      <c r="AW352" s="11" t="s">
        <v>38</v>
      </c>
      <c r="AX352" s="11" t="s">
        <v>75</v>
      </c>
      <c r="AY352" s="245" t="s">
        <v>163</v>
      </c>
    </row>
    <row r="353" spans="2:51" s="11" customFormat="1" ht="13.5">
      <c r="B353" s="235"/>
      <c r="C353" s="236"/>
      <c r="D353" s="232" t="s">
        <v>174</v>
      </c>
      <c r="E353" s="237" t="s">
        <v>21</v>
      </c>
      <c r="F353" s="238" t="s">
        <v>1996</v>
      </c>
      <c r="G353" s="236"/>
      <c r="H353" s="239">
        <v>7.254</v>
      </c>
      <c r="I353" s="240"/>
      <c r="J353" s="236"/>
      <c r="K353" s="236"/>
      <c r="L353" s="241"/>
      <c r="M353" s="242"/>
      <c r="N353" s="243"/>
      <c r="O353" s="243"/>
      <c r="P353" s="243"/>
      <c r="Q353" s="243"/>
      <c r="R353" s="243"/>
      <c r="S353" s="243"/>
      <c r="T353" s="244"/>
      <c r="AT353" s="245" t="s">
        <v>174</v>
      </c>
      <c r="AU353" s="245" t="s">
        <v>85</v>
      </c>
      <c r="AV353" s="11" t="s">
        <v>85</v>
      </c>
      <c r="AW353" s="11" t="s">
        <v>38</v>
      </c>
      <c r="AX353" s="11" t="s">
        <v>75</v>
      </c>
      <c r="AY353" s="245" t="s">
        <v>163</v>
      </c>
    </row>
    <row r="354" spans="2:51" s="11" customFormat="1" ht="13.5">
      <c r="B354" s="235"/>
      <c r="C354" s="236"/>
      <c r="D354" s="232" t="s">
        <v>174</v>
      </c>
      <c r="E354" s="237" t="s">
        <v>21</v>
      </c>
      <c r="F354" s="238" t="s">
        <v>1997</v>
      </c>
      <c r="G354" s="236"/>
      <c r="H354" s="239">
        <v>7.866</v>
      </c>
      <c r="I354" s="240"/>
      <c r="J354" s="236"/>
      <c r="K354" s="236"/>
      <c r="L354" s="241"/>
      <c r="M354" s="242"/>
      <c r="N354" s="243"/>
      <c r="O354" s="243"/>
      <c r="P354" s="243"/>
      <c r="Q354" s="243"/>
      <c r="R354" s="243"/>
      <c r="S354" s="243"/>
      <c r="T354" s="244"/>
      <c r="AT354" s="245" t="s">
        <v>174</v>
      </c>
      <c r="AU354" s="245" t="s">
        <v>85</v>
      </c>
      <c r="AV354" s="11" t="s">
        <v>85</v>
      </c>
      <c r="AW354" s="11" t="s">
        <v>38</v>
      </c>
      <c r="AX354" s="11" t="s">
        <v>75</v>
      </c>
      <c r="AY354" s="245" t="s">
        <v>163</v>
      </c>
    </row>
    <row r="355" spans="2:51" s="11" customFormat="1" ht="13.5">
      <c r="B355" s="235"/>
      <c r="C355" s="236"/>
      <c r="D355" s="232" t="s">
        <v>174</v>
      </c>
      <c r="E355" s="237" t="s">
        <v>21</v>
      </c>
      <c r="F355" s="238" t="s">
        <v>1998</v>
      </c>
      <c r="G355" s="236"/>
      <c r="H355" s="239">
        <v>12.344</v>
      </c>
      <c r="I355" s="240"/>
      <c r="J355" s="236"/>
      <c r="K355" s="236"/>
      <c r="L355" s="241"/>
      <c r="M355" s="242"/>
      <c r="N355" s="243"/>
      <c r="O355" s="243"/>
      <c r="P355" s="243"/>
      <c r="Q355" s="243"/>
      <c r="R355" s="243"/>
      <c r="S355" s="243"/>
      <c r="T355" s="244"/>
      <c r="AT355" s="245" t="s">
        <v>174</v>
      </c>
      <c r="AU355" s="245" t="s">
        <v>85</v>
      </c>
      <c r="AV355" s="11" t="s">
        <v>85</v>
      </c>
      <c r="AW355" s="11" t="s">
        <v>38</v>
      </c>
      <c r="AX355" s="11" t="s">
        <v>75</v>
      </c>
      <c r="AY355" s="245" t="s">
        <v>163</v>
      </c>
    </row>
    <row r="356" spans="2:51" s="12" customFormat="1" ht="13.5">
      <c r="B356" s="246"/>
      <c r="C356" s="247"/>
      <c r="D356" s="232" t="s">
        <v>174</v>
      </c>
      <c r="E356" s="248" t="s">
        <v>21</v>
      </c>
      <c r="F356" s="249" t="s">
        <v>194</v>
      </c>
      <c r="G356" s="247"/>
      <c r="H356" s="250">
        <v>62.258</v>
      </c>
      <c r="I356" s="251"/>
      <c r="J356" s="247"/>
      <c r="K356" s="247"/>
      <c r="L356" s="252"/>
      <c r="M356" s="253"/>
      <c r="N356" s="254"/>
      <c r="O356" s="254"/>
      <c r="P356" s="254"/>
      <c r="Q356" s="254"/>
      <c r="R356" s="254"/>
      <c r="S356" s="254"/>
      <c r="T356" s="255"/>
      <c r="AT356" s="256" t="s">
        <v>174</v>
      </c>
      <c r="AU356" s="256" t="s">
        <v>85</v>
      </c>
      <c r="AV356" s="12" t="s">
        <v>170</v>
      </c>
      <c r="AW356" s="12" t="s">
        <v>38</v>
      </c>
      <c r="AX356" s="12" t="s">
        <v>83</v>
      </c>
      <c r="AY356" s="256" t="s">
        <v>163</v>
      </c>
    </row>
    <row r="357" spans="2:65" s="1" customFormat="1" ht="16.5" customHeight="1">
      <c r="B357" s="45"/>
      <c r="C357" s="257" t="s">
        <v>595</v>
      </c>
      <c r="D357" s="257" t="s">
        <v>221</v>
      </c>
      <c r="E357" s="258" t="s">
        <v>1796</v>
      </c>
      <c r="F357" s="259" t="s">
        <v>1797</v>
      </c>
      <c r="G357" s="260" t="s">
        <v>168</v>
      </c>
      <c r="H357" s="261">
        <v>68.484</v>
      </c>
      <c r="I357" s="262"/>
      <c r="J357" s="263">
        <f>ROUND(I357*H357,2)</f>
        <v>0</v>
      </c>
      <c r="K357" s="259" t="s">
        <v>21</v>
      </c>
      <c r="L357" s="264"/>
      <c r="M357" s="265" t="s">
        <v>21</v>
      </c>
      <c r="N357" s="266" t="s">
        <v>48</v>
      </c>
      <c r="O357" s="46"/>
      <c r="P357" s="229">
        <f>O357*H357</f>
        <v>0</v>
      </c>
      <c r="Q357" s="229">
        <v>0.0129</v>
      </c>
      <c r="R357" s="229">
        <f>Q357*H357</f>
        <v>0.8834435999999999</v>
      </c>
      <c r="S357" s="229">
        <v>0</v>
      </c>
      <c r="T357" s="230">
        <f>S357*H357</f>
        <v>0</v>
      </c>
      <c r="AR357" s="23" t="s">
        <v>359</v>
      </c>
      <c r="AT357" s="23" t="s">
        <v>221</v>
      </c>
      <c r="AU357" s="23" t="s">
        <v>85</v>
      </c>
      <c r="AY357" s="23" t="s">
        <v>163</v>
      </c>
      <c r="BE357" s="231">
        <f>IF(N357="základní",J357,0)</f>
        <v>0</v>
      </c>
      <c r="BF357" s="231">
        <f>IF(N357="snížená",J357,0)</f>
        <v>0</v>
      </c>
      <c r="BG357" s="231">
        <f>IF(N357="zákl. přenesená",J357,0)</f>
        <v>0</v>
      </c>
      <c r="BH357" s="231">
        <f>IF(N357="sníž. přenesená",J357,0)</f>
        <v>0</v>
      </c>
      <c r="BI357" s="231">
        <f>IF(N357="nulová",J357,0)</f>
        <v>0</v>
      </c>
      <c r="BJ357" s="23" t="s">
        <v>170</v>
      </c>
      <c r="BK357" s="231">
        <f>ROUND(I357*H357,2)</f>
        <v>0</v>
      </c>
      <c r="BL357" s="23" t="s">
        <v>262</v>
      </c>
      <c r="BM357" s="23" t="s">
        <v>1798</v>
      </c>
    </row>
    <row r="358" spans="2:51" s="11" customFormat="1" ht="13.5">
      <c r="B358" s="235"/>
      <c r="C358" s="236"/>
      <c r="D358" s="232" t="s">
        <v>174</v>
      </c>
      <c r="E358" s="236"/>
      <c r="F358" s="238" t="s">
        <v>1999</v>
      </c>
      <c r="G358" s="236"/>
      <c r="H358" s="239">
        <v>68.484</v>
      </c>
      <c r="I358" s="240"/>
      <c r="J358" s="236"/>
      <c r="K358" s="236"/>
      <c r="L358" s="241"/>
      <c r="M358" s="242"/>
      <c r="N358" s="243"/>
      <c r="O358" s="243"/>
      <c r="P358" s="243"/>
      <c r="Q358" s="243"/>
      <c r="R358" s="243"/>
      <c r="S358" s="243"/>
      <c r="T358" s="244"/>
      <c r="AT358" s="245" t="s">
        <v>174</v>
      </c>
      <c r="AU358" s="245" t="s">
        <v>85</v>
      </c>
      <c r="AV358" s="11" t="s">
        <v>85</v>
      </c>
      <c r="AW358" s="11" t="s">
        <v>6</v>
      </c>
      <c r="AX358" s="11" t="s">
        <v>83</v>
      </c>
      <c r="AY358" s="245" t="s">
        <v>163</v>
      </c>
    </row>
    <row r="359" spans="2:65" s="1" customFormat="1" ht="25.5" customHeight="1">
      <c r="B359" s="45"/>
      <c r="C359" s="220" t="s">
        <v>600</v>
      </c>
      <c r="D359" s="220" t="s">
        <v>165</v>
      </c>
      <c r="E359" s="221" t="s">
        <v>2000</v>
      </c>
      <c r="F359" s="222" t="s">
        <v>2001</v>
      </c>
      <c r="G359" s="223" t="s">
        <v>168</v>
      </c>
      <c r="H359" s="224">
        <v>28.818</v>
      </c>
      <c r="I359" s="225"/>
      <c r="J359" s="226">
        <f>ROUND(I359*H359,2)</f>
        <v>0</v>
      </c>
      <c r="K359" s="222" t="s">
        <v>169</v>
      </c>
      <c r="L359" s="71"/>
      <c r="M359" s="227" t="s">
        <v>21</v>
      </c>
      <c r="N359" s="228" t="s">
        <v>48</v>
      </c>
      <c r="O359" s="46"/>
      <c r="P359" s="229">
        <f>O359*H359</f>
        <v>0</v>
      </c>
      <c r="Q359" s="229">
        <v>0</v>
      </c>
      <c r="R359" s="229">
        <f>Q359*H359</f>
        <v>0</v>
      </c>
      <c r="S359" s="229">
        <v>0</v>
      </c>
      <c r="T359" s="230">
        <f>S359*H359</f>
        <v>0</v>
      </c>
      <c r="AR359" s="23" t="s">
        <v>262</v>
      </c>
      <c r="AT359" s="23" t="s">
        <v>165</v>
      </c>
      <c r="AU359" s="23" t="s">
        <v>85</v>
      </c>
      <c r="AY359" s="23" t="s">
        <v>163</v>
      </c>
      <c r="BE359" s="231">
        <f>IF(N359="základní",J359,0)</f>
        <v>0</v>
      </c>
      <c r="BF359" s="231">
        <f>IF(N359="snížená",J359,0)</f>
        <v>0</v>
      </c>
      <c r="BG359" s="231">
        <f>IF(N359="zákl. přenesená",J359,0)</f>
        <v>0</v>
      </c>
      <c r="BH359" s="231">
        <f>IF(N359="sníž. přenesená",J359,0)</f>
        <v>0</v>
      </c>
      <c r="BI359" s="231">
        <f>IF(N359="nulová",J359,0)</f>
        <v>0</v>
      </c>
      <c r="BJ359" s="23" t="s">
        <v>170</v>
      </c>
      <c r="BK359" s="231">
        <f>ROUND(I359*H359,2)</f>
        <v>0</v>
      </c>
      <c r="BL359" s="23" t="s">
        <v>262</v>
      </c>
      <c r="BM359" s="23" t="s">
        <v>2002</v>
      </c>
    </row>
    <row r="360" spans="2:51" s="11" customFormat="1" ht="13.5">
      <c r="B360" s="235"/>
      <c r="C360" s="236"/>
      <c r="D360" s="232" t="s">
        <v>174</v>
      </c>
      <c r="E360" s="237" t="s">
        <v>21</v>
      </c>
      <c r="F360" s="238" t="s">
        <v>1993</v>
      </c>
      <c r="G360" s="236"/>
      <c r="H360" s="239">
        <v>4.5</v>
      </c>
      <c r="I360" s="240"/>
      <c r="J360" s="236"/>
      <c r="K360" s="236"/>
      <c r="L360" s="241"/>
      <c r="M360" s="242"/>
      <c r="N360" s="243"/>
      <c r="O360" s="243"/>
      <c r="P360" s="243"/>
      <c r="Q360" s="243"/>
      <c r="R360" s="243"/>
      <c r="S360" s="243"/>
      <c r="T360" s="244"/>
      <c r="AT360" s="245" t="s">
        <v>174</v>
      </c>
      <c r="AU360" s="245" t="s">
        <v>85</v>
      </c>
      <c r="AV360" s="11" t="s">
        <v>85</v>
      </c>
      <c r="AW360" s="11" t="s">
        <v>38</v>
      </c>
      <c r="AX360" s="11" t="s">
        <v>75</v>
      </c>
      <c r="AY360" s="245" t="s">
        <v>163</v>
      </c>
    </row>
    <row r="361" spans="2:51" s="11" customFormat="1" ht="13.5">
      <c r="B361" s="235"/>
      <c r="C361" s="236"/>
      <c r="D361" s="232" t="s">
        <v>174</v>
      </c>
      <c r="E361" s="237" t="s">
        <v>21</v>
      </c>
      <c r="F361" s="238" t="s">
        <v>1994</v>
      </c>
      <c r="G361" s="236"/>
      <c r="H361" s="239">
        <v>9.198</v>
      </c>
      <c r="I361" s="240"/>
      <c r="J361" s="236"/>
      <c r="K361" s="236"/>
      <c r="L361" s="241"/>
      <c r="M361" s="242"/>
      <c r="N361" s="243"/>
      <c r="O361" s="243"/>
      <c r="P361" s="243"/>
      <c r="Q361" s="243"/>
      <c r="R361" s="243"/>
      <c r="S361" s="243"/>
      <c r="T361" s="244"/>
      <c r="AT361" s="245" t="s">
        <v>174</v>
      </c>
      <c r="AU361" s="245" t="s">
        <v>85</v>
      </c>
      <c r="AV361" s="11" t="s">
        <v>85</v>
      </c>
      <c r="AW361" s="11" t="s">
        <v>38</v>
      </c>
      <c r="AX361" s="11" t="s">
        <v>75</v>
      </c>
      <c r="AY361" s="245" t="s">
        <v>163</v>
      </c>
    </row>
    <row r="362" spans="2:51" s="11" customFormat="1" ht="13.5">
      <c r="B362" s="235"/>
      <c r="C362" s="236"/>
      <c r="D362" s="232" t="s">
        <v>174</v>
      </c>
      <c r="E362" s="237" t="s">
        <v>21</v>
      </c>
      <c r="F362" s="238" t="s">
        <v>1996</v>
      </c>
      <c r="G362" s="236"/>
      <c r="H362" s="239">
        <v>7.254</v>
      </c>
      <c r="I362" s="240"/>
      <c r="J362" s="236"/>
      <c r="K362" s="236"/>
      <c r="L362" s="241"/>
      <c r="M362" s="242"/>
      <c r="N362" s="243"/>
      <c r="O362" s="243"/>
      <c r="P362" s="243"/>
      <c r="Q362" s="243"/>
      <c r="R362" s="243"/>
      <c r="S362" s="243"/>
      <c r="T362" s="244"/>
      <c r="AT362" s="245" t="s">
        <v>174</v>
      </c>
      <c r="AU362" s="245" t="s">
        <v>85</v>
      </c>
      <c r="AV362" s="11" t="s">
        <v>85</v>
      </c>
      <c r="AW362" s="11" t="s">
        <v>38</v>
      </c>
      <c r="AX362" s="11" t="s">
        <v>75</v>
      </c>
      <c r="AY362" s="245" t="s">
        <v>163</v>
      </c>
    </row>
    <row r="363" spans="2:51" s="11" customFormat="1" ht="13.5">
      <c r="B363" s="235"/>
      <c r="C363" s="236"/>
      <c r="D363" s="232" t="s">
        <v>174</v>
      </c>
      <c r="E363" s="237" t="s">
        <v>21</v>
      </c>
      <c r="F363" s="238" t="s">
        <v>1997</v>
      </c>
      <c r="G363" s="236"/>
      <c r="H363" s="239">
        <v>7.866</v>
      </c>
      <c r="I363" s="240"/>
      <c r="J363" s="236"/>
      <c r="K363" s="236"/>
      <c r="L363" s="241"/>
      <c r="M363" s="242"/>
      <c r="N363" s="243"/>
      <c r="O363" s="243"/>
      <c r="P363" s="243"/>
      <c r="Q363" s="243"/>
      <c r="R363" s="243"/>
      <c r="S363" s="243"/>
      <c r="T363" s="244"/>
      <c r="AT363" s="245" t="s">
        <v>174</v>
      </c>
      <c r="AU363" s="245" t="s">
        <v>85</v>
      </c>
      <c r="AV363" s="11" t="s">
        <v>85</v>
      </c>
      <c r="AW363" s="11" t="s">
        <v>38</v>
      </c>
      <c r="AX363" s="11" t="s">
        <v>75</v>
      </c>
      <c r="AY363" s="245" t="s">
        <v>163</v>
      </c>
    </row>
    <row r="364" spans="2:51" s="12" customFormat="1" ht="13.5">
      <c r="B364" s="246"/>
      <c r="C364" s="247"/>
      <c r="D364" s="232" t="s">
        <v>174</v>
      </c>
      <c r="E364" s="248" t="s">
        <v>21</v>
      </c>
      <c r="F364" s="249" t="s">
        <v>194</v>
      </c>
      <c r="G364" s="247"/>
      <c r="H364" s="250">
        <v>28.818</v>
      </c>
      <c r="I364" s="251"/>
      <c r="J364" s="247"/>
      <c r="K364" s="247"/>
      <c r="L364" s="252"/>
      <c r="M364" s="253"/>
      <c r="N364" s="254"/>
      <c r="O364" s="254"/>
      <c r="P364" s="254"/>
      <c r="Q364" s="254"/>
      <c r="R364" s="254"/>
      <c r="S364" s="254"/>
      <c r="T364" s="255"/>
      <c r="AT364" s="256" t="s">
        <v>174</v>
      </c>
      <c r="AU364" s="256" t="s">
        <v>85</v>
      </c>
      <c r="AV364" s="12" t="s">
        <v>170</v>
      </c>
      <c r="AW364" s="12" t="s">
        <v>38</v>
      </c>
      <c r="AX364" s="12" t="s">
        <v>83</v>
      </c>
      <c r="AY364" s="256" t="s">
        <v>163</v>
      </c>
    </row>
    <row r="365" spans="2:65" s="1" customFormat="1" ht="25.5" customHeight="1">
      <c r="B365" s="45"/>
      <c r="C365" s="220" t="s">
        <v>607</v>
      </c>
      <c r="D365" s="220" t="s">
        <v>165</v>
      </c>
      <c r="E365" s="221" t="s">
        <v>2003</v>
      </c>
      <c r="F365" s="222" t="s">
        <v>2004</v>
      </c>
      <c r="G365" s="223" t="s">
        <v>168</v>
      </c>
      <c r="H365" s="224">
        <v>57.758</v>
      </c>
      <c r="I365" s="225"/>
      <c r="J365" s="226">
        <f>ROUND(I365*H365,2)</f>
        <v>0</v>
      </c>
      <c r="K365" s="222" t="s">
        <v>169</v>
      </c>
      <c r="L365" s="71"/>
      <c r="M365" s="227" t="s">
        <v>21</v>
      </c>
      <c r="N365" s="228" t="s">
        <v>48</v>
      </c>
      <c r="O365" s="46"/>
      <c r="P365" s="229">
        <f>O365*H365</f>
        <v>0</v>
      </c>
      <c r="Q365" s="229">
        <v>0</v>
      </c>
      <c r="R365" s="229">
        <f>Q365*H365</f>
        <v>0</v>
      </c>
      <c r="S365" s="229">
        <v>0</v>
      </c>
      <c r="T365" s="230">
        <f>S365*H365</f>
        <v>0</v>
      </c>
      <c r="AR365" s="23" t="s">
        <v>262</v>
      </c>
      <c r="AT365" s="23" t="s">
        <v>165</v>
      </c>
      <c r="AU365" s="23" t="s">
        <v>85</v>
      </c>
      <c r="AY365" s="23" t="s">
        <v>163</v>
      </c>
      <c r="BE365" s="231">
        <f>IF(N365="základní",J365,0)</f>
        <v>0</v>
      </c>
      <c r="BF365" s="231">
        <f>IF(N365="snížená",J365,0)</f>
        <v>0</v>
      </c>
      <c r="BG365" s="231">
        <f>IF(N365="zákl. přenesená",J365,0)</f>
        <v>0</v>
      </c>
      <c r="BH365" s="231">
        <f>IF(N365="sníž. přenesená",J365,0)</f>
        <v>0</v>
      </c>
      <c r="BI365" s="231">
        <f>IF(N365="nulová",J365,0)</f>
        <v>0</v>
      </c>
      <c r="BJ365" s="23" t="s">
        <v>170</v>
      </c>
      <c r="BK365" s="231">
        <f>ROUND(I365*H365,2)</f>
        <v>0</v>
      </c>
      <c r="BL365" s="23" t="s">
        <v>262</v>
      </c>
      <c r="BM365" s="23" t="s">
        <v>2005</v>
      </c>
    </row>
    <row r="366" spans="2:51" s="11" customFormat="1" ht="13.5">
      <c r="B366" s="235"/>
      <c r="C366" s="236"/>
      <c r="D366" s="232" t="s">
        <v>174</v>
      </c>
      <c r="E366" s="237" t="s">
        <v>21</v>
      </c>
      <c r="F366" s="238" t="s">
        <v>1994</v>
      </c>
      <c r="G366" s="236"/>
      <c r="H366" s="239">
        <v>9.198</v>
      </c>
      <c r="I366" s="240"/>
      <c r="J366" s="236"/>
      <c r="K366" s="236"/>
      <c r="L366" s="241"/>
      <c r="M366" s="242"/>
      <c r="N366" s="243"/>
      <c r="O366" s="243"/>
      <c r="P366" s="243"/>
      <c r="Q366" s="243"/>
      <c r="R366" s="243"/>
      <c r="S366" s="243"/>
      <c r="T366" s="244"/>
      <c r="AT366" s="245" t="s">
        <v>174</v>
      </c>
      <c r="AU366" s="245" t="s">
        <v>85</v>
      </c>
      <c r="AV366" s="11" t="s">
        <v>85</v>
      </c>
      <c r="AW366" s="11" t="s">
        <v>38</v>
      </c>
      <c r="AX366" s="11" t="s">
        <v>75</v>
      </c>
      <c r="AY366" s="245" t="s">
        <v>163</v>
      </c>
    </row>
    <row r="367" spans="2:51" s="11" customFormat="1" ht="13.5">
      <c r="B367" s="235"/>
      <c r="C367" s="236"/>
      <c r="D367" s="232" t="s">
        <v>174</v>
      </c>
      <c r="E367" s="237" t="s">
        <v>21</v>
      </c>
      <c r="F367" s="238" t="s">
        <v>1995</v>
      </c>
      <c r="G367" s="236"/>
      <c r="H367" s="239">
        <v>21.096</v>
      </c>
      <c r="I367" s="240"/>
      <c r="J367" s="236"/>
      <c r="K367" s="236"/>
      <c r="L367" s="241"/>
      <c r="M367" s="242"/>
      <c r="N367" s="243"/>
      <c r="O367" s="243"/>
      <c r="P367" s="243"/>
      <c r="Q367" s="243"/>
      <c r="R367" s="243"/>
      <c r="S367" s="243"/>
      <c r="T367" s="244"/>
      <c r="AT367" s="245" t="s">
        <v>174</v>
      </c>
      <c r="AU367" s="245" t="s">
        <v>85</v>
      </c>
      <c r="AV367" s="11" t="s">
        <v>85</v>
      </c>
      <c r="AW367" s="11" t="s">
        <v>38</v>
      </c>
      <c r="AX367" s="11" t="s">
        <v>75</v>
      </c>
      <c r="AY367" s="245" t="s">
        <v>163</v>
      </c>
    </row>
    <row r="368" spans="2:51" s="11" customFormat="1" ht="13.5">
      <c r="B368" s="235"/>
      <c r="C368" s="236"/>
      <c r="D368" s="232" t="s">
        <v>174</v>
      </c>
      <c r="E368" s="237" t="s">
        <v>21</v>
      </c>
      <c r="F368" s="238" t="s">
        <v>1996</v>
      </c>
      <c r="G368" s="236"/>
      <c r="H368" s="239">
        <v>7.254</v>
      </c>
      <c r="I368" s="240"/>
      <c r="J368" s="236"/>
      <c r="K368" s="236"/>
      <c r="L368" s="241"/>
      <c r="M368" s="242"/>
      <c r="N368" s="243"/>
      <c r="O368" s="243"/>
      <c r="P368" s="243"/>
      <c r="Q368" s="243"/>
      <c r="R368" s="243"/>
      <c r="S368" s="243"/>
      <c r="T368" s="244"/>
      <c r="AT368" s="245" t="s">
        <v>174</v>
      </c>
      <c r="AU368" s="245" t="s">
        <v>85</v>
      </c>
      <c r="AV368" s="11" t="s">
        <v>85</v>
      </c>
      <c r="AW368" s="11" t="s">
        <v>38</v>
      </c>
      <c r="AX368" s="11" t="s">
        <v>75</v>
      </c>
      <c r="AY368" s="245" t="s">
        <v>163</v>
      </c>
    </row>
    <row r="369" spans="2:51" s="11" customFormat="1" ht="13.5">
      <c r="B369" s="235"/>
      <c r="C369" s="236"/>
      <c r="D369" s="232" t="s">
        <v>174</v>
      </c>
      <c r="E369" s="237" t="s">
        <v>21</v>
      </c>
      <c r="F369" s="238" t="s">
        <v>1997</v>
      </c>
      <c r="G369" s="236"/>
      <c r="H369" s="239">
        <v>7.866</v>
      </c>
      <c r="I369" s="240"/>
      <c r="J369" s="236"/>
      <c r="K369" s="236"/>
      <c r="L369" s="241"/>
      <c r="M369" s="242"/>
      <c r="N369" s="243"/>
      <c r="O369" s="243"/>
      <c r="P369" s="243"/>
      <c r="Q369" s="243"/>
      <c r="R369" s="243"/>
      <c r="S369" s="243"/>
      <c r="T369" s="244"/>
      <c r="AT369" s="245" t="s">
        <v>174</v>
      </c>
      <c r="AU369" s="245" t="s">
        <v>85</v>
      </c>
      <c r="AV369" s="11" t="s">
        <v>85</v>
      </c>
      <c r="AW369" s="11" t="s">
        <v>38</v>
      </c>
      <c r="AX369" s="11" t="s">
        <v>75</v>
      </c>
      <c r="AY369" s="245" t="s">
        <v>163</v>
      </c>
    </row>
    <row r="370" spans="2:51" s="11" customFormat="1" ht="13.5">
      <c r="B370" s="235"/>
      <c r="C370" s="236"/>
      <c r="D370" s="232" t="s">
        <v>174</v>
      </c>
      <c r="E370" s="237" t="s">
        <v>21</v>
      </c>
      <c r="F370" s="238" t="s">
        <v>1998</v>
      </c>
      <c r="G370" s="236"/>
      <c r="H370" s="239">
        <v>12.344</v>
      </c>
      <c r="I370" s="240"/>
      <c r="J370" s="236"/>
      <c r="K370" s="236"/>
      <c r="L370" s="241"/>
      <c r="M370" s="242"/>
      <c r="N370" s="243"/>
      <c r="O370" s="243"/>
      <c r="P370" s="243"/>
      <c r="Q370" s="243"/>
      <c r="R370" s="243"/>
      <c r="S370" s="243"/>
      <c r="T370" s="244"/>
      <c r="AT370" s="245" t="s">
        <v>174</v>
      </c>
      <c r="AU370" s="245" t="s">
        <v>85</v>
      </c>
      <c r="AV370" s="11" t="s">
        <v>85</v>
      </c>
      <c r="AW370" s="11" t="s">
        <v>38</v>
      </c>
      <c r="AX370" s="11" t="s">
        <v>75</v>
      </c>
      <c r="AY370" s="245" t="s">
        <v>163</v>
      </c>
    </row>
    <row r="371" spans="2:51" s="12" customFormat="1" ht="13.5">
      <c r="B371" s="246"/>
      <c r="C371" s="247"/>
      <c r="D371" s="232" t="s">
        <v>174</v>
      </c>
      <c r="E371" s="248" t="s">
        <v>21</v>
      </c>
      <c r="F371" s="249" t="s">
        <v>194</v>
      </c>
      <c r="G371" s="247"/>
      <c r="H371" s="250">
        <v>57.758</v>
      </c>
      <c r="I371" s="251"/>
      <c r="J371" s="247"/>
      <c r="K371" s="247"/>
      <c r="L371" s="252"/>
      <c r="M371" s="253"/>
      <c r="N371" s="254"/>
      <c r="O371" s="254"/>
      <c r="P371" s="254"/>
      <c r="Q371" s="254"/>
      <c r="R371" s="254"/>
      <c r="S371" s="254"/>
      <c r="T371" s="255"/>
      <c r="AT371" s="256" t="s">
        <v>174</v>
      </c>
      <c r="AU371" s="256" t="s">
        <v>85</v>
      </c>
      <c r="AV371" s="12" t="s">
        <v>170</v>
      </c>
      <c r="AW371" s="12" t="s">
        <v>38</v>
      </c>
      <c r="AX371" s="12" t="s">
        <v>83</v>
      </c>
      <c r="AY371" s="256" t="s">
        <v>163</v>
      </c>
    </row>
    <row r="372" spans="2:65" s="1" customFormat="1" ht="38.25" customHeight="1">
      <c r="B372" s="45"/>
      <c r="C372" s="220" t="s">
        <v>616</v>
      </c>
      <c r="D372" s="220" t="s">
        <v>165</v>
      </c>
      <c r="E372" s="221" t="s">
        <v>1800</v>
      </c>
      <c r="F372" s="222" t="s">
        <v>1801</v>
      </c>
      <c r="G372" s="223" t="s">
        <v>253</v>
      </c>
      <c r="H372" s="224">
        <v>1.07</v>
      </c>
      <c r="I372" s="225"/>
      <c r="J372" s="226">
        <f>ROUND(I372*H372,2)</f>
        <v>0</v>
      </c>
      <c r="K372" s="222" t="s">
        <v>169</v>
      </c>
      <c r="L372" s="71"/>
      <c r="M372" s="227" t="s">
        <v>21</v>
      </c>
      <c r="N372" s="228" t="s">
        <v>48</v>
      </c>
      <c r="O372" s="46"/>
      <c r="P372" s="229">
        <f>O372*H372</f>
        <v>0</v>
      </c>
      <c r="Q372" s="229">
        <v>0</v>
      </c>
      <c r="R372" s="229">
        <f>Q372*H372</f>
        <v>0</v>
      </c>
      <c r="S372" s="229">
        <v>0</v>
      </c>
      <c r="T372" s="230">
        <f>S372*H372</f>
        <v>0</v>
      </c>
      <c r="AR372" s="23" t="s">
        <v>262</v>
      </c>
      <c r="AT372" s="23" t="s">
        <v>165</v>
      </c>
      <c r="AU372" s="23" t="s">
        <v>85</v>
      </c>
      <c r="AY372" s="23" t="s">
        <v>163</v>
      </c>
      <c r="BE372" s="231">
        <f>IF(N372="základní",J372,0)</f>
        <v>0</v>
      </c>
      <c r="BF372" s="231">
        <f>IF(N372="snížená",J372,0)</f>
        <v>0</v>
      </c>
      <c r="BG372" s="231">
        <f>IF(N372="zákl. přenesená",J372,0)</f>
        <v>0</v>
      </c>
      <c r="BH372" s="231">
        <f>IF(N372="sníž. přenesená",J372,0)</f>
        <v>0</v>
      </c>
      <c r="BI372" s="231">
        <f>IF(N372="nulová",J372,0)</f>
        <v>0</v>
      </c>
      <c r="BJ372" s="23" t="s">
        <v>170</v>
      </c>
      <c r="BK372" s="231">
        <f>ROUND(I372*H372,2)</f>
        <v>0</v>
      </c>
      <c r="BL372" s="23" t="s">
        <v>262</v>
      </c>
      <c r="BM372" s="23" t="s">
        <v>1802</v>
      </c>
    </row>
    <row r="373" spans="2:47" s="1" customFormat="1" ht="13.5">
      <c r="B373" s="45"/>
      <c r="C373" s="73"/>
      <c r="D373" s="232" t="s">
        <v>172</v>
      </c>
      <c r="E373" s="73"/>
      <c r="F373" s="233" t="s">
        <v>672</v>
      </c>
      <c r="G373" s="73"/>
      <c r="H373" s="73"/>
      <c r="I373" s="190"/>
      <c r="J373" s="73"/>
      <c r="K373" s="73"/>
      <c r="L373" s="71"/>
      <c r="M373" s="234"/>
      <c r="N373" s="46"/>
      <c r="O373" s="46"/>
      <c r="P373" s="46"/>
      <c r="Q373" s="46"/>
      <c r="R373" s="46"/>
      <c r="S373" s="46"/>
      <c r="T373" s="94"/>
      <c r="AT373" s="23" t="s">
        <v>172</v>
      </c>
      <c r="AU373" s="23" t="s">
        <v>85</v>
      </c>
    </row>
    <row r="374" spans="2:65" s="1" customFormat="1" ht="38.25" customHeight="1">
      <c r="B374" s="45"/>
      <c r="C374" s="220" t="s">
        <v>622</v>
      </c>
      <c r="D374" s="220" t="s">
        <v>165</v>
      </c>
      <c r="E374" s="221" t="s">
        <v>1803</v>
      </c>
      <c r="F374" s="222" t="s">
        <v>1804</v>
      </c>
      <c r="G374" s="223" t="s">
        <v>253</v>
      </c>
      <c r="H374" s="224">
        <v>1.07</v>
      </c>
      <c r="I374" s="225"/>
      <c r="J374" s="226">
        <f>ROUND(I374*H374,2)</f>
        <v>0</v>
      </c>
      <c r="K374" s="222" t="s">
        <v>169</v>
      </c>
      <c r="L374" s="71"/>
      <c r="M374" s="227" t="s">
        <v>21</v>
      </c>
      <c r="N374" s="228" t="s">
        <v>48</v>
      </c>
      <c r="O374" s="46"/>
      <c r="P374" s="229">
        <f>O374*H374</f>
        <v>0</v>
      </c>
      <c r="Q374" s="229">
        <v>0</v>
      </c>
      <c r="R374" s="229">
        <f>Q374*H374</f>
        <v>0</v>
      </c>
      <c r="S374" s="229">
        <v>0</v>
      </c>
      <c r="T374" s="230">
        <f>S374*H374</f>
        <v>0</v>
      </c>
      <c r="AR374" s="23" t="s">
        <v>262</v>
      </c>
      <c r="AT374" s="23" t="s">
        <v>165</v>
      </c>
      <c r="AU374" s="23" t="s">
        <v>85</v>
      </c>
      <c r="AY374" s="23" t="s">
        <v>163</v>
      </c>
      <c r="BE374" s="231">
        <f>IF(N374="základní",J374,0)</f>
        <v>0</v>
      </c>
      <c r="BF374" s="231">
        <f>IF(N374="snížená",J374,0)</f>
        <v>0</v>
      </c>
      <c r="BG374" s="231">
        <f>IF(N374="zákl. přenesená",J374,0)</f>
        <v>0</v>
      </c>
      <c r="BH374" s="231">
        <f>IF(N374="sníž. přenesená",J374,0)</f>
        <v>0</v>
      </c>
      <c r="BI374" s="231">
        <f>IF(N374="nulová",J374,0)</f>
        <v>0</v>
      </c>
      <c r="BJ374" s="23" t="s">
        <v>170</v>
      </c>
      <c r="BK374" s="231">
        <f>ROUND(I374*H374,2)</f>
        <v>0</v>
      </c>
      <c r="BL374" s="23" t="s">
        <v>262</v>
      </c>
      <c r="BM374" s="23" t="s">
        <v>2006</v>
      </c>
    </row>
    <row r="375" spans="2:47" s="1" customFormat="1" ht="13.5">
      <c r="B375" s="45"/>
      <c r="C375" s="73"/>
      <c r="D375" s="232" t="s">
        <v>172</v>
      </c>
      <c r="E375" s="73"/>
      <c r="F375" s="233" t="s">
        <v>672</v>
      </c>
      <c r="G375" s="73"/>
      <c r="H375" s="73"/>
      <c r="I375" s="190"/>
      <c r="J375" s="73"/>
      <c r="K375" s="73"/>
      <c r="L375" s="71"/>
      <c r="M375" s="234"/>
      <c r="N375" s="46"/>
      <c r="O375" s="46"/>
      <c r="P375" s="46"/>
      <c r="Q375" s="46"/>
      <c r="R375" s="46"/>
      <c r="S375" s="46"/>
      <c r="T375" s="94"/>
      <c r="AT375" s="23" t="s">
        <v>172</v>
      </c>
      <c r="AU375" s="23" t="s">
        <v>85</v>
      </c>
    </row>
    <row r="376" spans="2:63" s="10" customFormat="1" ht="29.85" customHeight="1">
      <c r="B376" s="204"/>
      <c r="C376" s="205"/>
      <c r="D376" s="206" t="s">
        <v>74</v>
      </c>
      <c r="E376" s="218" t="s">
        <v>1532</v>
      </c>
      <c r="F376" s="218" t="s">
        <v>1533</v>
      </c>
      <c r="G376" s="205"/>
      <c r="H376" s="205"/>
      <c r="I376" s="208"/>
      <c r="J376" s="219">
        <f>BK376</f>
        <v>0</v>
      </c>
      <c r="K376" s="205"/>
      <c r="L376" s="210"/>
      <c r="M376" s="211"/>
      <c r="N376" s="212"/>
      <c r="O376" s="212"/>
      <c r="P376" s="213">
        <f>SUM(P377:P384)</f>
        <v>0</v>
      </c>
      <c r="Q376" s="212"/>
      <c r="R376" s="213">
        <f>SUM(R377:R384)</f>
        <v>0.34841079999999996</v>
      </c>
      <c r="S376" s="212"/>
      <c r="T376" s="214">
        <f>SUM(T377:T384)</f>
        <v>0</v>
      </c>
      <c r="AR376" s="215" t="s">
        <v>85</v>
      </c>
      <c r="AT376" s="216" t="s">
        <v>74</v>
      </c>
      <c r="AU376" s="216" t="s">
        <v>83</v>
      </c>
      <c r="AY376" s="215" t="s">
        <v>163</v>
      </c>
      <c r="BK376" s="217">
        <f>SUM(BK377:BK384)</f>
        <v>0</v>
      </c>
    </row>
    <row r="377" spans="2:65" s="1" customFormat="1" ht="25.5" customHeight="1">
      <c r="B377" s="45"/>
      <c r="C377" s="220" t="s">
        <v>627</v>
      </c>
      <c r="D377" s="220" t="s">
        <v>165</v>
      </c>
      <c r="E377" s="221" t="s">
        <v>1534</v>
      </c>
      <c r="F377" s="222" t="s">
        <v>1535</v>
      </c>
      <c r="G377" s="223" t="s">
        <v>168</v>
      </c>
      <c r="H377" s="224">
        <v>740.305</v>
      </c>
      <c r="I377" s="225"/>
      <c r="J377" s="226">
        <f>ROUND(I377*H377,2)</f>
        <v>0</v>
      </c>
      <c r="K377" s="222" t="s">
        <v>169</v>
      </c>
      <c r="L377" s="71"/>
      <c r="M377" s="227" t="s">
        <v>21</v>
      </c>
      <c r="N377" s="228" t="s">
        <v>48</v>
      </c>
      <c r="O377" s="46"/>
      <c r="P377" s="229">
        <f>O377*H377</f>
        <v>0</v>
      </c>
      <c r="Q377" s="229">
        <v>0.0002</v>
      </c>
      <c r="R377" s="229">
        <f>Q377*H377</f>
        <v>0.148061</v>
      </c>
      <c r="S377" s="229">
        <v>0</v>
      </c>
      <c r="T377" s="230">
        <f>S377*H377</f>
        <v>0</v>
      </c>
      <c r="AR377" s="23" t="s">
        <v>262</v>
      </c>
      <c r="AT377" s="23" t="s">
        <v>165</v>
      </c>
      <c r="AU377" s="23" t="s">
        <v>85</v>
      </c>
      <c r="AY377" s="23" t="s">
        <v>163</v>
      </c>
      <c r="BE377" s="231">
        <f>IF(N377="základní",J377,0)</f>
        <v>0</v>
      </c>
      <c r="BF377" s="231">
        <f>IF(N377="snížená",J377,0)</f>
        <v>0</v>
      </c>
      <c r="BG377" s="231">
        <f>IF(N377="zákl. přenesená",J377,0)</f>
        <v>0</v>
      </c>
      <c r="BH377" s="231">
        <f>IF(N377="sníž. přenesená",J377,0)</f>
        <v>0</v>
      </c>
      <c r="BI377" s="231">
        <f>IF(N377="nulová",J377,0)</f>
        <v>0</v>
      </c>
      <c r="BJ377" s="23" t="s">
        <v>170</v>
      </c>
      <c r="BK377" s="231">
        <f>ROUND(I377*H377,2)</f>
        <v>0</v>
      </c>
      <c r="BL377" s="23" t="s">
        <v>262</v>
      </c>
      <c r="BM377" s="23" t="s">
        <v>2007</v>
      </c>
    </row>
    <row r="378" spans="2:51" s="11" customFormat="1" ht="13.5">
      <c r="B378" s="235"/>
      <c r="C378" s="236"/>
      <c r="D378" s="232" t="s">
        <v>174</v>
      </c>
      <c r="E378" s="237" t="s">
        <v>21</v>
      </c>
      <c r="F378" s="238" t="s">
        <v>2008</v>
      </c>
      <c r="G378" s="236"/>
      <c r="H378" s="239">
        <v>563.325</v>
      </c>
      <c r="I378" s="240"/>
      <c r="J378" s="236"/>
      <c r="K378" s="236"/>
      <c r="L378" s="241"/>
      <c r="M378" s="242"/>
      <c r="N378" s="243"/>
      <c r="O378" s="243"/>
      <c r="P378" s="243"/>
      <c r="Q378" s="243"/>
      <c r="R378" s="243"/>
      <c r="S378" s="243"/>
      <c r="T378" s="244"/>
      <c r="AT378" s="245" t="s">
        <v>174</v>
      </c>
      <c r="AU378" s="245" t="s">
        <v>85</v>
      </c>
      <c r="AV378" s="11" t="s">
        <v>85</v>
      </c>
      <c r="AW378" s="11" t="s">
        <v>38</v>
      </c>
      <c r="AX378" s="11" t="s">
        <v>75</v>
      </c>
      <c r="AY378" s="245" t="s">
        <v>163</v>
      </c>
    </row>
    <row r="379" spans="2:51" s="11" customFormat="1" ht="13.5">
      <c r="B379" s="235"/>
      <c r="C379" s="236"/>
      <c r="D379" s="232" t="s">
        <v>174</v>
      </c>
      <c r="E379" s="237" t="s">
        <v>21</v>
      </c>
      <c r="F379" s="238" t="s">
        <v>2009</v>
      </c>
      <c r="G379" s="236"/>
      <c r="H379" s="239">
        <v>176.98</v>
      </c>
      <c r="I379" s="240"/>
      <c r="J379" s="236"/>
      <c r="K379" s="236"/>
      <c r="L379" s="241"/>
      <c r="M379" s="242"/>
      <c r="N379" s="243"/>
      <c r="O379" s="243"/>
      <c r="P379" s="243"/>
      <c r="Q379" s="243"/>
      <c r="R379" s="243"/>
      <c r="S379" s="243"/>
      <c r="T379" s="244"/>
      <c r="AT379" s="245" t="s">
        <v>174</v>
      </c>
      <c r="AU379" s="245" t="s">
        <v>85</v>
      </c>
      <c r="AV379" s="11" t="s">
        <v>85</v>
      </c>
      <c r="AW379" s="11" t="s">
        <v>38</v>
      </c>
      <c r="AX379" s="11" t="s">
        <v>75</v>
      </c>
      <c r="AY379" s="245" t="s">
        <v>163</v>
      </c>
    </row>
    <row r="380" spans="2:51" s="12" customFormat="1" ht="13.5">
      <c r="B380" s="246"/>
      <c r="C380" s="247"/>
      <c r="D380" s="232" t="s">
        <v>174</v>
      </c>
      <c r="E380" s="248" t="s">
        <v>21</v>
      </c>
      <c r="F380" s="249" t="s">
        <v>194</v>
      </c>
      <c r="G380" s="247"/>
      <c r="H380" s="250">
        <v>740.305</v>
      </c>
      <c r="I380" s="251"/>
      <c r="J380" s="247"/>
      <c r="K380" s="247"/>
      <c r="L380" s="252"/>
      <c r="M380" s="253"/>
      <c r="N380" s="254"/>
      <c r="O380" s="254"/>
      <c r="P380" s="254"/>
      <c r="Q380" s="254"/>
      <c r="R380" s="254"/>
      <c r="S380" s="254"/>
      <c r="T380" s="255"/>
      <c r="AT380" s="256" t="s">
        <v>174</v>
      </c>
      <c r="AU380" s="256" t="s">
        <v>85</v>
      </c>
      <c r="AV380" s="12" t="s">
        <v>170</v>
      </c>
      <c r="AW380" s="12" t="s">
        <v>38</v>
      </c>
      <c r="AX380" s="12" t="s">
        <v>83</v>
      </c>
      <c r="AY380" s="256" t="s">
        <v>163</v>
      </c>
    </row>
    <row r="381" spans="2:65" s="1" customFormat="1" ht="25.5" customHeight="1">
      <c r="B381" s="45"/>
      <c r="C381" s="220" t="s">
        <v>635</v>
      </c>
      <c r="D381" s="220" t="s">
        <v>165</v>
      </c>
      <c r="E381" s="221" t="s">
        <v>1537</v>
      </c>
      <c r="F381" s="222" t="s">
        <v>1538</v>
      </c>
      <c r="G381" s="223" t="s">
        <v>168</v>
      </c>
      <c r="H381" s="224">
        <v>740.305</v>
      </c>
      <c r="I381" s="225"/>
      <c r="J381" s="226">
        <f>ROUND(I381*H381,2)</f>
        <v>0</v>
      </c>
      <c r="K381" s="222" t="s">
        <v>169</v>
      </c>
      <c r="L381" s="71"/>
      <c r="M381" s="227" t="s">
        <v>21</v>
      </c>
      <c r="N381" s="228" t="s">
        <v>48</v>
      </c>
      <c r="O381" s="46"/>
      <c r="P381" s="229">
        <f>O381*H381</f>
        <v>0</v>
      </c>
      <c r="Q381" s="229">
        <v>0.00026</v>
      </c>
      <c r="R381" s="229">
        <f>Q381*H381</f>
        <v>0.19247929999999996</v>
      </c>
      <c r="S381" s="229">
        <v>0</v>
      </c>
      <c r="T381" s="230">
        <f>S381*H381</f>
        <v>0</v>
      </c>
      <c r="AR381" s="23" t="s">
        <v>262</v>
      </c>
      <c r="AT381" s="23" t="s">
        <v>165</v>
      </c>
      <c r="AU381" s="23" t="s">
        <v>85</v>
      </c>
      <c r="AY381" s="23" t="s">
        <v>163</v>
      </c>
      <c r="BE381" s="231">
        <f>IF(N381="základní",J381,0)</f>
        <v>0</v>
      </c>
      <c r="BF381" s="231">
        <f>IF(N381="snížená",J381,0)</f>
        <v>0</v>
      </c>
      <c r="BG381" s="231">
        <f>IF(N381="zákl. přenesená",J381,0)</f>
        <v>0</v>
      </c>
      <c r="BH381" s="231">
        <f>IF(N381="sníž. přenesená",J381,0)</f>
        <v>0</v>
      </c>
      <c r="BI381" s="231">
        <f>IF(N381="nulová",J381,0)</f>
        <v>0</v>
      </c>
      <c r="BJ381" s="23" t="s">
        <v>170</v>
      </c>
      <c r="BK381" s="231">
        <f>ROUND(I381*H381,2)</f>
        <v>0</v>
      </c>
      <c r="BL381" s="23" t="s">
        <v>262</v>
      </c>
      <c r="BM381" s="23" t="s">
        <v>2010</v>
      </c>
    </row>
    <row r="382" spans="2:65" s="1" customFormat="1" ht="16.5" customHeight="1">
      <c r="B382" s="45"/>
      <c r="C382" s="220" t="s">
        <v>638</v>
      </c>
      <c r="D382" s="220" t="s">
        <v>165</v>
      </c>
      <c r="E382" s="221" t="s">
        <v>1814</v>
      </c>
      <c r="F382" s="222" t="s">
        <v>1815</v>
      </c>
      <c r="G382" s="223" t="s">
        <v>168</v>
      </c>
      <c r="H382" s="224">
        <v>23.85</v>
      </c>
      <c r="I382" s="225"/>
      <c r="J382" s="226">
        <f>ROUND(I382*H382,2)</f>
        <v>0</v>
      </c>
      <c r="K382" s="222" t="s">
        <v>21</v>
      </c>
      <c r="L382" s="71"/>
      <c r="M382" s="227" t="s">
        <v>21</v>
      </c>
      <c r="N382" s="228" t="s">
        <v>48</v>
      </c>
      <c r="O382" s="46"/>
      <c r="P382" s="229">
        <f>O382*H382</f>
        <v>0</v>
      </c>
      <c r="Q382" s="229">
        <v>0.00033</v>
      </c>
      <c r="R382" s="229">
        <f>Q382*H382</f>
        <v>0.0078705</v>
      </c>
      <c r="S382" s="229">
        <v>0</v>
      </c>
      <c r="T382" s="230">
        <f>S382*H382</f>
        <v>0</v>
      </c>
      <c r="AR382" s="23" t="s">
        <v>262</v>
      </c>
      <c r="AT382" s="23" t="s">
        <v>165</v>
      </c>
      <c r="AU382" s="23" t="s">
        <v>85</v>
      </c>
      <c r="AY382" s="23" t="s">
        <v>163</v>
      </c>
      <c r="BE382" s="231">
        <f>IF(N382="základní",J382,0)</f>
        <v>0</v>
      </c>
      <c r="BF382" s="231">
        <f>IF(N382="snížená",J382,0)</f>
        <v>0</v>
      </c>
      <c r="BG382" s="231">
        <f>IF(N382="zákl. přenesená",J382,0)</f>
        <v>0</v>
      </c>
      <c r="BH382" s="231">
        <f>IF(N382="sníž. přenesená",J382,0)</f>
        <v>0</v>
      </c>
      <c r="BI382" s="231">
        <f>IF(N382="nulová",J382,0)</f>
        <v>0</v>
      </c>
      <c r="BJ382" s="23" t="s">
        <v>170</v>
      </c>
      <c r="BK382" s="231">
        <f>ROUND(I382*H382,2)</f>
        <v>0</v>
      </c>
      <c r="BL382" s="23" t="s">
        <v>262</v>
      </c>
      <c r="BM382" s="23" t="s">
        <v>2011</v>
      </c>
    </row>
    <row r="383" spans="2:51" s="11" customFormat="1" ht="13.5">
      <c r="B383" s="235"/>
      <c r="C383" s="236"/>
      <c r="D383" s="232" t="s">
        <v>174</v>
      </c>
      <c r="E383" s="237" t="s">
        <v>21</v>
      </c>
      <c r="F383" s="238" t="s">
        <v>2012</v>
      </c>
      <c r="G383" s="236"/>
      <c r="H383" s="239">
        <v>23.85</v>
      </c>
      <c r="I383" s="240"/>
      <c r="J383" s="236"/>
      <c r="K383" s="236"/>
      <c r="L383" s="241"/>
      <c r="M383" s="242"/>
      <c r="N383" s="243"/>
      <c r="O383" s="243"/>
      <c r="P383" s="243"/>
      <c r="Q383" s="243"/>
      <c r="R383" s="243"/>
      <c r="S383" s="243"/>
      <c r="T383" s="244"/>
      <c r="AT383" s="245" t="s">
        <v>174</v>
      </c>
      <c r="AU383" s="245" t="s">
        <v>85</v>
      </c>
      <c r="AV383" s="11" t="s">
        <v>85</v>
      </c>
      <c r="AW383" s="11" t="s">
        <v>38</v>
      </c>
      <c r="AX383" s="11" t="s">
        <v>75</v>
      </c>
      <c r="AY383" s="245" t="s">
        <v>163</v>
      </c>
    </row>
    <row r="384" spans="2:51" s="12" customFormat="1" ht="13.5">
      <c r="B384" s="246"/>
      <c r="C384" s="247"/>
      <c r="D384" s="232" t="s">
        <v>174</v>
      </c>
      <c r="E384" s="248" t="s">
        <v>21</v>
      </c>
      <c r="F384" s="249" t="s">
        <v>194</v>
      </c>
      <c r="G384" s="247"/>
      <c r="H384" s="250">
        <v>23.85</v>
      </c>
      <c r="I384" s="251"/>
      <c r="J384" s="247"/>
      <c r="K384" s="247"/>
      <c r="L384" s="252"/>
      <c r="M384" s="281"/>
      <c r="N384" s="282"/>
      <c r="O384" s="282"/>
      <c r="P384" s="282"/>
      <c r="Q384" s="282"/>
      <c r="R384" s="282"/>
      <c r="S384" s="282"/>
      <c r="T384" s="283"/>
      <c r="AT384" s="256" t="s">
        <v>174</v>
      </c>
      <c r="AU384" s="256" t="s">
        <v>85</v>
      </c>
      <c r="AV384" s="12" t="s">
        <v>170</v>
      </c>
      <c r="AW384" s="12" t="s">
        <v>38</v>
      </c>
      <c r="AX384" s="12" t="s">
        <v>83</v>
      </c>
      <c r="AY384" s="256" t="s">
        <v>163</v>
      </c>
    </row>
    <row r="385" spans="2:12" s="1" customFormat="1" ht="6.95" customHeight="1">
      <c r="B385" s="66"/>
      <c r="C385" s="67"/>
      <c r="D385" s="67"/>
      <c r="E385" s="67"/>
      <c r="F385" s="67"/>
      <c r="G385" s="67"/>
      <c r="H385" s="67"/>
      <c r="I385" s="165"/>
      <c r="J385" s="67"/>
      <c r="K385" s="67"/>
      <c r="L385" s="71"/>
    </row>
  </sheetData>
  <sheetProtection password="CC35" sheet="1" objects="1" scenarios="1" formatColumns="0" formatRows="0" autoFilter="0"/>
  <autoFilter ref="C90:K384"/>
  <mergeCells count="10">
    <mergeCell ref="E7:H7"/>
    <mergeCell ref="E9:H9"/>
    <mergeCell ref="E24:H24"/>
    <mergeCell ref="E45:H45"/>
    <mergeCell ref="E47:H47"/>
    <mergeCell ref="J51:J52"/>
    <mergeCell ref="E81:H81"/>
    <mergeCell ref="E83:H83"/>
    <mergeCell ref="G1:H1"/>
    <mergeCell ref="L2:V2"/>
  </mergeCells>
  <hyperlinks>
    <hyperlink ref="F1:G1" location="C2" display="1) Krycí list soupisu"/>
    <hyperlink ref="G1:H1" location="C54" display="2) Rekapitulace"/>
    <hyperlink ref="J1" location="C90"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BR442"/>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35"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0"/>
      <c r="B1" s="136"/>
      <c r="C1" s="136"/>
      <c r="D1" s="137" t="s">
        <v>1</v>
      </c>
      <c r="E1" s="136"/>
      <c r="F1" s="138" t="s">
        <v>115</v>
      </c>
      <c r="G1" s="138" t="s">
        <v>116</v>
      </c>
      <c r="H1" s="138"/>
      <c r="I1" s="139"/>
      <c r="J1" s="138" t="s">
        <v>117</v>
      </c>
      <c r="K1" s="137" t="s">
        <v>118</v>
      </c>
      <c r="L1" s="138" t="s">
        <v>119</v>
      </c>
      <c r="M1" s="138"/>
      <c r="N1" s="138"/>
      <c r="O1" s="138"/>
      <c r="P1" s="138"/>
      <c r="Q1" s="138"/>
      <c r="R1" s="138"/>
      <c r="S1" s="138"/>
      <c r="T1" s="138"/>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AT2" s="23" t="s">
        <v>97</v>
      </c>
    </row>
    <row r="3" spans="2:46" ht="6.95" customHeight="1">
      <c r="B3" s="24"/>
      <c r="C3" s="25"/>
      <c r="D3" s="25"/>
      <c r="E3" s="25"/>
      <c r="F3" s="25"/>
      <c r="G3" s="25"/>
      <c r="H3" s="25"/>
      <c r="I3" s="140"/>
      <c r="J3" s="25"/>
      <c r="K3" s="26"/>
      <c r="AT3" s="23" t="s">
        <v>85</v>
      </c>
    </row>
    <row r="4" spans="2:46" ht="36.95" customHeight="1">
      <c r="B4" s="27"/>
      <c r="C4" s="28"/>
      <c r="D4" s="29" t="s">
        <v>120</v>
      </c>
      <c r="E4" s="28"/>
      <c r="F4" s="28"/>
      <c r="G4" s="28"/>
      <c r="H4" s="28"/>
      <c r="I4" s="141"/>
      <c r="J4" s="28"/>
      <c r="K4" s="30"/>
      <c r="M4" s="31" t="s">
        <v>12</v>
      </c>
      <c r="AT4" s="23" t="s">
        <v>38</v>
      </c>
    </row>
    <row r="5" spans="2:11" ht="6.95" customHeight="1">
      <c r="B5" s="27"/>
      <c r="C5" s="28"/>
      <c r="D5" s="28"/>
      <c r="E5" s="28"/>
      <c r="F5" s="28"/>
      <c r="G5" s="28"/>
      <c r="H5" s="28"/>
      <c r="I5" s="141"/>
      <c r="J5" s="28"/>
      <c r="K5" s="30"/>
    </row>
    <row r="6" spans="2:11" ht="13.5">
      <c r="B6" s="27"/>
      <c r="C6" s="28"/>
      <c r="D6" s="39" t="s">
        <v>18</v>
      </c>
      <c r="E6" s="28"/>
      <c r="F6" s="28"/>
      <c r="G6" s="28"/>
      <c r="H6" s="28"/>
      <c r="I6" s="141"/>
      <c r="J6" s="28"/>
      <c r="K6" s="30"/>
    </row>
    <row r="7" spans="2:11" ht="16.5" customHeight="1">
      <c r="B7" s="27"/>
      <c r="C7" s="28"/>
      <c r="D7" s="28"/>
      <c r="E7" s="142" t="str">
        <f>'Rekapitulace stavby'!K6</f>
        <v>Rekonstrukce objektu na ul. Velflíkova 385/14, Ostrava - Hrabůvka</v>
      </c>
      <c r="F7" s="39"/>
      <c r="G7" s="39"/>
      <c r="H7" s="39"/>
      <c r="I7" s="141"/>
      <c r="J7" s="28"/>
      <c r="K7" s="30"/>
    </row>
    <row r="8" spans="2:11" s="1" customFormat="1" ht="13.5">
      <c r="B8" s="45"/>
      <c r="C8" s="46"/>
      <c r="D8" s="39" t="s">
        <v>121</v>
      </c>
      <c r="E8" s="46"/>
      <c r="F8" s="46"/>
      <c r="G8" s="46"/>
      <c r="H8" s="46"/>
      <c r="I8" s="143"/>
      <c r="J8" s="46"/>
      <c r="K8" s="50"/>
    </row>
    <row r="9" spans="2:11" s="1" customFormat="1" ht="36.95" customHeight="1">
      <c r="B9" s="45"/>
      <c r="C9" s="46"/>
      <c r="D9" s="46"/>
      <c r="E9" s="144" t="s">
        <v>2013</v>
      </c>
      <c r="F9" s="46"/>
      <c r="G9" s="46"/>
      <c r="H9" s="46"/>
      <c r="I9" s="143"/>
      <c r="J9" s="46"/>
      <c r="K9" s="50"/>
    </row>
    <row r="10" spans="2:11" s="1" customFormat="1" ht="13.5">
      <c r="B10" s="45"/>
      <c r="C10" s="46"/>
      <c r="D10" s="46"/>
      <c r="E10" s="46"/>
      <c r="F10" s="46"/>
      <c r="G10" s="46"/>
      <c r="H10" s="46"/>
      <c r="I10" s="143"/>
      <c r="J10" s="46"/>
      <c r="K10" s="50"/>
    </row>
    <row r="11" spans="2:11" s="1" customFormat="1" ht="14.4" customHeight="1">
      <c r="B11" s="45"/>
      <c r="C11" s="46"/>
      <c r="D11" s="39" t="s">
        <v>20</v>
      </c>
      <c r="E11" s="46"/>
      <c r="F11" s="34" t="s">
        <v>98</v>
      </c>
      <c r="G11" s="46"/>
      <c r="H11" s="46"/>
      <c r="I11" s="145" t="s">
        <v>22</v>
      </c>
      <c r="J11" s="34" t="s">
        <v>240</v>
      </c>
      <c r="K11" s="50"/>
    </row>
    <row r="12" spans="2:11" s="1" customFormat="1" ht="14.4" customHeight="1">
      <c r="B12" s="45"/>
      <c r="C12" s="46"/>
      <c r="D12" s="39" t="s">
        <v>23</v>
      </c>
      <c r="E12" s="46"/>
      <c r="F12" s="34" t="s">
        <v>24</v>
      </c>
      <c r="G12" s="46"/>
      <c r="H12" s="46"/>
      <c r="I12" s="145" t="s">
        <v>25</v>
      </c>
      <c r="J12" s="146" t="str">
        <f>'Rekapitulace stavby'!AN8</f>
        <v>1. 4. 2019</v>
      </c>
      <c r="K12" s="50"/>
    </row>
    <row r="13" spans="2:11" s="1" customFormat="1" ht="21.8" customHeight="1">
      <c r="B13" s="45"/>
      <c r="C13" s="46"/>
      <c r="D13" s="33" t="s">
        <v>2014</v>
      </c>
      <c r="E13" s="46"/>
      <c r="F13" s="284" t="s">
        <v>2015</v>
      </c>
      <c r="G13" s="46"/>
      <c r="H13" s="46"/>
      <c r="I13" s="143"/>
      <c r="J13" s="46"/>
      <c r="K13" s="50"/>
    </row>
    <row r="14" spans="2:11" s="1" customFormat="1" ht="14.4" customHeight="1">
      <c r="B14" s="45"/>
      <c r="C14" s="46"/>
      <c r="D14" s="39" t="s">
        <v>27</v>
      </c>
      <c r="E14" s="46"/>
      <c r="F14" s="46"/>
      <c r="G14" s="46"/>
      <c r="H14" s="46"/>
      <c r="I14" s="145" t="s">
        <v>28</v>
      </c>
      <c r="J14" s="34" t="s">
        <v>29</v>
      </c>
      <c r="K14" s="50"/>
    </row>
    <row r="15" spans="2:11" s="1" customFormat="1" ht="18" customHeight="1">
      <c r="B15" s="45"/>
      <c r="C15" s="46"/>
      <c r="D15" s="46"/>
      <c r="E15" s="34" t="s">
        <v>30</v>
      </c>
      <c r="F15" s="46"/>
      <c r="G15" s="46"/>
      <c r="H15" s="46"/>
      <c r="I15" s="145" t="s">
        <v>31</v>
      </c>
      <c r="J15" s="34" t="s">
        <v>21</v>
      </c>
      <c r="K15" s="50"/>
    </row>
    <row r="16" spans="2:11" s="1" customFormat="1" ht="6.95" customHeight="1">
      <c r="B16" s="45"/>
      <c r="C16" s="46"/>
      <c r="D16" s="46"/>
      <c r="E16" s="46"/>
      <c r="F16" s="46"/>
      <c r="G16" s="46"/>
      <c r="H16" s="46"/>
      <c r="I16" s="143"/>
      <c r="J16" s="46"/>
      <c r="K16" s="50"/>
    </row>
    <row r="17" spans="2:11" s="1" customFormat="1" ht="14.4" customHeight="1">
      <c r="B17" s="45"/>
      <c r="C17" s="46"/>
      <c r="D17" s="39" t="s">
        <v>32</v>
      </c>
      <c r="E17" s="46"/>
      <c r="F17" s="46"/>
      <c r="G17" s="46"/>
      <c r="H17" s="46"/>
      <c r="I17" s="145" t="s">
        <v>28</v>
      </c>
      <c r="J17" s="34" t="str">
        <f>IF('Rekapitulace stavby'!AN13="Vyplň údaj","",IF('Rekapitulace stavby'!AN13="","",'Rekapitulace stavby'!AN13))</f>
        <v/>
      </c>
      <c r="K17" s="50"/>
    </row>
    <row r="18" spans="2:11" s="1" customFormat="1" ht="18" customHeight="1">
      <c r="B18" s="45"/>
      <c r="C18" s="46"/>
      <c r="D18" s="46"/>
      <c r="E18" s="34" t="str">
        <f>IF('Rekapitulace stavby'!E14="Vyplň údaj","",IF('Rekapitulace stavby'!E14="","",'Rekapitulace stavby'!E14))</f>
        <v/>
      </c>
      <c r="F18" s="46"/>
      <c r="G18" s="46"/>
      <c r="H18" s="46"/>
      <c r="I18" s="145" t="s">
        <v>31</v>
      </c>
      <c r="J18" s="34" t="str">
        <f>IF('Rekapitulace stavby'!AN14="Vyplň údaj","",IF('Rekapitulace stavby'!AN14="","",'Rekapitulace stavby'!AN14))</f>
        <v/>
      </c>
      <c r="K18" s="50"/>
    </row>
    <row r="19" spans="2:11" s="1" customFormat="1" ht="6.95" customHeight="1">
      <c r="B19" s="45"/>
      <c r="C19" s="46"/>
      <c r="D19" s="46"/>
      <c r="E19" s="46"/>
      <c r="F19" s="46"/>
      <c r="G19" s="46"/>
      <c r="H19" s="46"/>
      <c r="I19" s="143"/>
      <c r="J19" s="46"/>
      <c r="K19" s="50"/>
    </row>
    <row r="20" spans="2:11" s="1" customFormat="1" ht="14.4" customHeight="1">
      <c r="B20" s="45"/>
      <c r="C20" s="46"/>
      <c r="D20" s="39" t="s">
        <v>34</v>
      </c>
      <c r="E20" s="46"/>
      <c r="F20" s="46"/>
      <c r="G20" s="46"/>
      <c r="H20" s="46"/>
      <c r="I20" s="145" t="s">
        <v>28</v>
      </c>
      <c r="J20" s="34" t="s">
        <v>35</v>
      </c>
      <c r="K20" s="50"/>
    </row>
    <row r="21" spans="2:11" s="1" customFormat="1" ht="18" customHeight="1">
      <c r="B21" s="45"/>
      <c r="C21" s="46"/>
      <c r="D21" s="46"/>
      <c r="E21" s="34" t="s">
        <v>36</v>
      </c>
      <c r="F21" s="46"/>
      <c r="G21" s="46"/>
      <c r="H21" s="46"/>
      <c r="I21" s="145" t="s">
        <v>31</v>
      </c>
      <c r="J21" s="34" t="s">
        <v>37</v>
      </c>
      <c r="K21" s="50"/>
    </row>
    <row r="22" spans="2:11" s="1" customFormat="1" ht="6.95" customHeight="1">
      <c r="B22" s="45"/>
      <c r="C22" s="46"/>
      <c r="D22" s="46"/>
      <c r="E22" s="46"/>
      <c r="F22" s="46"/>
      <c r="G22" s="46"/>
      <c r="H22" s="46"/>
      <c r="I22" s="143"/>
      <c r="J22" s="46"/>
      <c r="K22" s="50"/>
    </row>
    <row r="23" spans="2:11" s="1" customFormat="1" ht="14.4" customHeight="1">
      <c r="B23" s="45"/>
      <c r="C23" s="46"/>
      <c r="D23" s="39" t="s">
        <v>39</v>
      </c>
      <c r="E23" s="46"/>
      <c r="F23" s="46"/>
      <c r="G23" s="46"/>
      <c r="H23" s="46"/>
      <c r="I23" s="143"/>
      <c r="J23" s="46"/>
      <c r="K23" s="50"/>
    </row>
    <row r="24" spans="2:11" s="6" customFormat="1" ht="16.5" customHeight="1">
      <c r="B24" s="147"/>
      <c r="C24" s="148"/>
      <c r="D24" s="148"/>
      <c r="E24" s="43" t="s">
        <v>21</v>
      </c>
      <c r="F24" s="43"/>
      <c r="G24" s="43"/>
      <c r="H24" s="43"/>
      <c r="I24" s="149"/>
      <c r="J24" s="148"/>
      <c r="K24" s="150"/>
    </row>
    <row r="25" spans="2:11" s="1" customFormat="1" ht="6.95" customHeight="1">
      <c r="B25" s="45"/>
      <c r="C25" s="46"/>
      <c r="D25" s="46"/>
      <c r="E25" s="46"/>
      <c r="F25" s="46"/>
      <c r="G25" s="46"/>
      <c r="H25" s="46"/>
      <c r="I25" s="143"/>
      <c r="J25" s="46"/>
      <c r="K25" s="50"/>
    </row>
    <row r="26" spans="2:11" s="1" customFormat="1" ht="6.95" customHeight="1">
      <c r="B26" s="45"/>
      <c r="C26" s="46"/>
      <c r="D26" s="105"/>
      <c r="E26" s="105"/>
      <c r="F26" s="105"/>
      <c r="G26" s="105"/>
      <c r="H26" s="105"/>
      <c r="I26" s="151"/>
      <c r="J26" s="105"/>
      <c r="K26" s="152"/>
    </row>
    <row r="27" spans="2:11" s="1" customFormat="1" ht="25.4" customHeight="1">
      <c r="B27" s="45"/>
      <c r="C27" s="46"/>
      <c r="D27" s="153" t="s">
        <v>41</v>
      </c>
      <c r="E27" s="46"/>
      <c r="F27" s="46"/>
      <c r="G27" s="46"/>
      <c r="H27" s="46"/>
      <c r="I27" s="143"/>
      <c r="J27" s="154">
        <f>ROUND(J93,2)</f>
        <v>0</v>
      </c>
      <c r="K27" s="50"/>
    </row>
    <row r="28" spans="2:11" s="1" customFormat="1" ht="6.95" customHeight="1">
      <c r="B28" s="45"/>
      <c r="C28" s="46"/>
      <c r="D28" s="105"/>
      <c r="E28" s="105"/>
      <c r="F28" s="105"/>
      <c r="G28" s="105"/>
      <c r="H28" s="105"/>
      <c r="I28" s="151"/>
      <c r="J28" s="105"/>
      <c r="K28" s="152"/>
    </row>
    <row r="29" spans="2:11" s="1" customFormat="1" ht="14.4" customHeight="1">
      <c r="B29" s="45"/>
      <c r="C29" s="46"/>
      <c r="D29" s="46"/>
      <c r="E29" s="46"/>
      <c r="F29" s="51" t="s">
        <v>43</v>
      </c>
      <c r="G29" s="46"/>
      <c r="H29" s="46"/>
      <c r="I29" s="155" t="s">
        <v>42</v>
      </c>
      <c r="J29" s="51" t="s">
        <v>44</v>
      </c>
      <c r="K29" s="50"/>
    </row>
    <row r="30" spans="2:11" s="1" customFormat="1" ht="14.4" customHeight="1" hidden="1">
      <c r="B30" s="45"/>
      <c r="C30" s="46"/>
      <c r="D30" s="54" t="s">
        <v>45</v>
      </c>
      <c r="E30" s="54" t="s">
        <v>46</v>
      </c>
      <c r="F30" s="156">
        <f>ROUND(SUM(BE93:BE441),2)</f>
        <v>0</v>
      </c>
      <c r="G30" s="46"/>
      <c r="H30" s="46"/>
      <c r="I30" s="157">
        <v>0.21</v>
      </c>
      <c r="J30" s="156">
        <f>ROUND(ROUND((SUM(BE93:BE441)),2)*I30,2)</f>
        <v>0</v>
      </c>
      <c r="K30" s="50"/>
    </row>
    <row r="31" spans="2:11" s="1" customFormat="1" ht="14.4" customHeight="1" hidden="1">
      <c r="B31" s="45"/>
      <c r="C31" s="46"/>
      <c r="D31" s="46"/>
      <c r="E31" s="54" t="s">
        <v>47</v>
      </c>
      <c r="F31" s="156">
        <f>ROUND(SUM(BF93:BF441),2)</f>
        <v>0</v>
      </c>
      <c r="G31" s="46"/>
      <c r="H31" s="46"/>
      <c r="I31" s="157">
        <v>0.15</v>
      </c>
      <c r="J31" s="156">
        <f>ROUND(ROUND((SUM(BF93:BF441)),2)*I31,2)</f>
        <v>0</v>
      </c>
      <c r="K31" s="50"/>
    </row>
    <row r="32" spans="2:11" s="1" customFormat="1" ht="14.4" customHeight="1">
      <c r="B32" s="45"/>
      <c r="C32" s="46"/>
      <c r="D32" s="54" t="s">
        <v>45</v>
      </c>
      <c r="E32" s="54" t="s">
        <v>48</v>
      </c>
      <c r="F32" s="156">
        <f>ROUND(SUM(BG93:BG441),2)</f>
        <v>0</v>
      </c>
      <c r="G32" s="46"/>
      <c r="H32" s="46"/>
      <c r="I32" s="157">
        <v>0.21</v>
      </c>
      <c r="J32" s="156">
        <v>0</v>
      </c>
      <c r="K32" s="50"/>
    </row>
    <row r="33" spans="2:11" s="1" customFormat="1" ht="14.4" customHeight="1">
      <c r="B33" s="45"/>
      <c r="C33" s="46"/>
      <c r="D33" s="46"/>
      <c r="E33" s="54" t="s">
        <v>49</v>
      </c>
      <c r="F33" s="156">
        <f>ROUND(SUM(BH93:BH441),2)</f>
        <v>0</v>
      </c>
      <c r="G33" s="46"/>
      <c r="H33" s="46"/>
      <c r="I33" s="157">
        <v>0.15</v>
      </c>
      <c r="J33" s="156">
        <v>0</v>
      </c>
      <c r="K33" s="50"/>
    </row>
    <row r="34" spans="2:11" s="1" customFormat="1" ht="14.4" customHeight="1" hidden="1">
      <c r="B34" s="45"/>
      <c r="C34" s="46"/>
      <c r="D34" s="46"/>
      <c r="E34" s="54" t="s">
        <v>50</v>
      </c>
      <c r="F34" s="156">
        <f>ROUND(SUM(BI93:BI441),2)</f>
        <v>0</v>
      </c>
      <c r="G34" s="46"/>
      <c r="H34" s="46"/>
      <c r="I34" s="157">
        <v>0</v>
      </c>
      <c r="J34" s="156">
        <v>0</v>
      </c>
      <c r="K34" s="50"/>
    </row>
    <row r="35" spans="2:11" s="1" customFormat="1" ht="6.95" customHeight="1">
      <c r="B35" s="45"/>
      <c r="C35" s="46"/>
      <c r="D35" s="46"/>
      <c r="E35" s="46"/>
      <c r="F35" s="46"/>
      <c r="G35" s="46"/>
      <c r="H35" s="46"/>
      <c r="I35" s="143"/>
      <c r="J35" s="46"/>
      <c r="K35" s="50"/>
    </row>
    <row r="36" spans="2:11" s="1" customFormat="1" ht="25.4" customHeight="1">
      <c r="B36" s="45"/>
      <c r="C36" s="158"/>
      <c r="D36" s="159" t="s">
        <v>51</v>
      </c>
      <c r="E36" s="97"/>
      <c r="F36" s="97"/>
      <c r="G36" s="160" t="s">
        <v>52</v>
      </c>
      <c r="H36" s="161" t="s">
        <v>53</v>
      </c>
      <c r="I36" s="162"/>
      <c r="J36" s="163">
        <f>SUM(J27:J34)</f>
        <v>0</v>
      </c>
      <c r="K36" s="164"/>
    </row>
    <row r="37" spans="2:11" s="1" customFormat="1" ht="14.4" customHeight="1">
      <c r="B37" s="66"/>
      <c r="C37" s="67"/>
      <c r="D37" s="67"/>
      <c r="E37" s="67"/>
      <c r="F37" s="67"/>
      <c r="G37" s="67"/>
      <c r="H37" s="67"/>
      <c r="I37" s="165"/>
      <c r="J37" s="67"/>
      <c r="K37" s="68"/>
    </row>
    <row r="41" spans="2:11" s="1" customFormat="1" ht="6.95" customHeight="1">
      <c r="B41" s="166"/>
      <c r="C41" s="167"/>
      <c r="D41" s="167"/>
      <c r="E41" s="167"/>
      <c r="F41" s="167"/>
      <c r="G41" s="167"/>
      <c r="H41" s="167"/>
      <c r="I41" s="168"/>
      <c r="J41" s="167"/>
      <c r="K41" s="169"/>
    </row>
    <row r="42" spans="2:11" s="1" customFormat="1" ht="36.95" customHeight="1">
      <c r="B42" s="45"/>
      <c r="C42" s="29" t="s">
        <v>123</v>
      </c>
      <c r="D42" s="46"/>
      <c r="E42" s="46"/>
      <c r="F42" s="46"/>
      <c r="G42" s="46"/>
      <c r="H42" s="46"/>
      <c r="I42" s="143"/>
      <c r="J42" s="46"/>
      <c r="K42" s="50"/>
    </row>
    <row r="43" spans="2:11" s="1" customFormat="1" ht="6.95" customHeight="1">
      <c r="B43" s="45"/>
      <c r="C43" s="46"/>
      <c r="D43" s="46"/>
      <c r="E43" s="46"/>
      <c r="F43" s="46"/>
      <c r="G43" s="46"/>
      <c r="H43" s="46"/>
      <c r="I43" s="143"/>
      <c r="J43" s="46"/>
      <c r="K43" s="50"/>
    </row>
    <row r="44" spans="2:11" s="1" customFormat="1" ht="14.4" customHeight="1">
      <c r="B44" s="45"/>
      <c r="C44" s="39" t="s">
        <v>18</v>
      </c>
      <c r="D44" s="46"/>
      <c r="E44" s="46"/>
      <c r="F44" s="46"/>
      <c r="G44" s="46"/>
      <c r="H44" s="46"/>
      <c r="I44" s="143"/>
      <c r="J44" s="46"/>
      <c r="K44" s="50"/>
    </row>
    <row r="45" spans="2:11" s="1" customFormat="1" ht="16.5" customHeight="1">
      <c r="B45" s="45"/>
      <c r="C45" s="46"/>
      <c r="D45" s="46"/>
      <c r="E45" s="142" t="str">
        <f>E7</f>
        <v>Rekonstrukce objektu na ul. Velflíkova 385/14, Ostrava - Hrabůvka</v>
      </c>
      <c r="F45" s="39"/>
      <c r="G45" s="39"/>
      <c r="H45" s="39"/>
      <c r="I45" s="143"/>
      <c r="J45" s="46"/>
      <c r="K45" s="50"/>
    </row>
    <row r="46" spans="2:11" s="1" customFormat="1" ht="14.4" customHeight="1">
      <c r="B46" s="45"/>
      <c r="C46" s="39" t="s">
        <v>121</v>
      </c>
      <c r="D46" s="46"/>
      <c r="E46" s="46"/>
      <c r="F46" s="46"/>
      <c r="G46" s="46"/>
      <c r="H46" s="46"/>
      <c r="I46" s="143"/>
      <c r="J46" s="46"/>
      <c r="K46" s="50"/>
    </row>
    <row r="47" spans="2:11" s="1" customFormat="1" ht="17.25" customHeight="1">
      <c r="B47" s="45"/>
      <c r="C47" s="46"/>
      <c r="D47" s="46"/>
      <c r="E47" s="144" t="str">
        <f>E9</f>
        <v>02d - Interiér Podkroví</v>
      </c>
      <c r="F47" s="46"/>
      <c r="G47" s="46"/>
      <c r="H47" s="46"/>
      <c r="I47" s="143"/>
      <c r="J47" s="46"/>
      <c r="K47" s="50"/>
    </row>
    <row r="48" spans="2:11" s="1" customFormat="1" ht="6.95" customHeight="1">
      <c r="B48" s="45"/>
      <c r="C48" s="46"/>
      <c r="D48" s="46"/>
      <c r="E48" s="46"/>
      <c r="F48" s="46"/>
      <c r="G48" s="46"/>
      <c r="H48" s="46"/>
      <c r="I48" s="143"/>
      <c r="J48" s="46"/>
      <c r="K48" s="50"/>
    </row>
    <row r="49" spans="2:11" s="1" customFormat="1" ht="18" customHeight="1">
      <c r="B49" s="45"/>
      <c r="C49" s="39" t="s">
        <v>23</v>
      </c>
      <c r="D49" s="46"/>
      <c r="E49" s="46"/>
      <c r="F49" s="34" t="str">
        <f>F12</f>
        <v>Velflíkova 385/14</v>
      </c>
      <c r="G49" s="46"/>
      <c r="H49" s="46"/>
      <c r="I49" s="145" t="s">
        <v>25</v>
      </c>
      <c r="J49" s="146" t="str">
        <f>IF(J12="","",J12)</f>
        <v>1. 4. 2019</v>
      </c>
      <c r="K49" s="50"/>
    </row>
    <row r="50" spans="2:11" s="1" customFormat="1" ht="6.95" customHeight="1">
      <c r="B50" s="45"/>
      <c r="C50" s="46"/>
      <c r="D50" s="46"/>
      <c r="E50" s="46"/>
      <c r="F50" s="46"/>
      <c r="G50" s="46"/>
      <c r="H50" s="46"/>
      <c r="I50" s="143"/>
      <c r="J50" s="46"/>
      <c r="K50" s="50"/>
    </row>
    <row r="51" spans="2:11" s="1" customFormat="1" ht="13.5">
      <c r="B51" s="45"/>
      <c r="C51" s="39" t="s">
        <v>27</v>
      </c>
      <c r="D51" s="46"/>
      <c r="E51" s="46"/>
      <c r="F51" s="34" t="str">
        <f>E15</f>
        <v>STATUTÁRNÍ MĚSTO OSTRAVA, m.o. OSTRAVA- JIH</v>
      </c>
      <c r="G51" s="46"/>
      <c r="H51" s="46"/>
      <c r="I51" s="145" t="s">
        <v>34</v>
      </c>
      <c r="J51" s="43" t="str">
        <f>E21</f>
        <v>BYVAST pro s.r.o.</v>
      </c>
      <c r="K51" s="50"/>
    </row>
    <row r="52" spans="2:11" s="1" customFormat="1" ht="14.4" customHeight="1">
      <c r="B52" s="45"/>
      <c r="C52" s="39" t="s">
        <v>32</v>
      </c>
      <c r="D52" s="46"/>
      <c r="E52" s="46"/>
      <c r="F52" s="34" t="str">
        <f>IF(E18="","",E18)</f>
        <v/>
      </c>
      <c r="G52" s="46"/>
      <c r="H52" s="46"/>
      <c r="I52" s="143"/>
      <c r="J52" s="170"/>
      <c r="K52" s="50"/>
    </row>
    <row r="53" spans="2:11" s="1" customFormat="1" ht="10.3" customHeight="1">
      <c r="B53" s="45"/>
      <c r="C53" s="46"/>
      <c r="D53" s="46"/>
      <c r="E53" s="46"/>
      <c r="F53" s="46"/>
      <c r="G53" s="46"/>
      <c r="H53" s="46"/>
      <c r="I53" s="143"/>
      <c r="J53" s="46"/>
      <c r="K53" s="50"/>
    </row>
    <row r="54" spans="2:11" s="1" customFormat="1" ht="29.25" customHeight="1">
      <c r="B54" s="45"/>
      <c r="C54" s="171" t="s">
        <v>124</v>
      </c>
      <c r="D54" s="158"/>
      <c r="E54" s="158"/>
      <c r="F54" s="158"/>
      <c r="G54" s="158"/>
      <c r="H54" s="158"/>
      <c r="I54" s="172"/>
      <c r="J54" s="173" t="s">
        <v>125</v>
      </c>
      <c r="K54" s="174"/>
    </row>
    <row r="55" spans="2:11" s="1" customFormat="1" ht="10.3" customHeight="1">
      <c r="B55" s="45"/>
      <c r="C55" s="46"/>
      <c r="D55" s="46"/>
      <c r="E55" s="46"/>
      <c r="F55" s="46"/>
      <c r="G55" s="46"/>
      <c r="H55" s="46"/>
      <c r="I55" s="143"/>
      <c r="J55" s="46"/>
      <c r="K55" s="50"/>
    </row>
    <row r="56" spans="2:47" s="1" customFormat="1" ht="29.25" customHeight="1">
      <c r="B56" s="45"/>
      <c r="C56" s="175" t="s">
        <v>126</v>
      </c>
      <c r="D56" s="46"/>
      <c r="E56" s="46"/>
      <c r="F56" s="46"/>
      <c r="G56" s="46"/>
      <c r="H56" s="46"/>
      <c r="I56" s="143"/>
      <c r="J56" s="154">
        <f>J93</f>
        <v>0</v>
      </c>
      <c r="K56" s="50"/>
      <c r="AU56" s="23" t="s">
        <v>127</v>
      </c>
    </row>
    <row r="57" spans="2:11" s="7" customFormat="1" ht="24.95" customHeight="1">
      <c r="B57" s="176"/>
      <c r="C57" s="177"/>
      <c r="D57" s="178" t="s">
        <v>128</v>
      </c>
      <c r="E57" s="179"/>
      <c r="F57" s="179"/>
      <c r="G57" s="179"/>
      <c r="H57" s="179"/>
      <c r="I57" s="180"/>
      <c r="J57" s="181">
        <f>J94</f>
        <v>0</v>
      </c>
      <c r="K57" s="182"/>
    </row>
    <row r="58" spans="2:11" s="8" customFormat="1" ht="19.9" customHeight="1">
      <c r="B58" s="183"/>
      <c r="C58" s="184"/>
      <c r="D58" s="185" t="s">
        <v>131</v>
      </c>
      <c r="E58" s="186"/>
      <c r="F58" s="186"/>
      <c r="G58" s="186"/>
      <c r="H58" s="186"/>
      <c r="I58" s="187"/>
      <c r="J58" s="188">
        <f>J95</f>
        <v>0</v>
      </c>
      <c r="K58" s="189"/>
    </row>
    <row r="59" spans="2:11" s="8" customFormat="1" ht="19.9" customHeight="1">
      <c r="B59" s="183"/>
      <c r="C59" s="184"/>
      <c r="D59" s="185" t="s">
        <v>134</v>
      </c>
      <c r="E59" s="186"/>
      <c r="F59" s="186"/>
      <c r="G59" s="186"/>
      <c r="H59" s="186"/>
      <c r="I59" s="187"/>
      <c r="J59" s="188">
        <f>J109</f>
        <v>0</v>
      </c>
      <c r="K59" s="189"/>
    </row>
    <row r="60" spans="2:11" s="8" customFormat="1" ht="19.9" customHeight="1">
      <c r="B60" s="183"/>
      <c r="C60" s="184"/>
      <c r="D60" s="185" t="s">
        <v>135</v>
      </c>
      <c r="E60" s="186"/>
      <c r="F60" s="186"/>
      <c r="G60" s="186"/>
      <c r="H60" s="186"/>
      <c r="I60" s="187"/>
      <c r="J60" s="188">
        <f>J146</f>
        <v>0</v>
      </c>
      <c r="K60" s="189"/>
    </row>
    <row r="61" spans="2:11" s="8" customFormat="1" ht="19.9" customHeight="1">
      <c r="B61" s="183"/>
      <c r="C61" s="184"/>
      <c r="D61" s="185" t="s">
        <v>136</v>
      </c>
      <c r="E61" s="186"/>
      <c r="F61" s="186"/>
      <c r="G61" s="186"/>
      <c r="H61" s="186"/>
      <c r="I61" s="187"/>
      <c r="J61" s="188">
        <f>J162</f>
        <v>0</v>
      </c>
      <c r="K61" s="189"/>
    </row>
    <row r="62" spans="2:11" s="8" customFormat="1" ht="19.9" customHeight="1">
      <c r="B62" s="183"/>
      <c r="C62" s="184"/>
      <c r="D62" s="185" t="s">
        <v>137</v>
      </c>
      <c r="E62" s="186"/>
      <c r="F62" s="186"/>
      <c r="G62" s="186"/>
      <c r="H62" s="186"/>
      <c r="I62" s="187"/>
      <c r="J62" s="188">
        <f>J172</f>
        <v>0</v>
      </c>
      <c r="K62" s="189"/>
    </row>
    <row r="63" spans="2:11" s="7" customFormat="1" ht="24.95" customHeight="1">
      <c r="B63" s="176"/>
      <c r="C63" s="177"/>
      <c r="D63" s="178" t="s">
        <v>138</v>
      </c>
      <c r="E63" s="179"/>
      <c r="F63" s="179"/>
      <c r="G63" s="179"/>
      <c r="H63" s="179"/>
      <c r="I63" s="180"/>
      <c r="J63" s="181">
        <f>J175</f>
        <v>0</v>
      </c>
      <c r="K63" s="182"/>
    </row>
    <row r="64" spans="2:11" s="8" customFormat="1" ht="19.9" customHeight="1">
      <c r="B64" s="183"/>
      <c r="C64" s="184"/>
      <c r="D64" s="185" t="s">
        <v>2016</v>
      </c>
      <c r="E64" s="186"/>
      <c r="F64" s="186"/>
      <c r="G64" s="186"/>
      <c r="H64" s="186"/>
      <c r="I64" s="187"/>
      <c r="J64" s="188">
        <f>J176</f>
        <v>0</v>
      </c>
      <c r="K64" s="189"/>
    </row>
    <row r="65" spans="2:11" s="8" customFormat="1" ht="19.9" customHeight="1">
      <c r="B65" s="183"/>
      <c r="C65" s="184"/>
      <c r="D65" s="185" t="s">
        <v>140</v>
      </c>
      <c r="E65" s="186"/>
      <c r="F65" s="186"/>
      <c r="G65" s="186"/>
      <c r="H65" s="186"/>
      <c r="I65" s="187"/>
      <c r="J65" s="188">
        <f>J211</f>
        <v>0</v>
      </c>
      <c r="K65" s="189"/>
    </row>
    <row r="66" spans="2:11" s="8" customFormat="1" ht="19.9" customHeight="1">
      <c r="B66" s="183"/>
      <c r="C66" s="184"/>
      <c r="D66" s="185" t="s">
        <v>1825</v>
      </c>
      <c r="E66" s="186"/>
      <c r="F66" s="186"/>
      <c r="G66" s="186"/>
      <c r="H66" s="186"/>
      <c r="I66" s="187"/>
      <c r="J66" s="188">
        <f>J228</f>
        <v>0</v>
      </c>
      <c r="K66" s="189"/>
    </row>
    <row r="67" spans="2:11" s="8" customFormat="1" ht="19.9" customHeight="1">
      <c r="B67" s="183"/>
      <c r="C67" s="184"/>
      <c r="D67" s="185" t="s">
        <v>143</v>
      </c>
      <c r="E67" s="186"/>
      <c r="F67" s="186"/>
      <c r="G67" s="186"/>
      <c r="H67" s="186"/>
      <c r="I67" s="187"/>
      <c r="J67" s="188">
        <f>J275</f>
        <v>0</v>
      </c>
      <c r="K67" s="189"/>
    </row>
    <row r="68" spans="2:11" s="8" customFormat="1" ht="19.9" customHeight="1">
      <c r="B68" s="183"/>
      <c r="C68" s="184"/>
      <c r="D68" s="185" t="s">
        <v>144</v>
      </c>
      <c r="E68" s="186"/>
      <c r="F68" s="186"/>
      <c r="G68" s="186"/>
      <c r="H68" s="186"/>
      <c r="I68" s="187"/>
      <c r="J68" s="188">
        <f>J310</f>
        <v>0</v>
      </c>
      <c r="K68" s="189"/>
    </row>
    <row r="69" spans="2:11" s="8" customFormat="1" ht="19.9" customHeight="1">
      <c r="B69" s="183"/>
      <c r="C69" s="184"/>
      <c r="D69" s="185" t="s">
        <v>145</v>
      </c>
      <c r="E69" s="186"/>
      <c r="F69" s="186"/>
      <c r="G69" s="186"/>
      <c r="H69" s="186"/>
      <c r="I69" s="187"/>
      <c r="J69" s="188">
        <f>J318</f>
        <v>0</v>
      </c>
      <c r="K69" s="189"/>
    </row>
    <row r="70" spans="2:11" s="8" customFormat="1" ht="19.9" customHeight="1">
      <c r="B70" s="183"/>
      <c r="C70" s="184"/>
      <c r="D70" s="185" t="s">
        <v>1541</v>
      </c>
      <c r="E70" s="186"/>
      <c r="F70" s="186"/>
      <c r="G70" s="186"/>
      <c r="H70" s="186"/>
      <c r="I70" s="187"/>
      <c r="J70" s="188">
        <f>J362</f>
        <v>0</v>
      </c>
      <c r="K70" s="189"/>
    </row>
    <row r="71" spans="2:11" s="8" customFormat="1" ht="19.9" customHeight="1">
      <c r="B71" s="183"/>
      <c r="C71" s="184"/>
      <c r="D71" s="185" t="s">
        <v>1542</v>
      </c>
      <c r="E71" s="186"/>
      <c r="F71" s="186"/>
      <c r="G71" s="186"/>
      <c r="H71" s="186"/>
      <c r="I71" s="187"/>
      <c r="J71" s="188">
        <f>J366</f>
        <v>0</v>
      </c>
      <c r="K71" s="189"/>
    </row>
    <row r="72" spans="2:11" s="8" customFormat="1" ht="19.9" customHeight="1">
      <c r="B72" s="183"/>
      <c r="C72" s="184"/>
      <c r="D72" s="185" t="s">
        <v>1543</v>
      </c>
      <c r="E72" s="186"/>
      <c r="F72" s="186"/>
      <c r="G72" s="186"/>
      <c r="H72" s="186"/>
      <c r="I72" s="187"/>
      <c r="J72" s="188">
        <f>J406</f>
        <v>0</v>
      </c>
      <c r="K72" s="189"/>
    </row>
    <row r="73" spans="2:11" s="8" customFormat="1" ht="19.9" customHeight="1">
      <c r="B73" s="183"/>
      <c r="C73" s="184"/>
      <c r="D73" s="185" t="s">
        <v>1246</v>
      </c>
      <c r="E73" s="186"/>
      <c r="F73" s="186"/>
      <c r="G73" s="186"/>
      <c r="H73" s="186"/>
      <c r="I73" s="187"/>
      <c r="J73" s="188">
        <f>J433</f>
        <v>0</v>
      </c>
      <c r="K73" s="189"/>
    </row>
    <row r="74" spans="2:11" s="1" customFormat="1" ht="21.8" customHeight="1">
      <c r="B74" s="45"/>
      <c r="C74" s="46"/>
      <c r="D74" s="46"/>
      <c r="E74" s="46"/>
      <c r="F74" s="46"/>
      <c r="G74" s="46"/>
      <c r="H74" s="46"/>
      <c r="I74" s="143"/>
      <c r="J74" s="46"/>
      <c r="K74" s="50"/>
    </row>
    <row r="75" spans="2:11" s="1" customFormat="1" ht="6.95" customHeight="1">
      <c r="B75" s="66"/>
      <c r="C75" s="67"/>
      <c r="D75" s="67"/>
      <c r="E75" s="67"/>
      <c r="F75" s="67"/>
      <c r="G75" s="67"/>
      <c r="H75" s="67"/>
      <c r="I75" s="165"/>
      <c r="J75" s="67"/>
      <c r="K75" s="68"/>
    </row>
    <row r="79" spans="2:12" s="1" customFormat="1" ht="6.95" customHeight="1">
      <c r="B79" s="69"/>
      <c r="C79" s="70"/>
      <c r="D79" s="70"/>
      <c r="E79" s="70"/>
      <c r="F79" s="70"/>
      <c r="G79" s="70"/>
      <c r="H79" s="70"/>
      <c r="I79" s="168"/>
      <c r="J79" s="70"/>
      <c r="K79" s="70"/>
      <c r="L79" s="71"/>
    </row>
    <row r="80" spans="2:12" s="1" customFormat="1" ht="36.95" customHeight="1">
      <c r="B80" s="45"/>
      <c r="C80" s="72" t="s">
        <v>147</v>
      </c>
      <c r="D80" s="73"/>
      <c r="E80" s="73"/>
      <c r="F80" s="73"/>
      <c r="G80" s="73"/>
      <c r="H80" s="73"/>
      <c r="I80" s="190"/>
      <c r="J80" s="73"/>
      <c r="K80" s="73"/>
      <c r="L80" s="71"/>
    </row>
    <row r="81" spans="2:12" s="1" customFormat="1" ht="6.95" customHeight="1">
      <c r="B81" s="45"/>
      <c r="C81" s="73"/>
      <c r="D81" s="73"/>
      <c r="E81" s="73"/>
      <c r="F81" s="73"/>
      <c r="G81" s="73"/>
      <c r="H81" s="73"/>
      <c r="I81" s="190"/>
      <c r="J81" s="73"/>
      <c r="K81" s="73"/>
      <c r="L81" s="71"/>
    </row>
    <row r="82" spans="2:12" s="1" customFormat="1" ht="14.4" customHeight="1">
      <c r="B82" s="45"/>
      <c r="C82" s="75" t="s">
        <v>18</v>
      </c>
      <c r="D82" s="73"/>
      <c r="E82" s="73"/>
      <c r="F82" s="73"/>
      <c r="G82" s="73"/>
      <c r="H82" s="73"/>
      <c r="I82" s="190"/>
      <c r="J82" s="73"/>
      <c r="K82" s="73"/>
      <c r="L82" s="71"/>
    </row>
    <row r="83" spans="2:12" s="1" customFormat="1" ht="16.5" customHeight="1">
      <c r="B83" s="45"/>
      <c r="C83" s="73"/>
      <c r="D83" s="73"/>
      <c r="E83" s="191" t="str">
        <f>E7</f>
        <v>Rekonstrukce objektu na ul. Velflíkova 385/14, Ostrava - Hrabůvka</v>
      </c>
      <c r="F83" s="75"/>
      <c r="G83" s="75"/>
      <c r="H83" s="75"/>
      <c r="I83" s="190"/>
      <c r="J83" s="73"/>
      <c r="K83" s="73"/>
      <c r="L83" s="71"/>
    </row>
    <row r="84" spans="2:12" s="1" customFormat="1" ht="14.4" customHeight="1">
      <c r="B84" s="45"/>
      <c r="C84" s="75" t="s">
        <v>121</v>
      </c>
      <c r="D84" s="73"/>
      <c r="E84" s="73"/>
      <c r="F84" s="73"/>
      <c r="G84" s="73"/>
      <c r="H84" s="73"/>
      <c r="I84" s="190"/>
      <c r="J84" s="73"/>
      <c r="K84" s="73"/>
      <c r="L84" s="71"/>
    </row>
    <row r="85" spans="2:12" s="1" customFormat="1" ht="17.25" customHeight="1">
      <c r="B85" s="45"/>
      <c r="C85" s="73"/>
      <c r="D85" s="73"/>
      <c r="E85" s="81" t="str">
        <f>E9</f>
        <v>02d - Interiér Podkroví</v>
      </c>
      <c r="F85" s="73"/>
      <c r="G85" s="73"/>
      <c r="H85" s="73"/>
      <c r="I85" s="190"/>
      <c r="J85" s="73"/>
      <c r="K85" s="73"/>
      <c r="L85" s="71"/>
    </row>
    <row r="86" spans="2:12" s="1" customFormat="1" ht="6.95" customHeight="1">
      <c r="B86" s="45"/>
      <c r="C86" s="73"/>
      <c r="D86" s="73"/>
      <c r="E86" s="73"/>
      <c r="F86" s="73"/>
      <c r="G86" s="73"/>
      <c r="H86" s="73"/>
      <c r="I86" s="190"/>
      <c r="J86" s="73"/>
      <c r="K86" s="73"/>
      <c r="L86" s="71"/>
    </row>
    <row r="87" spans="2:12" s="1" customFormat="1" ht="18" customHeight="1">
      <c r="B87" s="45"/>
      <c r="C87" s="75" t="s">
        <v>23</v>
      </c>
      <c r="D87" s="73"/>
      <c r="E87" s="73"/>
      <c r="F87" s="192" t="str">
        <f>F12</f>
        <v>Velflíkova 385/14</v>
      </c>
      <c r="G87" s="73"/>
      <c r="H87" s="73"/>
      <c r="I87" s="193" t="s">
        <v>25</v>
      </c>
      <c r="J87" s="84" t="str">
        <f>IF(J12="","",J12)</f>
        <v>1. 4. 2019</v>
      </c>
      <c r="K87" s="73"/>
      <c r="L87" s="71"/>
    </row>
    <row r="88" spans="2:12" s="1" customFormat="1" ht="6.95" customHeight="1">
      <c r="B88" s="45"/>
      <c r="C88" s="73"/>
      <c r="D88" s="73"/>
      <c r="E88" s="73"/>
      <c r="F88" s="73"/>
      <c r="G88" s="73"/>
      <c r="H88" s="73"/>
      <c r="I88" s="190"/>
      <c r="J88" s="73"/>
      <c r="K88" s="73"/>
      <c r="L88" s="71"/>
    </row>
    <row r="89" spans="2:12" s="1" customFormat="1" ht="13.5">
      <c r="B89" s="45"/>
      <c r="C89" s="75" t="s">
        <v>27</v>
      </c>
      <c r="D89" s="73"/>
      <c r="E89" s="73"/>
      <c r="F89" s="192" t="str">
        <f>E15</f>
        <v>STATUTÁRNÍ MĚSTO OSTRAVA, m.o. OSTRAVA- JIH</v>
      </c>
      <c r="G89" s="73"/>
      <c r="H89" s="73"/>
      <c r="I89" s="193" t="s">
        <v>34</v>
      </c>
      <c r="J89" s="192" t="str">
        <f>E21</f>
        <v>BYVAST pro s.r.o.</v>
      </c>
      <c r="K89" s="73"/>
      <c r="L89" s="71"/>
    </row>
    <row r="90" spans="2:12" s="1" customFormat="1" ht="14.4" customHeight="1">
      <c r="B90" s="45"/>
      <c r="C90" s="75" t="s">
        <v>32</v>
      </c>
      <c r="D90" s="73"/>
      <c r="E90" s="73"/>
      <c r="F90" s="192" t="str">
        <f>IF(E18="","",E18)</f>
        <v/>
      </c>
      <c r="G90" s="73"/>
      <c r="H90" s="73"/>
      <c r="I90" s="190"/>
      <c r="J90" s="73"/>
      <c r="K90" s="73"/>
      <c r="L90" s="71"/>
    </row>
    <row r="91" spans="2:12" s="1" customFormat="1" ht="10.3" customHeight="1">
      <c r="B91" s="45"/>
      <c r="C91" s="73"/>
      <c r="D91" s="73"/>
      <c r="E91" s="73"/>
      <c r="F91" s="73"/>
      <c r="G91" s="73"/>
      <c r="H91" s="73"/>
      <c r="I91" s="190"/>
      <c r="J91" s="73"/>
      <c r="K91" s="73"/>
      <c r="L91" s="71"/>
    </row>
    <row r="92" spans="2:20" s="9" customFormat="1" ht="29.25" customHeight="1">
      <c r="B92" s="194"/>
      <c r="C92" s="195" t="s">
        <v>148</v>
      </c>
      <c r="D92" s="196" t="s">
        <v>60</v>
      </c>
      <c r="E92" s="196" t="s">
        <v>56</v>
      </c>
      <c r="F92" s="196" t="s">
        <v>149</v>
      </c>
      <c r="G92" s="196" t="s">
        <v>150</v>
      </c>
      <c r="H92" s="196" t="s">
        <v>151</v>
      </c>
      <c r="I92" s="197" t="s">
        <v>152</v>
      </c>
      <c r="J92" s="196" t="s">
        <v>125</v>
      </c>
      <c r="K92" s="198" t="s">
        <v>153</v>
      </c>
      <c r="L92" s="199"/>
      <c r="M92" s="101" t="s">
        <v>154</v>
      </c>
      <c r="N92" s="102" t="s">
        <v>45</v>
      </c>
      <c r="O92" s="102" t="s">
        <v>155</v>
      </c>
      <c r="P92" s="102" t="s">
        <v>156</v>
      </c>
      <c r="Q92" s="102" t="s">
        <v>157</v>
      </c>
      <c r="R92" s="102" t="s">
        <v>158</v>
      </c>
      <c r="S92" s="102" t="s">
        <v>159</v>
      </c>
      <c r="T92" s="103" t="s">
        <v>160</v>
      </c>
    </row>
    <row r="93" spans="2:63" s="1" customFormat="1" ht="29.25" customHeight="1">
      <c r="B93" s="45"/>
      <c r="C93" s="107" t="s">
        <v>126</v>
      </c>
      <c r="D93" s="73"/>
      <c r="E93" s="73"/>
      <c r="F93" s="73"/>
      <c r="G93" s="73"/>
      <c r="H93" s="73"/>
      <c r="I93" s="190"/>
      <c r="J93" s="200">
        <f>BK93</f>
        <v>0</v>
      </c>
      <c r="K93" s="73"/>
      <c r="L93" s="71"/>
      <c r="M93" s="104"/>
      <c r="N93" s="105"/>
      <c r="O93" s="105"/>
      <c r="P93" s="201">
        <f>P94+P175</f>
        <v>0</v>
      </c>
      <c r="Q93" s="105"/>
      <c r="R93" s="201">
        <f>R94+R175</f>
        <v>24.223992550000002</v>
      </c>
      <c r="S93" s="105"/>
      <c r="T93" s="202">
        <f>T94+T175</f>
        <v>20.5753062</v>
      </c>
      <c r="AT93" s="23" t="s">
        <v>74</v>
      </c>
      <c r="AU93" s="23" t="s">
        <v>127</v>
      </c>
      <c r="BK93" s="203">
        <f>BK94+BK175</f>
        <v>0</v>
      </c>
    </row>
    <row r="94" spans="2:63" s="10" customFormat="1" ht="37.4" customHeight="1">
      <c r="B94" s="204"/>
      <c r="C94" s="205"/>
      <c r="D94" s="206" t="s">
        <v>74</v>
      </c>
      <c r="E94" s="207" t="s">
        <v>161</v>
      </c>
      <c r="F94" s="207" t="s">
        <v>162</v>
      </c>
      <c r="G94" s="205"/>
      <c r="H94" s="205"/>
      <c r="I94" s="208"/>
      <c r="J94" s="209">
        <f>BK94</f>
        <v>0</v>
      </c>
      <c r="K94" s="205"/>
      <c r="L94" s="210"/>
      <c r="M94" s="211"/>
      <c r="N94" s="212"/>
      <c r="O94" s="212"/>
      <c r="P94" s="213">
        <f>P95+P109+P146+P162+P172</f>
        <v>0</v>
      </c>
      <c r="Q94" s="212"/>
      <c r="R94" s="213">
        <f>R95+R109+R146+R162+R172</f>
        <v>13.821584740000002</v>
      </c>
      <c r="S94" s="212"/>
      <c r="T94" s="214">
        <f>T95+T109+T146+T162+T172</f>
        <v>8.07338</v>
      </c>
      <c r="AR94" s="215" t="s">
        <v>83</v>
      </c>
      <c r="AT94" s="216" t="s">
        <v>74</v>
      </c>
      <c r="AU94" s="216" t="s">
        <v>75</v>
      </c>
      <c r="AY94" s="215" t="s">
        <v>163</v>
      </c>
      <c r="BK94" s="217">
        <f>BK95+BK109+BK146+BK162+BK172</f>
        <v>0</v>
      </c>
    </row>
    <row r="95" spans="2:63" s="10" customFormat="1" ht="19.9" customHeight="1">
      <c r="B95" s="204"/>
      <c r="C95" s="205"/>
      <c r="D95" s="206" t="s">
        <v>74</v>
      </c>
      <c r="E95" s="218" t="s">
        <v>180</v>
      </c>
      <c r="F95" s="218" t="s">
        <v>274</v>
      </c>
      <c r="G95" s="205"/>
      <c r="H95" s="205"/>
      <c r="I95" s="208"/>
      <c r="J95" s="219">
        <f>BK95</f>
        <v>0</v>
      </c>
      <c r="K95" s="205"/>
      <c r="L95" s="210"/>
      <c r="M95" s="211"/>
      <c r="N95" s="212"/>
      <c r="O95" s="212"/>
      <c r="P95" s="213">
        <f>SUM(P96:P108)</f>
        <v>0</v>
      </c>
      <c r="Q95" s="212"/>
      <c r="R95" s="213">
        <f>SUM(R96:R108)</f>
        <v>3.3211159400000003</v>
      </c>
      <c r="S95" s="212"/>
      <c r="T95" s="214">
        <f>SUM(T96:T108)</f>
        <v>0</v>
      </c>
      <c r="AR95" s="215" t="s">
        <v>83</v>
      </c>
      <c r="AT95" s="216" t="s">
        <v>74</v>
      </c>
      <c r="AU95" s="216" t="s">
        <v>83</v>
      </c>
      <c r="AY95" s="215" t="s">
        <v>163</v>
      </c>
      <c r="BK95" s="217">
        <f>SUM(BK96:BK108)</f>
        <v>0</v>
      </c>
    </row>
    <row r="96" spans="2:65" s="1" customFormat="1" ht="38.25" customHeight="1">
      <c r="B96" s="45"/>
      <c r="C96" s="220" t="s">
        <v>83</v>
      </c>
      <c r="D96" s="220" t="s">
        <v>165</v>
      </c>
      <c r="E96" s="221" t="s">
        <v>1553</v>
      </c>
      <c r="F96" s="222" t="s">
        <v>1554</v>
      </c>
      <c r="G96" s="223" t="s">
        <v>756</v>
      </c>
      <c r="H96" s="224">
        <v>5</v>
      </c>
      <c r="I96" s="225"/>
      <c r="J96" s="226">
        <f>ROUND(I96*H96,2)</f>
        <v>0</v>
      </c>
      <c r="K96" s="222" t="s">
        <v>169</v>
      </c>
      <c r="L96" s="71"/>
      <c r="M96" s="227" t="s">
        <v>21</v>
      </c>
      <c r="N96" s="228" t="s">
        <v>48</v>
      </c>
      <c r="O96" s="46"/>
      <c r="P96" s="229">
        <f>O96*H96</f>
        <v>0</v>
      </c>
      <c r="Q96" s="229">
        <v>0.03208</v>
      </c>
      <c r="R96" s="229">
        <f>Q96*H96</f>
        <v>0.1604</v>
      </c>
      <c r="S96" s="229">
        <v>0</v>
      </c>
      <c r="T96" s="230">
        <f>S96*H96</f>
        <v>0</v>
      </c>
      <c r="AR96" s="23" t="s">
        <v>170</v>
      </c>
      <c r="AT96" s="23" t="s">
        <v>165</v>
      </c>
      <c r="AU96" s="23" t="s">
        <v>85</v>
      </c>
      <c r="AY96" s="23" t="s">
        <v>163</v>
      </c>
      <c r="BE96" s="231">
        <f>IF(N96="základní",J96,0)</f>
        <v>0</v>
      </c>
      <c r="BF96" s="231">
        <f>IF(N96="snížená",J96,0)</f>
        <v>0</v>
      </c>
      <c r="BG96" s="231">
        <f>IF(N96="zákl. přenesená",J96,0)</f>
        <v>0</v>
      </c>
      <c r="BH96" s="231">
        <f>IF(N96="sníž. přenesená",J96,0)</f>
        <v>0</v>
      </c>
      <c r="BI96" s="231">
        <f>IF(N96="nulová",J96,0)</f>
        <v>0</v>
      </c>
      <c r="BJ96" s="23" t="s">
        <v>170</v>
      </c>
      <c r="BK96" s="231">
        <f>ROUND(I96*H96,2)</f>
        <v>0</v>
      </c>
      <c r="BL96" s="23" t="s">
        <v>170</v>
      </c>
      <c r="BM96" s="23" t="s">
        <v>1555</v>
      </c>
    </row>
    <row r="97" spans="2:47" s="1" customFormat="1" ht="13.5">
      <c r="B97" s="45"/>
      <c r="C97" s="73"/>
      <c r="D97" s="232" t="s">
        <v>172</v>
      </c>
      <c r="E97" s="73"/>
      <c r="F97" s="233" t="s">
        <v>1552</v>
      </c>
      <c r="G97" s="73"/>
      <c r="H97" s="73"/>
      <c r="I97" s="190"/>
      <c r="J97" s="73"/>
      <c r="K97" s="73"/>
      <c r="L97" s="71"/>
      <c r="M97" s="234"/>
      <c r="N97" s="46"/>
      <c r="O97" s="46"/>
      <c r="P97" s="46"/>
      <c r="Q97" s="46"/>
      <c r="R97" s="46"/>
      <c r="S97" s="46"/>
      <c r="T97" s="94"/>
      <c r="AT97" s="23" t="s">
        <v>172</v>
      </c>
      <c r="AU97" s="23" t="s">
        <v>85</v>
      </c>
    </row>
    <row r="98" spans="2:65" s="1" customFormat="1" ht="25.5" customHeight="1">
      <c r="B98" s="45"/>
      <c r="C98" s="220" t="s">
        <v>85</v>
      </c>
      <c r="D98" s="220" t="s">
        <v>165</v>
      </c>
      <c r="E98" s="221" t="s">
        <v>1559</v>
      </c>
      <c r="F98" s="222" t="s">
        <v>1560</v>
      </c>
      <c r="G98" s="223" t="s">
        <v>168</v>
      </c>
      <c r="H98" s="224">
        <v>2.352</v>
      </c>
      <c r="I98" s="225"/>
      <c r="J98" s="226">
        <f>ROUND(I98*H98,2)</f>
        <v>0</v>
      </c>
      <c r="K98" s="222" t="s">
        <v>169</v>
      </c>
      <c r="L98" s="71"/>
      <c r="M98" s="227" t="s">
        <v>21</v>
      </c>
      <c r="N98" s="228" t="s">
        <v>48</v>
      </c>
      <c r="O98" s="46"/>
      <c r="P98" s="229">
        <f>O98*H98</f>
        <v>0</v>
      </c>
      <c r="Q98" s="229">
        <v>0.05168</v>
      </c>
      <c r="R98" s="229">
        <f>Q98*H98</f>
        <v>0.12155135999999998</v>
      </c>
      <c r="S98" s="229">
        <v>0</v>
      </c>
      <c r="T98" s="230">
        <f>S98*H98</f>
        <v>0</v>
      </c>
      <c r="AR98" s="23" t="s">
        <v>170</v>
      </c>
      <c r="AT98" s="23" t="s">
        <v>165</v>
      </c>
      <c r="AU98" s="23" t="s">
        <v>85</v>
      </c>
      <c r="AY98" s="23" t="s">
        <v>163</v>
      </c>
      <c r="BE98" s="231">
        <f>IF(N98="základní",J98,0)</f>
        <v>0</v>
      </c>
      <c r="BF98" s="231">
        <f>IF(N98="snížená",J98,0)</f>
        <v>0</v>
      </c>
      <c r="BG98" s="231">
        <f>IF(N98="zákl. přenesená",J98,0)</f>
        <v>0</v>
      </c>
      <c r="BH98" s="231">
        <f>IF(N98="sníž. přenesená",J98,0)</f>
        <v>0</v>
      </c>
      <c r="BI98" s="231">
        <f>IF(N98="nulová",J98,0)</f>
        <v>0</v>
      </c>
      <c r="BJ98" s="23" t="s">
        <v>170</v>
      </c>
      <c r="BK98" s="231">
        <f>ROUND(I98*H98,2)</f>
        <v>0</v>
      </c>
      <c r="BL98" s="23" t="s">
        <v>170</v>
      </c>
      <c r="BM98" s="23" t="s">
        <v>2017</v>
      </c>
    </row>
    <row r="99" spans="2:51" s="11" customFormat="1" ht="13.5">
      <c r="B99" s="235"/>
      <c r="C99" s="236"/>
      <c r="D99" s="232" t="s">
        <v>174</v>
      </c>
      <c r="E99" s="237" t="s">
        <v>21</v>
      </c>
      <c r="F99" s="238" t="s">
        <v>2018</v>
      </c>
      <c r="G99" s="236"/>
      <c r="H99" s="239">
        <v>2.352</v>
      </c>
      <c r="I99" s="240"/>
      <c r="J99" s="236"/>
      <c r="K99" s="236"/>
      <c r="L99" s="241"/>
      <c r="M99" s="242"/>
      <c r="N99" s="243"/>
      <c r="O99" s="243"/>
      <c r="P99" s="243"/>
      <c r="Q99" s="243"/>
      <c r="R99" s="243"/>
      <c r="S99" s="243"/>
      <c r="T99" s="244"/>
      <c r="AT99" s="245" t="s">
        <v>174</v>
      </c>
      <c r="AU99" s="245" t="s">
        <v>85</v>
      </c>
      <c r="AV99" s="11" t="s">
        <v>85</v>
      </c>
      <c r="AW99" s="11" t="s">
        <v>38</v>
      </c>
      <c r="AX99" s="11" t="s">
        <v>75</v>
      </c>
      <c r="AY99" s="245" t="s">
        <v>163</v>
      </c>
    </row>
    <row r="100" spans="2:51" s="12" customFormat="1" ht="13.5">
      <c r="B100" s="246"/>
      <c r="C100" s="247"/>
      <c r="D100" s="232" t="s">
        <v>174</v>
      </c>
      <c r="E100" s="248" t="s">
        <v>21</v>
      </c>
      <c r="F100" s="249" t="s">
        <v>194</v>
      </c>
      <c r="G100" s="247"/>
      <c r="H100" s="250">
        <v>2.352</v>
      </c>
      <c r="I100" s="251"/>
      <c r="J100" s="247"/>
      <c r="K100" s="247"/>
      <c r="L100" s="252"/>
      <c r="M100" s="253"/>
      <c r="N100" s="254"/>
      <c r="O100" s="254"/>
      <c r="P100" s="254"/>
      <c r="Q100" s="254"/>
      <c r="R100" s="254"/>
      <c r="S100" s="254"/>
      <c r="T100" s="255"/>
      <c r="AT100" s="256" t="s">
        <v>174</v>
      </c>
      <c r="AU100" s="256" t="s">
        <v>85</v>
      </c>
      <c r="AV100" s="12" t="s">
        <v>170</v>
      </c>
      <c r="AW100" s="12" t="s">
        <v>38</v>
      </c>
      <c r="AX100" s="12" t="s">
        <v>83</v>
      </c>
      <c r="AY100" s="256" t="s">
        <v>163</v>
      </c>
    </row>
    <row r="101" spans="2:65" s="1" customFormat="1" ht="25.5" customHeight="1">
      <c r="B101" s="45"/>
      <c r="C101" s="220" t="s">
        <v>180</v>
      </c>
      <c r="D101" s="220" t="s">
        <v>165</v>
      </c>
      <c r="E101" s="221" t="s">
        <v>1563</v>
      </c>
      <c r="F101" s="222" t="s">
        <v>1564</v>
      </c>
      <c r="G101" s="223" t="s">
        <v>168</v>
      </c>
      <c r="H101" s="224">
        <v>22.935</v>
      </c>
      <c r="I101" s="225"/>
      <c r="J101" s="226">
        <f>ROUND(I101*H101,2)</f>
        <v>0</v>
      </c>
      <c r="K101" s="222" t="s">
        <v>169</v>
      </c>
      <c r="L101" s="71"/>
      <c r="M101" s="227" t="s">
        <v>21</v>
      </c>
      <c r="N101" s="228" t="s">
        <v>48</v>
      </c>
      <c r="O101" s="46"/>
      <c r="P101" s="229">
        <f>O101*H101</f>
        <v>0</v>
      </c>
      <c r="Q101" s="229">
        <v>0.08626</v>
      </c>
      <c r="R101" s="229">
        <f>Q101*H101</f>
        <v>1.9783731</v>
      </c>
      <c r="S101" s="229">
        <v>0</v>
      </c>
      <c r="T101" s="230">
        <f>S101*H101</f>
        <v>0</v>
      </c>
      <c r="AR101" s="23" t="s">
        <v>170</v>
      </c>
      <c r="AT101" s="23" t="s">
        <v>165</v>
      </c>
      <c r="AU101" s="23" t="s">
        <v>85</v>
      </c>
      <c r="AY101" s="23" t="s">
        <v>163</v>
      </c>
      <c r="BE101" s="231">
        <f>IF(N101="základní",J101,0)</f>
        <v>0</v>
      </c>
      <c r="BF101" s="231">
        <f>IF(N101="snížená",J101,0)</f>
        <v>0</v>
      </c>
      <c r="BG101" s="231">
        <f>IF(N101="zákl. přenesená",J101,0)</f>
        <v>0</v>
      </c>
      <c r="BH101" s="231">
        <f>IF(N101="sníž. přenesená",J101,0)</f>
        <v>0</v>
      </c>
      <c r="BI101" s="231">
        <f>IF(N101="nulová",J101,0)</f>
        <v>0</v>
      </c>
      <c r="BJ101" s="23" t="s">
        <v>170</v>
      </c>
      <c r="BK101" s="231">
        <f>ROUND(I101*H101,2)</f>
        <v>0</v>
      </c>
      <c r="BL101" s="23" t="s">
        <v>170</v>
      </c>
      <c r="BM101" s="23" t="s">
        <v>1565</v>
      </c>
    </row>
    <row r="102" spans="2:51" s="11" customFormat="1" ht="13.5">
      <c r="B102" s="235"/>
      <c r="C102" s="236"/>
      <c r="D102" s="232" t="s">
        <v>174</v>
      </c>
      <c r="E102" s="237" t="s">
        <v>21</v>
      </c>
      <c r="F102" s="238" t="s">
        <v>2019</v>
      </c>
      <c r="G102" s="236"/>
      <c r="H102" s="239">
        <v>21.255</v>
      </c>
      <c r="I102" s="240"/>
      <c r="J102" s="236"/>
      <c r="K102" s="236"/>
      <c r="L102" s="241"/>
      <c r="M102" s="242"/>
      <c r="N102" s="243"/>
      <c r="O102" s="243"/>
      <c r="P102" s="243"/>
      <c r="Q102" s="243"/>
      <c r="R102" s="243"/>
      <c r="S102" s="243"/>
      <c r="T102" s="244"/>
      <c r="AT102" s="245" t="s">
        <v>174</v>
      </c>
      <c r="AU102" s="245" t="s">
        <v>85</v>
      </c>
      <c r="AV102" s="11" t="s">
        <v>85</v>
      </c>
      <c r="AW102" s="11" t="s">
        <v>38</v>
      </c>
      <c r="AX102" s="11" t="s">
        <v>75</v>
      </c>
      <c r="AY102" s="245" t="s">
        <v>163</v>
      </c>
    </row>
    <row r="103" spans="2:51" s="11" customFormat="1" ht="13.5">
      <c r="B103" s="235"/>
      <c r="C103" s="236"/>
      <c r="D103" s="232" t="s">
        <v>174</v>
      </c>
      <c r="E103" s="237" t="s">
        <v>21</v>
      </c>
      <c r="F103" s="238" t="s">
        <v>2020</v>
      </c>
      <c r="G103" s="236"/>
      <c r="H103" s="239">
        <v>8.68</v>
      </c>
      <c r="I103" s="240"/>
      <c r="J103" s="236"/>
      <c r="K103" s="236"/>
      <c r="L103" s="241"/>
      <c r="M103" s="242"/>
      <c r="N103" s="243"/>
      <c r="O103" s="243"/>
      <c r="P103" s="243"/>
      <c r="Q103" s="243"/>
      <c r="R103" s="243"/>
      <c r="S103" s="243"/>
      <c r="T103" s="244"/>
      <c r="AT103" s="245" t="s">
        <v>174</v>
      </c>
      <c r="AU103" s="245" t="s">
        <v>85</v>
      </c>
      <c r="AV103" s="11" t="s">
        <v>85</v>
      </c>
      <c r="AW103" s="11" t="s">
        <v>38</v>
      </c>
      <c r="AX103" s="11" t="s">
        <v>75</v>
      </c>
      <c r="AY103" s="245" t="s">
        <v>163</v>
      </c>
    </row>
    <row r="104" spans="2:51" s="11" customFormat="1" ht="13.5">
      <c r="B104" s="235"/>
      <c r="C104" s="236"/>
      <c r="D104" s="232" t="s">
        <v>174</v>
      </c>
      <c r="E104" s="237" t="s">
        <v>21</v>
      </c>
      <c r="F104" s="238" t="s">
        <v>2021</v>
      </c>
      <c r="G104" s="236"/>
      <c r="H104" s="239">
        <v>-7</v>
      </c>
      <c r="I104" s="240"/>
      <c r="J104" s="236"/>
      <c r="K104" s="236"/>
      <c r="L104" s="241"/>
      <c r="M104" s="242"/>
      <c r="N104" s="243"/>
      <c r="O104" s="243"/>
      <c r="P104" s="243"/>
      <c r="Q104" s="243"/>
      <c r="R104" s="243"/>
      <c r="S104" s="243"/>
      <c r="T104" s="244"/>
      <c r="AT104" s="245" t="s">
        <v>174</v>
      </c>
      <c r="AU104" s="245" t="s">
        <v>85</v>
      </c>
      <c r="AV104" s="11" t="s">
        <v>85</v>
      </c>
      <c r="AW104" s="11" t="s">
        <v>38</v>
      </c>
      <c r="AX104" s="11" t="s">
        <v>75</v>
      </c>
      <c r="AY104" s="245" t="s">
        <v>163</v>
      </c>
    </row>
    <row r="105" spans="2:51" s="12" customFormat="1" ht="13.5">
      <c r="B105" s="246"/>
      <c r="C105" s="247"/>
      <c r="D105" s="232" t="s">
        <v>174</v>
      </c>
      <c r="E105" s="248" t="s">
        <v>21</v>
      </c>
      <c r="F105" s="249" t="s">
        <v>194</v>
      </c>
      <c r="G105" s="247"/>
      <c r="H105" s="250">
        <v>22.935</v>
      </c>
      <c r="I105" s="251"/>
      <c r="J105" s="247"/>
      <c r="K105" s="247"/>
      <c r="L105" s="252"/>
      <c r="M105" s="253"/>
      <c r="N105" s="254"/>
      <c r="O105" s="254"/>
      <c r="P105" s="254"/>
      <c r="Q105" s="254"/>
      <c r="R105" s="254"/>
      <c r="S105" s="254"/>
      <c r="T105" s="255"/>
      <c r="AT105" s="256" t="s">
        <v>174</v>
      </c>
      <c r="AU105" s="256" t="s">
        <v>85</v>
      </c>
      <c r="AV105" s="12" t="s">
        <v>170</v>
      </c>
      <c r="AW105" s="12" t="s">
        <v>38</v>
      </c>
      <c r="AX105" s="12" t="s">
        <v>83</v>
      </c>
      <c r="AY105" s="256" t="s">
        <v>163</v>
      </c>
    </row>
    <row r="106" spans="2:65" s="1" customFormat="1" ht="25.5" customHeight="1">
      <c r="B106" s="45"/>
      <c r="C106" s="220" t="s">
        <v>170</v>
      </c>
      <c r="D106" s="220" t="s">
        <v>165</v>
      </c>
      <c r="E106" s="221" t="s">
        <v>1570</v>
      </c>
      <c r="F106" s="222" t="s">
        <v>1571</v>
      </c>
      <c r="G106" s="223" t="s">
        <v>168</v>
      </c>
      <c r="H106" s="224">
        <v>6.882</v>
      </c>
      <c r="I106" s="225"/>
      <c r="J106" s="226">
        <f>ROUND(I106*H106,2)</f>
        <v>0</v>
      </c>
      <c r="K106" s="222" t="s">
        <v>169</v>
      </c>
      <c r="L106" s="71"/>
      <c r="M106" s="227" t="s">
        <v>21</v>
      </c>
      <c r="N106" s="228" t="s">
        <v>48</v>
      </c>
      <c r="O106" s="46"/>
      <c r="P106" s="229">
        <f>O106*H106</f>
        <v>0</v>
      </c>
      <c r="Q106" s="229">
        <v>0.15414</v>
      </c>
      <c r="R106" s="229">
        <f>Q106*H106</f>
        <v>1.06079148</v>
      </c>
      <c r="S106" s="229">
        <v>0</v>
      </c>
      <c r="T106" s="230">
        <f>S106*H106</f>
        <v>0</v>
      </c>
      <c r="AR106" s="23" t="s">
        <v>170</v>
      </c>
      <c r="AT106" s="23" t="s">
        <v>165</v>
      </c>
      <c r="AU106" s="23" t="s">
        <v>85</v>
      </c>
      <c r="AY106" s="23" t="s">
        <v>163</v>
      </c>
      <c r="BE106" s="231">
        <f>IF(N106="základní",J106,0)</f>
        <v>0</v>
      </c>
      <c r="BF106" s="231">
        <f>IF(N106="snížená",J106,0)</f>
        <v>0</v>
      </c>
      <c r="BG106" s="231">
        <f>IF(N106="zákl. přenesená",J106,0)</f>
        <v>0</v>
      </c>
      <c r="BH106" s="231">
        <f>IF(N106="sníž. přenesená",J106,0)</f>
        <v>0</v>
      </c>
      <c r="BI106" s="231">
        <f>IF(N106="nulová",J106,0)</f>
        <v>0</v>
      </c>
      <c r="BJ106" s="23" t="s">
        <v>170</v>
      </c>
      <c r="BK106" s="231">
        <f>ROUND(I106*H106,2)</f>
        <v>0</v>
      </c>
      <c r="BL106" s="23" t="s">
        <v>170</v>
      </c>
      <c r="BM106" s="23" t="s">
        <v>1572</v>
      </c>
    </row>
    <row r="107" spans="2:51" s="11" customFormat="1" ht="13.5">
      <c r="B107" s="235"/>
      <c r="C107" s="236"/>
      <c r="D107" s="232" t="s">
        <v>174</v>
      </c>
      <c r="E107" s="237" t="s">
        <v>21</v>
      </c>
      <c r="F107" s="238" t="s">
        <v>2022</v>
      </c>
      <c r="G107" s="236"/>
      <c r="H107" s="239">
        <v>6.882</v>
      </c>
      <c r="I107" s="240"/>
      <c r="J107" s="236"/>
      <c r="K107" s="236"/>
      <c r="L107" s="241"/>
      <c r="M107" s="242"/>
      <c r="N107" s="243"/>
      <c r="O107" s="243"/>
      <c r="P107" s="243"/>
      <c r="Q107" s="243"/>
      <c r="R107" s="243"/>
      <c r="S107" s="243"/>
      <c r="T107" s="244"/>
      <c r="AT107" s="245" t="s">
        <v>174</v>
      </c>
      <c r="AU107" s="245" t="s">
        <v>85</v>
      </c>
      <c r="AV107" s="11" t="s">
        <v>85</v>
      </c>
      <c r="AW107" s="11" t="s">
        <v>38</v>
      </c>
      <c r="AX107" s="11" t="s">
        <v>75</v>
      </c>
      <c r="AY107" s="245" t="s">
        <v>163</v>
      </c>
    </row>
    <row r="108" spans="2:51" s="12" customFormat="1" ht="13.5">
      <c r="B108" s="246"/>
      <c r="C108" s="247"/>
      <c r="D108" s="232" t="s">
        <v>174</v>
      </c>
      <c r="E108" s="248" t="s">
        <v>21</v>
      </c>
      <c r="F108" s="249" t="s">
        <v>194</v>
      </c>
      <c r="G108" s="247"/>
      <c r="H108" s="250">
        <v>6.882</v>
      </c>
      <c r="I108" s="251"/>
      <c r="J108" s="247"/>
      <c r="K108" s="247"/>
      <c r="L108" s="252"/>
      <c r="M108" s="253"/>
      <c r="N108" s="254"/>
      <c r="O108" s="254"/>
      <c r="P108" s="254"/>
      <c r="Q108" s="254"/>
      <c r="R108" s="254"/>
      <c r="S108" s="254"/>
      <c r="T108" s="255"/>
      <c r="AT108" s="256" t="s">
        <v>174</v>
      </c>
      <c r="AU108" s="256" t="s">
        <v>85</v>
      </c>
      <c r="AV108" s="12" t="s">
        <v>170</v>
      </c>
      <c r="AW108" s="12" t="s">
        <v>38</v>
      </c>
      <c r="AX108" s="12" t="s">
        <v>83</v>
      </c>
      <c r="AY108" s="256" t="s">
        <v>163</v>
      </c>
    </row>
    <row r="109" spans="2:63" s="10" customFormat="1" ht="29.85" customHeight="1">
      <c r="B109" s="204"/>
      <c r="C109" s="205"/>
      <c r="D109" s="206" t="s">
        <v>74</v>
      </c>
      <c r="E109" s="218" t="s">
        <v>203</v>
      </c>
      <c r="F109" s="218" t="s">
        <v>376</v>
      </c>
      <c r="G109" s="205"/>
      <c r="H109" s="205"/>
      <c r="I109" s="208"/>
      <c r="J109" s="219">
        <f>BK109</f>
        <v>0</v>
      </c>
      <c r="K109" s="205"/>
      <c r="L109" s="210"/>
      <c r="M109" s="211"/>
      <c r="N109" s="212"/>
      <c r="O109" s="212"/>
      <c r="P109" s="213">
        <f>SUM(P110:P145)</f>
        <v>0</v>
      </c>
      <c r="Q109" s="212"/>
      <c r="R109" s="213">
        <f>SUM(R110:R145)</f>
        <v>10.477362600000001</v>
      </c>
      <c r="S109" s="212"/>
      <c r="T109" s="214">
        <f>SUM(T110:T145)</f>
        <v>0</v>
      </c>
      <c r="AR109" s="215" t="s">
        <v>83</v>
      </c>
      <c r="AT109" s="216" t="s">
        <v>74</v>
      </c>
      <c r="AU109" s="216" t="s">
        <v>83</v>
      </c>
      <c r="AY109" s="215" t="s">
        <v>163</v>
      </c>
      <c r="BK109" s="217">
        <f>SUM(BK110:BK145)</f>
        <v>0</v>
      </c>
    </row>
    <row r="110" spans="2:65" s="1" customFormat="1" ht="25.5" customHeight="1">
      <c r="B110" s="45"/>
      <c r="C110" s="220" t="s">
        <v>195</v>
      </c>
      <c r="D110" s="220" t="s">
        <v>165</v>
      </c>
      <c r="E110" s="221" t="s">
        <v>1577</v>
      </c>
      <c r="F110" s="222" t="s">
        <v>1578</v>
      </c>
      <c r="G110" s="223" t="s">
        <v>168</v>
      </c>
      <c r="H110" s="224">
        <v>263.44</v>
      </c>
      <c r="I110" s="225"/>
      <c r="J110" s="226">
        <f>ROUND(I110*H110,2)</f>
        <v>0</v>
      </c>
      <c r="K110" s="222" t="s">
        <v>169</v>
      </c>
      <c r="L110" s="71"/>
      <c r="M110" s="227" t="s">
        <v>21</v>
      </c>
      <c r="N110" s="228" t="s">
        <v>48</v>
      </c>
      <c r="O110" s="46"/>
      <c r="P110" s="229">
        <f>O110*H110</f>
        <v>0</v>
      </c>
      <c r="Q110" s="229">
        <v>0.00438</v>
      </c>
      <c r="R110" s="229">
        <f>Q110*H110</f>
        <v>1.1538672</v>
      </c>
      <c r="S110" s="229">
        <v>0</v>
      </c>
      <c r="T110" s="230">
        <f>S110*H110</f>
        <v>0</v>
      </c>
      <c r="AR110" s="23" t="s">
        <v>170</v>
      </c>
      <c r="AT110" s="23" t="s">
        <v>165</v>
      </c>
      <c r="AU110" s="23" t="s">
        <v>85</v>
      </c>
      <c r="AY110" s="23" t="s">
        <v>163</v>
      </c>
      <c r="BE110" s="231">
        <f>IF(N110="základní",J110,0)</f>
        <v>0</v>
      </c>
      <c r="BF110" s="231">
        <f>IF(N110="snížená",J110,0)</f>
        <v>0</v>
      </c>
      <c r="BG110" s="231">
        <f>IF(N110="zákl. přenesená",J110,0)</f>
        <v>0</v>
      </c>
      <c r="BH110" s="231">
        <f>IF(N110="sníž. přenesená",J110,0)</f>
        <v>0</v>
      </c>
      <c r="BI110" s="231">
        <f>IF(N110="nulová",J110,0)</f>
        <v>0</v>
      </c>
      <c r="BJ110" s="23" t="s">
        <v>170</v>
      </c>
      <c r="BK110" s="231">
        <f>ROUND(I110*H110,2)</f>
        <v>0</v>
      </c>
      <c r="BL110" s="23" t="s">
        <v>170</v>
      </c>
      <c r="BM110" s="23" t="s">
        <v>2023</v>
      </c>
    </row>
    <row r="111" spans="2:47" s="1" customFormat="1" ht="13.5">
      <c r="B111" s="45"/>
      <c r="C111" s="73"/>
      <c r="D111" s="232" t="s">
        <v>172</v>
      </c>
      <c r="E111" s="73"/>
      <c r="F111" s="233" t="s">
        <v>402</v>
      </c>
      <c r="G111" s="73"/>
      <c r="H111" s="73"/>
      <c r="I111" s="190"/>
      <c r="J111" s="73"/>
      <c r="K111" s="73"/>
      <c r="L111" s="71"/>
      <c r="M111" s="234"/>
      <c r="N111" s="46"/>
      <c r="O111" s="46"/>
      <c r="P111" s="46"/>
      <c r="Q111" s="46"/>
      <c r="R111" s="46"/>
      <c r="S111" s="46"/>
      <c r="T111" s="94"/>
      <c r="AT111" s="23" t="s">
        <v>172</v>
      </c>
      <c r="AU111" s="23" t="s">
        <v>85</v>
      </c>
    </row>
    <row r="112" spans="2:51" s="11" customFormat="1" ht="13.5">
      <c r="B112" s="235"/>
      <c r="C112" s="236"/>
      <c r="D112" s="232" t="s">
        <v>174</v>
      </c>
      <c r="E112" s="237" t="s">
        <v>21</v>
      </c>
      <c r="F112" s="238" t="s">
        <v>2024</v>
      </c>
      <c r="G112" s="236"/>
      <c r="H112" s="239">
        <v>34.77</v>
      </c>
      <c r="I112" s="240"/>
      <c r="J112" s="236"/>
      <c r="K112" s="236"/>
      <c r="L112" s="241"/>
      <c r="M112" s="242"/>
      <c r="N112" s="243"/>
      <c r="O112" s="243"/>
      <c r="P112" s="243"/>
      <c r="Q112" s="243"/>
      <c r="R112" s="243"/>
      <c r="S112" s="243"/>
      <c r="T112" s="244"/>
      <c r="AT112" s="245" t="s">
        <v>174</v>
      </c>
      <c r="AU112" s="245" t="s">
        <v>85</v>
      </c>
      <c r="AV112" s="11" t="s">
        <v>85</v>
      </c>
      <c r="AW112" s="11" t="s">
        <v>38</v>
      </c>
      <c r="AX112" s="11" t="s">
        <v>75</v>
      </c>
      <c r="AY112" s="245" t="s">
        <v>163</v>
      </c>
    </row>
    <row r="113" spans="2:51" s="11" customFormat="1" ht="13.5">
      <c r="B113" s="235"/>
      <c r="C113" s="236"/>
      <c r="D113" s="232" t="s">
        <v>174</v>
      </c>
      <c r="E113" s="237" t="s">
        <v>21</v>
      </c>
      <c r="F113" s="238" t="s">
        <v>2025</v>
      </c>
      <c r="G113" s="236"/>
      <c r="H113" s="239">
        <v>37.692</v>
      </c>
      <c r="I113" s="240"/>
      <c r="J113" s="236"/>
      <c r="K113" s="236"/>
      <c r="L113" s="241"/>
      <c r="M113" s="242"/>
      <c r="N113" s="243"/>
      <c r="O113" s="243"/>
      <c r="P113" s="243"/>
      <c r="Q113" s="243"/>
      <c r="R113" s="243"/>
      <c r="S113" s="243"/>
      <c r="T113" s="244"/>
      <c r="AT113" s="245" t="s">
        <v>174</v>
      </c>
      <c r="AU113" s="245" t="s">
        <v>85</v>
      </c>
      <c r="AV113" s="11" t="s">
        <v>85</v>
      </c>
      <c r="AW113" s="11" t="s">
        <v>38</v>
      </c>
      <c r="AX113" s="11" t="s">
        <v>75</v>
      </c>
      <c r="AY113" s="245" t="s">
        <v>163</v>
      </c>
    </row>
    <row r="114" spans="2:51" s="11" customFormat="1" ht="13.5">
      <c r="B114" s="235"/>
      <c r="C114" s="236"/>
      <c r="D114" s="232" t="s">
        <v>174</v>
      </c>
      <c r="E114" s="237" t="s">
        <v>21</v>
      </c>
      <c r="F114" s="238" t="s">
        <v>2026</v>
      </c>
      <c r="G114" s="236"/>
      <c r="H114" s="239">
        <v>7.62</v>
      </c>
      <c r="I114" s="240"/>
      <c r="J114" s="236"/>
      <c r="K114" s="236"/>
      <c r="L114" s="241"/>
      <c r="M114" s="242"/>
      <c r="N114" s="243"/>
      <c r="O114" s="243"/>
      <c r="P114" s="243"/>
      <c r="Q114" s="243"/>
      <c r="R114" s="243"/>
      <c r="S114" s="243"/>
      <c r="T114" s="244"/>
      <c r="AT114" s="245" t="s">
        <v>174</v>
      </c>
      <c r="AU114" s="245" t="s">
        <v>85</v>
      </c>
      <c r="AV114" s="11" t="s">
        <v>85</v>
      </c>
      <c r="AW114" s="11" t="s">
        <v>38</v>
      </c>
      <c r="AX114" s="11" t="s">
        <v>75</v>
      </c>
      <c r="AY114" s="245" t="s">
        <v>163</v>
      </c>
    </row>
    <row r="115" spans="2:51" s="11" customFormat="1" ht="13.5">
      <c r="B115" s="235"/>
      <c r="C115" s="236"/>
      <c r="D115" s="232" t="s">
        <v>174</v>
      </c>
      <c r="E115" s="237" t="s">
        <v>21</v>
      </c>
      <c r="F115" s="238" t="s">
        <v>2027</v>
      </c>
      <c r="G115" s="236"/>
      <c r="H115" s="239">
        <v>6.98</v>
      </c>
      <c r="I115" s="240"/>
      <c r="J115" s="236"/>
      <c r="K115" s="236"/>
      <c r="L115" s="241"/>
      <c r="M115" s="242"/>
      <c r="N115" s="243"/>
      <c r="O115" s="243"/>
      <c r="P115" s="243"/>
      <c r="Q115" s="243"/>
      <c r="R115" s="243"/>
      <c r="S115" s="243"/>
      <c r="T115" s="244"/>
      <c r="AT115" s="245" t="s">
        <v>174</v>
      </c>
      <c r="AU115" s="245" t="s">
        <v>85</v>
      </c>
      <c r="AV115" s="11" t="s">
        <v>85</v>
      </c>
      <c r="AW115" s="11" t="s">
        <v>38</v>
      </c>
      <c r="AX115" s="11" t="s">
        <v>75</v>
      </c>
      <c r="AY115" s="245" t="s">
        <v>163</v>
      </c>
    </row>
    <row r="116" spans="2:51" s="11" customFormat="1" ht="13.5">
      <c r="B116" s="235"/>
      <c r="C116" s="236"/>
      <c r="D116" s="232" t="s">
        <v>174</v>
      </c>
      <c r="E116" s="237" t="s">
        <v>21</v>
      </c>
      <c r="F116" s="238" t="s">
        <v>2028</v>
      </c>
      <c r="G116" s="236"/>
      <c r="H116" s="239">
        <v>16.436</v>
      </c>
      <c r="I116" s="240"/>
      <c r="J116" s="236"/>
      <c r="K116" s="236"/>
      <c r="L116" s="241"/>
      <c r="M116" s="242"/>
      <c r="N116" s="243"/>
      <c r="O116" s="243"/>
      <c r="P116" s="243"/>
      <c r="Q116" s="243"/>
      <c r="R116" s="243"/>
      <c r="S116" s="243"/>
      <c r="T116" s="244"/>
      <c r="AT116" s="245" t="s">
        <v>174</v>
      </c>
      <c r="AU116" s="245" t="s">
        <v>85</v>
      </c>
      <c r="AV116" s="11" t="s">
        <v>85</v>
      </c>
      <c r="AW116" s="11" t="s">
        <v>38</v>
      </c>
      <c r="AX116" s="11" t="s">
        <v>75</v>
      </c>
      <c r="AY116" s="245" t="s">
        <v>163</v>
      </c>
    </row>
    <row r="117" spans="2:51" s="11" customFormat="1" ht="13.5">
      <c r="B117" s="235"/>
      <c r="C117" s="236"/>
      <c r="D117" s="232" t="s">
        <v>174</v>
      </c>
      <c r="E117" s="237" t="s">
        <v>21</v>
      </c>
      <c r="F117" s="238" t="s">
        <v>2029</v>
      </c>
      <c r="G117" s="236"/>
      <c r="H117" s="239">
        <v>15.592</v>
      </c>
      <c r="I117" s="240"/>
      <c r="J117" s="236"/>
      <c r="K117" s="236"/>
      <c r="L117" s="241"/>
      <c r="M117" s="242"/>
      <c r="N117" s="243"/>
      <c r="O117" s="243"/>
      <c r="P117" s="243"/>
      <c r="Q117" s="243"/>
      <c r="R117" s="243"/>
      <c r="S117" s="243"/>
      <c r="T117" s="244"/>
      <c r="AT117" s="245" t="s">
        <v>174</v>
      </c>
      <c r="AU117" s="245" t="s">
        <v>85</v>
      </c>
      <c r="AV117" s="11" t="s">
        <v>85</v>
      </c>
      <c r="AW117" s="11" t="s">
        <v>38</v>
      </c>
      <c r="AX117" s="11" t="s">
        <v>75</v>
      </c>
      <c r="AY117" s="245" t="s">
        <v>163</v>
      </c>
    </row>
    <row r="118" spans="2:51" s="11" customFormat="1" ht="13.5">
      <c r="B118" s="235"/>
      <c r="C118" s="236"/>
      <c r="D118" s="232" t="s">
        <v>174</v>
      </c>
      <c r="E118" s="237" t="s">
        <v>21</v>
      </c>
      <c r="F118" s="238" t="s">
        <v>2030</v>
      </c>
      <c r="G118" s="236"/>
      <c r="H118" s="239">
        <v>25.2</v>
      </c>
      <c r="I118" s="240"/>
      <c r="J118" s="236"/>
      <c r="K118" s="236"/>
      <c r="L118" s="241"/>
      <c r="M118" s="242"/>
      <c r="N118" s="243"/>
      <c r="O118" s="243"/>
      <c r="P118" s="243"/>
      <c r="Q118" s="243"/>
      <c r="R118" s="243"/>
      <c r="S118" s="243"/>
      <c r="T118" s="244"/>
      <c r="AT118" s="245" t="s">
        <v>174</v>
      </c>
      <c r="AU118" s="245" t="s">
        <v>85</v>
      </c>
      <c r="AV118" s="11" t="s">
        <v>85</v>
      </c>
      <c r="AW118" s="11" t="s">
        <v>38</v>
      </c>
      <c r="AX118" s="11" t="s">
        <v>75</v>
      </c>
      <c r="AY118" s="245" t="s">
        <v>163</v>
      </c>
    </row>
    <row r="119" spans="2:51" s="11" customFormat="1" ht="13.5">
      <c r="B119" s="235"/>
      <c r="C119" s="236"/>
      <c r="D119" s="232" t="s">
        <v>174</v>
      </c>
      <c r="E119" s="237" t="s">
        <v>21</v>
      </c>
      <c r="F119" s="238" t="s">
        <v>2031</v>
      </c>
      <c r="G119" s="236"/>
      <c r="H119" s="239">
        <v>37.31</v>
      </c>
      <c r="I119" s="240"/>
      <c r="J119" s="236"/>
      <c r="K119" s="236"/>
      <c r="L119" s="241"/>
      <c r="M119" s="242"/>
      <c r="N119" s="243"/>
      <c r="O119" s="243"/>
      <c r="P119" s="243"/>
      <c r="Q119" s="243"/>
      <c r="R119" s="243"/>
      <c r="S119" s="243"/>
      <c r="T119" s="244"/>
      <c r="AT119" s="245" t="s">
        <v>174</v>
      </c>
      <c r="AU119" s="245" t="s">
        <v>85</v>
      </c>
      <c r="AV119" s="11" t="s">
        <v>85</v>
      </c>
      <c r="AW119" s="11" t="s">
        <v>38</v>
      </c>
      <c r="AX119" s="11" t="s">
        <v>75</v>
      </c>
      <c r="AY119" s="245" t="s">
        <v>163</v>
      </c>
    </row>
    <row r="120" spans="2:51" s="11" customFormat="1" ht="13.5">
      <c r="B120" s="235"/>
      <c r="C120" s="236"/>
      <c r="D120" s="232" t="s">
        <v>174</v>
      </c>
      <c r="E120" s="237" t="s">
        <v>21</v>
      </c>
      <c r="F120" s="238" t="s">
        <v>2032</v>
      </c>
      <c r="G120" s="236"/>
      <c r="H120" s="239">
        <v>45.04</v>
      </c>
      <c r="I120" s="240"/>
      <c r="J120" s="236"/>
      <c r="K120" s="236"/>
      <c r="L120" s="241"/>
      <c r="M120" s="242"/>
      <c r="N120" s="243"/>
      <c r="O120" s="243"/>
      <c r="P120" s="243"/>
      <c r="Q120" s="243"/>
      <c r="R120" s="243"/>
      <c r="S120" s="243"/>
      <c r="T120" s="244"/>
      <c r="AT120" s="245" t="s">
        <v>174</v>
      </c>
      <c r="AU120" s="245" t="s">
        <v>85</v>
      </c>
      <c r="AV120" s="11" t="s">
        <v>85</v>
      </c>
      <c r="AW120" s="11" t="s">
        <v>38</v>
      </c>
      <c r="AX120" s="11" t="s">
        <v>75</v>
      </c>
      <c r="AY120" s="245" t="s">
        <v>163</v>
      </c>
    </row>
    <row r="121" spans="2:51" s="11" customFormat="1" ht="13.5">
      <c r="B121" s="235"/>
      <c r="C121" s="236"/>
      <c r="D121" s="232" t="s">
        <v>174</v>
      </c>
      <c r="E121" s="237" t="s">
        <v>21</v>
      </c>
      <c r="F121" s="238" t="s">
        <v>2033</v>
      </c>
      <c r="G121" s="236"/>
      <c r="H121" s="239">
        <v>11.2</v>
      </c>
      <c r="I121" s="240"/>
      <c r="J121" s="236"/>
      <c r="K121" s="236"/>
      <c r="L121" s="241"/>
      <c r="M121" s="242"/>
      <c r="N121" s="243"/>
      <c r="O121" s="243"/>
      <c r="P121" s="243"/>
      <c r="Q121" s="243"/>
      <c r="R121" s="243"/>
      <c r="S121" s="243"/>
      <c r="T121" s="244"/>
      <c r="AT121" s="245" t="s">
        <v>174</v>
      </c>
      <c r="AU121" s="245" t="s">
        <v>85</v>
      </c>
      <c r="AV121" s="11" t="s">
        <v>85</v>
      </c>
      <c r="AW121" s="11" t="s">
        <v>38</v>
      </c>
      <c r="AX121" s="11" t="s">
        <v>75</v>
      </c>
      <c r="AY121" s="245" t="s">
        <v>163</v>
      </c>
    </row>
    <row r="122" spans="2:51" s="11" customFormat="1" ht="13.5">
      <c r="B122" s="235"/>
      <c r="C122" s="236"/>
      <c r="D122" s="232" t="s">
        <v>174</v>
      </c>
      <c r="E122" s="237" t="s">
        <v>21</v>
      </c>
      <c r="F122" s="238" t="s">
        <v>2034</v>
      </c>
      <c r="G122" s="236"/>
      <c r="H122" s="239">
        <v>9.26</v>
      </c>
      <c r="I122" s="240"/>
      <c r="J122" s="236"/>
      <c r="K122" s="236"/>
      <c r="L122" s="241"/>
      <c r="M122" s="242"/>
      <c r="N122" s="243"/>
      <c r="O122" s="243"/>
      <c r="P122" s="243"/>
      <c r="Q122" s="243"/>
      <c r="R122" s="243"/>
      <c r="S122" s="243"/>
      <c r="T122" s="244"/>
      <c r="AT122" s="245" t="s">
        <v>174</v>
      </c>
      <c r="AU122" s="245" t="s">
        <v>85</v>
      </c>
      <c r="AV122" s="11" t="s">
        <v>85</v>
      </c>
      <c r="AW122" s="11" t="s">
        <v>38</v>
      </c>
      <c r="AX122" s="11" t="s">
        <v>75</v>
      </c>
      <c r="AY122" s="245" t="s">
        <v>163</v>
      </c>
    </row>
    <row r="123" spans="2:51" s="11" customFormat="1" ht="13.5">
      <c r="B123" s="235"/>
      <c r="C123" s="236"/>
      <c r="D123" s="232" t="s">
        <v>174</v>
      </c>
      <c r="E123" s="237" t="s">
        <v>21</v>
      </c>
      <c r="F123" s="238" t="s">
        <v>2035</v>
      </c>
      <c r="G123" s="236"/>
      <c r="H123" s="239">
        <v>8.12</v>
      </c>
      <c r="I123" s="240"/>
      <c r="J123" s="236"/>
      <c r="K123" s="236"/>
      <c r="L123" s="241"/>
      <c r="M123" s="242"/>
      <c r="N123" s="243"/>
      <c r="O123" s="243"/>
      <c r="P123" s="243"/>
      <c r="Q123" s="243"/>
      <c r="R123" s="243"/>
      <c r="S123" s="243"/>
      <c r="T123" s="244"/>
      <c r="AT123" s="245" t="s">
        <v>174</v>
      </c>
      <c r="AU123" s="245" t="s">
        <v>85</v>
      </c>
      <c r="AV123" s="11" t="s">
        <v>85</v>
      </c>
      <c r="AW123" s="11" t="s">
        <v>38</v>
      </c>
      <c r="AX123" s="11" t="s">
        <v>75</v>
      </c>
      <c r="AY123" s="245" t="s">
        <v>163</v>
      </c>
    </row>
    <row r="124" spans="2:51" s="11" customFormat="1" ht="13.5">
      <c r="B124" s="235"/>
      <c r="C124" s="236"/>
      <c r="D124" s="232" t="s">
        <v>174</v>
      </c>
      <c r="E124" s="237" t="s">
        <v>21</v>
      </c>
      <c r="F124" s="238" t="s">
        <v>2036</v>
      </c>
      <c r="G124" s="236"/>
      <c r="H124" s="239">
        <v>8.22</v>
      </c>
      <c r="I124" s="240"/>
      <c r="J124" s="236"/>
      <c r="K124" s="236"/>
      <c r="L124" s="241"/>
      <c r="M124" s="242"/>
      <c r="N124" s="243"/>
      <c r="O124" s="243"/>
      <c r="P124" s="243"/>
      <c r="Q124" s="243"/>
      <c r="R124" s="243"/>
      <c r="S124" s="243"/>
      <c r="T124" s="244"/>
      <c r="AT124" s="245" t="s">
        <v>174</v>
      </c>
      <c r="AU124" s="245" t="s">
        <v>85</v>
      </c>
      <c r="AV124" s="11" t="s">
        <v>85</v>
      </c>
      <c r="AW124" s="11" t="s">
        <v>38</v>
      </c>
      <c r="AX124" s="11" t="s">
        <v>75</v>
      </c>
      <c r="AY124" s="245" t="s">
        <v>163</v>
      </c>
    </row>
    <row r="125" spans="2:51" s="12" customFormat="1" ht="13.5">
      <c r="B125" s="246"/>
      <c r="C125" s="247"/>
      <c r="D125" s="232" t="s">
        <v>174</v>
      </c>
      <c r="E125" s="248" t="s">
        <v>21</v>
      </c>
      <c r="F125" s="249" t="s">
        <v>194</v>
      </c>
      <c r="G125" s="247"/>
      <c r="H125" s="250">
        <v>263.44</v>
      </c>
      <c r="I125" s="251"/>
      <c r="J125" s="247"/>
      <c r="K125" s="247"/>
      <c r="L125" s="252"/>
      <c r="M125" s="253"/>
      <c r="N125" s="254"/>
      <c r="O125" s="254"/>
      <c r="P125" s="254"/>
      <c r="Q125" s="254"/>
      <c r="R125" s="254"/>
      <c r="S125" s="254"/>
      <c r="T125" s="255"/>
      <c r="AT125" s="256" t="s">
        <v>174</v>
      </c>
      <c r="AU125" s="256" t="s">
        <v>85</v>
      </c>
      <c r="AV125" s="12" t="s">
        <v>170</v>
      </c>
      <c r="AW125" s="12" t="s">
        <v>38</v>
      </c>
      <c r="AX125" s="12" t="s">
        <v>83</v>
      </c>
      <c r="AY125" s="256" t="s">
        <v>163</v>
      </c>
    </row>
    <row r="126" spans="2:65" s="1" customFormat="1" ht="16.5" customHeight="1">
      <c r="B126" s="45"/>
      <c r="C126" s="220" t="s">
        <v>203</v>
      </c>
      <c r="D126" s="220" t="s">
        <v>165</v>
      </c>
      <c r="E126" s="221" t="s">
        <v>1590</v>
      </c>
      <c r="F126" s="222" t="s">
        <v>1591</v>
      </c>
      <c r="G126" s="223" t="s">
        <v>168</v>
      </c>
      <c r="H126" s="224">
        <v>263.44</v>
      </c>
      <c r="I126" s="225"/>
      <c r="J126" s="226">
        <f>ROUND(I126*H126,2)</f>
        <v>0</v>
      </c>
      <c r="K126" s="222" t="s">
        <v>169</v>
      </c>
      <c r="L126" s="71"/>
      <c r="M126" s="227" t="s">
        <v>21</v>
      </c>
      <c r="N126" s="228" t="s">
        <v>48</v>
      </c>
      <c r="O126" s="46"/>
      <c r="P126" s="229">
        <f>O126*H126</f>
        <v>0</v>
      </c>
      <c r="Q126" s="229">
        <v>0.003</v>
      </c>
      <c r="R126" s="229">
        <f>Q126*H126</f>
        <v>0.79032</v>
      </c>
      <c r="S126" s="229">
        <v>0</v>
      </c>
      <c r="T126" s="230">
        <f>S126*H126</f>
        <v>0</v>
      </c>
      <c r="AR126" s="23" t="s">
        <v>170</v>
      </c>
      <c r="AT126" s="23" t="s">
        <v>165</v>
      </c>
      <c r="AU126" s="23" t="s">
        <v>85</v>
      </c>
      <c r="AY126" s="23" t="s">
        <v>163</v>
      </c>
      <c r="BE126" s="231">
        <f>IF(N126="základní",J126,0)</f>
        <v>0</v>
      </c>
      <c r="BF126" s="231">
        <f>IF(N126="snížená",J126,0)</f>
        <v>0</v>
      </c>
      <c r="BG126" s="231">
        <f>IF(N126="zákl. přenesená",J126,0)</f>
        <v>0</v>
      </c>
      <c r="BH126" s="231">
        <f>IF(N126="sníž. přenesená",J126,0)</f>
        <v>0</v>
      </c>
      <c r="BI126" s="231">
        <f>IF(N126="nulová",J126,0)</f>
        <v>0</v>
      </c>
      <c r="BJ126" s="23" t="s">
        <v>170</v>
      </c>
      <c r="BK126" s="231">
        <f>ROUND(I126*H126,2)</f>
        <v>0</v>
      </c>
      <c r="BL126" s="23" t="s">
        <v>170</v>
      </c>
      <c r="BM126" s="23" t="s">
        <v>2037</v>
      </c>
    </row>
    <row r="127" spans="2:65" s="1" customFormat="1" ht="25.5" customHeight="1">
      <c r="B127" s="45"/>
      <c r="C127" s="220" t="s">
        <v>208</v>
      </c>
      <c r="D127" s="220" t="s">
        <v>165</v>
      </c>
      <c r="E127" s="221" t="s">
        <v>1593</v>
      </c>
      <c r="F127" s="222" t="s">
        <v>1594</v>
      </c>
      <c r="G127" s="223" t="s">
        <v>168</v>
      </c>
      <c r="H127" s="224">
        <v>317.914</v>
      </c>
      <c r="I127" s="225"/>
      <c r="J127" s="226">
        <f>ROUND(I127*H127,2)</f>
        <v>0</v>
      </c>
      <c r="K127" s="222" t="s">
        <v>169</v>
      </c>
      <c r="L127" s="71"/>
      <c r="M127" s="227" t="s">
        <v>21</v>
      </c>
      <c r="N127" s="228" t="s">
        <v>48</v>
      </c>
      <c r="O127" s="46"/>
      <c r="P127" s="229">
        <f>O127*H127</f>
        <v>0</v>
      </c>
      <c r="Q127" s="229">
        <v>0.0261</v>
      </c>
      <c r="R127" s="229">
        <f>Q127*H127</f>
        <v>8.2975554</v>
      </c>
      <c r="S127" s="229">
        <v>0</v>
      </c>
      <c r="T127" s="230">
        <f>S127*H127</f>
        <v>0</v>
      </c>
      <c r="AR127" s="23" t="s">
        <v>170</v>
      </c>
      <c r="AT127" s="23" t="s">
        <v>165</v>
      </c>
      <c r="AU127" s="23" t="s">
        <v>85</v>
      </c>
      <c r="AY127" s="23" t="s">
        <v>163</v>
      </c>
      <c r="BE127" s="231">
        <f>IF(N127="základní",J127,0)</f>
        <v>0</v>
      </c>
      <c r="BF127" s="231">
        <f>IF(N127="snížená",J127,0)</f>
        <v>0</v>
      </c>
      <c r="BG127" s="231">
        <f>IF(N127="zákl. přenesená",J127,0)</f>
        <v>0</v>
      </c>
      <c r="BH127" s="231">
        <f>IF(N127="sníž. přenesená",J127,0)</f>
        <v>0</v>
      </c>
      <c r="BI127" s="231">
        <f>IF(N127="nulová",J127,0)</f>
        <v>0</v>
      </c>
      <c r="BJ127" s="23" t="s">
        <v>170</v>
      </c>
      <c r="BK127" s="231">
        <f>ROUND(I127*H127,2)</f>
        <v>0</v>
      </c>
      <c r="BL127" s="23" t="s">
        <v>170</v>
      </c>
      <c r="BM127" s="23" t="s">
        <v>1595</v>
      </c>
    </row>
    <row r="128" spans="2:47" s="1" customFormat="1" ht="13.5">
      <c r="B128" s="45"/>
      <c r="C128" s="73"/>
      <c r="D128" s="232" t="s">
        <v>172</v>
      </c>
      <c r="E128" s="73"/>
      <c r="F128" s="233" t="s">
        <v>1596</v>
      </c>
      <c r="G128" s="73"/>
      <c r="H128" s="73"/>
      <c r="I128" s="190"/>
      <c r="J128" s="73"/>
      <c r="K128" s="73"/>
      <c r="L128" s="71"/>
      <c r="M128" s="234"/>
      <c r="N128" s="46"/>
      <c r="O128" s="46"/>
      <c r="P128" s="46"/>
      <c r="Q128" s="46"/>
      <c r="R128" s="46"/>
      <c r="S128" s="46"/>
      <c r="T128" s="94"/>
      <c r="AT128" s="23" t="s">
        <v>172</v>
      </c>
      <c r="AU128" s="23" t="s">
        <v>85</v>
      </c>
    </row>
    <row r="129" spans="2:51" s="11" customFormat="1" ht="13.5">
      <c r="B129" s="235"/>
      <c r="C129" s="236"/>
      <c r="D129" s="232" t="s">
        <v>174</v>
      </c>
      <c r="E129" s="237" t="s">
        <v>21</v>
      </c>
      <c r="F129" s="238" t="s">
        <v>2024</v>
      </c>
      <c r="G129" s="236"/>
      <c r="H129" s="239">
        <v>34.77</v>
      </c>
      <c r="I129" s="240"/>
      <c r="J129" s="236"/>
      <c r="K129" s="236"/>
      <c r="L129" s="241"/>
      <c r="M129" s="242"/>
      <c r="N129" s="243"/>
      <c r="O129" s="243"/>
      <c r="P129" s="243"/>
      <c r="Q129" s="243"/>
      <c r="R129" s="243"/>
      <c r="S129" s="243"/>
      <c r="T129" s="244"/>
      <c r="AT129" s="245" t="s">
        <v>174</v>
      </c>
      <c r="AU129" s="245" t="s">
        <v>85</v>
      </c>
      <c r="AV129" s="11" t="s">
        <v>85</v>
      </c>
      <c r="AW129" s="11" t="s">
        <v>38</v>
      </c>
      <c r="AX129" s="11" t="s">
        <v>75</v>
      </c>
      <c r="AY129" s="245" t="s">
        <v>163</v>
      </c>
    </row>
    <row r="130" spans="2:51" s="11" customFormat="1" ht="13.5">
      <c r="B130" s="235"/>
      <c r="C130" s="236"/>
      <c r="D130" s="232" t="s">
        <v>174</v>
      </c>
      <c r="E130" s="237" t="s">
        <v>21</v>
      </c>
      <c r="F130" s="238" t="s">
        <v>2025</v>
      </c>
      <c r="G130" s="236"/>
      <c r="H130" s="239">
        <v>37.692</v>
      </c>
      <c r="I130" s="240"/>
      <c r="J130" s="236"/>
      <c r="K130" s="236"/>
      <c r="L130" s="241"/>
      <c r="M130" s="242"/>
      <c r="N130" s="243"/>
      <c r="O130" s="243"/>
      <c r="P130" s="243"/>
      <c r="Q130" s="243"/>
      <c r="R130" s="243"/>
      <c r="S130" s="243"/>
      <c r="T130" s="244"/>
      <c r="AT130" s="245" t="s">
        <v>174</v>
      </c>
      <c r="AU130" s="245" t="s">
        <v>85</v>
      </c>
      <c r="AV130" s="11" t="s">
        <v>85</v>
      </c>
      <c r="AW130" s="11" t="s">
        <v>38</v>
      </c>
      <c r="AX130" s="11" t="s">
        <v>75</v>
      </c>
      <c r="AY130" s="245" t="s">
        <v>163</v>
      </c>
    </row>
    <row r="131" spans="2:51" s="11" customFormat="1" ht="13.5">
      <c r="B131" s="235"/>
      <c r="C131" s="236"/>
      <c r="D131" s="232" t="s">
        <v>174</v>
      </c>
      <c r="E131" s="237" t="s">
        <v>21</v>
      </c>
      <c r="F131" s="238" t="s">
        <v>2038</v>
      </c>
      <c r="G131" s="236"/>
      <c r="H131" s="239">
        <v>18.136</v>
      </c>
      <c r="I131" s="240"/>
      <c r="J131" s="236"/>
      <c r="K131" s="236"/>
      <c r="L131" s="241"/>
      <c r="M131" s="242"/>
      <c r="N131" s="243"/>
      <c r="O131" s="243"/>
      <c r="P131" s="243"/>
      <c r="Q131" s="243"/>
      <c r="R131" s="243"/>
      <c r="S131" s="243"/>
      <c r="T131" s="244"/>
      <c r="AT131" s="245" t="s">
        <v>174</v>
      </c>
      <c r="AU131" s="245" t="s">
        <v>85</v>
      </c>
      <c r="AV131" s="11" t="s">
        <v>85</v>
      </c>
      <c r="AW131" s="11" t="s">
        <v>38</v>
      </c>
      <c r="AX131" s="11" t="s">
        <v>75</v>
      </c>
      <c r="AY131" s="245" t="s">
        <v>163</v>
      </c>
    </row>
    <row r="132" spans="2:51" s="11" customFormat="1" ht="13.5">
      <c r="B132" s="235"/>
      <c r="C132" s="236"/>
      <c r="D132" s="232" t="s">
        <v>174</v>
      </c>
      <c r="E132" s="237" t="s">
        <v>21</v>
      </c>
      <c r="F132" s="238" t="s">
        <v>2039</v>
      </c>
      <c r="G132" s="236"/>
      <c r="H132" s="239">
        <v>17.944</v>
      </c>
      <c r="I132" s="240"/>
      <c r="J132" s="236"/>
      <c r="K132" s="236"/>
      <c r="L132" s="241"/>
      <c r="M132" s="242"/>
      <c r="N132" s="243"/>
      <c r="O132" s="243"/>
      <c r="P132" s="243"/>
      <c r="Q132" s="243"/>
      <c r="R132" s="243"/>
      <c r="S132" s="243"/>
      <c r="T132" s="244"/>
      <c r="AT132" s="245" t="s">
        <v>174</v>
      </c>
      <c r="AU132" s="245" t="s">
        <v>85</v>
      </c>
      <c r="AV132" s="11" t="s">
        <v>85</v>
      </c>
      <c r="AW132" s="11" t="s">
        <v>38</v>
      </c>
      <c r="AX132" s="11" t="s">
        <v>75</v>
      </c>
      <c r="AY132" s="245" t="s">
        <v>163</v>
      </c>
    </row>
    <row r="133" spans="2:51" s="11" customFormat="1" ht="13.5">
      <c r="B133" s="235"/>
      <c r="C133" s="236"/>
      <c r="D133" s="232" t="s">
        <v>174</v>
      </c>
      <c r="E133" s="237" t="s">
        <v>21</v>
      </c>
      <c r="F133" s="238" t="s">
        <v>2028</v>
      </c>
      <c r="G133" s="236"/>
      <c r="H133" s="239">
        <v>16.436</v>
      </c>
      <c r="I133" s="240"/>
      <c r="J133" s="236"/>
      <c r="K133" s="236"/>
      <c r="L133" s="241"/>
      <c r="M133" s="242"/>
      <c r="N133" s="243"/>
      <c r="O133" s="243"/>
      <c r="P133" s="243"/>
      <c r="Q133" s="243"/>
      <c r="R133" s="243"/>
      <c r="S133" s="243"/>
      <c r="T133" s="244"/>
      <c r="AT133" s="245" t="s">
        <v>174</v>
      </c>
      <c r="AU133" s="245" t="s">
        <v>85</v>
      </c>
      <c r="AV133" s="11" t="s">
        <v>85</v>
      </c>
      <c r="AW133" s="11" t="s">
        <v>38</v>
      </c>
      <c r="AX133" s="11" t="s">
        <v>75</v>
      </c>
      <c r="AY133" s="245" t="s">
        <v>163</v>
      </c>
    </row>
    <row r="134" spans="2:51" s="11" customFormat="1" ht="13.5">
      <c r="B134" s="235"/>
      <c r="C134" s="236"/>
      <c r="D134" s="232" t="s">
        <v>174</v>
      </c>
      <c r="E134" s="237" t="s">
        <v>21</v>
      </c>
      <c r="F134" s="238" t="s">
        <v>2029</v>
      </c>
      <c r="G134" s="236"/>
      <c r="H134" s="239">
        <v>15.592</v>
      </c>
      <c r="I134" s="240"/>
      <c r="J134" s="236"/>
      <c r="K134" s="236"/>
      <c r="L134" s="241"/>
      <c r="M134" s="242"/>
      <c r="N134" s="243"/>
      <c r="O134" s="243"/>
      <c r="P134" s="243"/>
      <c r="Q134" s="243"/>
      <c r="R134" s="243"/>
      <c r="S134" s="243"/>
      <c r="T134" s="244"/>
      <c r="AT134" s="245" t="s">
        <v>174</v>
      </c>
      <c r="AU134" s="245" t="s">
        <v>85</v>
      </c>
      <c r="AV134" s="11" t="s">
        <v>85</v>
      </c>
      <c r="AW134" s="11" t="s">
        <v>38</v>
      </c>
      <c r="AX134" s="11" t="s">
        <v>75</v>
      </c>
      <c r="AY134" s="245" t="s">
        <v>163</v>
      </c>
    </row>
    <row r="135" spans="2:51" s="11" customFormat="1" ht="13.5">
      <c r="B135" s="235"/>
      <c r="C135" s="236"/>
      <c r="D135" s="232" t="s">
        <v>174</v>
      </c>
      <c r="E135" s="237" t="s">
        <v>21</v>
      </c>
      <c r="F135" s="238" t="s">
        <v>2030</v>
      </c>
      <c r="G135" s="236"/>
      <c r="H135" s="239">
        <v>25.2</v>
      </c>
      <c r="I135" s="240"/>
      <c r="J135" s="236"/>
      <c r="K135" s="236"/>
      <c r="L135" s="241"/>
      <c r="M135" s="242"/>
      <c r="N135" s="243"/>
      <c r="O135" s="243"/>
      <c r="P135" s="243"/>
      <c r="Q135" s="243"/>
      <c r="R135" s="243"/>
      <c r="S135" s="243"/>
      <c r="T135" s="244"/>
      <c r="AT135" s="245" t="s">
        <v>174</v>
      </c>
      <c r="AU135" s="245" t="s">
        <v>85</v>
      </c>
      <c r="AV135" s="11" t="s">
        <v>85</v>
      </c>
      <c r="AW135" s="11" t="s">
        <v>38</v>
      </c>
      <c r="AX135" s="11" t="s">
        <v>75</v>
      </c>
      <c r="AY135" s="245" t="s">
        <v>163</v>
      </c>
    </row>
    <row r="136" spans="2:51" s="11" customFormat="1" ht="13.5">
      <c r="B136" s="235"/>
      <c r="C136" s="236"/>
      <c r="D136" s="232" t="s">
        <v>174</v>
      </c>
      <c r="E136" s="237" t="s">
        <v>21</v>
      </c>
      <c r="F136" s="238" t="s">
        <v>2040</v>
      </c>
      <c r="G136" s="236"/>
      <c r="H136" s="239">
        <v>43.04</v>
      </c>
      <c r="I136" s="240"/>
      <c r="J136" s="236"/>
      <c r="K136" s="236"/>
      <c r="L136" s="241"/>
      <c r="M136" s="242"/>
      <c r="N136" s="243"/>
      <c r="O136" s="243"/>
      <c r="P136" s="243"/>
      <c r="Q136" s="243"/>
      <c r="R136" s="243"/>
      <c r="S136" s="243"/>
      <c r="T136" s="244"/>
      <c r="AT136" s="245" t="s">
        <v>174</v>
      </c>
      <c r="AU136" s="245" t="s">
        <v>85</v>
      </c>
      <c r="AV136" s="11" t="s">
        <v>85</v>
      </c>
      <c r="AW136" s="11" t="s">
        <v>38</v>
      </c>
      <c r="AX136" s="11" t="s">
        <v>75</v>
      </c>
      <c r="AY136" s="245" t="s">
        <v>163</v>
      </c>
    </row>
    <row r="137" spans="2:51" s="11" customFormat="1" ht="13.5">
      <c r="B137" s="235"/>
      <c r="C137" s="236"/>
      <c r="D137" s="232" t="s">
        <v>174</v>
      </c>
      <c r="E137" s="237" t="s">
        <v>21</v>
      </c>
      <c r="F137" s="238" t="s">
        <v>2032</v>
      </c>
      <c r="G137" s="236"/>
      <c r="H137" s="239">
        <v>45.04</v>
      </c>
      <c r="I137" s="240"/>
      <c r="J137" s="236"/>
      <c r="K137" s="236"/>
      <c r="L137" s="241"/>
      <c r="M137" s="242"/>
      <c r="N137" s="243"/>
      <c r="O137" s="243"/>
      <c r="P137" s="243"/>
      <c r="Q137" s="243"/>
      <c r="R137" s="243"/>
      <c r="S137" s="243"/>
      <c r="T137" s="244"/>
      <c r="AT137" s="245" t="s">
        <v>174</v>
      </c>
      <c r="AU137" s="245" t="s">
        <v>85</v>
      </c>
      <c r="AV137" s="11" t="s">
        <v>85</v>
      </c>
      <c r="AW137" s="11" t="s">
        <v>38</v>
      </c>
      <c r="AX137" s="11" t="s">
        <v>75</v>
      </c>
      <c r="AY137" s="245" t="s">
        <v>163</v>
      </c>
    </row>
    <row r="138" spans="2:51" s="11" customFormat="1" ht="13.5">
      <c r="B138" s="235"/>
      <c r="C138" s="236"/>
      <c r="D138" s="232" t="s">
        <v>174</v>
      </c>
      <c r="E138" s="237" t="s">
        <v>21</v>
      </c>
      <c r="F138" s="238" t="s">
        <v>2033</v>
      </c>
      <c r="G138" s="236"/>
      <c r="H138" s="239">
        <v>11.2</v>
      </c>
      <c r="I138" s="240"/>
      <c r="J138" s="236"/>
      <c r="K138" s="236"/>
      <c r="L138" s="241"/>
      <c r="M138" s="242"/>
      <c r="N138" s="243"/>
      <c r="O138" s="243"/>
      <c r="P138" s="243"/>
      <c r="Q138" s="243"/>
      <c r="R138" s="243"/>
      <c r="S138" s="243"/>
      <c r="T138" s="244"/>
      <c r="AT138" s="245" t="s">
        <v>174</v>
      </c>
      <c r="AU138" s="245" t="s">
        <v>85</v>
      </c>
      <c r="AV138" s="11" t="s">
        <v>85</v>
      </c>
      <c r="AW138" s="11" t="s">
        <v>38</v>
      </c>
      <c r="AX138" s="11" t="s">
        <v>75</v>
      </c>
      <c r="AY138" s="245" t="s">
        <v>163</v>
      </c>
    </row>
    <row r="139" spans="2:51" s="11" customFormat="1" ht="13.5">
      <c r="B139" s="235"/>
      <c r="C139" s="236"/>
      <c r="D139" s="232" t="s">
        <v>174</v>
      </c>
      <c r="E139" s="237" t="s">
        <v>21</v>
      </c>
      <c r="F139" s="238" t="s">
        <v>2041</v>
      </c>
      <c r="G139" s="236"/>
      <c r="H139" s="239">
        <v>23.128</v>
      </c>
      <c r="I139" s="240"/>
      <c r="J139" s="236"/>
      <c r="K139" s="236"/>
      <c r="L139" s="241"/>
      <c r="M139" s="242"/>
      <c r="N139" s="243"/>
      <c r="O139" s="243"/>
      <c r="P139" s="243"/>
      <c r="Q139" s="243"/>
      <c r="R139" s="243"/>
      <c r="S139" s="243"/>
      <c r="T139" s="244"/>
      <c r="AT139" s="245" t="s">
        <v>174</v>
      </c>
      <c r="AU139" s="245" t="s">
        <v>85</v>
      </c>
      <c r="AV139" s="11" t="s">
        <v>85</v>
      </c>
      <c r="AW139" s="11" t="s">
        <v>38</v>
      </c>
      <c r="AX139" s="11" t="s">
        <v>75</v>
      </c>
      <c r="AY139" s="245" t="s">
        <v>163</v>
      </c>
    </row>
    <row r="140" spans="2:51" s="11" customFormat="1" ht="13.5">
      <c r="B140" s="235"/>
      <c r="C140" s="236"/>
      <c r="D140" s="232" t="s">
        <v>174</v>
      </c>
      <c r="E140" s="237" t="s">
        <v>21</v>
      </c>
      <c r="F140" s="238" t="s">
        <v>2035</v>
      </c>
      <c r="G140" s="236"/>
      <c r="H140" s="239">
        <v>8.12</v>
      </c>
      <c r="I140" s="240"/>
      <c r="J140" s="236"/>
      <c r="K140" s="236"/>
      <c r="L140" s="241"/>
      <c r="M140" s="242"/>
      <c r="N140" s="243"/>
      <c r="O140" s="243"/>
      <c r="P140" s="243"/>
      <c r="Q140" s="243"/>
      <c r="R140" s="243"/>
      <c r="S140" s="243"/>
      <c r="T140" s="244"/>
      <c r="AT140" s="245" t="s">
        <v>174</v>
      </c>
      <c r="AU140" s="245" t="s">
        <v>85</v>
      </c>
      <c r="AV140" s="11" t="s">
        <v>85</v>
      </c>
      <c r="AW140" s="11" t="s">
        <v>38</v>
      </c>
      <c r="AX140" s="11" t="s">
        <v>75</v>
      </c>
      <c r="AY140" s="245" t="s">
        <v>163</v>
      </c>
    </row>
    <row r="141" spans="2:51" s="11" customFormat="1" ht="13.5">
      <c r="B141" s="235"/>
      <c r="C141" s="236"/>
      <c r="D141" s="232" t="s">
        <v>174</v>
      </c>
      <c r="E141" s="237" t="s">
        <v>21</v>
      </c>
      <c r="F141" s="238" t="s">
        <v>2042</v>
      </c>
      <c r="G141" s="236"/>
      <c r="H141" s="239">
        <v>21.616</v>
      </c>
      <c r="I141" s="240"/>
      <c r="J141" s="236"/>
      <c r="K141" s="236"/>
      <c r="L141" s="241"/>
      <c r="M141" s="242"/>
      <c r="N141" s="243"/>
      <c r="O141" s="243"/>
      <c r="P141" s="243"/>
      <c r="Q141" s="243"/>
      <c r="R141" s="243"/>
      <c r="S141" s="243"/>
      <c r="T141" s="244"/>
      <c r="AT141" s="245" t="s">
        <v>174</v>
      </c>
      <c r="AU141" s="245" t="s">
        <v>85</v>
      </c>
      <c r="AV141" s="11" t="s">
        <v>85</v>
      </c>
      <c r="AW141" s="11" t="s">
        <v>38</v>
      </c>
      <c r="AX141" s="11" t="s">
        <v>75</v>
      </c>
      <c r="AY141" s="245" t="s">
        <v>163</v>
      </c>
    </row>
    <row r="142" spans="2:51" s="12" customFormat="1" ht="13.5">
      <c r="B142" s="246"/>
      <c r="C142" s="247"/>
      <c r="D142" s="232" t="s">
        <v>174</v>
      </c>
      <c r="E142" s="248" t="s">
        <v>21</v>
      </c>
      <c r="F142" s="249" t="s">
        <v>194</v>
      </c>
      <c r="G142" s="247"/>
      <c r="H142" s="250">
        <v>317.914</v>
      </c>
      <c r="I142" s="251"/>
      <c r="J142" s="247"/>
      <c r="K142" s="247"/>
      <c r="L142" s="252"/>
      <c r="M142" s="253"/>
      <c r="N142" s="254"/>
      <c r="O142" s="254"/>
      <c r="P142" s="254"/>
      <c r="Q142" s="254"/>
      <c r="R142" s="254"/>
      <c r="S142" s="254"/>
      <c r="T142" s="255"/>
      <c r="AT142" s="256" t="s">
        <v>174</v>
      </c>
      <c r="AU142" s="256" t="s">
        <v>85</v>
      </c>
      <c r="AV142" s="12" t="s">
        <v>170</v>
      </c>
      <c r="AW142" s="12" t="s">
        <v>38</v>
      </c>
      <c r="AX142" s="12" t="s">
        <v>83</v>
      </c>
      <c r="AY142" s="256" t="s">
        <v>163</v>
      </c>
    </row>
    <row r="143" spans="2:65" s="1" customFormat="1" ht="25.5" customHeight="1">
      <c r="B143" s="45"/>
      <c r="C143" s="220" t="s">
        <v>214</v>
      </c>
      <c r="D143" s="220" t="s">
        <v>165</v>
      </c>
      <c r="E143" s="221" t="s">
        <v>1599</v>
      </c>
      <c r="F143" s="222" t="s">
        <v>1600</v>
      </c>
      <c r="G143" s="223" t="s">
        <v>168</v>
      </c>
      <c r="H143" s="224">
        <v>3.85</v>
      </c>
      <c r="I143" s="225"/>
      <c r="J143" s="226">
        <f>ROUND(I143*H143,2)</f>
        <v>0</v>
      </c>
      <c r="K143" s="222" t="s">
        <v>169</v>
      </c>
      <c r="L143" s="71"/>
      <c r="M143" s="227" t="s">
        <v>21</v>
      </c>
      <c r="N143" s="228" t="s">
        <v>48</v>
      </c>
      <c r="O143" s="46"/>
      <c r="P143" s="229">
        <f>O143*H143</f>
        <v>0</v>
      </c>
      <c r="Q143" s="229">
        <v>0.0612</v>
      </c>
      <c r="R143" s="229">
        <f>Q143*H143</f>
        <v>0.23562</v>
      </c>
      <c r="S143" s="229">
        <v>0</v>
      </c>
      <c r="T143" s="230">
        <f>S143*H143</f>
        <v>0</v>
      </c>
      <c r="AR143" s="23" t="s">
        <v>170</v>
      </c>
      <c r="AT143" s="23" t="s">
        <v>165</v>
      </c>
      <c r="AU143" s="23" t="s">
        <v>85</v>
      </c>
      <c r="AY143" s="23" t="s">
        <v>163</v>
      </c>
      <c r="BE143" s="231">
        <f>IF(N143="základní",J143,0)</f>
        <v>0</v>
      </c>
      <c r="BF143" s="231">
        <f>IF(N143="snížená",J143,0)</f>
        <v>0</v>
      </c>
      <c r="BG143" s="231">
        <f>IF(N143="zákl. přenesená",J143,0)</f>
        <v>0</v>
      </c>
      <c r="BH143" s="231">
        <f>IF(N143="sníž. přenesená",J143,0)</f>
        <v>0</v>
      </c>
      <c r="BI143" s="231">
        <f>IF(N143="nulová",J143,0)</f>
        <v>0</v>
      </c>
      <c r="BJ143" s="23" t="s">
        <v>170</v>
      </c>
      <c r="BK143" s="231">
        <f>ROUND(I143*H143,2)</f>
        <v>0</v>
      </c>
      <c r="BL143" s="23" t="s">
        <v>170</v>
      </c>
      <c r="BM143" s="23" t="s">
        <v>1601</v>
      </c>
    </row>
    <row r="144" spans="2:51" s="11" customFormat="1" ht="13.5">
      <c r="B144" s="235"/>
      <c r="C144" s="236"/>
      <c r="D144" s="232" t="s">
        <v>174</v>
      </c>
      <c r="E144" s="237" t="s">
        <v>21</v>
      </c>
      <c r="F144" s="238" t="s">
        <v>2043</v>
      </c>
      <c r="G144" s="236"/>
      <c r="H144" s="239">
        <v>3.85</v>
      </c>
      <c r="I144" s="240"/>
      <c r="J144" s="236"/>
      <c r="K144" s="236"/>
      <c r="L144" s="241"/>
      <c r="M144" s="242"/>
      <c r="N144" s="243"/>
      <c r="O144" s="243"/>
      <c r="P144" s="243"/>
      <c r="Q144" s="243"/>
      <c r="R144" s="243"/>
      <c r="S144" s="243"/>
      <c r="T144" s="244"/>
      <c r="AT144" s="245" t="s">
        <v>174</v>
      </c>
      <c r="AU144" s="245" t="s">
        <v>85</v>
      </c>
      <c r="AV144" s="11" t="s">
        <v>85</v>
      </c>
      <c r="AW144" s="11" t="s">
        <v>38</v>
      </c>
      <c r="AX144" s="11" t="s">
        <v>75</v>
      </c>
      <c r="AY144" s="245" t="s">
        <v>163</v>
      </c>
    </row>
    <row r="145" spans="2:51" s="12" customFormat="1" ht="13.5">
      <c r="B145" s="246"/>
      <c r="C145" s="247"/>
      <c r="D145" s="232" t="s">
        <v>174</v>
      </c>
      <c r="E145" s="248" t="s">
        <v>21</v>
      </c>
      <c r="F145" s="249" t="s">
        <v>194</v>
      </c>
      <c r="G145" s="247"/>
      <c r="H145" s="250">
        <v>3.85</v>
      </c>
      <c r="I145" s="251"/>
      <c r="J145" s="247"/>
      <c r="K145" s="247"/>
      <c r="L145" s="252"/>
      <c r="M145" s="253"/>
      <c r="N145" s="254"/>
      <c r="O145" s="254"/>
      <c r="P145" s="254"/>
      <c r="Q145" s="254"/>
      <c r="R145" s="254"/>
      <c r="S145" s="254"/>
      <c r="T145" s="255"/>
      <c r="AT145" s="256" t="s">
        <v>174</v>
      </c>
      <c r="AU145" s="256" t="s">
        <v>85</v>
      </c>
      <c r="AV145" s="12" t="s">
        <v>170</v>
      </c>
      <c r="AW145" s="12" t="s">
        <v>38</v>
      </c>
      <c r="AX145" s="12" t="s">
        <v>83</v>
      </c>
      <c r="AY145" s="256" t="s">
        <v>163</v>
      </c>
    </row>
    <row r="146" spans="2:63" s="10" customFormat="1" ht="29.85" customHeight="1">
      <c r="B146" s="204"/>
      <c r="C146" s="205"/>
      <c r="D146" s="206" t="s">
        <v>74</v>
      </c>
      <c r="E146" s="218" t="s">
        <v>220</v>
      </c>
      <c r="F146" s="218" t="s">
        <v>456</v>
      </c>
      <c r="G146" s="205"/>
      <c r="H146" s="205"/>
      <c r="I146" s="208"/>
      <c r="J146" s="219">
        <f>BK146</f>
        <v>0</v>
      </c>
      <c r="K146" s="205"/>
      <c r="L146" s="210"/>
      <c r="M146" s="211"/>
      <c r="N146" s="212"/>
      <c r="O146" s="212"/>
      <c r="P146" s="213">
        <f>SUM(P147:P161)</f>
        <v>0</v>
      </c>
      <c r="Q146" s="212"/>
      <c r="R146" s="213">
        <f>SUM(R147:R161)</f>
        <v>0.0231062</v>
      </c>
      <c r="S146" s="212"/>
      <c r="T146" s="214">
        <f>SUM(T147:T161)</f>
        <v>8.07338</v>
      </c>
      <c r="AR146" s="215" t="s">
        <v>83</v>
      </c>
      <c r="AT146" s="216" t="s">
        <v>74</v>
      </c>
      <c r="AU146" s="216" t="s">
        <v>83</v>
      </c>
      <c r="AY146" s="215" t="s">
        <v>163</v>
      </c>
      <c r="BK146" s="217">
        <f>SUM(BK147:BK161)</f>
        <v>0</v>
      </c>
    </row>
    <row r="147" spans="2:65" s="1" customFormat="1" ht="25.5" customHeight="1">
      <c r="B147" s="45"/>
      <c r="C147" s="220" t="s">
        <v>220</v>
      </c>
      <c r="D147" s="220" t="s">
        <v>165</v>
      </c>
      <c r="E147" s="221" t="s">
        <v>1625</v>
      </c>
      <c r="F147" s="222" t="s">
        <v>1626</v>
      </c>
      <c r="G147" s="223" t="s">
        <v>168</v>
      </c>
      <c r="H147" s="224">
        <v>177.74</v>
      </c>
      <c r="I147" s="225"/>
      <c r="J147" s="226">
        <f>ROUND(I147*H147,2)</f>
        <v>0</v>
      </c>
      <c r="K147" s="222" t="s">
        <v>169</v>
      </c>
      <c r="L147" s="71"/>
      <c r="M147" s="227" t="s">
        <v>21</v>
      </c>
      <c r="N147" s="228" t="s">
        <v>48</v>
      </c>
      <c r="O147" s="46"/>
      <c r="P147" s="229">
        <f>O147*H147</f>
        <v>0</v>
      </c>
      <c r="Q147" s="229">
        <v>0.00013</v>
      </c>
      <c r="R147" s="229">
        <f>Q147*H147</f>
        <v>0.0231062</v>
      </c>
      <c r="S147" s="229">
        <v>0</v>
      </c>
      <c r="T147" s="230">
        <f>S147*H147</f>
        <v>0</v>
      </c>
      <c r="AR147" s="23" t="s">
        <v>170</v>
      </c>
      <c r="AT147" s="23" t="s">
        <v>165</v>
      </c>
      <c r="AU147" s="23" t="s">
        <v>85</v>
      </c>
      <c r="AY147" s="23" t="s">
        <v>163</v>
      </c>
      <c r="BE147" s="231">
        <f>IF(N147="základní",J147,0)</f>
        <v>0</v>
      </c>
      <c r="BF147" s="231">
        <f>IF(N147="snížená",J147,0)</f>
        <v>0</v>
      </c>
      <c r="BG147" s="231">
        <f>IF(N147="zákl. přenesená",J147,0)</f>
        <v>0</v>
      </c>
      <c r="BH147" s="231">
        <f>IF(N147="sníž. přenesená",J147,0)</f>
        <v>0</v>
      </c>
      <c r="BI147" s="231">
        <f>IF(N147="nulová",J147,0)</f>
        <v>0</v>
      </c>
      <c r="BJ147" s="23" t="s">
        <v>170</v>
      </c>
      <c r="BK147" s="231">
        <f>ROUND(I147*H147,2)</f>
        <v>0</v>
      </c>
      <c r="BL147" s="23" t="s">
        <v>170</v>
      </c>
      <c r="BM147" s="23" t="s">
        <v>1627</v>
      </c>
    </row>
    <row r="148" spans="2:47" s="1" customFormat="1" ht="13.5">
      <c r="B148" s="45"/>
      <c r="C148" s="73"/>
      <c r="D148" s="232" t="s">
        <v>172</v>
      </c>
      <c r="E148" s="73"/>
      <c r="F148" s="233" t="s">
        <v>1628</v>
      </c>
      <c r="G148" s="73"/>
      <c r="H148" s="73"/>
      <c r="I148" s="190"/>
      <c r="J148" s="73"/>
      <c r="K148" s="73"/>
      <c r="L148" s="71"/>
      <c r="M148" s="234"/>
      <c r="N148" s="46"/>
      <c r="O148" s="46"/>
      <c r="P148" s="46"/>
      <c r="Q148" s="46"/>
      <c r="R148" s="46"/>
      <c r="S148" s="46"/>
      <c r="T148" s="94"/>
      <c r="AT148" s="23" t="s">
        <v>172</v>
      </c>
      <c r="AU148" s="23" t="s">
        <v>85</v>
      </c>
    </row>
    <row r="149" spans="2:65" s="1" customFormat="1" ht="25.5" customHeight="1">
      <c r="B149" s="45"/>
      <c r="C149" s="220" t="s">
        <v>228</v>
      </c>
      <c r="D149" s="220" t="s">
        <v>165</v>
      </c>
      <c r="E149" s="221" t="s">
        <v>1629</v>
      </c>
      <c r="F149" s="222" t="s">
        <v>1630</v>
      </c>
      <c r="G149" s="223" t="s">
        <v>168</v>
      </c>
      <c r="H149" s="224">
        <v>25.18</v>
      </c>
      <c r="I149" s="225"/>
      <c r="J149" s="226">
        <f>ROUND(I149*H149,2)</f>
        <v>0</v>
      </c>
      <c r="K149" s="222" t="s">
        <v>169</v>
      </c>
      <c r="L149" s="71"/>
      <c r="M149" s="227" t="s">
        <v>21</v>
      </c>
      <c r="N149" s="228" t="s">
        <v>48</v>
      </c>
      <c r="O149" s="46"/>
      <c r="P149" s="229">
        <f>O149*H149</f>
        <v>0</v>
      </c>
      <c r="Q149" s="229">
        <v>0</v>
      </c>
      <c r="R149" s="229">
        <f>Q149*H149</f>
        <v>0</v>
      </c>
      <c r="S149" s="229">
        <v>0.261</v>
      </c>
      <c r="T149" s="230">
        <f>S149*H149</f>
        <v>6.57198</v>
      </c>
      <c r="AR149" s="23" t="s">
        <v>170</v>
      </c>
      <c r="AT149" s="23" t="s">
        <v>165</v>
      </c>
      <c r="AU149" s="23" t="s">
        <v>85</v>
      </c>
      <c r="AY149" s="23" t="s">
        <v>163</v>
      </c>
      <c r="BE149" s="231">
        <f>IF(N149="základní",J149,0)</f>
        <v>0</v>
      </c>
      <c r="BF149" s="231">
        <f>IF(N149="snížená",J149,0)</f>
        <v>0</v>
      </c>
      <c r="BG149" s="231">
        <f>IF(N149="zákl. přenesená",J149,0)</f>
        <v>0</v>
      </c>
      <c r="BH149" s="231">
        <f>IF(N149="sníž. přenesená",J149,0)</f>
        <v>0</v>
      </c>
      <c r="BI149" s="231">
        <f>IF(N149="nulová",J149,0)</f>
        <v>0</v>
      </c>
      <c r="BJ149" s="23" t="s">
        <v>170</v>
      </c>
      <c r="BK149" s="231">
        <f>ROUND(I149*H149,2)</f>
        <v>0</v>
      </c>
      <c r="BL149" s="23" t="s">
        <v>170</v>
      </c>
      <c r="BM149" s="23" t="s">
        <v>1631</v>
      </c>
    </row>
    <row r="150" spans="2:51" s="11" customFormat="1" ht="13.5">
      <c r="B150" s="235"/>
      <c r="C150" s="236"/>
      <c r="D150" s="232" t="s">
        <v>174</v>
      </c>
      <c r="E150" s="237" t="s">
        <v>21</v>
      </c>
      <c r="F150" s="238" t="s">
        <v>2044</v>
      </c>
      <c r="G150" s="236"/>
      <c r="H150" s="239">
        <v>4.92</v>
      </c>
      <c r="I150" s="240"/>
      <c r="J150" s="236"/>
      <c r="K150" s="236"/>
      <c r="L150" s="241"/>
      <c r="M150" s="242"/>
      <c r="N150" s="243"/>
      <c r="O150" s="243"/>
      <c r="P150" s="243"/>
      <c r="Q150" s="243"/>
      <c r="R150" s="243"/>
      <c r="S150" s="243"/>
      <c r="T150" s="244"/>
      <c r="AT150" s="245" t="s">
        <v>174</v>
      </c>
      <c r="AU150" s="245" t="s">
        <v>85</v>
      </c>
      <c r="AV150" s="11" t="s">
        <v>85</v>
      </c>
      <c r="AW150" s="11" t="s">
        <v>38</v>
      </c>
      <c r="AX150" s="11" t="s">
        <v>75</v>
      </c>
      <c r="AY150" s="245" t="s">
        <v>163</v>
      </c>
    </row>
    <row r="151" spans="2:51" s="11" customFormat="1" ht="13.5">
      <c r="B151" s="235"/>
      <c r="C151" s="236"/>
      <c r="D151" s="232" t="s">
        <v>174</v>
      </c>
      <c r="E151" s="237" t="s">
        <v>21</v>
      </c>
      <c r="F151" s="238" t="s">
        <v>2045</v>
      </c>
      <c r="G151" s="236"/>
      <c r="H151" s="239">
        <v>20.26</v>
      </c>
      <c r="I151" s="240"/>
      <c r="J151" s="236"/>
      <c r="K151" s="236"/>
      <c r="L151" s="241"/>
      <c r="M151" s="242"/>
      <c r="N151" s="243"/>
      <c r="O151" s="243"/>
      <c r="P151" s="243"/>
      <c r="Q151" s="243"/>
      <c r="R151" s="243"/>
      <c r="S151" s="243"/>
      <c r="T151" s="244"/>
      <c r="AT151" s="245" t="s">
        <v>174</v>
      </c>
      <c r="AU151" s="245" t="s">
        <v>85</v>
      </c>
      <c r="AV151" s="11" t="s">
        <v>85</v>
      </c>
      <c r="AW151" s="11" t="s">
        <v>38</v>
      </c>
      <c r="AX151" s="11" t="s">
        <v>75</v>
      </c>
      <c r="AY151" s="245" t="s">
        <v>163</v>
      </c>
    </row>
    <row r="152" spans="2:51" s="12" customFormat="1" ht="13.5">
      <c r="B152" s="246"/>
      <c r="C152" s="247"/>
      <c r="D152" s="232" t="s">
        <v>174</v>
      </c>
      <c r="E152" s="248" t="s">
        <v>21</v>
      </c>
      <c r="F152" s="249" t="s">
        <v>194</v>
      </c>
      <c r="G152" s="247"/>
      <c r="H152" s="250">
        <v>25.18</v>
      </c>
      <c r="I152" s="251"/>
      <c r="J152" s="247"/>
      <c r="K152" s="247"/>
      <c r="L152" s="252"/>
      <c r="M152" s="253"/>
      <c r="N152" s="254"/>
      <c r="O152" s="254"/>
      <c r="P152" s="254"/>
      <c r="Q152" s="254"/>
      <c r="R152" s="254"/>
      <c r="S152" s="254"/>
      <c r="T152" s="255"/>
      <c r="AT152" s="256" t="s">
        <v>174</v>
      </c>
      <c r="AU152" s="256" t="s">
        <v>85</v>
      </c>
      <c r="AV152" s="12" t="s">
        <v>170</v>
      </c>
      <c r="AW152" s="12" t="s">
        <v>38</v>
      </c>
      <c r="AX152" s="12" t="s">
        <v>83</v>
      </c>
      <c r="AY152" s="256" t="s">
        <v>163</v>
      </c>
    </row>
    <row r="153" spans="2:65" s="1" customFormat="1" ht="25.5" customHeight="1">
      <c r="B153" s="45"/>
      <c r="C153" s="220" t="s">
        <v>234</v>
      </c>
      <c r="D153" s="220" t="s">
        <v>165</v>
      </c>
      <c r="E153" s="221" t="s">
        <v>1364</v>
      </c>
      <c r="F153" s="222" t="s">
        <v>1365</v>
      </c>
      <c r="G153" s="223" t="s">
        <v>168</v>
      </c>
      <c r="H153" s="224">
        <v>17.6</v>
      </c>
      <c r="I153" s="225"/>
      <c r="J153" s="226">
        <f>ROUND(I153*H153,2)</f>
        <v>0</v>
      </c>
      <c r="K153" s="222" t="s">
        <v>169</v>
      </c>
      <c r="L153" s="71"/>
      <c r="M153" s="227" t="s">
        <v>21</v>
      </c>
      <c r="N153" s="228" t="s">
        <v>48</v>
      </c>
      <c r="O153" s="46"/>
      <c r="P153" s="229">
        <f>O153*H153</f>
        <v>0</v>
      </c>
      <c r="Q153" s="229">
        <v>0</v>
      </c>
      <c r="R153" s="229">
        <f>Q153*H153</f>
        <v>0</v>
      </c>
      <c r="S153" s="229">
        <v>0.076</v>
      </c>
      <c r="T153" s="230">
        <f>S153*H153</f>
        <v>1.3376000000000001</v>
      </c>
      <c r="AR153" s="23" t="s">
        <v>170</v>
      </c>
      <c r="AT153" s="23" t="s">
        <v>165</v>
      </c>
      <c r="AU153" s="23" t="s">
        <v>85</v>
      </c>
      <c r="AY153" s="23" t="s">
        <v>163</v>
      </c>
      <c r="BE153" s="231">
        <f>IF(N153="základní",J153,0)</f>
        <v>0</v>
      </c>
      <c r="BF153" s="231">
        <f>IF(N153="snížená",J153,0)</f>
        <v>0</v>
      </c>
      <c r="BG153" s="231">
        <f>IF(N153="zákl. přenesená",J153,0)</f>
        <v>0</v>
      </c>
      <c r="BH153" s="231">
        <f>IF(N153="sníž. přenesená",J153,0)</f>
        <v>0</v>
      </c>
      <c r="BI153" s="231">
        <f>IF(N153="nulová",J153,0)</f>
        <v>0</v>
      </c>
      <c r="BJ153" s="23" t="s">
        <v>170</v>
      </c>
      <c r="BK153" s="231">
        <f>ROUND(I153*H153,2)</f>
        <v>0</v>
      </c>
      <c r="BL153" s="23" t="s">
        <v>170</v>
      </c>
      <c r="BM153" s="23" t="s">
        <v>1642</v>
      </c>
    </row>
    <row r="154" spans="2:47" s="1" customFormat="1" ht="13.5">
      <c r="B154" s="45"/>
      <c r="C154" s="73"/>
      <c r="D154" s="232" t="s">
        <v>172</v>
      </c>
      <c r="E154" s="73"/>
      <c r="F154" s="233" t="s">
        <v>1367</v>
      </c>
      <c r="G154" s="73"/>
      <c r="H154" s="73"/>
      <c r="I154" s="190"/>
      <c r="J154" s="73"/>
      <c r="K154" s="73"/>
      <c r="L154" s="71"/>
      <c r="M154" s="234"/>
      <c r="N154" s="46"/>
      <c r="O154" s="46"/>
      <c r="P154" s="46"/>
      <c r="Q154" s="46"/>
      <c r="R154" s="46"/>
      <c r="S154" s="46"/>
      <c r="T154" s="94"/>
      <c r="AT154" s="23" t="s">
        <v>172</v>
      </c>
      <c r="AU154" s="23" t="s">
        <v>85</v>
      </c>
    </row>
    <row r="155" spans="2:51" s="11" customFormat="1" ht="13.5">
      <c r="B155" s="235"/>
      <c r="C155" s="236"/>
      <c r="D155" s="232" t="s">
        <v>174</v>
      </c>
      <c r="E155" s="237" t="s">
        <v>21</v>
      </c>
      <c r="F155" s="238" t="s">
        <v>2046</v>
      </c>
      <c r="G155" s="236"/>
      <c r="H155" s="239">
        <v>7.2</v>
      </c>
      <c r="I155" s="240"/>
      <c r="J155" s="236"/>
      <c r="K155" s="236"/>
      <c r="L155" s="241"/>
      <c r="M155" s="242"/>
      <c r="N155" s="243"/>
      <c r="O155" s="243"/>
      <c r="P155" s="243"/>
      <c r="Q155" s="243"/>
      <c r="R155" s="243"/>
      <c r="S155" s="243"/>
      <c r="T155" s="244"/>
      <c r="AT155" s="245" t="s">
        <v>174</v>
      </c>
      <c r="AU155" s="245" t="s">
        <v>85</v>
      </c>
      <c r="AV155" s="11" t="s">
        <v>85</v>
      </c>
      <c r="AW155" s="11" t="s">
        <v>38</v>
      </c>
      <c r="AX155" s="11" t="s">
        <v>75</v>
      </c>
      <c r="AY155" s="245" t="s">
        <v>163</v>
      </c>
    </row>
    <row r="156" spans="2:51" s="11" customFormat="1" ht="13.5">
      <c r="B156" s="235"/>
      <c r="C156" s="236"/>
      <c r="D156" s="232" t="s">
        <v>174</v>
      </c>
      <c r="E156" s="237" t="s">
        <v>21</v>
      </c>
      <c r="F156" s="238" t="s">
        <v>2047</v>
      </c>
      <c r="G156" s="236"/>
      <c r="H156" s="239">
        <v>3.2</v>
      </c>
      <c r="I156" s="240"/>
      <c r="J156" s="236"/>
      <c r="K156" s="236"/>
      <c r="L156" s="241"/>
      <c r="M156" s="242"/>
      <c r="N156" s="243"/>
      <c r="O156" s="243"/>
      <c r="P156" s="243"/>
      <c r="Q156" s="243"/>
      <c r="R156" s="243"/>
      <c r="S156" s="243"/>
      <c r="T156" s="244"/>
      <c r="AT156" s="245" t="s">
        <v>174</v>
      </c>
      <c r="AU156" s="245" t="s">
        <v>85</v>
      </c>
      <c r="AV156" s="11" t="s">
        <v>85</v>
      </c>
      <c r="AW156" s="11" t="s">
        <v>38</v>
      </c>
      <c r="AX156" s="11" t="s">
        <v>75</v>
      </c>
      <c r="AY156" s="245" t="s">
        <v>163</v>
      </c>
    </row>
    <row r="157" spans="2:51" s="11" customFormat="1" ht="13.5">
      <c r="B157" s="235"/>
      <c r="C157" s="236"/>
      <c r="D157" s="232" t="s">
        <v>174</v>
      </c>
      <c r="E157" s="237" t="s">
        <v>21</v>
      </c>
      <c r="F157" s="238" t="s">
        <v>2048</v>
      </c>
      <c r="G157" s="236"/>
      <c r="H157" s="239">
        <v>7.2</v>
      </c>
      <c r="I157" s="240"/>
      <c r="J157" s="236"/>
      <c r="K157" s="236"/>
      <c r="L157" s="241"/>
      <c r="M157" s="242"/>
      <c r="N157" s="243"/>
      <c r="O157" s="243"/>
      <c r="P157" s="243"/>
      <c r="Q157" s="243"/>
      <c r="R157" s="243"/>
      <c r="S157" s="243"/>
      <c r="T157" s="244"/>
      <c r="AT157" s="245" t="s">
        <v>174</v>
      </c>
      <c r="AU157" s="245" t="s">
        <v>85</v>
      </c>
      <c r="AV157" s="11" t="s">
        <v>85</v>
      </c>
      <c r="AW157" s="11" t="s">
        <v>38</v>
      </c>
      <c r="AX157" s="11" t="s">
        <v>75</v>
      </c>
      <c r="AY157" s="245" t="s">
        <v>163</v>
      </c>
    </row>
    <row r="158" spans="2:51" s="12" customFormat="1" ht="13.5">
      <c r="B158" s="246"/>
      <c r="C158" s="247"/>
      <c r="D158" s="232" t="s">
        <v>174</v>
      </c>
      <c r="E158" s="248" t="s">
        <v>21</v>
      </c>
      <c r="F158" s="249" t="s">
        <v>194</v>
      </c>
      <c r="G158" s="247"/>
      <c r="H158" s="250">
        <v>17.6</v>
      </c>
      <c r="I158" s="251"/>
      <c r="J158" s="247"/>
      <c r="K158" s="247"/>
      <c r="L158" s="252"/>
      <c r="M158" s="253"/>
      <c r="N158" s="254"/>
      <c r="O158" s="254"/>
      <c r="P158" s="254"/>
      <c r="Q158" s="254"/>
      <c r="R158" s="254"/>
      <c r="S158" s="254"/>
      <c r="T158" s="255"/>
      <c r="AT158" s="256" t="s">
        <v>174</v>
      </c>
      <c r="AU158" s="256" t="s">
        <v>85</v>
      </c>
      <c r="AV158" s="12" t="s">
        <v>170</v>
      </c>
      <c r="AW158" s="12" t="s">
        <v>38</v>
      </c>
      <c r="AX158" s="12" t="s">
        <v>83</v>
      </c>
      <c r="AY158" s="256" t="s">
        <v>163</v>
      </c>
    </row>
    <row r="159" spans="2:65" s="1" customFormat="1" ht="38.25" customHeight="1">
      <c r="B159" s="45"/>
      <c r="C159" s="220" t="s">
        <v>240</v>
      </c>
      <c r="D159" s="220" t="s">
        <v>165</v>
      </c>
      <c r="E159" s="221" t="s">
        <v>1646</v>
      </c>
      <c r="F159" s="222" t="s">
        <v>1647</v>
      </c>
      <c r="G159" s="223" t="s">
        <v>189</v>
      </c>
      <c r="H159" s="224">
        <v>0.091</v>
      </c>
      <c r="I159" s="225"/>
      <c r="J159" s="226">
        <f>ROUND(I159*H159,2)</f>
        <v>0</v>
      </c>
      <c r="K159" s="222" t="s">
        <v>169</v>
      </c>
      <c r="L159" s="71"/>
      <c r="M159" s="227" t="s">
        <v>21</v>
      </c>
      <c r="N159" s="228" t="s">
        <v>48</v>
      </c>
      <c r="O159" s="46"/>
      <c r="P159" s="229">
        <f>O159*H159</f>
        <v>0</v>
      </c>
      <c r="Q159" s="229">
        <v>0</v>
      </c>
      <c r="R159" s="229">
        <f>Q159*H159</f>
        <v>0</v>
      </c>
      <c r="S159" s="229">
        <v>1.8</v>
      </c>
      <c r="T159" s="230">
        <f>S159*H159</f>
        <v>0.1638</v>
      </c>
      <c r="AR159" s="23" t="s">
        <v>170</v>
      </c>
      <c r="AT159" s="23" t="s">
        <v>165</v>
      </c>
      <c r="AU159" s="23" t="s">
        <v>85</v>
      </c>
      <c r="AY159" s="23" t="s">
        <v>163</v>
      </c>
      <c r="BE159" s="231">
        <f>IF(N159="základní",J159,0)</f>
        <v>0</v>
      </c>
      <c r="BF159" s="231">
        <f>IF(N159="snížená",J159,0)</f>
        <v>0</v>
      </c>
      <c r="BG159" s="231">
        <f>IF(N159="zákl. přenesená",J159,0)</f>
        <v>0</v>
      </c>
      <c r="BH159" s="231">
        <f>IF(N159="sníž. přenesená",J159,0)</f>
        <v>0</v>
      </c>
      <c r="BI159" s="231">
        <f>IF(N159="nulová",J159,0)</f>
        <v>0</v>
      </c>
      <c r="BJ159" s="23" t="s">
        <v>170</v>
      </c>
      <c r="BK159" s="231">
        <f>ROUND(I159*H159,2)</f>
        <v>0</v>
      </c>
      <c r="BL159" s="23" t="s">
        <v>170</v>
      </c>
      <c r="BM159" s="23" t="s">
        <v>1648</v>
      </c>
    </row>
    <row r="160" spans="2:51" s="11" customFormat="1" ht="13.5">
      <c r="B160" s="235"/>
      <c r="C160" s="236"/>
      <c r="D160" s="232" t="s">
        <v>174</v>
      </c>
      <c r="E160" s="237" t="s">
        <v>21</v>
      </c>
      <c r="F160" s="238" t="s">
        <v>1884</v>
      </c>
      <c r="G160" s="236"/>
      <c r="H160" s="239">
        <v>0.091</v>
      </c>
      <c r="I160" s="240"/>
      <c r="J160" s="236"/>
      <c r="K160" s="236"/>
      <c r="L160" s="241"/>
      <c r="M160" s="242"/>
      <c r="N160" s="243"/>
      <c r="O160" s="243"/>
      <c r="P160" s="243"/>
      <c r="Q160" s="243"/>
      <c r="R160" s="243"/>
      <c r="S160" s="243"/>
      <c r="T160" s="244"/>
      <c r="AT160" s="245" t="s">
        <v>174</v>
      </c>
      <c r="AU160" s="245" t="s">
        <v>85</v>
      </c>
      <c r="AV160" s="11" t="s">
        <v>85</v>
      </c>
      <c r="AW160" s="11" t="s">
        <v>38</v>
      </c>
      <c r="AX160" s="11" t="s">
        <v>75</v>
      </c>
      <c r="AY160" s="245" t="s">
        <v>163</v>
      </c>
    </row>
    <row r="161" spans="2:51" s="12" customFormat="1" ht="13.5">
      <c r="B161" s="246"/>
      <c r="C161" s="247"/>
      <c r="D161" s="232" t="s">
        <v>174</v>
      </c>
      <c r="E161" s="248" t="s">
        <v>21</v>
      </c>
      <c r="F161" s="249" t="s">
        <v>194</v>
      </c>
      <c r="G161" s="247"/>
      <c r="H161" s="250">
        <v>0.091</v>
      </c>
      <c r="I161" s="251"/>
      <c r="J161" s="247"/>
      <c r="K161" s="247"/>
      <c r="L161" s="252"/>
      <c r="M161" s="253"/>
      <c r="N161" s="254"/>
      <c r="O161" s="254"/>
      <c r="P161" s="254"/>
      <c r="Q161" s="254"/>
      <c r="R161" s="254"/>
      <c r="S161" s="254"/>
      <c r="T161" s="255"/>
      <c r="AT161" s="256" t="s">
        <v>174</v>
      </c>
      <c r="AU161" s="256" t="s">
        <v>85</v>
      </c>
      <c r="AV161" s="12" t="s">
        <v>170</v>
      </c>
      <c r="AW161" s="12" t="s">
        <v>38</v>
      </c>
      <c r="AX161" s="12" t="s">
        <v>83</v>
      </c>
      <c r="AY161" s="256" t="s">
        <v>163</v>
      </c>
    </row>
    <row r="162" spans="2:63" s="10" customFormat="1" ht="29.85" customHeight="1">
      <c r="B162" s="204"/>
      <c r="C162" s="205"/>
      <c r="D162" s="206" t="s">
        <v>74</v>
      </c>
      <c r="E162" s="218" t="s">
        <v>583</v>
      </c>
      <c r="F162" s="218" t="s">
        <v>584</v>
      </c>
      <c r="G162" s="205"/>
      <c r="H162" s="205"/>
      <c r="I162" s="208"/>
      <c r="J162" s="219">
        <f>BK162</f>
        <v>0</v>
      </c>
      <c r="K162" s="205"/>
      <c r="L162" s="210"/>
      <c r="M162" s="211"/>
      <c r="N162" s="212"/>
      <c r="O162" s="212"/>
      <c r="P162" s="213">
        <f>SUM(P163:P171)</f>
        <v>0</v>
      </c>
      <c r="Q162" s="212"/>
      <c r="R162" s="213">
        <f>SUM(R163:R171)</f>
        <v>0</v>
      </c>
      <c r="S162" s="212"/>
      <c r="T162" s="214">
        <f>SUM(T163:T171)</f>
        <v>0</v>
      </c>
      <c r="AR162" s="215" t="s">
        <v>83</v>
      </c>
      <c r="AT162" s="216" t="s">
        <v>74</v>
      </c>
      <c r="AU162" s="216" t="s">
        <v>83</v>
      </c>
      <c r="AY162" s="215" t="s">
        <v>163</v>
      </c>
      <c r="BK162" s="217">
        <f>SUM(BK163:BK171)</f>
        <v>0</v>
      </c>
    </row>
    <row r="163" spans="2:65" s="1" customFormat="1" ht="25.5" customHeight="1">
      <c r="B163" s="45"/>
      <c r="C163" s="220" t="s">
        <v>246</v>
      </c>
      <c r="D163" s="220" t="s">
        <v>165</v>
      </c>
      <c r="E163" s="221" t="s">
        <v>1650</v>
      </c>
      <c r="F163" s="222" t="s">
        <v>1651</v>
      </c>
      <c r="G163" s="223" t="s">
        <v>253</v>
      </c>
      <c r="H163" s="224">
        <v>20.575</v>
      </c>
      <c r="I163" s="225"/>
      <c r="J163" s="226">
        <f>ROUND(I163*H163,2)</f>
        <v>0</v>
      </c>
      <c r="K163" s="222" t="s">
        <v>169</v>
      </c>
      <c r="L163" s="71"/>
      <c r="M163" s="227" t="s">
        <v>21</v>
      </c>
      <c r="N163" s="228" t="s">
        <v>48</v>
      </c>
      <c r="O163" s="46"/>
      <c r="P163" s="229">
        <f>O163*H163</f>
        <v>0</v>
      </c>
      <c r="Q163" s="229">
        <v>0</v>
      </c>
      <c r="R163" s="229">
        <f>Q163*H163</f>
        <v>0</v>
      </c>
      <c r="S163" s="229">
        <v>0</v>
      </c>
      <c r="T163" s="230">
        <f>S163*H163</f>
        <v>0</v>
      </c>
      <c r="AR163" s="23" t="s">
        <v>170</v>
      </c>
      <c r="AT163" s="23" t="s">
        <v>165</v>
      </c>
      <c r="AU163" s="23" t="s">
        <v>85</v>
      </c>
      <c r="AY163" s="23" t="s">
        <v>163</v>
      </c>
      <c r="BE163" s="231">
        <f>IF(N163="základní",J163,0)</f>
        <v>0</v>
      </c>
      <c r="BF163" s="231">
        <f>IF(N163="snížená",J163,0)</f>
        <v>0</v>
      </c>
      <c r="BG163" s="231">
        <f>IF(N163="zákl. přenesená",J163,0)</f>
        <v>0</v>
      </c>
      <c r="BH163" s="231">
        <f>IF(N163="sníž. přenesená",J163,0)</f>
        <v>0</v>
      </c>
      <c r="BI163" s="231">
        <f>IF(N163="nulová",J163,0)</f>
        <v>0</v>
      </c>
      <c r="BJ163" s="23" t="s">
        <v>170</v>
      </c>
      <c r="BK163" s="231">
        <f>ROUND(I163*H163,2)</f>
        <v>0</v>
      </c>
      <c r="BL163" s="23" t="s">
        <v>170</v>
      </c>
      <c r="BM163" s="23" t="s">
        <v>1652</v>
      </c>
    </row>
    <row r="164" spans="2:47" s="1" customFormat="1" ht="13.5">
      <c r="B164" s="45"/>
      <c r="C164" s="73"/>
      <c r="D164" s="232" t="s">
        <v>172</v>
      </c>
      <c r="E164" s="73"/>
      <c r="F164" s="233" t="s">
        <v>589</v>
      </c>
      <c r="G164" s="73"/>
      <c r="H164" s="73"/>
      <c r="I164" s="190"/>
      <c r="J164" s="73"/>
      <c r="K164" s="73"/>
      <c r="L164" s="71"/>
      <c r="M164" s="234"/>
      <c r="N164" s="46"/>
      <c r="O164" s="46"/>
      <c r="P164" s="46"/>
      <c r="Q164" s="46"/>
      <c r="R164" s="46"/>
      <c r="S164" s="46"/>
      <c r="T164" s="94"/>
      <c r="AT164" s="23" t="s">
        <v>172</v>
      </c>
      <c r="AU164" s="23" t="s">
        <v>85</v>
      </c>
    </row>
    <row r="165" spans="2:65" s="1" customFormat="1" ht="25.5" customHeight="1">
      <c r="B165" s="45"/>
      <c r="C165" s="220" t="s">
        <v>250</v>
      </c>
      <c r="D165" s="220" t="s">
        <v>165</v>
      </c>
      <c r="E165" s="221" t="s">
        <v>591</v>
      </c>
      <c r="F165" s="222" t="s">
        <v>592</v>
      </c>
      <c r="G165" s="223" t="s">
        <v>253</v>
      </c>
      <c r="H165" s="224">
        <v>20.575</v>
      </c>
      <c r="I165" s="225"/>
      <c r="J165" s="226">
        <f>ROUND(I165*H165,2)</f>
        <v>0</v>
      </c>
      <c r="K165" s="222" t="s">
        <v>169</v>
      </c>
      <c r="L165" s="71"/>
      <c r="M165" s="227" t="s">
        <v>21</v>
      </c>
      <c r="N165" s="228" t="s">
        <v>48</v>
      </c>
      <c r="O165" s="46"/>
      <c r="P165" s="229">
        <f>O165*H165</f>
        <v>0</v>
      </c>
      <c r="Q165" s="229">
        <v>0</v>
      </c>
      <c r="R165" s="229">
        <f>Q165*H165</f>
        <v>0</v>
      </c>
      <c r="S165" s="229">
        <v>0</v>
      </c>
      <c r="T165" s="230">
        <f>S165*H165</f>
        <v>0</v>
      </c>
      <c r="AR165" s="23" t="s">
        <v>170</v>
      </c>
      <c r="AT165" s="23" t="s">
        <v>165</v>
      </c>
      <c r="AU165" s="23" t="s">
        <v>85</v>
      </c>
      <c r="AY165" s="23" t="s">
        <v>163</v>
      </c>
      <c r="BE165" s="231">
        <f>IF(N165="základní",J165,0)</f>
        <v>0</v>
      </c>
      <c r="BF165" s="231">
        <f>IF(N165="snížená",J165,0)</f>
        <v>0</v>
      </c>
      <c r="BG165" s="231">
        <f>IF(N165="zákl. přenesená",J165,0)</f>
        <v>0</v>
      </c>
      <c r="BH165" s="231">
        <f>IF(N165="sníž. přenesená",J165,0)</f>
        <v>0</v>
      </c>
      <c r="BI165" s="231">
        <f>IF(N165="nulová",J165,0)</f>
        <v>0</v>
      </c>
      <c r="BJ165" s="23" t="s">
        <v>170</v>
      </c>
      <c r="BK165" s="231">
        <f>ROUND(I165*H165,2)</f>
        <v>0</v>
      </c>
      <c r="BL165" s="23" t="s">
        <v>170</v>
      </c>
      <c r="BM165" s="23" t="s">
        <v>1653</v>
      </c>
    </row>
    <row r="166" spans="2:47" s="1" customFormat="1" ht="13.5">
      <c r="B166" s="45"/>
      <c r="C166" s="73"/>
      <c r="D166" s="232" t="s">
        <v>172</v>
      </c>
      <c r="E166" s="73"/>
      <c r="F166" s="233" t="s">
        <v>594</v>
      </c>
      <c r="G166" s="73"/>
      <c r="H166" s="73"/>
      <c r="I166" s="190"/>
      <c r="J166" s="73"/>
      <c r="K166" s="73"/>
      <c r="L166" s="71"/>
      <c r="M166" s="234"/>
      <c r="N166" s="46"/>
      <c r="O166" s="46"/>
      <c r="P166" s="46"/>
      <c r="Q166" s="46"/>
      <c r="R166" s="46"/>
      <c r="S166" s="46"/>
      <c r="T166" s="94"/>
      <c r="AT166" s="23" t="s">
        <v>172</v>
      </c>
      <c r="AU166" s="23" t="s">
        <v>85</v>
      </c>
    </row>
    <row r="167" spans="2:65" s="1" customFormat="1" ht="25.5" customHeight="1">
      <c r="B167" s="45"/>
      <c r="C167" s="220" t="s">
        <v>10</v>
      </c>
      <c r="D167" s="220" t="s">
        <v>165</v>
      </c>
      <c r="E167" s="221" t="s">
        <v>596</v>
      </c>
      <c r="F167" s="222" t="s">
        <v>597</v>
      </c>
      <c r="G167" s="223" t="s">
        <v>253</v>
      </c>
      <c r="H167" s="224">
        <v>308.625</v>
      </c>
      <c r="I167" s="225"/>
      <c r="J167" s="226">
        <f>ROUND(I167*H167,2)</f>
        <v>0</v>
      </c>
      <c r="K167" s="222" t="s">
        <v>169</v>
      </c>
      <c r="L167" s="71"/>
      <c r="M167" s="227" t="s">
        <v>21</v>
      </c>
      <c r="N167" s="228" t="s">
        <v>48</v>
      </c>
      <c r="O167" s="46"/>
      <c r="P167" s="229">
        <f>O167*H167</f>
        <v>0</v>
      </c>
      <c r="Q167" s="229">
        <v>0</v>
      </c>
      <c r="R167" s="229">
        <f>Q167*H167</f>
        <v>0</v>
      </c>
      <c r="S167" s="229">
        <v>0</v>
      </c>
      <c r="T167" s="230">
        <f>S167*H167</f>
        <v>0</v>
      </c>
      <c r="AR167" s="23" t="s">
        <v>170</v>
      </c>
      <c r="AT167" s="23" t="s">
        <v>165</v>
      </c>
      <c r="AU167" s="23" t="s">
        <v>85</v>
      </c>
      <c r="AY167" s="23" t="s">
        <v>163</v>
      </c>
      <c r="BE167" s="231">
        <f>IF(N167="základní",J167,0)</f>
        <v>0</v>
      </c>
      <c r="BF167" s="231">
        <f>IF(N167="snížená",J167,0)</f>
        <v>0</v>
      </c>
      <c r="BG167" s="231">
        <f>IF(N167="zákl. přenesená",J167,0)</f>
        <v>0</v>
      </c>
      <c r="BH167" s="231">
        <f>IF(N167="sníž. přenesená",J167,0)</f>
        <v>0</v>
      </c>
      <c r="BI167" s="231">
        <f>IF(N167="nulová",J167,0)</f>
        <v>0</v>
      </c>
      <c r="BJ167" s="23" t="s">
        <v>170</v>
      </c>
      <c r="BK167" s="231">
        <f>ROUND(I167*H167,2)</f>
        <v>0</v>
      </c>
      <c r="BL167" s="23" t="s">
        <v>170</v>
      </c>
      <c r="BM167" s="23" t="s">
        <v>1654</v>
      </c>
    </row>
    <row r="168" spans="2:47" s="1" customFormat="1" ht="13.5">
      <c r="B168" s="45"/>
      <c r="C168" s="73"/>
      <c r="D168" s="232" t="s">
        <v>172</v>
      </c>
      <c r="E168" s="73"/>
      <c r="F168" s="233" t="s">
        <v>594</v>
      </c>
      <c r="G168" s="73"/>
      <c r="H168" s="73"/>
      <c r="I168" s="190"/>
      <c r="J168" s="73"/>
      <c r="K168" s="73"/>
      <c r="L168" s="71"/>
      <c r="M168" s="234"/>
      <c r="N168" s="46"/>
      <c r="O168" s="46"/>
      <c r="P168" s="46"/>
      <c r="Q168" s="46"/>
      <c r="R168" s="46"/>
      <c r="S168" s="46"/>
      <c r="T168" s="94"/>
      <c r="AT168" s="23" t="s">
        <v>172</v>
      </c>
      <c r="AU168" s="23" t="s">
        <v>85</v>
      </c>
    </row>
    <row r="169" spans="2:51" s="11" customFormat="1" ht="13.5">
      <c r="B169" s="235"/>
      <c r="C169" s="236"/>
      <c r="D169" s="232" t="s">
        <v>174</v>
      </c>
      <c r="E169" s="236"/>
      <c r="F169" s="238" t="s">
        <v>2049</v>
      </c>
      <c r="G169" s="236"/>
      <c r="H169" s="239">
        <v>308.625</v>
      </c>
      <c r="I169" s="240"/>
      <c r="J169" s="236"/>
      <c r="K169" s="236"/>
      <c r="L169" s="241"/>
      <c r="M169" s="242"/>
      <c r="N169" s="243"/>
      <c r="O169" s="243"/>
      <c r="P169" s="243"/>
      <c r="Q169" s="243"/>
      <c r="R169" s="243"/>
      <c r="S169" s="243"/>
      <c r="T169" s="244"/>
      <c r="AT169" s="245" t="s">
        <v>174</v>
      </c>
      <c r="AU169" s="245" t="s">
        <v>85</v>
      </c>
      <c r="AV169" s="11" t="s">
        <v>85</v>
      </c>
      <c r="AW169" s="11" t="s">
        <v>6</v>
      </c>
      <c r="AX169" s="11" t="s">
        <v>83</v>
      </c>
      <c r="AY169" s="245" t="s">
        <v>163</v>
      </c>
    </row>
    <row r="170" spans="2:65" s="1" customFormat="1" ht="38.25" customHeight="1">
      <c r="B170" s="45"/>
      <c r="C170" s="220" t="s">
        <v>262</v>
      </c>
      <c r="D170" s="220" t="s">
        <v>165</v>
      </c>
      <c r="E170" s="221" t="s">
        <v>601</v>
      </c>
      <c r="F170" s="222" t="s">
        <v>602</v>
      </c>
      <c r="G170" s="223" t="s">
        <v>253</v>
      </c>
      <c r="H170" s="224">
        <v>20.575</v>
      </c>
      <c r="I170" s="225"/>
      <c r="J170" s="226">
        <f>ROUND(I170*H170,2)</f>
        <v>0</v>
      </c>
      <c r="K170" s="222" t="s">
        <v>169</v>
      </c>
      <c r="L170" s="71"/>
      <c r="M170" s="227" t="s">
        <v>21</v>
      </c>
      <c r="N170" s="228" t="s">
        <v>48</v>
      </c>
      <c r="O170" s="46"/>
      <c r="P170" s="229">
        <f>O170*H170</f>
        <v>0</v>
      </c>
      <c r="Q170" s="229">
        <v>0</v>
      </c>
      <c r="R170" s="229">
        <f>Q170*H170</f>
        <v>0</v>
      </c>
      <c r="S170" s="229">
        <v>0</v>
      </c>
      <c r="T170" s="230">
        <f>S170*H170</f>
        <v>0</v>
      </c>
      <c r="AR170" s="23" t="s">
        <v>170</v>
      </c>
      <c r="AT170" s="23" t="s">
        <v>165</v>
      </c>
      <c r="AU170" s="23" t="s">
        <v>85</v>
      </c>
      <c r="AY170" s="23" t="s">
        <v>163</v>
      </c>
      <c r="BE170" s="231">
        <f>IF(N170="základní",J170,0)</f>
        <v>0</v>
      </c>
      <c r="BF170" s="231">
        <f>IF(N170="snížená",J170,0)</f>
        <v>0</v>
      </c>
      <c r="BG170" s="231">
        <f>IF(N170="zákl. přenesená",J170,0)</f>
        <v>0</v>
      </c>
      <c r="BH170" s="231">
        <f>IF(N170="sníž. přenesená",J170,0)</f>
        <v>0</v>
      </c>
      <c r="BI170" s="231">
        <f>IF(N170="nulová",J170,0)</f>
        <v>0</v>
      </c>
      <c r="BJ170" s="23" t="s">
        <v>170</v>
      </c>
      <c r="BK170" s="231">
        <f>ROUND(I170*H170,2)</f>
        <v>0</v>
      </c>
      <c r="BL170" s="23" t="s">
        <v>170</v>
      </c>
      <c r="BM170" s="23" t="s">
        <v>1656</v>
      </c>
    </row>
    <row r="171" spans="2:47" s="1" customFormat="1" ht="13.5">
      <c r="B171" s="45"/>
      <c r="C171" s="73"/>
      <c r="D171" s="232" t="s">
        <v>172</v>
      </c>
      <c r="E171" s="73"/>
      <c r="F171" s="233" t="s">
        <v>604</v>
      </c>
      <c r="G171" s="73"/>
      <c r="H171" s="73"/>
      <c r="I171" s="190"/>
      <c r="J171" s="73"/>
      <c r="K171" s="73"/>
      <c r="L171" s="71"/>
      <c r="M171" s="234"/>
      <c r="N171" s="46"/>
      <c r="O171" s="46"/>
      <c r="P171" s="46"/>
      <c r="Q171" s="46"/>
      <c r="R171" s="46"/>
      <c r="S171" s="46"/>
      <c r="T171" s="94"/>
      <c r="AT171" s="23" t="s">
        <v>172</v>
      </c>
      <c r="AU171" s="23" t="s">
        <v>85</v>
      </c>
    </row>
    <row r="172" spans="2:63" s="10" customFormat="1" ht="29.85" customHeight="1">
      <c r="B172" s="204"/>
      <c r="C172" s="205"/>
      <c r="D172" s="206" t="s">
        <v>74</v>
      </c>
      <c r="E172" s="218" t="s">
        <v>605</v>
      </c>
      <c r="F172" s="218" t="s">
        <v>606</v>
      </c>
      <c r="G172" s="205"/>
      <c r="H172" s="205"/>
      <c r="I172" s="208"/>
      <c r="J172" s="219">
        <f>BK172</f>
        <v>0</v>
      </c>
      <c r="K172" s="205"/>
      <c r="L172" s="210"/>
      <c r="M172" s="211"/>
      <c r="N172" s="212"/>
      <c r="O172" s="212"/>
      <c r="P172" s="213">
        <f>SUM(P173:P174)</f>
        <v>0</v>
      </c>
      <c r="Q172" s="212"/>
      <c r="R172" s="213">
        <f>SUM(R173:R174)</f>
        <v>0</v>
      </c>
      <c r="S172" s="212"/>
      <c r="T172" s="214">
        <f>SUM(T173:T174)</f>
        <v>0</v>
      </c>
      <c r="AR172" s="215" t="s">
        <v>83</v>
      </c>
      <c r="AT172" s="216" t="s">
        <v>74</v>
      </c>
      <c r="AU172" s="216" t="s">
        <v>83</v>
      </c>
      <c r="AY172" s="215" t="s">
        <v>163</v>
      </c>
      <c r="BK172" s="217">
        <f>SUM(BK173:BK174)</f>
        <v>0</v>
      </c>
    </row>
    <row r="173" spans="2:65" s="1" customFormat="1" ht="38.25" customHeight="1">
      <c r="B173" s="45"/>
      <c r="C173" s="220" t="s">
        <v>268</v>
      </c>
      <c r="D173" s="220" t="s">
        <v>165</v>
      </c>
      <c r="E173" s="221" t="s">
        <v>1657</v>
      </c>
      <c r="F173" s="222" t="s">
        <v>1658</v>
      </c>
      <c r="G173" s="223" t="s">
        <v>253</v>
      </c>
      <c r="H173" s="224">
        <v>13.822</v>
      </c>
      <c r="I173" s="225"/>
      <c r="J173" s="226">
        <f>ROUND(I173*H173,2)</f>
        <v>0</v>
      </c>
      <c r="K173" s="222" t="s">
        <v>169</v>
      </c>
      <c r="L173" s="71"/>
      <c r="M173" s="227" t="s">
        <v>21</v>
      </c>
      <c r="N173" s="228" t="s">
        <v>48</v>
      </c>
      <c r="O173" s="46"/>
      <c r="P173" s="229">
        <f>O173*H173</f>
        <v>0</v>
      </c>
      <c r="Q173" s="229">
        <v>0</v>
      </c>
      <c r="R173" s="229">
        <f>Q173*H173</f>
        <v>0</v>
      </c>
      <c r="S173" s="229">
        <v>0</v>
      </c>
      <c r="T173" s="230">
        <f>S173*H173</f>
        <v>0</v>
      </c>
      <c r="AR173" s="23" t="s">
        <v>170</v>
      </c>
      <c r="AT173" s="23" t="s">
        <v>165</v>
      </c>
      <c r="AU173" s="23" t="s">
        <v>85</v>
      </c>
      <c r="AY173" s="23" t="s">
        <v>163</v>
      </c>
      <c r="BE173" s="231">
        <f>IF(N173="základní",J173,0)</f>
        <v>0</v>
      </c>
      <c r="BF173" s="231">
        <f>IF(N173="snížená",J173,0)</f>
        <v>0</v>
      </c>
      <c r="BG173" s="231">
        <f>IF(N173="zákl. přenesená",J173,0)</f>
        <v>0</v>
      </c>
      <c r="BH173" s="231">
        <f>IF(N173="sníž. přenesená",J173,0)</f>
        <v>0</v>
      </c>
      <c r="BI173" s="231">
        <f>IF(N173="nulová",J173,0)</f>
        <v>0</v>
      </c>
      <c r="BJ173" s="23" t="s">
        <v>170</v>
      </c>
      <c r="BK173" s="231">
        <f>ROUND(I173*H173,2)</f>
        <v>0</v>
      </c>
      <c r="BL173" s="23" t="s">
        <v>170</v>
      </c>
      <c r="BM173" s="23" t="s">
        <v>1659</v>
      </c>
    </row>
    <row r="174" spans="2:47" s="1" customFormat="1" ht="13.5">
      <c r="B174" s="45"/>
      <c r="C174" s="73"/>
      <c r="D174" s="232" t="s">
        <v>172</v>
      </c>
      <c r="E174" s="73"/>
      <c r="F174" s="233" t="s">
        <v>611</v>
      </c>
      <c r="G174" s="73"/>
      <c r="H174" s="73"/>
      <c r="I174" s="190"/>
      <c r="J174" s="73"/>
      <c r="K174" s="73"/>
      <c r="L174" s="71"/>
      <c r="M174" s="234"/>
      <c r="N174" s="46"/>
      <c r="O174" s="46"/>
      <c r="P174" s="46"/>
      <c r="Q174" s="46"/>
      <c r="R174" s="46"/>
      <c r="S174" s="46"/>
      <c r="T174" s="94"/>
      <c r="AT174" s="23" t="s">
        <v>172</v>
      </c>
      <c r="AU174" s="23" t="s">
        <v>85</v>
      </c>
    </row>
    <row r="175" spans="2:63" s="10" customFormat="1" ht="37.4" customHeight="1">
      <c r="B175" s="204"/>
      <c r="C175" s="205"/>
      <c r="D175" s="206" t="s">
        <v>74</v>
      </c>
      <c r="E175" s="207" t="s">
        <v>612</v>
      </c>
      <c r="F175" s="207" t="s">
        <v>613</v>
      </c>
      <c r="G175" s="205"/>
      <c r="H175" s="205"/>
      <c r="I175" s="208"/>
      <c r="J175" s="209">
        <f>BK175</f>
        <v>0</v>
      </c>
      <c r="K175" s="205"/>
      <c r="L175" s="210"/>
      <c r="M175" s="211"/>
      <c r="N175" s="212"/>
      <c r="O175" s="212"/>
      <c r="P175" s="213">
        <f>P176+P211+P228+P275+P310+P318+P362+P366+P406+P433</f>
        <v>0</v>
      </c>
      <c r="Q175" s="212"/>
      <c r="R175" s="213">
        <f>R176+R211+R228+R275+R310+R318+R362+R366+R406+R433</f>
        <v>10.40240781</v>
      </c>
      <c r="S175" s="212"/>
      <c r="T175" s="214">
        <f>T176+T211+T228+T275+T310+T318+T362+T366+T406+T433</f>
        <v>12.5019262</v>
      </c>
      <c r="AR175" s="215" t="s">
        <v>85</v>
      </c>
      <c r="AT175" s="216" t="s">
        <v>74</v>
      </c>
      <c r="AU175" s="216" t="s">
        <v>75</v>
      </c>
      <c r="AY175" s="215" t="s">
        <v>163</v>
      </c>
      <c r="BK175" s="217">
        <f>BK176+BK211+BK228+BK275+BK310+BK318+BK362+BK366+BK406+BK433</f>
        <v>0</v>
      </c>
    </row>
    <row r="176" spans="2:63" s="10" customFormat="1" ht="19.9" customHeight="1">
      <c r="B176" s="204"/>
      <c r="C176" s="205"/>
      <c r="D176" s="206" t="s">
        <v>74</v>
      </c>
      <c r="E176" s="218" t="s">
        <v>2050</v>
      </c>
      <c r="F176" s="218" t="s">
        <v>2051</v>
      </c>
      <c r="G176" s="205"/>
      <c r="H176" s="205"/>
      <c r="I176" s="208"/>
      <c r="J176" s="219">
        <f>BK176</f>
        <v>0</v>
      </c>
      <c r="K176" s="205"/>
      <c r="L176" s="210"/>
      <c r="M176" s="211"/>
      <c r="N176" s="212"/>
      <c r="O176" s="212"/>
      <c r="P176" s="213">
        <f>SUM(P177:P210)</f>
        <v>0</v>
      </c>
      <c r="Q176" s="212"/>
      <c r="R176" s="213">
        <f>SUM(R177:R210)</f>
        <v>1.10922976</v>
      </c>
      <c r="S176" s="212"/>
      <c r="T176" s="214">
        <f>SUM(T177:T210)</f>
        <v>0</v>
      </c>
      <c r="AR176" s="215" t="s">
        <v>85</v>
      </c>
      <c r="AT176" s="216" t="s">
        <v>74</v>
      </c>
      <c r="AU176" s="216" t="s">
        <v>83</v>
      </c>
      <c r="AY176" s="215" t="s">
        <v>163</v>
      </c>
      <c r="BK176" s="217">
        <f>SUM(BK177:BK210)</f>
        <v>0</v>
      </c>
    </row>
    <row r="177" spans="2:65" s="1" customFormat="1" ht="25.5" customHeight="1">
      <c r="B177" s="45"/>
      <c r="C177" s="220" t="s">
        <v>275</v>
      </c>
      <c r="D177" s="220" t="s">
        <v>165</v>
      </c>
      <c r="E177" s="221" t="s">
        <v>2052</v>
      </c>
      <c r="F177" s="222" t="s">
        <v>2053</v>
      </c>
      <c r="G177" s="223" t="s">
        <v>168</v>
      </c>
      <c r="H177" s="224">
        <v>67.54</v>
      </c>
      <c r="I177" s="225"/>
      <c r="J177" s="226">
        <f>ROUND(I177*H177,2)</f>
        <v>0</v>
      </c>
      <c r="K177" s="222" t="s">
        <v>169</v>
      </c>
      <c r="L177" s="71"/>
      <c r="M177" s="227" t="s">
        <v>21</v>
      </c>
      <c r="N177" s="228" t="s">
        <v>48</v>
      </c>
      <c r="O177" s="46"/>
      <c r="P177" s="229">
        <f>O177*H177</f>
        <v>0</v>
      </c>
      <c r="Q177" s="229">
        <v>0</v>
      </c>
      <c r="R177" s="229">
        <f>Q177*H177</f>
        <v>0</v>
      </c>
      <c r="S177" s="229">
        <v>0</v>
      </c>
      <c r="T177" s="230">
        <f>S177*H177</f>
        <v>0</v>
      </c>
      <c r="AR177" s="23" t="s">
        <v>262</v>
      </c>
      <c r="AT177" s="23" t="s">
        <v>165</v>
      </c>
      <c r="AU177" s="23" t="s">
        <v>85</v>
      </c>
      <c r="AY177" s="23" t="s">
        <v>163</v>
      </c>
      <c r="BE177" s="231">
        <f>IF(N177="základní",J177,0)</f>
        <v>0</v>
      </c>
      <c r="BF177" s="231">
        <f>IF(N177="snížená",J177,0)</f>
        <v>0</v>
      </c>
      <c r="BG177" s="231">
        <f>IF(N177="zákl. přenesená",J177,0)</f>
        <v>0</v>
      </c>
      <c r="BH177" s="231">
        <f>IF(N177="sníž. přenesená",J177,0)</f>
        <v>0</v>
      </c>
      <c r="BI177" s="231">
        <f>IF(N177="nulová",J177,0)</f>
        <v>0</v>
      </c>
      <c r="BJ177" s="23" t="s">
        <v>170</v>
      </c>
      <c r="BK177" s="231">
        <f>ROUND(I177*H177,2)</f>
        <v>0</v>
      </c>
      <c r="BL177" s="23" t="s">
        <v>262</v>
      </c>
      <c r="BM177" s="23" t="s">
        <v>2054</v>
      </c>
    </row>
    <row r="178" spans="2:47" s="1" customFormat="1" ht="13.5">
      <c r="B178" s="45"/>
      <c r="C178" s="73"/>
      <c r="D178" s="232" t="s">
        <v>172</v>
      </c>
      <c r="E178" s="73"/>
      <c r="F178" s="233" t="s">
        <v>2055</v>
      </c>
      <c r="G178" s="73"/>
      <c r="H178" s="73"/>
      <c r="I178" s="190"/>
      <c r="J178" s="73"/>
      <c r="K178" s="73"/>
      <c r="L178" s="71"/>
      <c r="M178" s="234"/>
      <c r="N178" s="46"/>
      <c r="O178" s="46"/>
      <c r="P178" s="46"/>
      <c r="Q178" s="46"/>
      <c r="R178" s="46"/>
      <c r="S178" s="46"/>
      <c r="T178" s="94"/>
      <c r="AT178" s="23" t="s">
        <v>172</v>
      </c>
      <c r="AU178" s="23" t="s">
        <v>85</v>
      </c>
    </row>
    <row r="179" spans="2:51" s="11" customFormat="1" ht="13.5">
      <c r="B179" s="235"/>
      <c r="C179" s="236"/>
      <c r="D179" s="232" t="s">
        <v>174</v>
      </c>
      <c r="E179" s="237" t="s">
        <v>21</v>
      </c>
      <c r="F179" s="238" t="s">
        <v>2056</v>
      </c>
      <c r="G179" s="236"/>
      <c r="H179" s="239">
        <v>67.54</v>
      </c>
      <c r="I179" s="240"/>
      <c r="J179" s="236"/>
      <c r="K179" s="236"/>
      <c r="L179" s="241"/>
      <c r="M179" s="242"/>
      <c r="N179" s="243"/>
      <c r="O179" s="243"/>
      <c r="P179" s="243"/>
      <c r="Q179" s="243"/>
      <c r="R179" s="243"/>
      <c r="S179" s="243"/>
      <c r="T179" s="244"/>
      <c r="AT179" s="245" t="s">
        <v>174</v>
      </c>
      <c r="AU179" s="245" t="s">
        <v>85</v>
      </c>
      <c r="AV179" s="11" t="s">
        <v>85</v>
      </c>
      <c r="AW179" s="11" t="s">
        <v>38</v>
      </c>
      <c r="AX179" s="11" t="s">
        <v>75</v>
      </c>
      <c r="AY179" s="245" t="s">
        <v>163</v>
      </c>
    </row>
    <row r="180" spans="2:51" s="12" customFormat="1" ht="13.5">
      <c r="B180" s="246"/>
      <c r="C180" s="247"/>
      <c r="D180" s="232" t="s">
        <v>174</v>
      </c>
      <c r="E180" s="248" t="s">
        <v>21</v>
      </c>
      <c r="F180" s="249" t="s">
        <v>194</v>
      </c>
      <c r="G180" s="247"/>
      <c r="H180" s="250">
        <v>67.54</v>
      </c>
      <c r="I180" s="251"/>
      <c r="J180" s="247"/>
      <c r="K180" s="247"/>
      <c r="L180" s="252"/>
      <c r="M180" s="253"/>
      <c r="N180" s="254"/>
      <c r="O180" s="254"/>
      <c r="P180" s="254"/>
      <c r="Q180" s="254"/>
      <c r="R180" s="254"/>
      <c r="S180" s="254"/>
      <c r="T180" s="255"/>
      <c r="AT180" s="256" t="s">
        <v>174</v>
      </c>
      <c r="AU180" s="256" t="s">
        <v>85</v>
      </c>
      <c r="AV180" s="12" t="s">
        <v>170</v>
      </c>
      <c r="AW180" s="12" t="s">
        <v>38</v>
      </c>
      <c r="AX180" s="12" t="s">
        <v>83</v>
      </c>
      <c r="AY180" s="256" t="s">
        <v>163</v>
      </c>
    </row>
    <row r="181" spans="2:65" s="1" customFormat="1" ht="16.5" customHeight="1">
      <c r="B181" s="45"/>
      <c r="C181" s="257" t="s">
        <v>282</v>
      </c>
      <c r="D181" s="257" t="s">
        <v>221</v>
      </c>
      <c r="E181" s="258" t="s">
        <v>2057</v>
      </c>
      <c r="F181" s="259" t="s">
        <v>2058</v>
      </c>
      <c r="G181" s="260" t="s">
        <v>168</v>
      </c>
      <c r="H181" s="261">
        <v>68.891</v>
      </c>
      <c r="I181" s="262"/>
      <c r="J181" s="263">
        <f>ROUND(I181*H181,2)</f>
        <v>0</v>
      </c>
      <c r="K181" s="259" t="s">
        <v>21</v>
      </c>
      <c r="L181" s="264"/>
      <c r="M181" s="265" t="s">
        <v>21</v>
      </c>
      <c r="N181" s="266" t="s">
        <v>48</v>
      </c>
      <c r="O181" s="46"/>
      <c r="P181" s="229">
        <f>O181*H181</f>
        <v>0</v>
      </c>
      <c r="Q181" s="229">
        <v>0.00254</v>
      </c>
      <c r="R181" s="229">
        <f>Q181*H181</f>
        <v>0.17498314000000004</v>
      </c>
      <c r="S181" s="229">
        <v>0</v>
      </c>
      <c r="T181" s="230">
        <f>S181*H181</f>
        <v>0</v>
      </c>
      <c r="AR181" s="23" t="s">
        <v>359</v>
      </c>
      <c r="AT181" s="23" t="s">
        <v>221</v>
      </c>
      <c r="AU181" s="23" t="s">
        <v>85</v>
      </c>
      <c r="AY181" s="23" t="s">
        <v>163</v>
      </c>
      <c r="BE181" s="231">
        <f>IF(N181="základní",J181,0)</f>
        <v>0</v>
      </c>
      <c r="BF181" s="231">
        <f>IF(N181="snížená",J181,0)</f>
        <v>0</v>
      </c>
      <c r="BG181" s="231">
        <f>IF(N181="zákl. přenesená",J181,0)</f>
        <v>0</v>
      </c>
      <c r="BH181" s="231">
        <f>IF(N181="sníž. přenesená",J181,0)</f>
        <v>0</v>
      </c>
      <c r="BI181" s="231">
        <f>IF(N181="nulová",J181,0)</f>
        <v>0</v>
      </c>
      <c r="BJ181" s="23" t="s">
        <v>170</v>
      </c>
      <c r="BK181" s="231">
        <f>ROUND(I181*H181,2)</f>
        <v>0</v>
      </c>
      <c r="BL181" s="23" t="s">
        <v>262</v>
      </c>
      <c r="BM181" s="23" t="s">
        <v>2059</v>
      </c>
    </row>
    <row r="182" spans="2:51" s="11" customFormat="1" ht="13.5">
      <c r="B182" s="235"/>
      <c r="C182" s="236"/>
      <c r="D182" s="232" t="s">
        <v>174</v>
      </c>
      <c r="E182" s="236"/>
      <c r="F182" s="238" t="s">
        <v>2060</v>
      </c>
      <c r="G182" s="236"/>
      <c r="H182" s="239">
        <v>68.891</v>
      </c>
      <c r="I182" s="240"/>
      <c r="J182" s="236"/>
      <c r="K182" s="236"/>
      <c r="L182" s="241"/>
      <c r="M182" s="242"/>
      <c r="N182" s="243"/>
      <c r="O182" s="243"/>
      <c r="P182" s="243"/>
      <c r="Q182" s="243"/>
      <c r="R182" s="243"/>
      <c r="S182" s="243"/>
      <c r="T182" s="244"/>
      <c r="AT182" s="245" t="s">
        <v>174</v>
      </c>
      <c r="AU182" s="245" t="s">
        <v>85</v>
      </c>
      <c r="AV182" s="11" t="s">
        <v>85</v>
      </c>
      <c r="AW182" s="11" t="s">
        <v>6</v>
      </c>
      <c r="AX182" s="11" t="s">
        <v>83</v>
      </c>
      <c r="AY182" s="245" t="s">
        <v>163</v>
      </c>
    </row>
    <row r="183" spans="2:65" s="1" customFormat="1" ht="25.5" customHeight="1">
      <c r="B183" s="45"/>
      <c r="C183" s="220" t="s">
        <v>297</v>
      </c>
      <c r="D183" s="220" t="s">
        <v>165</v>
      </c>
      <c r="E183" s="221" t="s">
        <v>2061</v>
      </c>
      <c r="F183" s="222" t="s">
        <v>2062</v>
      </c>
      <c r="G183" s="223" t="s">
        <v>168</v>
      </c>
      <c r="H183" s="224">
        <v>323.926</v>
      </c>
      <c r="I183" s="225"/>
      <c r="J183" s="226">
        <f>ROUND(I183*H183,2)</f>
        <v>0</v>
      </c>
      <c r="K183" s="222" t="s">
        <v>169</v>
      </c>
      <c r="L183" s="71"/>
      <c r="M183" s="227" t="s">
        <v>21</v>
      </c>
      <c r="N183" s="228" t="s">
        <v>48</v>
      </c>
      <c r="O183" s="46"/>
      <c r="P183" s="229">
        <f>O183*H183</f>
        <v>0</v>
      </c>
      <c r="Q183" s="229">
        <v>0</v>
      </c>
      <c r="R183" s="229">
        <f>Q183*H183</f>
        <v>0</v>
      </c>
      <c r="S183" s="229">
        <v>0</v>
      </c>
      <c r="T183" s="230">
        <f>S183*H183</f>
        <v>0</v>
      </c>
      <c r="AR183" s="23" t="s">
        <v>262</v>
      </c>
      <c r="AT183" s="23" t="s">
        <v>165</v>
      </c>
      <c r="AU183" s="23" t="s">
        <v>85</v>
      </c>
      <c r="AY183" s="23" t="s">
        <v>163</v>
      </c>
      <c r="BE183" s="231">
        <f>IF(N183="základní",J183,0)</f>
        <v>0</v>
      </c>
      <c r="BF183" s="231">
        <f>IF(N183="snížená",J183,0)</f>
        <v>0</v>
      </c>
      <c r="BG183" s="231">
        <f>IF(N183="zákl. přenesená",J183,0)</f>
        <v>0</v>
      </c>
      <c r="BH183" s="231">
        <f>IF(N183="sníž. přenesená",J183,0)</f>
        <v>0</v>
      </c>
      <c r="BI183" s="231">
        <f>IF(N183="nulová",J183,0)</f>
        <v>0</v>
      </c>
      <c r="BJ183" s="23" t="s">
        <v>170</v>
      </c>
      <c r="BK183" s="231">
        <f>ROUND(I183*H183,2)</f>
        <v>0</v>
      </c>
      <c r="BL183" s="23" t="s">
        <v>262</v>
      </c>
      <c r="BM183" s="23" t="s">
        <v>2063</v>
      </c>
    </row>
    <row r="184" spans="2:47" s="1" customFormat="1" ht="13.5">
      <c r="B184" s="45"/>
      <c r="C184" s="73"/>
      <c r="D184" s="232" t="s">
        <v>172</v>
      </c>
      <c r="E184" s="73"/>
      <c r="F184" s="233" t="s">
        <v>2055</v>
      </c>
      <c r="G184" s="73"/>
      <c r="H184" s="73"/>
      <c r="I184" s="190"/>
      <c r="J184" s="73"/>
      <c r="K184" s="73"/>
      <c r="L184" s="71"/>
      <c r="M184" s="234"/>
      <c r="N184" s="46"/>
      <c r="O184" s="46"/>
      <c r="P184" s="46"/>
      <c r="Q184" s="46"/>
      <c r="R184" s="46"/>
      <c r="S184" s="46"/>
      <c r="T184" s="94"/>
      <c r="AT184" s="23" t="s">
        <v>172</v>
      </c>
      <c r="AU184" s="23" t="s">
        <v>85</v>
      </c>
    </row>
    <row r="185" spans="2:51" s="11" customFormat="1" ht="13.5">
      <c r="B185" s="235"/>
      <c r="C185" s="236"/>
      <c r="D185" s="232" t="s">
        <v>174</v>
      </c>
      <c r="E185" s="237" t="s">
        <v>21</v>
      </c>
      <c r="F185" s="238" t="s">
        <v>2064</v>
      </c>
      <c r="G185" s="236"/>
      <c r="H185" s="239">
        <v>98.863</v>
      </c>
      <c r="I185" s="240"/>
      <c r="J185" s="236"/>
      <c r="K185" s="236"/>
      <c r="L185" s="241"/>
      <c r="M185" s="242"/>
      <c r="N185" s="243"/>
      <c r="O185" s="243"/>
      <c r="P185" s="243"/>
      <c r="Q185" s="243"/>
      <c r="R185" s="243"/>
      <c r="S185" s="243"/>
      <c r="T185" s="244"/>
      <c r="AT185" s="245" t="s">
        <v>174</v>
      </c>
      <c r="AU185" s="245" t="s">
        <v>85</v>
      </c>
      <c r="AV185" s="11" t="s">
        <v>85</v>
      </c>
      <c r="AW185" s="11" t="s">
        <v>38</v>
      </c>
      <c r="AX185" s="11" t="s">
        <v>75</v>
      </c>
      <c r="AY185" s="245" t="s">
        <v>163</v>
      </c>
    </row>
    <row r="186" spans="2:51" s="11" customFormat="1" ht="13.5">
      <c r="B186" s="235"/>
      <c r="C186" s="236"/>
      <c r="D186" s="232" t="s">
        <v>174</v>
      </c>
      <c r="E186" s="237" t="s">
        <v>21</v>
      </c>
      <c r="F186" s="238" t="s">
        <v>2065</v>
      </c>
      <c r="G186" s="236"/>
      <c r="H186" s="239">
        <v>81.475</v>
      </c>
      <c r="I186" s="240"/>
      <c r="J186" s="236"/>
      <c r="K186" s="236"/>
      <c r="L186" s="241"/>
      <c r="M186" s="242"/>
      <c r="N186" s="243"/>
      <c r="O186" s="243"/>
      <c r="P186" s="243"/>
      <c r="Q186" s="243"/>
      <c r="R186" s="243"/>
      <c r="S186" s="243"/>
      <c r="T186" s="244"/>
      <c r="AT186" s="245" t="s">
        <v>174</v>
      </c>
      <c r="AU186" s="245" t="s">
        <v>85</v>
      </c>
      <c r="AV186" s="11" t="s">
        <v>85</v>
      </c>
      <c r="AW186" s="11" t="s">
        <v>38</v>
      </c>
      <c r="AX186" s="11" t="s">
        <v>75</v>
      </c>
      <c r="AY186" s="245" t="s">
        <v>163</v>
      </c>
    </row>
    <row r="187" spans="2:51" s="11" customFormat="1" ht="13.5">
      <c r="B187" s="235"/>
      <c r="C187" s="236"/>
      <c r="D187" s="232" t="s">
        <v>174</v>
      </c>
      <c r="E187" s="237" t="s">
        <v>21</v>
      </c>
      <c r="F187" s="238" t="s">
        <v>2066</v>
      </c>
      <c r="G187" s="236"/>
      <c r="H187" s="239">
        <v>143.588</v>
      </c>
      <c r="I187" s="240"/>
      <c r="J187" s="236"/>
      <c r="K187" s="236"/>
      <c r="L187" s="241"/>
      <c r="M187" s="242"/>
      <c r="N187" s="243"/>
      <c r="O187" s="243"/>
      <c r="P187" s="243"/>
      <c r="Q187" s="243"/>
      <c r="R187" s="243"/>
      <c r="S187" s="243"/>
      <c r="T187" s="244"/>
      <c r="AT187" s="245" t="s">
        <v>174</v>
      </c>
      <c r="AU187" s="245" t="s">
        <v>85</v>
      </c>
      <c r="AV187" s="11" t="s">
        <v>85</v>
      </c>
      <c r="AW187" s="11" t="s">
        <v>38</v>
      </c>
      <c r="AX187" s="11" t="s">
        <v>75</v>
      </c>
      <c r="AY187" s="245" t="s">
        <v>163</v>
      </c>
    </row>
    <row r="188" spans="2:51" s="12" customFormat="1" ht="13.5">
      <c r="B188" s="246"/>
      <c r="C188" s="247"/>
      <c r="D188" s="232" t="s">
        <v>174</v>
      </c>
      <c r="E188" s="248" t="s">
        <v>21</v>
      </c>
      <c r="F188" s="249" t="s">
        <v>194</v>
      </c>
      <c r="G188" s="247"/>
      <c r="H188" s="250">
        <v>323.926</v>
      </c>
      <c r="I188" s="251"/>
      <c r="J188" s="247"/>
      <c r="K188" s="247"/>
      <c r="L188" s="252"/>
      <c r="M188" s="253"/>
      <c r="N188" s="254"/>
      <c r="O188" s="254"/>
      <c r="P188" s="254"/>
      <c r="Q188" s="254"/>
      <c r="R188" s="254"/>
      <c r="S188" s="254"/>
      <c r="T188" s="255"/>
      <c r="AT188" s="256" t="s">
        <v>174</v>
      </c>
      <c r="AU188" s="256" t="s">
        <v>85</v>
      </c>
      <c r="AV188" s="12" t="s">
        <v>170</v>
      </c>
      <c r="AW188" s="12" t="s">
        <v>38</v>
      </c>
      <c r="AX188" s="12" t="s">
        <v>83</v>
      </c>
      <c r="AY188" s="256" t="s">
        <v>163</v>
      </c>
    </row>
    <row r="189" spans="2:65" s="1" customFormat="1" ht="16.5" customHeight="1">
      <c r="B189" s="45"/>
      <c r="C189" s="257" t="s">
        <v>9</v>
      </c>
      <c r="D189" s="257" t="s">
        <v>221</v>
      </c>
      <c r="E189" s="258" t="s">
        <v>2067</v>
      </c>
      <c r="F189" s="259" t="s">
        <v>2068</v>
      </c>
      <c r="G189" s="260" t="s">
        <v>168</v>
      </c>
      <c r="H189" s="261">
        <v>129.657</v>
      </c>
      <c r="I189" s="262"/>
      <c r="J189" s="263">
        <f>ROUND(I189*H189,2)</f>
        <v>0</v>
      </c>
      <c r="K189" s="259" t="s">
        <v>169</v>
      </c>
      <c r="L189" s="264"/>
      <c r="M189" s="265" t="s">
        <v>21</v>
      </c>
      <c r="N189" s="266" t="s">
        <v>48</v>
      </c>
      <c r="O189" s="46"/>
      <c r="P189" s="229">
        <f>O189*H189</f>
        <v>0</v>
      </c>
      <c r="Q189" s="229">
        <v>0.00254</v>
      </c>
      <c r="R189" s="229">
        <f>Q189*H189</f>
        <v>0.32932878000000004</v>
      </c>
      <c r="S189" s="229">
        <v>0</v>
      </c>
      <c r="T189" s="230">
        <f>S189*H189</f>
        <v>0</v>
      </c>
      <c r="AR189" s="23" t="s">
        <v>359</v>
      </c>
      <c r="AT189" s="23" t="s">
        <v>221</v>
      </c>
      <c r="AU189" s="23" t="s">
        <v>85</v>
      </c>
      <c r="AY189" s="23" t="s">
        <v>163</v>
      </c>
      <c r="BE189" s="231">
        <f>IF(N189="základní",J189,0)</f>
        <v>0</v>
      </c>
      <c r="BF189" s="231">
        <f>IF(N189="snížená",J189,0)</f>
        <v>0</v>
      </c>
      <c r="BG189" s="231">
        <f>IF(N189="zákl. přenesená",J189,0)</f>
        <v>0</v>
      </c>
      <c r="BH189" s="231">
        <f>IF(N189="sníž. přenesená",J189,0)</f>
        <v>0</v>
      </c>
      <c r="BI189" s="231">
        <f>IF(N189="nulová",J189,0)</f>
        <v>0</v>
      </c>
      <c r="BJ189" s="23" t="s">
        <v>170</v>
      </c>
      <c r="BK189" s="231">
        <f>ROUND(I189*H189,2)</f>
        <v>0</v>
      </c>
      <c r="BL189" s="23" t="s">
        <v>262</v>
      </c>
      <c r="BM189" s="23" t="s">
        <v>2069</v>
      </c>
    </row>
    <row r="190" spans="2:51" s="11" customFormat="1" ht="13.5">
      <c r="B190" s="235"/>
      <c r="C190" s="236"/>
      <c r="D190" s="232" t="s">
        <v>174</v>
      </c>
      <c r="E190" s="237" t="s">
        <v>21</v>
      </c>
      <c r="F190" s="238" t="s">
        <v>2070</v>
      </c>
      <c r="G190" s="236"/>
      <c r="H190" s="239">
        <v>30.934</v>
      </c>
      <c r="I190" s="240"/>
      <c r="J190" s="236"/>
      <c r="K190" s="236"/>
      <c r="L190" s="241"/>
      <c r="M190" s="242"/>
      <c r="N190" s="243"/>
      <c r="O190" s="243"/>
      <c r="P190" s="243"/>
      <c r="Q190" s="243"/>
      <c r="R190" s="243"/>
      <c r="S190" s="243"/>
      <c r="T190" s="244"/>
      <c r="AT190" s="245" t="s">
        <v>174</v>
      </c>
      <c r="AU190" s="245" t="s">
        <v>85</v>
      </c>
      <c r="AV190" s="11" t="s">
        <v>85</v>
      </c>
      <c r="AW190" s="11" t="s">
        <v>38</v>
      </c>
      <c r="AX190" s="11" t="s">
        <v>75</v>
      </c>
      <c r="AY190" s="245" t="s">
        <v>163</v>
      </c>
    </row>
    <row r="191" spans="2:51" s="11" customFormat="1" ht="13.5">
      <c r="B191" s="235"/>
      <c r="C191" s="236"/>
      <c r="D191" s="232" t="s">
        <v>174</v>
      </c>
      <c r="E191" s="237" t="s">
        <v>21</v>
      </c>
      <c r="F191" s="238" t="s">
        <v>2071</v>
      </c>
      <c r="G191" s="236"/>
      <c r="H191" s="239">
        <v>25.493</v>
      </c>
      <c r="I191" s="240"/>
      <c r="J191" s="236"/>
      <c r="K191" s="236"/>
      <c r="L191" s="241"/>
      <c r="M191" s="242"/>
      <c r="N191" s="243"/>
      <c r="O191" s="243"/>
      <c r="P191" s="243"/>
      <c r="Q191" s="243"/>
      <c r="R191" s="243"/>
      <c r="S191" s="243"/>
      <c r="T191" s="244"/>
      <c r="AT191" s="245" t="s">
        <v>174</v>
      </c>
      <c r="AU191" s="245" t="s">
        <v>85</v>
      </c>
      <c r="AV191" s="11" t="s">
        <v>85</v>
      </c>
      <c r="AW191" s="11" t="s">
        <v>38</v>
      </c>
      <c r="AX191" s="11" t="s">
        <v>75</v>
      </c>
      <c r="AY191" s="245" t="s">
        <v>163</v>
      </c>
    </row>
    <row r="192" spans="2:51" s="11" customFormat="1" ht="13.5">
      <c r="B192" s="235"/>
      <c r="C192" s="236"/>
      <c r="D192" s="232" t="s">
        <v>174</v>
      </c>
      <c r="E192" s="237" t="s">
        <v>21</v>
      </c>
      <c r="F192" s="238" t="s">
        <v>2072</v>
      </c>
      <c r="G192" s="236"/>
      <c r="H192" s="239">
        <v>73.23</v>
      </c>
      <c r="I192" s="240"/>
      <c r="J192" s="236"/>
      <c r="K192" s="236"/>
      <c r="L192" s="241"/>
      <c r="M192" s="242"/>
      <c r="N192" s="243"/>
      <c r="O192" s="243"/>
      <c r="P192" s="243"/>
      <c r="Q192" s="243"/>
      <c r="R192" s="243"/>
      <c r="S192" s="243"/>
      <c r="T192" s="244"/>
      <c r="AT192" s="245" t="s">
        <v>174</v>
      </c>
      <c r="AU192" s="245" t="s">
        <v>85</v>
      </c>
      <c r="AV192" s="11" t="s">
        <v>85</v>
      </c>
      <c r="AW192" s="11" t="s">
        <v>38</v>
      </c>
      <c r="AX192" s="11" t="s">
        <v>75</v>
      </c>
      <c r="AY192" s="245" t="s">
        <v>163</v>
      </c>
    </row>
    <row r="193" spans="2:51" s="12" customFormat="1" ht="13.5">
      <c r="B193" s="246"/>
      <c r="C193" s="247"/>
      <c r="D193" s="232" t="s">
        <v>174</v>
      </c>
      <c r="E193" s="248" t="s">
        <v>21</v>
      </c>
      <c r="F193" s="249" t="s">
        <v>194</v>
      </c>
      <c r="G193" s="247"/>
      <c r="H193" s="250">
        <v>129.657</v>
      </c>
      <c r="I193" s="251"/>
      <c r="J193" s="247"/>
      <c r="K193" s="247"/>
      <c r="L193" s="252"/>
      <c r="M193" s="253"/>
      <c r="N193" s="254"/>
      <c r="O193" s="254"/>
      <c r="P193" s="254"/>
      <c r="Q193" s="254"/>
      <c r="R193" s="254"/>
      <c r="S193" s="254"/>
      <c r="T193" s="255"/>
      <c r="AT193" s="256" t="s">
        <v>174</v>
      </c>
      <c r="AU193" s="256" t="s">
        <v>85</v>
      </c>
      <c r="AV193" s="12" t="s">
        <v>170</v>
      </c>
      <c r="AW193" s="12" t="s">
        <v>38</v>
      </c>
      <c r="AX193" s="12" t="s">
        <v>83</v>
      </c>
      <c r="AY193" s="256" t="s">
        <v>163</v>
      </c>
    </row>
    <row r="194" spans="2:65" s="1" customFormat="1" ht="16.5" customHeight="1">
      <c r="B194" s="45"/>
      <c r="C194" s="257" t="s">
        <v>306</v>
      </c>
      <c r="D194" s="257" t="s">
        <v>221</v>
      </c>
      <c r="E194" s="258" t="s">
        <v>2073</v>
      </c>
      <c r="F194" s="259" t="s">
        <v>2074</v>
      </c>
      <c r="G194" s="260" t="s">
        <v>168</v>
      </c>
      <c r="H194" s="261">
        <v>200.747</v>
      </c>
      <c r="I194" s="262"/>
      <c r="J194" s="263">
        <f>ROUND(I194*H194,2)</f>
        <v>0</v>
      </c>
      <c r="K194" s="259" t="s">
        <v>169</v>
      </c>
      <c r="L194" s="264"/>
      <c r="M194" s="265" t="s">
        <v>21</v>
      </c>
      <c r="N194" s="266" t="s">
        <v>48</v>
      </c>
      <c r="O194" s="46"/>
      <c r="P194" s="229">
        <f>O194*H194</f>
        <v>0</v>
      </c>
      <c r="Q194" s="229">
        <v>0.00288</v>
      </c>
      <c r="R194" s="229">
        <f>Q194*H194</f>
        <v>0.5781513600000001</v>
      </c>
      <c r="S194" s="229">
        <v>0</v>
      </c>
      <c r="T194" s="230">
        <f>S194*H194</f>
        <v>0</v>
      </c>
      <c r="AR194" s="23" t="s">
        <v>359</v>
      </c>
      <c r="AT194" s="23" t="s">
        <v>221</v>
      </c>
      <c r="AU194" s="23" t="s">
        <v>85</v>
      </c>
      <c r="AY194" s="23" t="s">
        <v>163</v>
      </c>
      <c r="BE194" s="231">
        <f>IF(N194="základní",J194,0)</f>
        <v>0</v>
      </c>
      <c r="BF194" s="231">
        <f>IF(N194="snížená",J194,0)</f>
        <v>0</v>
      </c>
      <c r="BG194" s="231">
        <f>IF(N194="zákl. přenesená",J194,0)</f>
        <v>0</v>
      </c>
      <c r="BH194" s="231">
        <f>IF(N194="sníž. přenesená",J194,0)</f>
        <v>0</v>
      </c>
      <c r="BI194" s="231">
        <f>IF(N194="nulová",J194,0)</f>
        <v>0</v>
      </c>
      <c r="BJ194" s="23" t="s">
        <v>170</v>
      </c>
      <c r="BK194" s="231">
        <f>ROUND(I194*H194,2)</f>
        <v>0</v>
      </c>
      <c r="BL194" s="23" t="s">
        <v>262</v>
      </c>
      <c r="BM194" s="23" t="s">
        <v>2075</v>
      </c>
    </row>
    <row r="195" spans="2:51" s="11" customFormat="1" ht="13.5">
      <c r="B195" s="235"/>
      <c r="C195" s="236"/>
      <c r="D195" s="232" t="s">
        <v>174</v>
      </c>
      <c r="E195" s="237" t="s">
        <v>21</v>
      </c>
      <c r="F195" s="238" t="s">
        <v>2076</v>
      </c>
      <c r="G195" s="236"/>
      <c r="H195" s="239">
        <v>69.906</v>
      </c>
      <c r="I195" s="240"/>
      <c r="J195" s="236"/>
      <c r="K195" s="236"/>
      <c r="L195" s="241"/>
      <c r="M195" s="242"/>
      <c r="N195" s="243"/>
      <c r="O195" s="243"/>
      <c r="P195" s="243"/>
      <c r="Q195" s="243"/>
      <c r="R195" s="243"/>
      <c r="S195" s="243"/>
      <c r="T195" s="244"/>
      <c r="AT195" s="245" t="s">
        <v>174</v>
      </c>
      <c r="AU195" s="245" t="s">
        <v>85</v>
      </c>
      <c r="AV195" s="11" t="s">
        <v>85</v>
      </c>
      <c r="AW195" s="11" t="s">
        <v>38</v>
      </c>
      <c r="AX195" s="11" t="s">
        <v>75</v>
      </c>
      <c r="AY195" s="245" t="s">
        <v>163</v>
      </c>
    </row>
    <row r="196" spans="2:51" s="11" customFormat="1" ht="13.5">
      <c r="B196" s="235"/>
      <c r="C196" s="236"/>
      <c r="D196" s="232" t="s">
        <v>174</v>
      </c>
      <c r="E196" s="237" t="s">
        <v>21</v>
      </c>
      <c r="F196" s="238" t="s">
        <v>2077</v>
      </c>
      <c r="G196" s="236"/>
      <c r="H196" s="239">
        <v>57.611</v>
      </c>
      <c r="I196" s="240"/>
      <c r="J196" s="236"/>
      <c r="K196" s="236"/>
      <c r="L196" s="241"/>
      <c r="M196" s="242"/>
      <c r="N196" s="243"/>
      <c r="O196" s="243"/>
      <c r="P196" s="243"/>
      <c r="Q196" s="243"/>
      <c r="R196" s="243"/>
      <c r="S196" s="243"/>
      <c r="T196" s="244"/>
      <c r="AT196" s="245" t="s">
        <v>174</v>
      </c>
      <c r="AU196" s="245" t="s">
        <v>85</v>
      </c>
      <c r="AV196" s="11" t="s">
        <v>85</v>
      </c>
      <c r="AW196" s="11" t="s">
        <v>38</v>
      </c>
      <c r="AX196" s="11" t="s">
        <v>75</v>
      </c>
      <c r="AY196" s="245" t="s">
        <v>163</v>
      </c>
    </row>
    <row r="197" spans="2:51" s="11" customFormat="1" ht="13.5">
      <c r="B197" s="235"/>
      <c r="C197" s="236"/>
      <c r="D197" s="232" t="s">
        <v>174</v>
      </c>
      <c r="E197" s="237" t="s">
        <v>21</v>
      </c>
      <c r="F197" s="238" t="s">
        <v>2072</v>
      </c>
      <c r="G197" s="236"/>
      <c r="H197" s="239">
        <v>73.23</v>
      </c>
      <c r="I197" s="240"/>
      <c r="J197" s="236"/>
      <c r="K197" s="236"/>
      <c r="L197" s="241"/>
      <c r="M197" s="242"/>
      <c r="N197" s="243"/>
      <c r="O197" s="243"/>
      <c r="P197" s="243"/>
      <c r="Q197" s="243"/>
      <c r="R197" s="243"/>
      <c r="S197" s="243"/>
      <c r="T197" s="244"/>
      <c r="AT197" s="245" t="s">
        <v>174</v>
      </c>
      <c r="AU197" s="245" t="s">
        <v>85</v>
      </c>
      <c r="AV197" s="11" t="s">
        <v>85</v>
      </c>
      <c r="AW197" s="11" t="s">
        <v>38</v>
      </c>
      <c r="AX197" s="11" t="s">
        <v>75</v>
      </c>
      <c r="AY197" s="245" t="s">
        <v>163</v>
      </c>
    </row>
    <row r="198" spans="2:51" s="12" customFormat="1" ht="13.5">
      <c r="B198" s="246"/>
      <c r="C198" s="247"/>
      <c r="D198" s="232" t="s">
        <v>174</v>
      </c>
      <c r="E198" s="248" t="s">
        <v>21</v>
      </c>
      <c r="F198" s="249" t="s">
        <v>194</v>
      </c>
      <c r="G198" s="247"/>
      <c r="H198" s="250">
        <v>200.747</v>
      </c>
      <c r="I198" s="251"/>
      <c r="J198" s="247"/>
      <c r="K198" s="247"/>
      <c r="L198" s="252"/>
      <c r="M198" s="253"/>
      <c r="N198" s="254"/>
      <c r="O198" s="254"/>
      <c r="P198" s="254"/>
      <c r="Q198" s="254"/>
      <c r="R198" s="254"/>
      <c r="S198" s="254"/>
      <c r="T198" s="255"/>
      <c r="AT198" s="256" t="s">
        <v>174</v>
      </c>
      <c r="AU198" s="256" t="s">
        <v>85</v>
      </c>
      <c r="AV198" s="12" t="s">
        <v>170</v>
      </c>
      <c r="AW198" s="12" t="s">
        <v>38</v>
      </c>
      <c r="AX198" s="12" t="s">
        <v>83</v>
      </c>
      <c r="AY198" s="256" t="s">
        <v>163</v>
      </c>
    </row>
    <row r="199" spans="2:65" s="1" customFormat="1" ht="38.25" customHeight="1">
      <c r="B199" s="45"/>
      <c r="C199" s="220" t="s">
        <v>313</v>
      </c>
      <c r="D199" s="220" t="s">
        <v>165</v>
      </c>
      <c r="E199" s="221" t="s">
        <v>2078</v>
      </c>
      <c r="F199" s="222" t="s">
        <v>2079</v>
      </c>
      <c r="G199" s="223" t="s">
        <v>168</v>
      </c>
      <c r="H199" s="224">
        <v>196.812</v>
      </c>
      <c r="I199" s="225"/>
      <c r="J199" s="226">
        <f>ROUND(I199*H199,2)</f>
        <v>0</v>
      </c>
      <c r="K199" s="222" t="s">
        <v>169</v>
      </c>
      <c r="L199" s="71"/>
      <c r="M199" s="227" t="s">
        <v>21</v>
      </c>
      <c r="N199" s="228" t="s">
        <v>48</v>
      </c>
      <c r="O199" s="46"/>
      <c r="P199" s="229">
        <f>O199*H199</f>
        <v>0</v>
      </c>
      <c r="Q199" s="229">
        <v>1E-05</v>
      </c>
      <c r="R199" s="229">
        <f>Q199*H199</f>
        <v>0.0019681200000000003</v>
      </c>
      <c r="S199" s="229">
        <v>0</v>
      </c>
      <c r="T199" s="230">
        <f>S199*H199</f>
        <v>0</v>
      </c>
      <c r="AR199" s="23" t="s">
        <v>262</v>
      </c>
      <c r="AT199" s="23" t="s">
        <v>165</v>
      </c>
      <c r="AU199" s="23" t="s">
        <v>85</v>
      </c>
      <c r="AY199" s="23" t="s">
        <v>163</v>
      </c>
      <c r="BE199" s="231">
        <f>IF(N199="základní",J199,0)</f>
        <v>0</v>
      </c>
      <c r="BF199" s="231">
        <f>IF(N199="snížená",J199,0)</f>
        <v>0</v>
      </c>
      <c r="BG199" s="231">
        <f>IF(N199="zákl. přenesená",J199,0)</f>
        <v>0</v>
      </c>
      <c r="BH199" s="231">
        <f>IF(N199="sníž. přenesená",J199,0)</f>
        <v>0</v>
      </c>
      <c r="BI199" s="231">
        <f>IF(N199="nulová",J199,0)</f>
        <v>0</v>
      </c>
      <c r="BJ199" s="23" t="s">
        <v>170</v>
      </c>
      <c r="BK199" s="231">
        <f>ROUND(I199*H199,2)</f>
        <v>0</v>
      </c>
      <c r="BL199" s="23" t="s">
        <v>262</v>
      </c>
      <c r="BM199" s="23" t="s">
        <v>2080</v>
      </c>
    </row>
    <row r="200" spans="2:47" s="1" customFormat="1" ht="13.5">
      <c r="B200" s="45"/>
      <c r="C200" s="73"/>
      <c r="D200" s="232" t="s">
        <v>172</v>
      </c>
      <c r="E200" s="73"/>
      <c r="F200" s="233" t="s">
        <v>2055</v>
      </c>
      <c r="G200" s="73"/>
      <c r="H200" s="73"/>
      <c r="I200" s="190"/>
      <c r="J200" s="73"/>
      <c r="K200" s="73"/>
      <c r="L200" s="71"/>
      <c r="M200" s="234"/>
      <c r="N200" s="46"/>
      <c r="O200" s="46"/>
      <c r="P200" s="46"/>
      <c r="Q200" s="46"/>
      <c r="R200" s="46"/>
      <c r="S200" s="46"/>
      <c r="T200" s="94"/>
      <c r="AT200" s="23" t="s">
        <v>172</v>
      </c>
      <c r="AU200" s="23" t="s">
        <v>85</v>
      </c>
    </row>
    <row r="201" spans="2:51" s="11" customFormat="1" ht="13.5">
      <c r="B201" s="235"/>
      <c r="C201" s="236"/>
      <c r="D201" s="232" t="s">
        <v>174</v>
      </c>
      <c r="E201" s="237" t="s">
        <v>21</v>
      </c>
      <c r="F201" s="238" t="s">
        <v>2081</v>
      </c>
      <c r="G201" s="236"/>
      <c r="H201" s="239">
        <v>68.536</v>
      </c>
      <c r="I201" s="240"/>
      <c r="J201" s="236"/>
      <c r="K201" s="236"/>
      <c r="L201" s="241"/>
      <c r="M201" s="242"/>
      <c r="N201" s="243"/>
      <c r="O201" s="243"/>
      <c r="P201" s="243"/>
      <c r="Q201" s="243"/>
      <c r="R201" s="243"/>
      <c r="S201" s="243"/>
      <c r="T201" s="244"/>
      <c r="AT201" s="245" t="s">
        <v>174</v>
      </c>
      <c r="AU201" s="245" t="s">
        <v>85</v>
      </c>
      <c r="AV201" s="11" t="s">
        <v>85</v>
      </c>
      <c r="AW201" s="11" t="s">
        <v>38</v>
      </c>
      <c r="AX201" s="11" t="s">
        <v>75</v>
      </c>
      <c r="AY201" s="245" t="s">
        <v>163</v>
      </c>
    </row>
    <row r="202" spans="2:51" s="11" customFormat="1" ht="13.5">
      <c r="B202" s="235"/>
      <c r="C202" s="236"/>
      <c r="D202" s="232" t="s">
        <v>174</v>
      </c>
      <c r="E202" s="237" t="s">
        <v>21</v>
      </c>
      <c r="F202" s="238" t="s">
        <v>2082</v>
      </c>
      <c r="G202" s="236"/>
      <c r="H202" s="239">
        <v>56.482</v>
      </c>
      <c r="I202" s="240"/>
      <c r="J202" s="236"/>
      <c r="K202" s="236"/>
      <c r="L202" s="241"/>
      <c r="M202" s="242"/>
      <c r="N202" s="243"/>
      <c r="O202" s="243"/>
      <c r="P202" s="243"/>
      <c r="Q202" s="243"/>
      <c r="R202" s="243"/>
      <c r="S202" s="243"/>
      <c r="T202" s="244"/>
      <c r="AT202" s="245" t="s">
        <v>174</v>
      </c>
      <c r="AU202" s="245" t="s">
        <v>85</v>
      </c>
      <c r="AV202" s="11" t="s">
        <v>85</v>
      </c>
      <c r="AW202" s="11" t="s">
        <v>38</v>
      </c>
      <c r="AX202" s="11" t="s">
        <v>75</v>
      </c>
      <c r="AY202" s="245" t="s">
        <v>163</v>
      </c>
    </row>
    <row r="203" spans="2:51" s="11" customFormat="1" ht="13.5">
      <c r="B203" s="235"/>
      <c r="C203" s="236"/>
      <c r="D203" s="232" t="s">
        <v>174</v>
      </c>
      <c r="E203" s="237" t="s">
        <v>21</v>
      </c>
      <c r="F203" s="238" t="s">
        <v>2083</v>
      </c>
      <c r="G203" s="236"/>
      <c r="H203" s="239">
        <v>71.794</v>
      </c>
      <c r="I203" s="240"/>
      <c r="J203" s="236"/>
      <c r="K203" s="236"/>
      <c r="L203" s="241"/>
      <c r="M203" s="242"/>
      <c r="N203" s="243"/>
      <c r="O203" s="243"/>
      <c r="P203" s="243"/>
      <c r="Q203" s="243"/>
      <c r="R203" s="243"/>
      <c r="S203" s="243"/>
      <c r="T203" s="244"/>
      <c r="AT203" s="245" t="s">
        <v>174</v>
      </c>
      <c r="AU203" s="245" t="s">
        <v>85</v>
      </c>
      <c r="AV203" s="11" t="s">
        <v>85</v>
      </c>
      <c r="AW203" s="11" t="s">
        <v>38</v>
      </c>
      <c r="AX203" s="11" t="s">
        <v>75</v>
      </c>
      <c r="AY203" s="245" t="s">
        <v>163</v>
      </c>
    </row>
    <row r="204" spans="2:51" s="12" customFormat="1" ht="13.5">
      <c r="B204" s="246"/>
      <c r="C204" s="247"/>
      <c r="D204" s="232" t="s">
        <v>174</v>
      </c>
      <c r="E204" s="248" t="s">
        <v>21</v>
      </c>
      <c r="F204" s="249" t="s">
        <v>194</v>
      </c>
      <c r="G204" s="247"/>
      <c r="H204" s="250">
        <v>196.812</v>
      </c>
      <c r="I204" s="251"/>
      <c r="J204" s="247"/>
      <c r="K204" s="247"/>
      <c r="L204" s="252"/>
      <c r="M204" s="253"/>
      <c r="N204" s="254"/>
      <c r="O204" s="254"/>
      <c r="P204" s="254"/>
      <c r="Q204" s="254"/>
      <c r="R204" s="254"/>
      <c r="S204" s="254"/>
      <c r="T204" s="255"/>
      <c r="AT204" s="256" t="s">
        <v>174</v>
      </c>
      <c r="AU204" s="256" t="s">
        <v>85</v>
      </c>
      <c r="AV204" s="12" t="s">
        <v>170</v>
      </c>
      <c r="AW204" s="12" t="s">
        <v>38</v>
      </c>
      <c r="AX204" s="12" t="s">
        <v>83</v>
      </c>
      <c r="AY204" s="256" t="s">
        <v>163</v>
      </c>
    </row>
    <row r="205" spans="2:65" s="1" customFormat="1" ht="25.5" customHeight="1">
      <c r="B205" s="45"/>
      <c r="C205" s="257" t="s">
        <v>317</v>
      </c>
      <c r="D205" s="257" t="s">
        <v>221</v>
      </c>
      <c r="E205" s="258" t="s">
        <v>2084</v>
      </c>
      <c r="F205" s="259" t="s">
        <v>2085</v>
      </c>
      <c r="G205" s="260" t="s">
        <v>168</v>
      </c>
      <c r="H205" s="261">
        <v>206.653</v>
      </c>
      <c r="I205" s="262"/>
      <c r="J205" s="263">
        <f>ROUND(I205*H205,2)</f>
        <v>0</v>
      </c>
      <c r="K205" s="259" t="s">
        <v>169</v>
      </c>
      <c r="L205" s="264"/>
      <c r="M205" s="265" t="s">
        <v>21</v>
      </c>
      <c r="N205" s="266" t="s">
        <v>48</v>
      </c>
      <c r="O205" s="46"/>
      <c r="P205" s="229">
        <f>O205*H205</f>
        <v>0</v>
      </c>
      <c r="Q205" s="229">
        <v>0.00012</v>
      </c>
      <c r="R205" s="229">
        <f>Q205*H205</f>
        <v>0.02479836</v>
      </c>
      <c r="S205" s="229">
        <v>0</v>
      </c>
      <c r="T205" s="230">
        <f>S205*H205</f>
        <v>0</v>
      </c>
      <c r="AR205" s="23" t="s">
        <v>359</v>
      </c>
      <c r="AT205" s="23" t="s">
        <v>221</v>
      </c>
      <c r="AU205" s="23" t="s">
        <v>85</v>
      </c>
      <c r="AY205" s="23" t="s">
        <v>163</v>
      </c>
      <c r="BE205" s="231">
        <f>IF(N205="základní",J205,0)</f>
        <v>0</v>
      </c>
      <c r="BF205" s="231">
        <f>IF(N205="snížená",J205,0)</f>
        <v>0</v>
      </c>
      <c r="BG205" s="231">
        <f>IF(N205="zákl. přenesená",J205,0)</f>
        <v>0</v>
      </c>
      <c r="BH205" s="231">
        <f>IF(N205="sníž. přenesená",J205,0)</f>
        <v>0</v>
      </c>
      <c r="BI205" s="231">
        <f>IF(N205="nulová",J205,0)</f>
        <v>0</v>
      </c>
      <c r="BJ205" s="23" t="s">
        <v>170</v>
      </c>
      <c r="BK205" s="231">
        <f>ROUND(I205*H205,2)</f>
        <v>0</v>
      </c>
      <c r="BL205" s="23" t="s">
        <v>262</v>
      </c>
      <c r="BM205" s="23" t="s">
        <v>2086</v>
      </c>
    </row>
    <row r="206" spans="2:51" s="11" customFormat="1" ht="13.5">
      <c r="B206" s="235"/>
      <c r="C206" s="236"/>
      <c r="D206" s="232" t="s">
        <v>174</v>
      </c>
      <c r="E206" s="236"/>
      <c r="F206" s="238" t="s">
        <v>2087</v>
      </c>
      <c r="G206" s="236"/>
      <c r="H206" s="239">
        <v>206.653</v>
      </c>
      <c r="I206" s="240"/>
      <c r="J206" s="236"/>
      <c r="K206" s="236"/>
      <c r="L206" s="241"/>
      <c r="M206" s="242"/>
      <c r="N206" s="243"/>
      <c r="O206" s="243"/>
      <c r="P206" s="243"/>
      <c r="Q206" s="243"/>
      <c r="R206" s="243"/>
      <c r="S206" s="243"/>
      <c r="T206" s="244"/>
      <c r="AT206" s="245" t="s">
        <v>174</v>
      </c>
      <c r="AU206" s="245" t="s">
        <v>85</v>
      </c>
      <c r="AV206" s="11" t="s">
        <v>85</v>
      </c>
      <c r="AW206" s="11" t="s">
        <v>6</v>
      </c>
      <c r="AX206" s="11" t="s">
        <v>83</v>
      </c>
      <c r="AY206" s="245" t="s">
        <v>163</v>
      </c>
    </row>
    <row r="207" spans="2:65" s="1" customFormat="1" ht="38.25" customHeight="1">
      <c r="B207" s="45"/>
      <c r="C207" s="220" t="s">
        <v>323</v>
      </c>
      <c r="D207" s="220" t="s">
        <v>165</v>
      </c>
      <c r="E207" s="221" t="s">
        <v>2088</v>
      </c>
      <c r="F207" s="222" t="s">
        <v>2089</v>
      </c>
      <c r="G207" s="223" t="s">
        <v>253</v>
      </c>
      <c r="H207" s="224">
        <v>1.109</v>
      </c>
      <c r="I207" s="225"/>
      <c r="J207" s="226">
        <f>ROUND(I207*H207,2)</f>
        <v>0</v>
      </c>
      <c r="K207" s="222" t="s">
        <v>169</v>
      </c>
      <c r="L207" s="71"/>
      <c r="M207" s="227" t="s">
        <v>21</v>
      </c>
      <c r="N207" s="228" t="s">
        <v>48</v>
      </c>
      <c r="O207" s="46"/>
      <c r="P207" s="229">
        <f>O207*H207</f>
        <v>0</v>
      </c>
      <c r="Q207" s="229">
        <v>0</v>
      </c>
      <c r="R207" s="229">
        <f>Q207*H207</f>
        <v>0</v>
      </c>
      <c r="S207" s="229">
        <v>0</v>
      </c>
      <c r="T207" s="230">
        <f>S207*H207</f>
        <v>0</v>
      </c>
      <c r="AR207" s="23" t="s">
        <v>262</v>
      </c>
      <c r="AT207" s="23" t="s">
        <v>165</v>
      </c>
      <c r="AU207" s="23" t="s">
        <v>85</v>
      </c>
      <c r="AY207" s="23" t="s">
        <v>163</v>
      </c>
      <c r="BE207" s="231">
        <f>IF(N207="základní",J207,0)</f>
        <v>0</v>
      </c>
      <c r="BF207" s="231">
        <f>IF(N207="snížená",J207,0)</f>
        <v>0</v>
      </c>
      <c r="BG207" s="231">
        <f>IF(N207="zákl. přenesená",J207,0)</f>
        <v>0</v>
      </c>
      <c r="BH207" s="231">
        <f>IF(N207="sníž. přenesená",J207,0)</f>
        <v>0</v>
      </c>
      <c r="BI207" s="231">
        <f>IF(N207="nulová",J207,0)</f>
        <v>0</v>
      </c>
      <c r="BJ207" s="23" t="s">
        <v>170</v>
      </c>
      <c r="BK207" s="231">
        <f>ROUND(I207*H207,2)</f>
        <v>0</v>
      </c>
      <c r="BL207" s="23" t="s">
        <v>262</v>
      </c>
      <c r="BM207" s="23" t="s">
        <v>2090</v>
      </c>
    </row>
    <row r="208" spans="2:47" s="1" customFormat="1" ht="13.5">
      <c r="B208" s="45"/>
      <c r="C208" s="73"/>
      <c r="D208" s="232" t="s">
        <v>172</v>
      </c>
      <c r="E208" s="73"/>
      <c r="F208" s="233" t="s">
        <v>2091</v>
      </c>
      <c r="G208" s="73"/>
      <c r="H208" s="73"/>
      <c r="I208" s="190"/>
      <c r="J208" s="73"/>
      <c r="K208" s="73"/>
      <c r="L208" s="71"/>
      <c r="M208" s="234"/>
      <c r="N208" s="46"/>
      <c r="O208" s="46"/>
      <c r="P208" s="46"/>
      <c r="Q208" s="46"/>
      <c r="R208" s="46"/>
      <c r="S208" s="46"/>
      <c r="T208" s="94"/>
      <c r="AT208" s="23" t="s">
        <v>172</v>
      </c>
      <c r="AU208" s="23" t="s">
        <v>85</v>
      </c>
    </row>
    <row r="209" spans="2:65" s="1" customFormat="1" ht="38.25" customHeight="1">
      <c r="B209" s="45"/>
      <c r="C209" s="220" t="s">
        <v>328</v>
      </c>
      <c r="D209" s="220" t="s">
        <v>165</v>
      </c>
      <c r="E209" s="221" t="s">
        <v>2092</v>
      </c>
      <c r="F209" s="222" t="s">
        <v>2093</v>
      </c>
      <c r="G209" s="223" t="s">
        <v>253</v>
      </c>
      <c r="H209" s="224">
        <v>1.109</v>
      </c>
      <c r="I209" s="225"/>
      <c r="J209" s="226">
        <f>ROUND(I209*H209,2)</f>
        <v>0</v>
      </c>
      <c r="K209" s="222" t="s">
        <v>169</v>
      </c>
      <c r="L209" s="71"/>
      <c r="M209" s="227" t="s">
        <v>21</v>
      </c>
      <c r="N209" s="228" t="s">
        <v>48</v>
      </c>
      <c r="O209" s="46"/>
      <c r="P209" s="229">
        <f>O209*H209</f>
        <v>0</v>
      </c>
      <c r="Q209" s="229">
        <v>0</v>
      </c>
      <c r="R209" s="229">
        <f>Q209*H209</f>
        <v>0</v>
      </c>
      <c r="S209" s="229">
        <v>0</v>
      </c>
      <c r="T209" s="230">
        <f>S209*H209</f>
        <v>0</v>
      </c>
      <c r="AR209" s="23" t="s">
        <v>262</v>
      </c>
      <c r="AT209" s="23" t="s">
        <v>165</v>
      </c>
      <c r="AU209" s="23" t="s">
        <v>85</v>
      </c>
      <c r="AY209" s="23" t="s">
        <v>163</v>
      </c>
      <c r="BE209" s="231">
        <f>IF(N209="základní",J209,0)</f>
        <v>0</v>
      </c>
      <c r="BF209" s="231">
        <f>IF(N209="snížená",J209,0)</f>
        <v>0</v>
      </c>
      <c r="BG209" s="231">
        <f>IF(N209="zákl. přenesená",J209,0)</f>
        <v>0</v>
      </c>
      <c r="BH209" s="231">
        <f>IF(N209="sníž. přenesená",J209,0)</f>
        <v>0</v>
      </c>
      <c r="BI209" s="231">
        <f>IF(N209="nulová",J209,0)</f>
        <v>0</v>
      </c>
      <c r="BJ209" s="23" t="s">
        <v>170</v>
      </c>
      <c r="BK209" s="231">
        <f>ROUND(I209*H209,2)</f>
        <v>0</v>
      </c>
      <c r="BL209" s="23" t="s">
        <v>262</v>
      </c>
      <c r="BM209" s="23" t="s">
        <v>2094</v>
      </c>
    </row>
    <row r="210" spans="2:47" s="1" customFormat="1" ht="13.5">
      <c r="B210" s="45"/>
      <c r="C210" s="73"/>
      <c r="D210" s="232" t="s">
        <v>172</v>
      </c>
      <c r="E210" s="73"/>
      <c r="F210" s="233" t="s">
        <v>2091</v>
      </c>
      <c r="G210" s="73"/>
      <c r="H210" s="73"/>
      <c r="I210" s="190"/>
      <c r="J210" s="73"/>
      <c r="K210" s="73"/>
      <c r="L210" s="71"/>
      <c r="M210" s="234"/>
      <c r="N210" s="46"/>
      <c r="O210" s="46"/>
      <c r="P210" s="46"/>
      <c r="Q210" s="46"/>
      <c r="R210" s="46"/>
      <c r="S210" s="46"/>
      <c r="T210" s="94"/>
      <c r="AT210" s="23" t="s">
        <v>172</v>
      </c>
      <c r="AU210" s="23" t="s">
        <v>85</v>
      </c>
    </row>
    <row r="211" spans="2:63" s="10" customFormat="1" ht="29.85" customHeight="1">
      <c r="B211" s="204"/>
      <c r="C211" s="205"/>
      <c r="D211" s="206" t="s">
        <v>74</v>
      </c>
      <c r="E211" s="218" t="s">
        <v>673</v>
      </c>
      <c r="F211" s="218" t="s">
        <v>674</v>
      </c>
      <c r="G211" s="205"/>
      <c r="H211" s="205"/>
      <c r="I211" s="208"/>
      <c r="J211" s="219">
        <f>BK211</f>
        <v>0</v>
      </c>
      <c r="K211" s="205"/>
      <c r="L211" s="210"/>
      <c r="M211" s="211"/>
      <c r="N211" s="212"/>
      <c r="O211" s="212"/>
      <c r="P211" s="213">
        <f>SUM(P212:P227)</f>
        <v>0</v>
      </c>
      <c r="Q211" s="212"/>
      <c r="R211" s="213">
        <f>SUM(R212:R227)</f>
        <v>1.9321996399999999</v>
      </c>
      <c r="S211" s="212"/>
      <c r="T211" s="214">
        <f>SUM(T212:T227)</f>
        <v>0</v>
      </c>
      <c r="AR211" s="215" t="s">
        <v>85</v>
      </c>
      <c r="AT211" s="216" t="s">
        <v>74</v>
      </c>
      <c r="AU211" s="216" t="s">
        <v>83</v>
      </c>
      <c r="AY211" s="215" t="s">
        <v>163</v>
      </c>
      <c r="BK211" s="217">
        <f>SUM(BK212:BK227)</f>
        <v>0</v>
      </c>
    </row>
    <row r="212" spans="2:65" s="1" customFormat="1" ht="38.25" customHeight="1">
      <c r="B212" s="45"/>
      <c r="C212" s="220" t="s">
        <v>333</v>
      </c>
      <c r="D212" s="220" t="s">
        <v>165</v>
      </c>
      <c r="E212" s="221" t="s">
        <v>2095</v>
      </c>
      <c r="F212" s="222" t="s">
        <v>2096</v>
      </c>
      <c r="G212" s="223" t="s">
        <v>189</v>
      </c>
      <c r="H212" s="224">
        <v>1.843</v>
      </c>
      <c r="I212" s="225"/>
      <c r="J212" s="226">
        <f>ROUND(I212*H212,2)</f>
        <v>0</v>
      </c>
      <c r="K212" s="222" t="s">
        <v>169</v>
      </c>
      <c r="L212" s="71"/>
      <c r="M212" s="227" t="s">
        <v>21</v>
      </c>
      <c r="N212" s="228" t="s">
        <v>48</v>
      </c>
      <c r="O212" s="46"/>
      <c r="P212" s="229">
        <f>O212*H212</f>
        <v>0</v>
      </c>
      <c r="Q212" s="229">
        <v>0.00108</v>
      </c>
      <c r="R212" s="229">
        <f>Q212*H212</f>
        <v>0.00199044</v>
      </c>
      <c r="S212" s="229">
        <v>0</v>
      </c>
      <c r="T212" s="230">
        <f>S212*H212</f>
        <v>0</v>
      </c>
      <c r="AR212" s="23" t="s">
        <v>262</v>
      </c>
      <c r="AT212" s="23" t="s">
        <v>165</v>
      </c>
      <c r="AU212" s="23" t="s">
        <v>85</v>
      </c>
      <c r="AY212" s="23" t="s">
        <v>163</v>
      </c>
      <c r="BE212" s="231">
        <f>IF(N212="základní",J212,0)</f>
        <v>0</v>
      </c>
      <c r="BF212" s="231">
        <f>IF(N212="snížená",J212,0)</f>
        <v>0</v>
      </c>
      <c r="BG212" s="231">
        <f>IF(N212="zákl. přenesená",J212,0)</f>
        <v>0</v>
      </c>
      <c r="BH212" s="231">
        <f>IF(N212="sníž. přenesená",J212,0)</f>
        <v>0</v>
      </c>
      <c r="BI212" s="231">
        <f>IF(N212="nulová",J212,0)</f>
        <v>0</v>
      </c>
      <c r="BJ212" s="23" t="s">
        <v>170</v>
      </c>
      <c r="BK212" s="231">
        <f>ROUND(I212*H212,2)</f>
        <v>0</v>
      </c>
      <c r="BL212" s="23" t="s">
        <v>262</v>
      </c>
      <c r="BM212" s="23" t="s">
        <v>2097</v>
      </c>
    </row>
    <row r="213" spans="2:47" s="1" customFormat="1" ht="13.5">
      <c r="B213" s="45"/>
      <c r="C213" s="73"/>
      <c r="D213" s="232" t="s">
        <v>172</v>
      </c>
      <c r="E213" s="73"/>
      <c r="F213" s="233" t="s">
        <v>2098</v>
      </c>
      <c r="G213" s="73"/>
      <c r="H213" s="73"/>
      <c r="I213" s="190"/>
      <c r="J213" s="73"/>
      <c r="K213" s="73"/>
      <c r="L213" s="71"/>
      <c r="M213" s="234"/>
      <c r="N213" s="46"/>
      <c r="O213" s="46"/>
      <c r="P213" s="46"/>
      <c r="Q213" s="46"/>
      <c r="R213" s="46"/>
      <c r="S213" s="46"/>
      <c r="T213" s="94"/>
      <c r="AT213" s="23" t="s">
        <v>172</v>
      </c>
      <c r="AU213" s="23" t="s">
        <v>85</v>
      </c>
    </row>
    <row r="214" spans="2:65" s="1" customFormat="1" ht="25.5" customHeight="1">
      <c r="B214" s="45"/>
      <c r="C214" s="220" t="s">
        <v>338</v>
      </c>
      <c r="D214" s="220" t="s">
        <v>165</v>
      </c>
      <c r="E214" s="221" t="s">
        <v>2099</v>
      </c>
      <c r="F214" s="222" t="s">
        <v>2100</v>
      </c>
      <c r="G214" s="223" t="s">
        <v>168</v>
      </c>
      <c r="H214" s="224">
        <v>51.57</v>
      </c>
      <c r="I214" s="225"/>
      <c r="J214" s="226">
        <f>ROUND(I214*H214,2)</f>
        <v>0</v>
      </c>
      <c r="K214" s="222" t="s">
        <v>169</v>
      </c>
      <c r="L214" s="71"/>
      <c r="M214" s="227" t="s">
        <v>21</v>
      </c>
      <c r="N214" s="228" t="s">
        <v>48</v>
      </c>
      <c r="O214" s="46"/>
      <c r="P214" s="229">
        <f>O214*H214</f>
        <v>0</v>
      </c>
      <c r="Q214" s="229">
        <v>0.01956</v>
      </c>
      <c r="R214" s="229">
        <f>Q214*H214</f>
        <v>1.0087092</v>
      </c>
      <c r="S214" s="229">
        <v>0</v>
      </c>
      <c r="T214" s="230">
        <f>S214*H214</f>
        <v>0</v>
      </c>
      <c r="AR214" s="23" t="s">
        <v>262</v>
      </c>
      <c r="AT214" s="23" t="s">
        <v>165</v>
      </c>
      <c r="AU214" s="23" t="s">
        <v>85</v>
      </c>
      <c r="AY214" s="23" t="s">
        <v>163</v>
      </c>
      <c r="BE214" s="231">
        <f>IF(N214="základní",J214,0)</f>
        <v>0</v>
      </c>
      <c r="BF214" s="231">
        <f>IF(N214="snížená",J214,0)</f>
        <v>0</v>
      </c>
      <c r="BG214" s="231">
        <f>IF(N214="zákl. přenesená",J214,0)</f>
        <v>0</v>
      </c>
      <c r="BH214" s="231">
        <f>IF(N214="sníž. přenesená",J214,0)</f>
        <v>0</v>
      </c>
      <c r="BI214" s="231">
        <f>IF(N214="nulová",J214,0)</f>
        <v>0</v>
      </c>
      <c r="BJ214" s="23" t="s">
        <v>170</v>
      </c>
      <c r="BK214" s="231">
        <f>ROUND(I214*H214,2)</f>
        <v>0</v>
      </c>
      <c r="BL214" s="23" t="s">
        <v>262</v>
      </c>
      <c r="BM214" s="23" t="s">
        <v>2101</v>
      </c>
    </row>
    <row r="215" spans="2:47" s="1" customFormat="1" ht="13.5">
      <c r="B215" s="45"/>
      <c r="C215" s="73"/>
      <c r="D215" s="232" t="s">
        <v>172</v>
      </c>
      <c r="E215" s="73"/>
      <c r="F215" s="233" t="s">
        <v>2102</v>
      </c>
      <c r="G215" s="73"/>
      <c r="H215" s="73"/>
      <c r="I215" s="190"/>
      <c r="J215" s="73"/>
      <c r="K215" s="73"/>
      <c r="L215" s="71"/>
      <c r="M215" s="234"/>
      <c r="N215" s="46"/>
      <c r="O215" s="46"/>
      <c r="P215" s="46"/>
      <c r="Q215" s="46"/>
      <c r="R215" s="46"/>
      <c r="S215" s="46"/>
      <c r="T215" s="94"/>
      <c r="AT215" s="23" t="s">
        <v>172</v>
      </c>
      <c r="AU215" s="23" t="s">
        <v>85</v>
      </c>
    </row>
    <row r="216" spans="2:51" s="11" customFormat="1" ht="13.5">
      <c r="B216" s="235"/>
      <c r="C216" s="236"/>
      <c r="D216" s="232" t="s">
        <v>174</v>
      </c>
      <c r="E216" s="237" t="s">
        <v>21</v>
      </c>
      <c r="F216" s="238" t="s">
        <v>2103</v>
      </c>
      <c r="G216" s="236"/>
      <c r="H216" s="239">
        <v>51.57</v>
      </c>
      <c r="I216" s="240"/>
      <c r="J216" s="236"/>
      <c r="K216" s="236"/>
      <c r="L216" s="241"/>
      <c r="M216" s="242"/>
      <c r="N216" s="243"/>
      <c r="O216" s="243"/>
      <c r="P216" s="243"/>
      <c r="Q216" s="243"/>
      <c r="R216" s="243"/>
      <c r="S216" s="243"/>
      <c r="T216" s="244"/>
      <c r="AT216" s="245" t="s">
        <v>174</v>
      </c>
      <c r="AU216" s="245" t="s">
        <v>85</v>
      </c>
      <c r="AV216" s="11" t="s">
        <v>85</v>
      </c>
      <c r="AW216" s="11" t="s">
        <v>38</v>
      </c>
      <c r="AX216" s="11" t="s">
        <v>75</v>
      </c>
      <c r="AY216" s="245" t="s">
        <v>163</v>
      </c>
    </row>
    <row r="217" spans="2:51" s="12" customFormat="1" ht="13.5">
      <c r="B217" s="246"/>
      <c r="C217" s="247"/>
      <c r="D217" s="232" t="s">
        <v>174</v>
      </c>
      <c r="E217" s="248" t="s">
        <v>21</v>
      </c>
      <c r="F217" s="249" t="s">
        <v>194</v>
      </c>
      <c r="G217" s="247"/>
      <c r="H217" s="250">
        <v>51.57</v>
      </c>
      <c r="I217" s="251"/>
      <c r="J217" s="247"/>
      <c r="K217" s="247"/>
      <c r="L217" s="252"/>
      <c r="M217" s="253"/>
      <c r="N217" s="254"/>
      <c r="O217" s="254"/>
      <c r="P217" s="254"/>
      <c r="Q217" s="254"/>
      <c r="R217" s="254"/>
      <c r="S217" s="254"/>
      <c r="T217" s="255"/>
      <c r="AT217" s="256" t="s">
        <v>174</v>
      </c>
      <c r="AU217" s="256" t="s">
        <v>85</v>
      </c>
      <c r="AV217" s="12" t="s">
        <v>170</v>
      </c>
      <c r="AW217" s="12" t="s">
        <v>38</v>
      </c>
      <c r="AX217" s="12" t="s">
        <v>83</v>
      </c>
      <c r="AY217" s="256" t="s">
        <v>163</v>
      </c>
    </row>
    <row r="218" spans="2:65" s="1" customFormat="1" ht="16.5" customHeight="1">
      <c r="B218" s="45"/>
      <c r="C218" s="220" t="s">
        <v>343</v>
      </c>
      <c r="D218" s="220" t="s">
        <v>165</v>
      </c>
      <c r="E218" s="221" t="s">
        <v>2104</v>
      </c>
      <c r="F218" s="222" t="s">
        <v>2105</v>
      </c>
      <c r="G218" s="223" t="s">
        <v>168</v>
      </c>
      <c r="H218" s="224">
        <v>51.57</v>
      </c>
      <c r="I218" s="225"/>
      <c r="J218" s="226">
        <f>ROUND(I218*H218,2)</f>
        <v>0</v>
      </c>
      <c r="K218" s="222" t="s">
        <v>169</v>
      </c>
      <c r="L218" s="71"/>
      <c r="M218" s="227" t="s">
        <v>21</v>
      </c>
      <c r="N218" s="228" t="s">
        <v>48</v>
      </c>
      <c r="O218" s="46"/>
      <c r="P218" s="229">
        <f>O218*H218</f>
        <v>0</v>
      </c>
      <c r="Q218" s="229">
        <v>0</v>
      </c>
      <c r="R218" s="229">
        <f>Q218*H218</f>
        <v>0</v>
      </c>
      <c r="S218" s="229">
        <v>0</v>
      </c>
      <c r="T218" s="230">
        <f>S218*H218</f>
        <v>0</v>
      </c>
      <c r="AR218" s="23" t="s">
        <v>262</v>
      </c>
      <c r="AT218" s="23" t="s">
        <v>165</v>
      </c>
      <c r="AU218" s="23" t="s">
        <v>85</v>
      </c>
      <c r="AY218" s="23" t="s">
        <v>163</v>
      </c>
      <c r="BE218" s="231">
        <f>IF(N218="základní",J218,0)</f>
        <v>0</v>
      </c>
      <c r="BF218" s="231">
        <f>IF(N218="snížená",J218,0)</f>
        <v>0</v>
      </c>
      <c r="BG218" s="231">
        <f>IF(N218="zákl. přenesená",J218,0)</f>
        <v>0</v>
      </c>
      <c r="BH218" s="231">
        <f>IF(N218="sníž. přenesená",J218,0)</f>
        <v>0</v>
      </c>
      <c r="BI218" s="231">
        <f>IF(N218="nulová",J218,0)</f>
        <v>0</v>
      </c>
      <c r="BJ218" s="23" t="s">
        <v>170</v>
      </c>
      <c r="BK218" s="231">
        <f>ROUND(I218*H218,2)</f>
        <v>0</v>
      </c>
      <c r="BL218" s="23" t="s">
        <v>262</v>
      </c>
      <c r="BM218" s="23" t="s">
        <v>2106</v>
      </c>
    </row>
    <row r="219" spans="2:47" s="1" customFormat="1" ht="13.5">
      <c r="B219" s="45"/>
      <c r="C219" s="73"/>
      <c r="D219" s="232" t="s">
        <v>172</v>
      </c>
      <c r="E219" s="73"/>
      <c r="F219" s="233" t="s">
        <v>2107</v>
      </c>
      <c r="G219" s="73"/>
      <c r="H219" s="73"/>
      <c r="I219" s="190"/>
      <c r="J219" s="73"/>
      <c r="K219" s="73"/>
      <c r="L219" s="71"/>
      <c r="M219" s="234"/>
      <c r="N219" s="46"/>
      <c r="O219" s="46"/>
      <c r="P219" s="46"/>
      <c r="Q219" s="46"/>
      <c r="R219" s="46"/>
      <c r="S219" s="46"/>
      <c r="T219" s="94"/>
      <c r="AT219" s="23" t="s">
        <v>172</v>
      </c>
      <c r="AU219" s="23" t="s">
        <v>85</v>
      </c>
    </row>
    <row r="220" spans="2:65" s="1" customFormat="1" ht="16.5" customHeight="1">
      <c r="B220" s="45"/>
      <c r="C220" s="257" t="s">
        <v>349</v>
      </c>
      <c r="D220" s="257" t="s">
        <v>221</v>
      </c>
      <c r="E220" s="258" t="s">
        <v>2108</v>
      </c>
      <c r="F220" s="259" t="s">
        <v>2109</v>
      </c>
      <c r="G220" s="260" t="s">
        <v>189</v>
      </c>
      <c r="H220" s="261">
        <v>1.843</v>
      </c>
      <c r="I220" s="262"/>
      <c r="J220" s="263">
        <f>ROUND(I220*H220,2)</f>
        <v>0</v>
      </c>
      <c r="K220" s="259" t="s">
        <v>169</v>
      </c>
      <c r="L220" s="264"/>
      <c r="M220" s="265" t="s">
        <v>21</v>
      </c>
      <c r="N220" s="266" t="s">
        <v>48</v>
      </c>
      <c r="O220" s="46"/>
      <c r="P220" s="229">
        <f>O220*H220</f>
        <v>0</v>
      </c>
      <c r="Q220" s="229">
        <v>0.5</v>
      </c>
      <c r="R220" s="229">
        <f>Q220*H220</f>
        <v>0.9215</v>
      </c>
      <c r="S220" s="229">
        <v>0</v>
      </c>
      <c r="T220" s="230">
        <f>S220*H220</f>
        <v>0</v>
      </c>
      <c r="AR220" s="23" t="s">
        <v>359</v>
      </c>
      <c r="AT220" s="23" t="s">
        <v>221</v>
      </c>
      <c r="AU220" s="23" t="s">
        <v>85</v>
      </c>
      <c r="AY220" s="23" t="s">
        <v>163</v>
      </c>
      <c r="BE220" s="231">
        <f>IF(N220="základní",J220,0)</f>
        <v>0</v>
      </c>
      <c r="BF220" s="231">
        <f>IF(N220="snížená",J220,0)</f>
        <v>0</v>
      </c>
      <c r="BG220" s="231">
        <f>IF(N220="zákl. přenesená",J220,0)</f>
        <v>0</v>
      </c>
      <c r="BH220" s="231">
        <f>IF(N220="sníž. přenesená",J220,0)</f>
        <v>0</v>
      </c>
      <c r="BI220" s="231">
        <f>IF(N220="nulová",J220,0)</f>
        <v>0</v>
      </c>
      <c r="BJ220" s="23" t="s">
        <v>170</v>
      </c>
      <c r="BK220" s="231">
        <f>ROUND(I220*H220,2)</f>
        <v>0</v>
      </c>
      <c r="BL220" s="23" t="s">
        <v>262</v>
      </c>
      <c r="BM220" s="23" t="s">
        <v>2110</v>
      </c>
    </row>
    <row r="221" spans="2:51" s="11" customFormat="1" ht="13.5">
      <c r="B221" s="235"/>
      <c r="C221" s="236"/>
      <c r="D221" s="232" t="s">
        <v>174</v>
      </c>
      <c r="E221" s="237" t="s">
        <v>21</v>
      </c>
      <c r="F221" s="238" t="s">
        <v>2111</v>
      </c>
      <c r="G221" s="236"/>
      <c r="H221" s="239">
        <v>1.567</v>
      </c>
      <c r="I221" s="240"/>
      <c r="J221" s="236"/>
      <c r="K221" s="236"/>
      <c r="L221" s="241"/>
      <c r="M221" s="242"/>
      <c r="N221" s="243"/>
      <c r="O221" s="243"/>
      <c r="P221" s="243"/>
      <c r="Q221" s="243"/>
      <c r="R221" s="243"/>
      <c r="S221" s="243"/>
      <c r="T221" s="244"/>
      <c r="AT221" s="245" t="s">
        <v>174</v>
      </c>
      <c r="AU221" s="245" t="s">
        <v>85</v>
      </c>
      <c r="AV221" s="11" t="s">
        <v>85</v>
      </c>
      <c r="AW221" s="11" t="s">
        <v>38</v>
      </c>
      <c r="AX221" s="11" t="s">
        <v>75</v>
      </c>
      <c r="AY221" s="245" t="s">
        <v>163</v>
      </c>
    </row>
    <row r="222" spans="2:51" s="11" customFormat="1" ht="13.5">
      <c r="B222" s="235"/>
      <c r="C222" s="236"/>
      <c r="D222" s="232" t="s">
        <v>174</v>
      </c>
      <c r="E222" s="237" t="s">
        <v>21</v>
      </c>
      <c r="F222" s="238" t="s">
        <v>2112</v>
      </c>
      <c r="G222" s="236"/>
      <c r="H222" s="239">
        <v>0.276</v>
      </c>
      <c r="I222" s="240"/>
      <c r="J222" s="236"/>
      <c r="K222" s="236"/>
      <c r="L222" s="241"/>
      <c r="M222" s="242"/>
      <c r="N222" s="243"/>
      <c r="O222" s="243"/>
      <c r="P222" s="243"/>
      <c r="Q222" s="243"/>
      <c r="R222" s="243"/>
      <c r="S222" s="243"/>
      <c r="T222" s="244"/>
      <c r="AT222" s="245" t="s">
        <v>174</v>
      </c>
      <c r="AU222" s="245" t="s">
        <v>85</v>
      </c>
      <c r="AV222" s="11" t="s">
        <v>85</v>
      </c>
      <c r="AW222" s="11" t="s">
        <v>38</v>
      </c>
      <c r="AX222" s="11" t="s">
        <v>75</v>
      </c>
      <c r="AY222" s="245" t="s">
        <v>163</v>
      </c>
    </row>
    <row r="223" spans="2:51" s="12" customFormat="1" ht="13.5">
      <c r="B223" s="246"/>
      <c r="C223" s="247"/>
      <c r="D223" s="232" t="s">
        <v>174</v>
      </c>
      <c r="E223" s="248" t="s">
        <v>21</v>
      </c>
      <c r="F223" s="249" t="s">
        <v>194</v>
      </c>
      <c r="G223" s="247"/>
      <c r="H223" s="250">
        <v>1.843</v>
      </c>
      <c r="I223" s="251"/>
      <c r="J223" s="247"/>
      <c r="K223" s="247"/>
      <c r="L223" s="252"/>
      <c r="M223" s="253"/>
      <c r="N223" s="254"/>
      <c r="O223" s="254"/>
      <c r="P223" s="254"/>
      <c r="Q223" s="254"/>
      <c r="R223" s="254"/>
      <c r="S223" s="254"/>
      <c r="T223" s="255"/>
      <c r="AT223" s="256" t="s">
        <v>174</v>
      </c>
      <c r="AU223" s="256" t="s">
        <v>85</v>
      </c>
      <c r="AV223" s="12" t="s">
        <v>170</v>
      </c>
      <c r="AW223" s="12" t="s">
        <v>38</v>
      </c>
      <c r="AX223" s="12" t="s">
        <v>83</v>
      </c>
      <c r="AY223" s="256" t="s">
        <v>163</v>
      </c>
    </row>
    <row r="224" spans="2:65" s="1" customFormat="1" ht="38.25" customHeight="1">
      <c r="B224" s="45"/>
      <c r="C224" s="220" t="s">
        <v>354</v>
      </c>
      <c r="D224" s="220" t="s">
        <v>165</v>
      </c>
      <c r="E224" s="221" t="s">
        <v>1428</v>
      </c>
      <c r="F224" s="222" t="s">
        <v>1429</v>
      </c>
      <c r="G224" s="223" t="s">
        <v>253</v>
      </c>
      <c r="H224" s="224">
        <v>1.932</v>
      </c>
      <c r="I224" s="225"/>
      <c r="J224" s="226">
        <f>ROUND(I224*H224,2)</f>
        <v>0</v>
      </c>
      <c r="K224" s="222" t="s">
        <v>169</v>
      </c>
      <c r="L224" s="71"/>
      <c r="M224" s="227" t="s">
        <v>21</v>
      </c>
      <c r="N224" s="228" t="s">
        <v>48</v>
      </c>
      <c r="O224" s="46"/>
      <c r="P224" s="229">
        <f>O224*H224</f>
        <v>0</v>
      </c>
      <c r="Q224" s="229">
        <v>0</v>
      </c>
      <c r="R224" s="229">
        <f>Q224*H224</f>
        <v>0</v>
      </c>
      <c r="S224" s="229">
        <v>0</v>
      </c>
      <c r="T224" s="230">
        <f>S224*H224</f>
        <v>0</v>
      </c>
      <c r="AR224" s="23" t="s">
        <v>262</v>
      </c>
      <c r="AT224" s="23" t="s">
        <v>165</v>
      </c>
      <c r="AU224" s="23" t="s">
        <v>85</v>
      </c>
      <c r="AY224" s="23" t="s">
        <v>163</v>
      </c>
      <c r="BE224" s="231">
        <f>IF(N224="základní",J224,0)</f>
        <v>0</v>
      </c>
      <c r="BF224" s="231">
        <f>IF(N224="snížená",J224,0)</f>
        <v>0</v>
      </c>
      <c r="BG224" s="231">
        <f>IF(N224="zákl. přenesená",J224,0)</f>
        <v>0</v>
      </c>
      <c r="BH224" s="231">
        <f>IF(N224="sníž. přenesená",J224,0)</f>
        <v>0</v>
      </c>
      <c r="BI224" s="231">
        <f>IF(N224="nulová",J224,0)</f>
        <v>0</v>
      </c>
      <c r="BJ224" s="23" t="s">
        <v>170</v>
      </c>
      <c r="BK224" s="231">
        <f>ROUND(I224*H224,2)</f>
        <v>0</v>
      </c>
      <c r="BL224" s="23" t="s">
        <v>262</v>
      </c>
      <c r="BM224" s="23" t="s">
        <v>2113</v>
      </c>
    </row>
    <row r="225" spans="2:47" s="1" customFormat="1" ht="13.5">
      <c r="B225" s="45"/>
      <c r="C225" s="73"/>
      <c r="D225" s="232" t="s">
        <v>172</v>
      </c>
      <c r="E225" s="73"/>
      <c r="F225" s="233" t="s">
        <v>722</v>
      </c>
      <c r="G225" s="73"/>
      <c r="H225" s="73"/>
      <c r="I225" s="190"/>
      <c r="J225" s="73"/>
      <c r="K225" s="73"/>
      <c r="L225" s="71"/>
      <c r="M225" s="234"/>
      <c r="N225" s="46"/>
      <c r="O225" s="46"/>
      <c r="P225" s="46"/>
      <c r="Q225" s="46"/>
      <c r="R225" s="46"/>
      <c r="S225" s="46"/>
      <c r="T225" s="94"/>
      <c r="AT225" s="23" t="s">
        <v>172</v>
      </c>
      <c r="AU225" s="23" t="s">
        <v>85</v>
      </c>
    </row>
    <row r="226" spans="2:65" s="1" customFormat="1" ht="38.25" customHeight="1">
      <c r="B226" s="45"/>
      <c r="C226" s="220" t="s">
        <v>359</v>
      </c>
      <c r="D226" s="220" t="s">
        <v>165</v>
      </c>
      <c r="E226" s="221" t="s">
        <v>724</v>
      </c>
      <c r="F226" s="222" t="s">
        <v>725</v>
      </c>
      <c r="G226" s="223" t="s">
        <v>253</v>
      </c>
      <c r="H226" s="224">
        <v>1.932</v>
      </c>
      <c r="I226" s="225"/>
      <c r="J226" s="226">
        <f>ROUND(I226*H226,2)</f>
        <v>0</v>
      </c>
      <c r="K226" s="222" t="s">
        <v>169</v>
      </c>
      <c r="L226" s="71"/>
      <c r="M226" s="227" t="s">
        <v>21</v>
      </c>
      <c r="N226" s="228" t="s">
        <v>48</v>
      </c>
      <c r="O226" s="46"/>
      <c r="P226" s="229">
        <f>O226*H226</f>
        <v>0</v>
      </c>
      <c r="Q226" s="229">
        <v>0</v>
      </c>
      <c r="R226" s="229">
        <f>Q226*H226</f>
        <v>0</v>
      </c>
      <c r="S226" s="229">
        <v>0</v>
      </c>
      <c r="T226" s="230">
        <f>S226*H226</f>
        <v>0</v>
      </c>
      <c r="AR226" s="23" t="s">
        <v>262</v>
      </c>
      <c r="AT226" s="23" t="s">
        <v>165</v>
      </c>
      <c r="AU226" s="23" t="s">
        <v>85</v>
      </c>
      <c r="AY226" s="23" t="s">
        <v>163</v>
      </c>
      <c r="BE226" s="231">
        <f>IF(N226="základní",J226,0)</f>
        <v>0</v>
      </c>
      <c r="BF226" s="231">
        <f>IF(N226="snížená",J226,0)</f>
        <v>0</v>
      </c>
      <c r="BG226" s="231">
        <f>IF(N226="zákl. přenesená",J226,0)</f>
        <v>0</v>
      </c>
      <c r="BH226" s="231">
        <f>IF(N226="sníž. přenesená",J226,0)</f>
        <v>0</v>
      </c>
      <c r="BI226" s="231">
        <f>IF(N226="nulová",J226,0)</f>
        <v>0</v>
      </c>
      <c r="BJ226" s="23" t="s">
        <v>170</v>
      </c>
      <c r="BK226" s="231">
        <f>ROUND(I226*H226,2)</f>
        <v>0</v>
      </c>
      <c r="BL226" s="23" t="s">
        <v>262</v>
      </c>
      <c r="BM226" s="23" t="s">
        <v>2114</v>
      </c>
    </row>
    <row r="227" spans="2:47" s="1" customFormat="1" ht="13.5">
      <c r="B227" s="45"/>
      <c r="C227" s="73"/>
      <c r="D227" s="232" t="s">
        <v>172</v>
      </c>
      <c r="E227" s="73"/>
      <c r="F227" s="233" t="s">
        <v>722</v>
      </c>
      <c r="G227" s="73"/>
      <c r="H227" s="73"/>
      <c r="I227" s="190"/>
      <c r="J227" s="73"/>
      <c r="K227" s="73"/>
      <c r="L227" s="71"/>
      <c r="M227" s="234"/>
      <c r="N227" s="46"/>
      <c r="O227" s="46"/>
      <c r="P227" s="46"/>
      <c r="Q227" s="46"/>
      <c r="R227" s="46"/>
      <c r="S227" s="46"/>
      <c r="T227" s="94"/>
      <c r="AT227" s="23" t="s">
        <v>172</v>
      </c>
      <c r="AU227" s="23" t="s">
        <v>85</v>
      </c>
    </row>
    <row r="228" spans="2:63" s="10" customFormat="1" ht="29.85" customHeight="1">
      <c r="B228" s="204"/>
      <c r="C228" s="205"/>
      <c r="D228" s="206" t="s">
        <v>74</v>
      </c>
      <c r="E228" s="218" t="s">
        <v>1886</v>
      </c>
      <c r="F228" s="218" t="s">
        <v>1887</v>
      </c>
      <c r="G228" s="205"/>
      <c r="H228" s="205"/>
      <c r="I228" s="208"/>
      <c r="J228" s="219">
        <f>BK228</f>
        <v>0</v>
      </c>
      <c r="K228" s="205"/>
      <c r="L228" s="210"/>
      <c r="M228" s="211"/>
      <c r="N228" s="212"/>
      <c r="O228" s="212"/>
      <c r="P228" s="213">
        <f>SUM(P229:P274)</f>
        <v>0</v>
      </c>
      <c r="Q228" s="212"/>
      <c r="R228" s="213">
        <f>SUM(R229:R274)</f>
        <v>4.19617108</v>
      </c>
      <c r="S228" s="212"/>
      <c r="T228" s="214">
        <f>SUM(T229:T274)</f>
        <v>5.613115</v>
      </c>
      <c r="AR228" s="215" t="s">
        <v>85</v>
      </c>
      <c r="AT228" s="216" t="s">
        <v>74</v>
      </c>
      <c r="AU228" s="216" t="s">
        <v>83</v>
      </c>
      <c r="AY228" s="215" t="s">
        <v>163</v>
      </c>
      <c r="BK228" s="217">
        <f>SUM(BK229:BK274)</f>
        <v>0</v>
      </c>
    </row>
    <row r="229" spans="2:65" s="1" customFormat="1" ht="51" customHeight="1">
      <c r="B229" s="45"/>
      <c r="C229" s="220" t="s">
        <v>366</v>
      </c>
      <c r="D229" s="220" t="s">
        <v>165</v>
      </c>
      <c r="E229" s="221" t="s">
        <v>1888</v>
      </c>
      <c r="F229" s="222" t="s">
        <v>1889</v>
      </c>
      <c r="G229" s="223" t="s">
        <v>168</v>
      </c>
      <c r="H229" s="224">
        <v>32.28</v>
      </c>
      <c r="I229" s="225"/>
      <c r="J229" s="226">
        <f>ROUND(I229*H229,2)</f>
        <v>0</v>
      </c>
      <c r="K229" s="222" t="s">
        <v>21</v>
      </c>
      <c r="L229" s="71"/>
      <c r="M229" s="227" t="s">
        <v>21</v>
      </c>
      <c r="N229" s="228" t="s">
        <v>48</v>
      </c>
      <c r="O229" s="46"/>
      <c r="P229" s="229">
        <f>O229*H229</f>
        <v>0</v>
      </c>
      <c r="Q229" s="229">
        <v>0.05696</v>
      </c>
      <c r="R229" s="229">
        <f>Q229*H229</f>
        <v>1.8386688</v>
      </c>
      <c r="S229" s="229">
        <v>0</v>
      </c>
      <c r="T229" s="230">
        <f>S229*H229</f>
        <v>0</v>
      </c>
      <c r="AR229" s="23" t="s">
        <v>262</v>
      </c>
      <c r="AT229" s="23" t="s">
        <v>165</v>
      </c>
      <c r="AU229" s="23" t="s">
        <v>85</v>
      </c>
      <c r="AY229" s="23" t="s">
        <v>163</v>
      </c>
      <c r="BE229" s="231">
        <f>IF(N229="základní",J229,0)</f>
        <v>0</v>
      </c>
      <c r="BF229" s="231">
        <f>IF(N229="snížená",J229,0)</f>
        <v>0</v>
      </c>
      <c r="BG229" s="231">
        <f>IF(N229="zákl. přenesená",J229,0)</f>
        <v>0</v>
      </c>
      <c r="BH229" s="231">
        <f>IF(N229="sníž. přenesená",J229,0)</f>
        <v>0</v>
      </c>
      <c r="BI229" s="231">
        <f>IF(N229="nulová",J229,0)</f>
        <v>0</v>
      </c>
      <c r="BJ229" s="23" t="s">
        <v>170</v>
      </c>
      <c r="BK229" s="231">
        <f>ROUND(I229*H229,2)</f>
        <v>0</v>
      </c>
      <c r="BL229" s="23" t="s">
        <v>262</v>
      </c>
      <c r="BM229" s="23" t="s">
        <v>2115</v>
      </c>
    </row>
    <row r="230" spans="2:47" s="1" customFormat="1" ht="13.5">
      <c r="B230" s="45"/>
      <c r="C230" s="73"/>
      <c r="D230" s="232" t="s">
        <v>172</v>
      </c>
      <c r="E230" s="73"/>
      <c r="F230" s="233" t="s">
        <v>1891</v>
      </c>
      <c r="G230" s="73"/>
      <c r="H230" s="73"/>
      <c r="I230" s="190"/>
      <c r="J230" s="73"/>
      <c r="K230" s="73"/>
      <c r="L230" s="71"/>
      <c r="M230" s="234"/>
      <c r="N230" s="46"/>
      <c r="O230" s="46"/>
      <c r="P230" s="46"/>
      <c r="Q230" s="46"/>
      <c r="R230" s="46"/>
      <c r="S230" s="46"/>
      <c r="T230" s="94"/>
      <c r="AT230" s="23" t="s">
        <v>172</v>
      </c>
      <c r="AU230" s="23" t="s">
        <v>85</v>
      </c>
    </row>
    <row r="231" spans="2:51" s="11" customFormat="1" ht="13.5">
      <c r="B231" s="235"/>
      <c r="C231" s="236"/>
      <c r="D231" s="232" t="s">
        <v>174</v>
      </c>
      <c r="E231" s="237" t="s">
        <v>21</v>
      </c>
      <c r="F231" s="238" t="s">
        <v>2116</v>
      </c>
      <c r="G231" s="236"/>
      <c r="H231" s="239">
        <v>14.64</v>
      </c>
      <c r="I231" s="240"/>
      <c r="J231" s="236"/>
      <c r="K231" s="236"/>
      <c r="L231" s="241"/>
      <c r="M231" s="242"/>
      <c r="N231" s="243"/>
      <c r="O231" s="243"/>
      <c r="P231" s="243"/>
      <c r="Q231" s="243"/>
      <c r="R231" s="243"/>
      <c r="S231" s="243"/>
      <c r="T231" s="244"/>
      <c r="AT231" s="245" t="s">
        <v>174</v>
      </c>
      <c r="AU231" s="245" t="s">
        <v>85</v>
      </c>
      <c r="AV231" s="11" t="s">
        <v>85</v>
      </c>
      <c r="AW231" s="11" t="s">
        <v>38</v>
      </c>
      <c r="AX231" s="11" t="s">
        <v>75</v>
      </c>
      <c r="AY231" s="245" t="s">
        <v>163</v>
      </c>
    </row>
    <row r="232" spans="2:51" s="11" customFormat="1" ht="13.5">
      <c r="B232" s="235"/>
      <c r="C232" s="236"/>
      <c r="D232" s="232" t="s">
        <v>174</v>
      </c>
      <c r="E232" s="237" t="s">
        <v>21</v>
      </c>
      <c r="F232" s="238" t="s">
        <v>2117</v>
      </c>
      <c r="G232" s="236"/>
      <c r="H232" s="239">
        <v>17.64</v>
      </c>
      <c r="I232" s="240"/>
      <c r="J232" s="236"/>
      <c r="K232" s="236"/>
      <c r="L232" s="241"/>
      <c r="M232" s="242"/>
      <c r="N232" s="243"/>
      <c r="O232" s="243"/>
      <c r="P232" s="243"/>
      <c r="Q232" s="243"/>
      <c r="R232" s="243"/>
      <c r="S232" s="243"/>
      <c r="T232" s="244"/>
      <c r="AT232" s="245" t="s">
        <v>174</v>
      </c>
      <c r="AU232" s="245" t="s">
        <v>85</v>
      </c>
      <c r="AV232" s="11" t="s">
        <v>85</v>
      </c>
      <c r="AW232" s="11" t="s">
        <v>38</v>
      </c>
      <c r="AX232" s="11" t="s">
        <v>75</v>
      </c>
      <c r="AY232" s="245" t="s">
        <v>163</v>
      </c>
    </row>
    <row r="233" spans="2:51" s="12" customFormat="1" ht="13.5">
      <c r="B233" s="246"/>
      <c r="C233" s="247"/>
      <c r="D233" s="232" t="s">
        <v>174</v>
      </c>
      <c r="E233" s="248" t="s">
        <v>21</v>
      </c>
      <c r="F233" s="249" t="s">
        <v>194</v>
      </c>
      <c r="G233" s="247"/>
      <c r="H233" s="250">
        <v>32.28</v>
      </c>
      <c r="I233" s="251"/>
      <c r="J233" s="247"/>
      <c r="K233" s="247"/>
      <c r="L233" s="252"/>
      <c r="M233" s="253"/>
      <c r="N233" s="254"/>
      <c r="O233" s="254"/>
      <c r="P233" s="254"/>
      <c r="Q233" s="254"/>
      <c r="R233" s="254"/>
      <c r="S233" s="254"/>
      <c r="T233" s="255"/>
      <c r="AT233" s="256" t="s">
        <v>174</v>
      </c>
      <c r="AU233" s="256" t="s">
        <v>85</v>
      </c>
      <c r="AV233" s="12" t="s">
        <v>170</v>
      </c>
      <c r="AW233" s="12" t="s">
        <v>38</v>
      </c>
      <c r="AX233" s="12" t="s">
        <v>83</v>
      </c>
      <c r="AY233" s="256" t="s">
        <v>163</v>
      </c>
    </row>
    <row r="234" spans="2:65" s="1" customFormat="1" ht="25.5" customHeight="1">
      <c r="B234" s="45"/>
      <c r="C234" s="220" t="s">
        <v>371</v>
      </c>
      <c r="D234" s="220" t="s">
        <v>165</v>
      </c>
      <c r="E234" s="221" t="s">
        <v>1895</v>
      </c>
      <c r="F234" s="222" t="s">
        <v>1896</v>
      </c>
      <c r="G234" s="223" t="s">
        <v>168</v>
      </c>
      <c r="H234" s="224">
        <v>64.56</v>
      </c>
      <c r="I234" s="225"/>
      <c r="J234" s="226">
        <f>ROUND(I234*H234,2)</f>
        <v>0</v>
      </c>
      <c r="K234" s="222" t="s">
        <v>169</v>
      </c>
      <c r="L234" s="71"/>
      <c r="M234" s="227" t="s">
        <v>21</v>
      </c>
      <c r="N234" s="228" t="s">
        <v>48</v>
      </c>
      <c r="O234" s="46"/>
      <c r="P234" s="229">
        <f>O234*H234</f>
        <v>0</v>
      </c>
      <c r="Q234" s="229">
        <v>0.0002</v>
      </c>
      <c r="R234" s="229">
        <f>Q234*H234</f>
        <v>0.012912000000000002</v>
      </c>
      <c r="S234" s="229">
        <v>0</v>
      </c>
      <c r="T234" s="230">
        <f>S234*H234</f>
        <v>0</v>
      </c>
      <c r="AR234" s="23" t="s">
        <v>262</v>
      </c>
      <c r="AT234" s="23" t="s">
        <v>165</v>
      </c>
      <c r="AU234" s="23" t="s">
        <v>85</v>
      </c>
      <c r="AY234" s="23" t="s">
        <v>163</v>
      </c>
      <c r="BE234" s="231">
        <f>IF(N234="základní",J234,0)</f>
        <v>0</v>
      </c>
      <c r="BF234" s="231">
        <f>IF(N234="snížená",J234,0)</f>
        <v>0</v>
      </c>
      <c r="BG234" s="231">
        <f>IF(N234="zákl. přenesená",J234,0)</f>
        <v>0</v>
      </c>
      <c r="BH234" s="231">
        <f>IF(N234="sníž. přenesená",J234,0)</f>
        <v>0</v>
      </c>
      <c r="BI234" s="231">
        <f>IF(N234="nulová",J234,0)</f>
        <v>0</v>
      </c>
      <c r="BJ234" s="23" t="s">
        <v>170</v>
      </c>
      <c r="BK234" s="231">
        <f>ROUND(I234*H234,2)</f>
        <v>0</v>
      </c>
      <c r="BL234" s="23" t="s">
        <v>262</v>
      </c>
      <c r="BM234" s="23" t="s">
        <v>2118</v>
      </c>
    </row>
    <row r="235" spans="2:47" s="1" customFormat="1" ht="13.5">
      <c r="B235" s="45"/>
      <c r="C235" s="73"/>
      <c r="D235" s="232" t="s">
        <v>172</v>
      </c>
      <c r="E235" s="73"/>
      <c r="F235" s="233" t="s">
        <v>1891</v>
      </c>
      <c r="G235" s="73"/>
      <c r="H235" s="73"/>
      <c r="I235" s="190"/>
      <c r="J235" s="73"/>
      <c r="K235" s="73"/>
      <c r="L235" s="71"/>
      <c r="M235" s="234"/>
      <c r="N235" s="46"/>
      <c r="O235" s="46"/>
      <c r="P235" s="46"/>
      <c r="Q235" s="46"/>
      <c r="R235" s="46"/>
      <c r="S235" s="46"/>
      <c r="T235" s="94"/>
      <c r="AT235" s="23" t="s">
        <v>172</v>
      </c>
      <c r="AU235" s="23" t="s">
        <v>85</v>
      </c>
    </row>
    <row r="236" spans="2:51" s="11" customFormat="1" ht="13.5">
      <c r="B236" s="235"/>
      <c r="C236" s="236"/>
      <c r="D236" s="232" t="s">
        <v>174</v>
      </c>
      <c r="E236" s="237" t="s">
        <v>21</v>
      </c>
      <c r="F236" s="238" t="s">
        <v>2119</v>
      </c>
      <c r="G236" s="236"/>
      <c r="H236" s="239">
        <v>64.56</v>
      </c>
      <c r="I236" s="240"/>
      <c r="J236" s="236"/>
      <c r="K236" s="236"/>
      <c r="L236" s="241"/>
      <c r="M236" s="242"/>
      <c r="N236" s="243"/>
      <c r="O236" s="243"/>
      <c r="P236" s="243"/>
      <c r="Q236" s="243"/>
      <c r="R236" s="243"/>
      <c r="S236" s="243"/>
      <c r="T236" s="244"/>
      <c r="AT236" s="245" t="s">
        <v>174</v>
      </c>
      <c r="AU236" s="245" t="s">
        <v>85</v>
      </c>
      <c r="AV236" s="11" t="s">
        <v>85</v>
      </c>
      <c r="AW236" s="11" t="s">
        <v>38</v>
      </c>
      <c r="AX236" s="11" t="s">
        <v>83</v>
      </c>
      <c r="AY236" s="245" t="s">
        <v>163</v>
      </c>
    </row>
    <row r="237" spans="2:65" s="1" customFormat="1" ht="25.5" customHeight="1">
      <c r="B237" s="45"/>
      <c r="C237" s="220" t="s">
        <v>377</v>
      </c>
      <c r="D237" s="220" t="s">
        <v>165</v>
      </c>
      <c r="E237" s="221" t="s">
        <v>1899</v>
      </c>
      <c r="F237" s="222" t="s">
        <v>1900</v>
      </c>
      <c r="G237" s="223" t="s">
        <v>168</v>
      </c>
      <c r="H237" s="224">
        <v>64.56</v>
      </c>
      <c r="I237" s="225"/>
      <c r="J237" s="226">
        <f>ROUND(I237*H237,2)</f>
        <v>0</v>
      </c>
      <c r="K237" s="222" t="s">
        <v>169</v>
      </c>
      <c r="L237" s="71"/>
      <c r="M237" s="227" t="s">
        <v>21</v>
      </c>
      <c r="N237" s="228" t="s">
        <v>48</v>
      </c>
      <c r="O237" s="46"/>
      <c r="P237" s="229">
        <f>O237*H237</f>
        <v>0</v>
      </c>
      <c r="Q237" s="229">
        <v>0.0002</v>
      </c>
      <c r="R237" s="229">
        <f>Q237*H237</f>
        <v>0.012912000000000002</v>
      </c>
      <c r="S237" s="229">
        <v>0</v>
      </c>
      <c r="T237" s="230">
        <f>S237*H237</f>
        <v>0</v>
      </c>
      <c r="AR237" s="23" t="s">
        <v>262</v>
      </c>
      <c r="AT237" s="23" t="s">
        <v>165</v>
      </c>
      <c r="AU237" s="23" t="s">
        <v>85</v>
      </c>
      <c r="AY237" s="23" t="s">
        <v>163</v>
      </c>
      <c r="BE237" s="231">
        <f>IF(N237="základní",J237,0)</f>
        <v>0</v>
      </c>
      <c r="BF237" s="231">
        <f>IF(N237="snížená",J237,0)</f>
        <v>0</v>
      </c>
      <c r="BG237" s="231">
        <f>IF(N237="zákl. přenesená",J237,0)</f>
        <v>0</v>
      </c>
      <c r="BH237" s="231">
        <f>IF(N237="sníž. přenesená",J237,0)</f>
        <v>0</v>
      </c>
      <c r="BI237" s="231">
        <f>IF(N237="nulová",J237,0)</f>
        <v>0</v>
      </c>
      <c r="BJ237" s="23" t="s">
        <v>170</v>
      </c>
      <c r="BK237" s="231">
        <f>ROUND(I237*H237,2)</f>
        <v>0</v>
      </c>
      <c r="BL237" s="23" t="s">
        <v>262</v>
      </c>
      <c r="BM237" s="23" t="s">
        <v>2120</v>
      </c>
    </row>
    <row r="238" spans="2:47" s="1" customFormat="1" ht="13.5">
      <c r="B238" s="45"/>
      <c r="C238" s="73"/>
      <c r="D238" s="232" t="s">
        <v>172</v>
      </c>
      <c r="E238" s="73"/>
      <c r="F238" s="233" t="s">
        <v>1891</v>
      </c>
      <c r="G238" s="73"/>
      <c r="H238" s="73"/>
      <c r="I238" s="190"/>
      <c r="J238" s="73"/>
      <c r="K238" s="73"/>
      <c r="L238" s="71"/>
      <c r="M238" s="234"/>
      <c r="N238" s="46"/>
      <c r="O238" s="46"/>
      <c r="P238" s="46"/>
      <c r="Q238" s="46"/>
      <c r="R238" s="46"/>
      <c r="S238" s="46"/>
      <c r="T238" s="94"/>
      <c r="AT238" s="23" t="s">
        <v>172</v>
      </c>
      <c r="AU238" s="23" t="s">
        <v>85</v>
      </c>
    </row>
    <row r="239" spans="2:65" s="1" customFormat="1" ht="25.5" customHeight="1">
      <c r="B239" s="45"/>
      <c r="C239" s="220" t="s">
        <v>387</v>
      </c>
      <c r="D239" s="220" t="s">
        <v>165</v>
      </c>
      <c r="E239" s="221" t="s">
        <v>2121</v>
      </c>
      <c r="F239" s="222" t="s">
        <v>2122</v>
      </c>
      <c r="G239" s="223" t="s">
        <v>168</v>
      </c>
      <c r="H239" s="224">
        <v>20.5</v>
      </c>
      <c r="I239" s="225"/>
      <c r="J239" s="226">
        <f>ROUND(I239*H239,2)</f>
        <v>0</v>
      </c>
      <c r="K239" s="222" t="s">
        <v>169</v>
      </c>
      <c r="L239" s="71"/>
      <c r="M239" s="227" t="s">
        <v>21</v>
      </c>
      <c r="N239" s="228" t="s">
        <v>48</v>
      </c>
      <c r="O239" s="46"/>
      <c r="P239" s="229">
        <f>O239*H239</f>
        <v>0</v>
      </c>
      <c r="Q239" s="229">
        <v>0</v>
      </c>
      <c r="R239" s="229">
        <f>Q239*H239</f>
        <v>0</v>
      </c>
      <c r="S239" s="229">
        <v>0.03175</v>
      </c>
      <c r="T239" s="230">
        <f>S239*H239</f>
        <v>0.650875</v>
      </c>
      <c r="AR239" s="23" t="s">
        <v>262</v>
      </c>
      <c r="AT239" s="23" t="s">
        <v>165</v>
      </c>
      <c r="AU239" s="23" t="s">
        <v>85</v>
      </c>
      <c r="AY239" s="23" t="s">
        <v>163</v>
      </c>
      <c r="BE239" s="231">
        <f>IF(N239="základní",J239,0)</f>
        <v>0</v>
      </c>
      <c r="BF239" s="231">
        <f>IF(N239="snížená",J239,0)</f>
        <v>0</v>
      </c>
      <c r="BG239" s="231">
        <f>IF(N239="zákl. přenesená",J239,0)</f>
        <v>0</v>
      </c>
      <c r="BH239" s="231">
        <f>IF(N239="sníž. přenesená",J239,0)</f>
        <v>0</v>
      </c>
      <c r="BI239" s="231">
        <f>IF(N239="nulová",J239,0)</f>
        <v>0</v>
      </c>
      <c r="BJ239" s="23" t="s">
        <v>170</v>
      </c>
      <c r="BK239" s="231">
        <f>ROUND(I239*H239,2)</f>
        <v>0</v>
      </c>
      <c r="BL239" s="23" t="s">
        <v>262</v>
      </c>
      <c r="BM239" s="23" t="s">
        <v>2123</v>
      </c>
    </row>
    <row r="240" spans="2:47" s="1" customFormat="1" ht="13.5">
      <c r="B240" s="45"/>
      <c r="C240" s="73"/>
      <c r="D240" s="232" t="s">
        <v>172</v>
      </c>
      <c r="E240" s="73"/>
      <c r="F240" s="233" t="s">
        <v>2124</v>
      </c>
      <c r="G240" s="73"/>
      <c r="H240" s="73"/>
      <c r="I240" s="190"/>
      <c r="J240" s="73"/>
      <c r="K240" s="73"/>
      <c r="L240" s="71"/>
      <c r="M240" s="234"/>
      <c r="N240" s="46"/>
      <c r="O240" s="46"/>
      <c r="P240" s="46"/>
      <c r="Q240" s="46"/>
      <c r="R240" s="46"/>
      <c r="S240" s="46"/>
      <c r="T240" s="94"/>
      <c r="AT240" s="23" t="s">
        <v>172</v>
      </c>
      <c r="AU240" s="23" t="s">
        <v>85</v>
      </c>
    </row>
    <row r="241" spans="2:51" s="11" customFormat="1" ht="13.5">
      <c r="B241" s="235"/>
      <c r="C241" s="236"/>
      <c r="D241" s="232" t="s">
        <v>174</v>
      </c>
      <c r="E241" s="237" t="s">
        <v>21</v>
      </c>
      <c r="F241" s="238" t="s">
        <v>2125</v>
      </c>
      <c r="G241" s="236"/>
      <c r="H241" s="239">
        <v>9.16</v>
      </c>
      <c r="I241" s="240"/>
      <c r="J241" s="236"/>
      <c r="K241" s="236"/>
      <c r="L241" s="241"/>
      <c r="M241" s="242"/>
      <c r="N241" s="243"/>
      <c r="O241" s="243"/>
      <c r="P241" s="243"/>
      <c r="Q241" s="243"/>
      <c r="R241" s="243"/>
      <c r="S241" s="243"/>
      <c r="T241" s="244"/>
      <c r="AT241" s="245" t="s">
        <v>174</v>
      </c>
      <c r="AU241" s="245" t="s">
        <v>85</v>
      </c>
      <c r="AV241" s="11" t="s">
        <v>85</v>
      </c>
      <c r="AW241" s="11" t="s">
        <v>38</v>
      </c>
      <c r="AX241" s="11" t="s">
        <v>75</v>
      </c>
      <c r="AY241" s="245" t="s">
        <v>163</v>
      </c>
    </row>
    <row r="242" spans="2:51" s="11" customFormat="1" ht="13.5">
      <c r="B242" s="235"/>
      <c r="C242" s="236"/>
      <c r="D242" s="232" t="s">
        <v>174</v>
      </c>
      <c r="E242" s="237" t="s">
        <v>21</v>
      </c>
      <c r="F242" s="238" t="s">
        <v>2126</v>
      </c>
      <c r="G242" s="236"/>
      <c r="H242" s="239">
        <v>11.34</v>
      </c>
      <c r="I242" s="240"/>
      <c r="J242" s="236"/>
      <c r="K242" s="236"/>
      <c r="L242" s="241"/>
      <c r="M242" s="242"/>
      <c r="N242" s="243"/>
      <c r="O242" s="243"/>
      <c r="P242" s="243"/>
      <c r="Q242" s="243"/>
      <c r="R242" s="243"/>
      <c r="S242" s="243"/>
      <c r="T242" s="244"/>
      <c r="AT242" s="245" t="s">
        <v>174</v>
      </c>
      <c r="AU242" s="245" t="s">
        <v>85</v>
      </c>
      <c r="AV242" s="11" t="s">
        <v>85</v>
      </c>
      <c r="AW242" s="11" t="s">
        <v>38</v>
      </c>
      <c r="AX242" s="11" t="s">
        <v>75</v>
      </c>
      <c r="AY242" s="245" t="s">
        <v>163</v>
      </c>
    </row>
    <row r="243" spans="2:51" s="12" customFormat="1" ht="13.5">
      <c r="B243" s="246"/>
      <c r="C243" s="247"/>
      <c r="D243" s="232" t="s">
        <v>174</v>
      </c>
      <c r="E243" s="248" t="s">
        <v>21</v>
      </c>
      <c r="F243" s="249" t="s">
        <v>194</v>
      </c>
      <c r="G243" s="247"/>
      <c r="H243" s="250">
        <v>20.5</v>
      </c>
      <c r="I243" s="251"/>
      <c r="J243" s="247"/>
      <c r="K243" s="247"/>
      <c r="L243" s="252"/>
      <c r="M243" s="253"/>
      <c r="N243" s="254"/>
      <c r="O243" s="254"/>
      <c r="P243" s="254"/>
      <c r="Q243" s="254"/>
      <c r="R243" s="254"/>
      <c r="S243" s="254"/>
      <c r="T243" s="255"/>
      <c r="AT243" s="256" t="s">
        <v>174</v>
      </c>
      <c r="AU243" s="256" t="s">
        <v>85</v>
      </c>
      <c r="AV243" s="12" t="s">
        <v>170</v>
      </c>
      <c r="AW243" s="12" t="s">
        <v>38</v>
      </c>
      <c r="AX243" s="12" t="s">
        <v>83</v>
      </c>
      <c r="AY243" s="256" t="s">
        <v>163</v>
      </c>
    </row>
    <row r="244" spans="2:65" s="1" customFormat="1" ht="38.25" customHeight="1">
      <c r="B244" s="45"/>
      <c r="C244" s="220" t="s">
        <v>393</v>
      </c>
      <c r="D244" s="220" t="s">
        <v>165</v>
      </c>
      <c r="E244" s="221" t="s">
        <v>2127</v>
      </c>
      <c r="F244" s="222" t="s">
        <v>2128</v>
      </c>
      <c r="G244" s="223" t="s">
        <v>168</v>
      </c>
      <c r="H244" s="224">
        <v>71.794</v>
      </c>
      <c r="I244" s="225"/>
      <c r="J244" s="226">
        <f>ROUND(I244*H244,2)</f>
        <v>0</v>
      </c>
      <c r="K244" s="222" t="s">
        <v>169</v>
      </c>
      <c r="L244" s="71"/>
      <c r="M244" s="227" t="s">
        <v>21</v>
      </c>
      <c r="N244" s="228" t="s">
        <v>48</v>
      </c>
      <c r="O244" s="46"/>
      <c r="P244" s="229">
        <f>O244*H244</f>
        <v>0</v>
      </c>
      <c r="Q244" s="229">
        <v>0.01223</v>
      </c>
      <c r="R244" s="229">
        <f>Q244*H244</f>
        <v>0.8780406199999999</v>
      </c>
      <c r="S244" s="229">
        <v>0</v>
      </c>
      <c r="T244" s="230">
        <f>S244*H244</f>
        <v>0</v>
      </c>
      <c r="AR244" s="23" t="s">
        <v>262</v>
      </c>
      <c r="AT244" s="23" t="s">
        <v>165</v>
      </c>
      <c r="AU244" s="23" t="s">
        <v>85</v>
      </c>
      <c r="AY244" s="23" t="s">
        <v>163</v>
      </c>
      <c r="BE244" s="231">
        <f>IF(N244="základní",J244,0)</f>
        <v>0</v>
      </c>
      <c r="BF244" s="231">
        <f>IF(N244="snížená",J244,0)</f>
        <v>0</v>
      </c>
      <c r="BG244" s="231">
        <f>IF(N244="zákl. přenesená",J244,0)</f>
        <v>0</v>
      </c>
      <c r="BH244" s="231">
        <f>IF(N244="sníž. přenesená",J244,0)</f>
        <v>0</v>
      </c>
      <c r="BI244" s="231">
        <f>IF(N244="nulová",J244,0)</f>
        <v>0</v>
      </c>
      <c r="BJ244" s="23" t="s">
        <v>170</v>
      </c>
      <c r="BK244" s="231">
        <f>ROUND(I244*H244,2)</f>
        <v>0</v>
      </c>
      <c r="BL244" s="23" t="s">
        <v>262</v>
      </c>
      <c r="BM244" s="23" t="s">
        <v>2129</v>
      </c>
    </row>
    <row r="245" spans="2:47" s="1" customFormat="1" ht="13.5">
      <c r="B245" s="45"/>
      <c r="C245" s="73"/>
      <c r="D245" s="232" t="s">
        <v>172</v>
      </c>
      <c r="E245" s="73"/>
      <c r="F245" s="233" t="s">
        <v>2130</v>
      </c>
      <c r="G245" s="73"/>
      <c r="H245" s="73"/>
      <c r="I245" s="190"/>
      <c r="J245" s="73"/>
      <c r="K245" s="73"/>
      <c r="L245" s="71"/>
      <c r="M245" s="234"/>
      <c r="N245" s="46"/>
      <c r="O245" s="46"/>
      <c r="P245" s="46"/>
      <c r="Q245" s="46"/>
      <c r="R245" s="46"/>
      <c r="S245" s="46"/>
      <c r="T245" s="94"/>
      <c r="AT245" s="23" t="s">
        <v>172</v>
      </c>
      <c r="AU245" s="23" t="s">
        <v>85</v>
      </c>
    </row>
    <row r="246" spans="2:51" s="11" customFormat="1" ht="13.5">
      <c r="B246" s="235"/>
      <c r="C246" s="236"/>
      <c r="D246" s="232" t="s">
        <v>174</v>
      </c>
      <c r="E246" s="237" t="s">
        <v>21</v>
      </c>
      <c r="F246" s="238" t="s">
        <v>2131</v>
      </c>
      <c r="G246" s="236"/>
      <c r="H246" s="239">
        <v>10.45</v>
      </c>
      <c r="I246" s="240"/>
      <c r="J246" s="236"/>
      <c r="K246" s="236"/>
      <c r="L246" s="241"/>
      <c r="M246" s="242"/>
      <c r="N246" s="243"/>
      <c r="O246" s="243"/>
      <c r="P246" s="243"/>
      <c r="Q246" s="243"/>
      <c r="R246" s="243"/>
      <c r="S246" s="243"/>
      <c r="T246" s="244"/>
      <c r="AT246" s="245" t="s">
        <v>174</v>
      </c>
      <c r="AU246" s="245" t="s">
        <v>85</v>
      </c>
      <c r="AV246" s="11" t="s">
        <v>85</v>
      </c>
      <c r="AW246" s="11" t="s">
        <v>38</v>
      </c>
      <c r="AX246" s="11" t="s">
        <v>75</v>
      </c>
      <c r="AY246" s="245" t="s">
        <v>163</v>
      </c>
    </row>
    <row r="247" spans="2:51" s="11" customFormat="1" ht="13.5">
      <c r="B247" s="235"/>
      <c r="C247" s="236"/>
      <c r="D247" s="232" t="s">
        <v>174</v>
      </c>
      <c r="E247" s="237" t="s">
        <v>21</v>
      </c>
      <c r="F247" s="238" t="s">
        <v>2132</v>
      </c>
      <c r="G247" s="236"/>
      <c r="H247" s="239">
        <v>11.39</v>
      </c>
      <c r="I247" s="240"/>
      <c r="J247" s="236"/>
      <c r="K247" s="236"/>
      <c r="L247" s="241"/>
      <c r="M247" s="242"/>
      <c r="N247" s="243"/>
      <c r="O247" s="243"/>
      <c r="P247" s="243"/>
      <c r="Q247" s="243"/>
      <c r="R247" s="243"/>
      <c r="S247" s="243"/>
      <c r="T247" s="244"/>
      <c r="AT247" s="245" t="s">
        <v>174</v>
      </c>
      <c r="AU247" s="245" t="s">
        <v>85</v>
      </c>
      <c r="AV247" s="11" t="s">
        <v>85</v>
      </c>
      <c r="AW247" s="11" t="s">
        <v>38</v>
      </c>
      <c r="AX247" s="11" t="s">
        <v>75</v>
      </c>
      <c r="AY247" s="245" t="s">
        <v>163</v>
      </c>
    </row>
    <row r="248" spans="2:51" s="11" customFormat="1" ht="13.5">
      <c r="B248" s="235"/>
      <c r="C248" s="236"/>
      <c r="D248" s="232" t="s">
        <v>174</v>
      </c>
      <c r="E248" s="237" t="s">
        <v>21</v>
      </c>
      <c r="F248" s="238" t="s">
        <v>2133</v>
      </c>
      <c r="G248" s="236"/>
      <c r="H248" s="239">
        <v>6.885</v>
      </c>
      <c r="I248" s="240"/>
      <c r="J248" s="236"/>
      <c r="K248" s="236"/>
      <c r="L248" s="241"/>
      <c r="M248" s="242"/>
      <c r="N248" s="243"/>
      <c r="O248" s="243"/>
      <c r="P248" s="243"/>
      <c r="Q248" s="243"/>
      <c r="R248" s="243"/>
      <c r="S248" s="243"/>
      <c r="T248" s="244"/>
      <c r="AT248" s="245" t="s">
        <v>174</v>
      </c>
      <c r="AU248" s="245" t="s">
        <v>85</v>
      </c>
      <c r="AV248" s="11" t="s">
        <v>85</v>
      </c>
      <c r="AW248" s="11" t="s">
        <v>38</v>
      </c>
      <c r="AX248" s="11" t="s">
        <v>75</v>
      </c>
      <c r="AY248" s="245" t="s">
        <v>163</v>
      </c>
    </row>
    <row r="249" spans="2:51" s="11" customFormat="1" ht="13.5">
      <c r="B249" s="235"/>
      <c r="C249" s="236"/>
      <c r="D249" s="232" t="s">
        <v>174</v>
      </c>
      <c r="E249" s="237" t="s">
        <v>21</v>
      </c>
      <c r="F249" s="238" t="s">
        <v>2134</v>
      </c>
      <c r="G249" s="236"/>
      <c r="H249" s="239">
        <v>8.033</v>
      </c>
      <c r="I249" s="240"/>
      <c r="J249" s="236"/>
      <c r="K249" s="236"/>
      <c r="L249" s="241"/>
      <c r="M249" s="242"/>
      <c r="N249" s="243"/>
      <c r="O249" s="243"/>
      <c r="P249" s="243"/>
      <c r="Q249" s="243"/>
      <c r="R249" s="243"/>
      <c r="S249" s="243"/>
      <c r="T249" s="244"/>
      <c r="AT249" s="245" t="s">
        <v>174</v>
      </c>
      <c r="AU249" s="245" t="s">
        <v>85</v>
      </c>
      <c r="AV249" s="11" t="s">
        <v>85</v>
      </c>
      <c r="AW249" s="11" t="s">
        <v>38</v>
      </c>
      <c r="AX249" s="11" t="s">
        <v>75</v>
      </c>
      <c r="AY249" s="245" t="s">
        <v>163</v>
      </c>
    </row>
    <row r="250" spans="2:51" s="11" customFormat="1" ht="13.5">
      <c r="B250" s="235"/>
      <c r="C250" s="236"/>
      <c r="D250" s="232" t="s">
        <v>174</v>
      </c>
      <c r="E250" s="237" t="s">
        <v>21</v>
      </c>
      <c r="F250" s="238" t="s">
        <v>2135</v>
      </c>
      <c r="G250" s="236"/>
      <c r="H250" s="239">
        <v>17.518</v>
      </c>
      <c r="I250" s="240"/>
      <c r="J250" s="236"/>
      <c r="K250" s="236"/>
      <c r="L250" s="241"/>
      <c r="M250" s="242"/>
      <c r="N250" s="243"/>
      <c r="O250" s="243"/>
      <c r="P250" s="243"/>
      <c r="Q250" s="243"/>
      <c r="R250" s="243"/>
      <c r="S250" s="243"/>
      <c r="T250" s="244"/>
      <c r="AT250" s="245" t="s">
        <v>174</v>
      </c>
      <c r="AU250" s="245" t="s">
        <v>85</v>
      </c>
      <c r="AV250" s="11" t="s">
        <v>85</v>
      </c>
      <c r="AW250" s="11" t="s">
        <v>38</v>
      </c>
      <c r="AX250" s="11" t="s">
        <v>75</v>
      </c>
      <c r="AY250" s="245" t="s">
        <v>163</v>
      </c>
    </row>
    <row r="251" spans="2:51" s="11" customFormat="1" ht="13.5">
      <c r="B251" s="235"/>
      <c r="C251" s="236"/>
      <c r="D251" s="232" t="s">
        <v>174</v>
      </c>
      <c r="E251" s="237" t="s">
        <v>21</v>
      </c>
      <c r="F251" s="238" t="s">
        <v>2136</v>
      </c>
      <c r="G251" s="236"/>
      <c r="H251" s="239">
        <v>17.518</v>
      </c>
      <c r="I251" s="240"/>
      <c r="J251" s="236"/>
      <c r="K251" s="236"/>
      <c r="L251" s="241"/>
      <c r="M251" s="242"/>
      <c r="N251" s="243"/>
      <c r="O251" s="243"/>
      <c r="P251" s="243"/>
      <c r="Q251" s="243"/>
      <c r="R251" s="243"/>
      <c r="S251" s="243"/>
      <c r="T251" s="244"/>
      <c r="AT251" s="245" t="s">
        <v>174</v>
      </c>
      <c r="AU251" s="245" t="s">
        <v>85</v>
      </c>
      <c r="AV251" s="11" t="s">
        <v>85</v>
      </c>
      <c r="AW251" s="11" t="s">
        <v>38</v>
      </c>
      <c r="AX251" s="11" t="s">
        <v>75</v>
      </c>
      <c r="AY251" s="245" t="s">
        <v>163</v>
      </c>
    </row>
    <row r="252" spans="2:51" s="12" customFormat="1" ht="13.5">
      <c r="B252" s="246"/>
      <c r="C252" s="247"/>
      <c r="D252" s="232" t="s">
        <v>174</v>
      </c>
      <c r="E252" s="248" t="s">
        <v>21</v>
      </c>
      <c r="F252" s="249" t="s">
        <v>194</v>
      </c>
      <c r="G252" s="247"/>
      <c r="H252" s="250">
        <v>71.794</v>
      </c>
      <c r="I252" s="251"/>
      <c r="J252" s="247"/>
      <c r="K252" s="247"/>
      <c r="L252" s="252"/>
      <c r="M252" s="253"/>
      <c r="N252" s="254"/>
      <c r="O252" s="254"/>
      <c r="P252" s="254"/>
      <c r="Q252" s="254"/>
      <c r="R252" s="254"/>
      <c r="S252" s="254"/>
      <c r="T252" s="255"/>
      <c r="AT252" s="256" t="s">
        <v>174</v>
      </c>
      <c r="AU252" s="256" t="s">
        <v>85</v>
      </c>
      <c r="AV252" s="12" t="s">
        <v>170</v>
      </c>
      <c r="AW252" s="12" t="s">
        <v>38</v>
      </c>
      <c r="AX252" s="12" t="s">
        <v>83</v>
      </c>
      <c r="AY252" s="256" t="s">
        <v>163</v>
      </c>
    </row>
    <row r="253" spans="2:65" s="1" customFormat="1" ht="25.5" customHeight="1">
      <c r="B253" s="45"/>
      <c r="C253" s="220" t="s">
        <v>398</v>
      </c>
      <c r="D253" s="220" t="s">
        <v>165</v>
      </c>
      <c r="E253" s="221" t="s">
        <v>2137</v>
      </c>
      <c r="F253" s="222" t="s">
        <v>2138</v>
      </c>
      <c r="G253" s="223" t="s">
        <v>168</v>
      </c>
      <c r="H253" s="224">
        <v>71.794</v>
      </c>
      <c r="I253" s="225"/>
      <c r="J253" s="226">
        <f>ROUND(I253*H253,2)</f>
        <v>0</v>
      </c>
      <c r="K253" s="222" t="s">
        <v>169</v>
      </c>
      <c r="L253" s="71"/>
      <c r="M253" s="227" t="s">
        <v>21</v>
      </c>
      <c r="N253" s="228" t="s">
        <v>48</v>
      </c>
      <c r="O253" s="46"/>
      <c r="P253" s="229">
        <f>O253*H253</f>
        <v>0</v>
      </c>
      <c r="Q253" s="229">
        <v>0.0001</v>
      </c>
      <c r="R253" s="229">
        <f>Q253*H253</f>
        <v>0.0071794</v>
      </c>
      <c r="S253" s="229">
        <v>0</v>
      </c>
      <c r="T253" s="230">
        <f>S253*H253</f>
        <v>0</v>
      </c>
      <c r="AR253" s="23" t="s">
        <v>262</v>
      </c>
      <c r="AT253" s="23" t="s">
        <v>165</v>
      </c>
      <c r="AU253" s="23" t="s">
        <v>85</v>
      </c>
      <c r="AY253" s="23" t="s">
        <v>163</v>
      </c>
      <c r="BE253" s="231">
        <f>IF(N253="základní",J253,0)</f>
        <v>0</v>
      </c>
      <c r="BF253" s="231">
        <f>IF(N253="snížená",J253,0)</f>
        <v>0</v>
      </c>
      <c r="BG253" s="231">
        <f>IF(N253="zákl. přenesená",J253,0)</f>
        <v>0</v>
      </c>
      <c r="BH253" s="231">
        <f>IF(N253="sníž. přenesená",J253,0)</f>
        <v>0</v>
      </c>
      <c r="BI253" s="231">
        <f>IF(N253="nulová",J253,0)</f>
        <v>0</v>
      </c>
      <c r="BJ253" s="23" t="s">
        <v>170</v>
      </c>
      <c r="BK253" s="231">
        <f>ROUND(I253*H253,2)</f>
        <v>0</v>
      </c>
      <c r="BL253" s="23" t="s">
        <v>262</v>
      </c>
      <c r="BM253" s="23" t="s">
        <v>2139</v>
      </c>
    </row>
    <row r="254" spans="2:47" s="1" customFormat="1" ht="13.5">
      <c r="B254" s="45"/>
      <c r="C254" s="73"/>
      <c r="D254" s="232" t="s">
        <v>172</v>
      </c>
      <c r="E254" s="73"/>
      <c r="F254" s="233" t="s">
        <v>2130</v>
      </c>
      <c r="G254" s="73"/>
      <c r="H254" s="73"/>
      <c r="I254" s="190"/>
      <c r="J254" s="73"/>
      <c r="K254" s="73"/>
      <c r="L254" s="71"/>
      <c r="M254" s="234"/>
      <c r="N254" s="46"/>
      <c r="O254" s="46"/>
      <c r="P254" s="46"/>
      <c r="Q254" s="46"/>
      <c r="R254" s="46"/>
      <c r="S254" s="46"/>
      <c r="T254" s="94"/>
      <c r="AT254" s="23" t="s">
        <v>172</v>
      </c>
      <c r="AU254" s="23" t="s">
        <v>85</v>
      </c>
    </row>
    <row r="255" spans="2:51" s="11" customFormat="1" ht="13.5">
      <c r="B255" s="235"/>
      <c r="C255" s="236"/>
      <c r="D255" s="232" t="s">
        <v>174</v>
      </c>
      <c r="E255" s="237" t="s">
        <v>21</v>
      </c>
      <c r="F255" s="238" t="s">
        <v>2131</v>
      </c>
      <c r="G255" s="236"/>
      <c r="H255" s="239">
        <v>10.45</v>
      </c>
      <c r="I255" s="240"/>
      <c r="J255" s="236"/>
      <c r="K255" s="236"/>
      <c r="L255" s="241"/>
      <c r="M255" s="242"/>
      <c r="N255" s="243"/>
      <c r="O255" s="243"/>
      <c r="P255" s="243"/>
      <c r="Q255" s="243"/>
      <c r="R255" s="243"/>
      <c r="S255" s="243"/>
      <c r="T255" s="244"/>
      <c r="AT255" s="245" t="s">
        <v>174</v>
      </c>
      <c r="AU255" s="245" t="s">
        <v>85</v>
      </c>
      <c r="AV255" s="11" t="s">
        <v>85</v>
      </c>
      <c r="AW255" s="11" t="s">
        <v>38</v>
      </c>
      <c r="AX255" s="11" t="s">
        <v>75</v>
      </c>
      <c r="AY255" s="245" t="s">
        <v>163</v>
      </c>
    </row>
    <row r="256" spans="2:51" s="11" customFormat="1" ht="13.5">
      <c r="B256" s="235"/>
      <c r="C256" s="236"/>
      <c r="D256" s="232" t="s">
        <v>174</v>
      </c>
      <c r="E256" s="237" t="s">
        <v>21</v>
      </c>
      <c r="F256" s="238" t="s">
        <v>2132</v>
      </c>
      <c r="G256" s="236"/>
      <c r="H256" s="239">
        <v>11.39</v>
      </c>
      <c r="I256" s="240"/>
      <c r="J256" s="236"/>
      <c r="K256" s="236"/>
      <c r="L256" s="241"/>
      <c r="M256" s="242"/>
      <c r="N256" s="243"/>
      <c r="O256" s="243"/>
      <c r="P256" s="243"/>
      <c r="Q256" s="243"/>
      <c r="R256" s="243"/>
      <c r="S256" s="243"/>
      <c r="T256" s="244"/>
      <c r="AT256" s="245" t="s">
        <v>174</v>
      </c>
      <c r="AU256" s="245" t="s">
        <v>85</v>
      </c>
      <c r="AV256" s="11" t="s">
        <v>85</v>
      </c>
      <c r="AW256" s="11" t="s">
        <v>38</v>
      </c>
      <c r="AX256" s="11" t="s">
        <v>75</v>
      </c>
      <c r="AY256" s="245" t="s">
        <v>163</v>
      </c>
    </row>
    <row r="257" spans="2:51" s="11" customFormat="1" ht="13.5">
      <c r="B257" s="235"/>
      <c r="C257" s="236"/>
      <c r="D257" s="232" t="s">
        <v>174</v>
      </c>
      <c r="E257" s="237" t="s">
        <v>21</v>
      </c>
      <c r="F257" s="238" t="s">
        <v>2133</v>
      </c>
      <c r="G257" s="236"/>
      <c r="H257" s="239">
        <v>6.885</v>
      </c>
      <c r="I257" s="240"/>
      <c r="J257" s="236"/>
      <c r="K257" s="236"/>
      <c r="L257" s="241"/>
      <c r="M257" s="242"/>
      <c r="N257" s="243"/>
      <c r="O257" s="243"/>
      <c r="P257" s="243"/>
      <c r="Q257" s="243"/>
      <c r="R257" s="243"/>
      <c r="S257" s="243"/>
      <c r="T257" s="244"/>
      <c r="AT257" s="245" t="s">
        <v>174</v>
      </c>
      <c r="AU257" s="245" t="s">
        <v>85</v>
      </c>
      <c r="AV257" s="11" t="s">
        <v>85</v>
      </c>
      <c r="AW257" s="11" t="s">
        <v>38</v>
      </c>
      <c r="AX257" s="11" t="s">
        <v>75</v>
      </c>
      <c r="AY257" s="245" t="s">
        <v>163</v>
      </c>
    </row>
    <row r="258" spans="2:51" s="11" customFormat="1" ht="13.5">
      <c r="B258" s="235"/>
      <c r="C258" s="236"/>
      <c r="D258" s="232" t="s">
        <v>174</v>
      </c>
      <c r="E258" s="237" t="s">
        <v>21</v>
      </c>
      <c r="F258" s="238" t="s">
        <v>2134</v>
      </c>
      <c r="G258" s="236"/>
      <c r="H258" s="239">
        <v>8.033</v>
      </c>
      <c r="I258" s="240"/>
      <c r="J258" s="236"/>
      <c r="K258" s="236"/>
      <c r="L258" s="241"/>
      <c r="M258" s="242"/>
      <c r="N258" s="243"/>
      <c r="O258" s="243"/>
      <c r="P258" s="243"/>
      <c r="Q258" s="243"/>
      <c r="R258" s="243"/>
      <c r="S258" s="243"/>
      <c r="T258" s="244"/>
      <c r="AT258" s="245" t="s">
        <v>174</v>
      </c>
      <c r="AU258" s="245" t="s">
        <v>85</v>
      </c>
      <c r="AV258" s="11" t="s">
        <v>85</v>
      </c>
      <c r="AW258" s="11" t="s">
        <v>38</v>
      </c>
      <c r="AX258" s="11" t="s">
        <v>75</v>
      </c>
      <c r="AY258" s="245" t="s">
        <v>163</v>
      </c>
    </row>
    <row r="259" spans="2:51" s="11" customFormat="1" ht="13.5">
      <c r="B259" s="235"/>
      <c r="C259" s="236"/>
      <c r="D259" s="232" t="s">
        <v>174</v>
      </c>
      <c r="E259" s="237" t="s">
        <v>21</v>
      </c>
      <c r="F259" s="238" t="s">
        <v>2135</v>
      </c>
      <c r="G259" s="236"/>
      <c r="H259" s="239">
        <v>17.518</v>
      </c>
      <c r="I259" s="240"/>
      <c r="J259" s="236"/>
      <c r="K259" s="236"/>
      <c r="L259" s="241"/>
      <c r="M259" s="242"/>
      <c r="N259" s="243"/>
      <c r="O259" s="243"/>
      <c r="P259" s="243"/>
      <c r="Q259" s="243"/>
      <c r="R259" s="243"/>
      <c r="S259" s="243"/>
      <c r="T259" s="244"/>
      <c r="AT259" s="245" t="s">
        <v>174</v>
      </c>
      <c r="AU259" s="245" t="s">
        <v>85</v>
      </c>
      <c r="AV259" s="11" t="s">
        <v>85</v>
      </c>
      <c r="AW259" s="11" t="s">
        <v>38</v>
      </c>
      <c r="AX259" s="11" t="s">
        <v>75</v>
      </c>
      <c r="AY259" s="245" t="s">
        <v>163</v>
      </c>
    </row>
    <row r="260" spans="2:51" s="11" customFormat="1" ht="13.5">
      <c r="B260" s="235"/>
      <c r="C260" s="236"/>
      <c r="D260" s="232" t="s">
        <v>174</v>
      </c>
      <c r="E260" s="237" t="s">
        <v>21</v>
      </c>
      <c r="F260" s="238" t="s">
        <v>2136</v>
      </c>
      <c r="G260" s="236"/>
      <c r="H260" s="239">
        <v>17.518</v>
      </c>
      <c r="I260" s="240"/>
      <c r="J260" s="236"/>
      <c r="K260" s="236"/>
      <c r="L260" s="241"/>
      <c r="M260" s="242"/>
      <c r="N260" s="243"/>
      <c r="O260" s="243"/>
      <c r="P260" s="243"/>
      <c r="Q260" s="243"/>
      <c r="R260" s="243"/>
      <c r="S260" s="243"/>
      <c r="T260" s="244"/>
      <c r="AT260" s="245" t="s">
        <v>174</v>
      </c>
      <c r="AU260" s="245" t="s">
        <v>85</v>
      </c>
      <c r="AV260" s="11" t="s">
        <v>85</v>
      </c>
      <c r="AW260" s="11" t="s">
        <v>38</v>
      </c>
      <c r="AX260" s="11" t="s">
        <v>75</v>
      </c>
      <c r="AY260" s="245" t="s">
        <v>163</v>
      </c>
    </row>
    <row r="261" spans="2:51" s="12" customFormat="1" ht="13.5">
      <c r="B261" s="246"/>
      <c r="C261" s="247"/>
      <c r="D261" s="232" t="s">
        <v>174</v>
      </c>
      <c r="E261" s="248" t="s">
        <v>21</v>
      </c>
      <c r="F261" s="249" t="s">
        <v>194</v>
      </c>
      <c r="G261" s="247"/>
      <c r="H261" s="250">
        <v>71.794</v>
      </c>
      <c r="I261" s="251"/>
      <c r="J261" s="247"/>
      <c r="K261" s="247"/>
      <c r="L261" s="252"/>
      <c r="M261" s="253"/>
      <c r="N261" s="254"/>
      <c r="O261" s="254"/>
      <c r="P261" s="254"/>
      <c r="Q261" s="254"/>
      <c r="R261" s="254"/>
      <c r="S261" s="254"/>
      <c r="T261" s="255"/>
      <c r="AT261" s="256" t="s">
        <v>174</v>
      </c>
      <c r="AU261" s="256" t="s">
        <v>85</v>
      </c>
      <c r="AV261" s="12" t="s">
        <v>170</v>
      </c>
      <c r="AW261" s="12" t="s">
        <v>38</v>
      </c>
      <c r="AX261" s="12" t="s">
        <v>83</v>
      </c>
      <c r="AY261" s="256" t="s">
        <v>163</v>
      </c>
    </row>
    <row r="262" spans="2:65" s="1" customFormat="1" ht="38.25" customHeight="1">
      <c r="B262" s="45"/>
      <c r="C262" s="220" t="s">
        <v>409</v>
      </c>
      <c r="D262" s="220" t="s">
        <v>165</v>
      </c>
      <c r="E262" s="221" t="s">
        <v>2140</v>
      </c>
      <c r="F262" s="222" t="s">
        <v>2141</v>
      </c>
      <c r="G262" s="223" t="s">
        <v>168</v>
      </c>
      <c r="H262" s="224">
        <v>125.018</v>
      </c>
      <c r="I262" s="225"/>
      <c r="J262" s="226">
        <f>ROUND(I262*H262,2)</f>
        <v>0</v>
      </c>
      <c r="K262" s="222" t="s">
        <v>169</v>
      </c>
      <c r="L262" s="71"/>
      <c r="M262" s="227" t="s">
        <v>21</v>
      </c>
      <c r="N262" s="228" t="s">
        <v>48</v>
      </c>
      <c r="O262" s="46"/>
      <c r="P262" s="229">
        <f>O262*H262</f>
        <v>0</v>
      </c>
      <c r="Q262" s="229">
        <v>0.01157</v>
      </c>
      <c r="R262" s="229">
        <f>Q262*H262</f>
        <v>1.44645826</v>
      </c>
      <c r="S262" s="229">
        <v>0</v>
      </c>
      <c r="T262" s="230">
        <f>S262*H262</f>
        <v>0</v>
      </c>
      <c r="AR262" s="23" t="s">
        <v>262</v>
      </c>
      <c r="AT262" s="23" t="s">
        <v>165</v>
      </c>
      <c r="AU262" s="23" t="s">
        <v>85</v>
      </c>
      <c r="AY262" s="23" t="s">
        <v>163</v>
      </c>
      <c r="BE262" s="231">
        <f>IF(N262="základní",J262,0)</f>
        <v>0</v>
      </c>
      <c r="BF262" s="231">
        <f>IF(N262="snížená",J262,0)</f>
        <v>0</v>
      </c>
      <c r="BG262" s="231">
        <f>IF(N262="zákl. přenesená",J262,0)</f>
        <v>0</v>
      </c>
      <c r="BH262" s="231">
        <f>IF(N262="sníž. přenesená",J262,0)</f>
        <v>0</v>
      </c>
      <c r="BI262" s="231">
        <f>IF(N262="nulová",J262,0)</f>
        <v>0</v>
      </c>
      <c r="BJ262" s="23" t="s">
        <v>170</v>
      </c>
      <c r="BK262" s="231">
        <f>ROUND(I262*H262,2)</f>
        <v>0</v>
      </c>
      <c r="BL262" s="23" t="s">
        <v>262</v>
      </c>
      <c r="BM262" s="23" t="s">
        <v>2142</v>
      </c>
    </row>
    <row r="263" spans="2:47" s="1" customFormat="1" ht="13.5">
      <c r="B263" s="45"/>
      <c r="C263" s="73"/>
      <c r="D263" s="232" t="s">
        <v>172</v>
      </c>
      <c r="E263" s="73"/>
      <c r="F263" s="233" t="s">
        <v>2143</v>
      </c>
      <c r="G263" s="73"/>
      <c r="H263" s="73"/>
      <c r="I263" s="190"/>
      <c r="J263" s="73"/>
      <c r="K263" s="73"/>
      <c r="L263" s="71"/>
      <c r="M263" s="234"/>
      <c r="N263" s="46"/>
      <c r="O263" s="46"/>
      <c r="P263" s="46"/>
      <c r="Q263" s="46"/>
      <c r="R263" s="46"/>
      <c r="S263" s="46"/>
      <c r="T263" s="94"/>
      <c r="AT263" s="23" t="s">
        <v>172</v>
      </c>
      <c r="AU263" s="23" t="s">
        <v>85</v>
      </c>
    </row>
    <row r="264" spans="2:51" s="11" customFormat="1" ht="13.5">
      <c r="B264" s="235"/>
      <c r="C264" s="236"/>
      <c r="D264" s="232" t="s">
        <v>174</v>
      </c>
      <c r="E264" s="237" t="s">
        <v>21</v>
      </c>
      <c r="F264" s="238" t="s">
        <v>2081</v>
      </c>
      <c r="G264" s="236"/>
      <c r="H264" s="239">
        <v>68.536</v>
      </c>
      <c r="I264" s="240"/>
      <c r="J264" s="236"/>
      <c r="K264" s="236"/>
      <c r="L264" s="241"/>
      <c r="M264" s="242"/>
      <c r="N264" s="243"/>
      <c r="O264" s="243"/>
      <c r="P264" s="243"/>
      <c r="Q264" s="243"/>
      <c r="R264" s="243"/>
      <c r="S264" s="243"/>
      <c r="T264" s="244"/>
      <c r="AT264" s="245" t="s">
        <v>174</v>
      </c>
      <c r="AU264" s="245" t="s">
        <v>85</v>
      </c>
      <c r="AV264" s="11" t="s">
        <v>85</v>
      </c>
      <c r="AW264" s="11" t="s">
        <v>38</v>
      </c>
      <c r="AX264" s="11" t="s">
        <v>75</v>
      </c>
      <c r="AY264" s="245" t="s">
        <v>163</v>
      </c>
    </row>
    <row r="265" spans="2:51" s="11" customFormat="1" ht="13.5">
      <c r="B265" s="235"/>
      <c r="C265" s="236"/>
      <c r="D265" s="232" t="s">
        <v>174</v>
      </c>
      <c r="E265" s="237" t="s">
        <v>21</v>
      </c>
      <c r="F265" s="238" t="s">
        <v>2082</v>
      </c>
      <c r="G265" s="236"/>
      <c r="H265" s="239">
        <v>56.482</v>
      </c>
      <c r="I265" s="240"/>
      <c r="J265" s="236"/>
      <c r="K265" s="236"/>
      <c r="L265" s="241"/>
      <c r="M265" s="242"/>
      <c r="N265" s="243"/>
      <c r="O265" s="243"/>
      <c r="P265" s="243"/>
      <c r="Q265" s="243"/>
      <c r="R265" s="243"/>
      <c r="S265" s="243"/>
      <c r="T265" s="244"/>
      <c r="AT265" s="245" t="s">
        <v>174</v>
      </c>
      <c r="AU265" s="245" t="s">
        <v>85</v>
      </c>
      <c r="AV265" s="11" t="s">
        <v>85</v>
      </c>
      <c r="AW265" s="11" t="s">
        <v>38</v>
      </c>
      <c r="AX265" s="11" t="s">
        <v>75</v>
      </c>
      <c r="AY265" s="245" t="s">
        <v>163</v>
      </c>
    </row>
    <row r="266" spans="2:51" s="12" customFormat="1" ht="13.5">
      <c r="B266" s="246"/>
      <c r="C266" s="247"/>
      <c r="D266" s="232" t="s">
        <v>174</v>
      </c>
      <c r="E266" s="248" t="s">
        <v>21</v>
      </c>
      <c r="F266" s="249" t="s">
        <v>194</v>
      </c>
      <c r="G266" s="247"/>
      <c r="H266" s="250">
        <v>125.018</v>
      </c>
      <c r="I266" s="251"/>
      <c r="J266" s="247"/>
      <c r="K266" s="247"/>
      <c r="L266" s="252"/>
      <c r="M266" s="253"/>
      <c r="N266" s="254"/>
      <c r="O266" s="254"/>
      <c r="P266" s="254"/>
      <c r="Q266" s="254"/>
      <c r="R266" s="254"/>
      <c r="S266" s="254"/>
      <c r="T266" s="255"/>
      <c r="AT266" s="256" t="s">
        <v>174</v>
      </c>
      <c r="AU266" s="256" t="s">
        <v>85</v>
      </c>
      <c r="AV266" s="12" t="s">
        <v>170</v>
      </c>
      <c r="AW266" s="12" t="s">
        <v>38</v>
      </c>
      <c r="AX266" s="12" t="s">
        <v>83</v>
      </c>
      <c r="AY266" s="256" t="s">
        <v>163</v>
      </c>
    </row>
    <row r="267" spans="2:65" s="1" customFormat="1" ht="25.5" customHeight="1">
      <c r="B267" s="45"/>
      <c r="C267" s="220" t="s">
        <v>414</v>
      </c>
      <c r="D267" s="220" t="s">
        <v>165</v>
      </c>
      <c r="E267" s="221" t="s">
        <v>2144</v>
      </c>
      <c r="F267" s="222" t="s">
        <v>2145</v>
      </c>
      <c r="G267" s="223" t="s">
        <v>168</v>
      </c>
      <c r="H267" s="224">
        <v>288</v>
      </c>
      <c r="I267" s="225"/>
      <c r="J267" s="226">
        <f>ROUND(I267*H267,2)</f>
        <v>0</v>
      </c>
      <c r="K267" s="222" t="s">
        <v>169</v>
      </c>
      <c r="L267" s="71"/>
      <c r="M267" s="227" t="s">
        <v>21</v>
      </c>
      <c r="N267" s="228" t="s">
        <v>48</v>
      </c>
      <c r="O267" s="46"/>
      <c r="P267" s="229">
        <f>O267*H267</f>
        <v>0</v>
      </c>
      <c r="Q267" s="229">
        <v>0</v>
      </c>
      <c r="R267" s="229">
        <f>Q267*H267</f>
        <v>0</v>
      </c>
      <c r="S267" s="229">
        <v>0.01723</v>
      </c>
      <c r="T267" s="230">
        <f>S267*H267</f>
        <v>4.9622399999999995</v>
      </c>
      <c r="AR267" s="23" t="s">
        <v>262</v>
      </c>
      <c r="AT267" s="23" t="s">
        <v>165</v>
      </c>
      <c r="AU267" s="23" t="s">
        <v>85</v>
      </c>
      <c r="AY267" s="23" t="s">
        <v>163</v>
      </c>
      <c r="BE267" s="231">
        <f>IF(N267="základní",J267,0)</f>
        <v>0</v>
      </c>
      <c r="BF267" s="231">
        <f>IF(N267="snížená",J267,0)</f>
        <v>0</v>
      </c>
      <c r="BG267" s="231">
        <f>IF(N267="zákl. přenesená",J267,0)</f>
        <v>0</v>
      </c>
      <c r="BH267" s="231">
        <f>IF(N267="sníž. přenesená",J267,0)</f>
        <v>0</v>
      </c>
      <c r="BI267" s="231">
        <f>IF(N267="nulová",J267,0)</f>
        <v>0</v>
      </c>
      <c r="BJ267" s="23" t="s">
        <v>170</v>
      </c>
      <c r="BK267" s="231">
        <f>ROUND(I267*H267,2)</f>
        <v>0</v>
      </c>
      <c r="BL267" s="23" t="s">
        <v>262</v>
      </c>
      <c r="BM267" s="23" t="s">
        <v>2146</v>
      </c>
    </row>
    <row r="268" spans="2:47" s="1" customFormat="1" ht="13.5">
      <c r="B268" s="45"/>
      <c r="C268" s="73"/>
      <c r="D268" s="232" t="s">
        <v>172</v>
      </c>
      <c r="E268" s="73"/>
      <c r="F268" s="233" t="s">
        <v>2147</v>
      </c>
      <c r="G268" s="73"/>
      <c r="H268" s="73"/>
      <c r="I268" s="190"/>
      <c r="J268" s="73"/>
      <c r="K268" s="73"/>
      <c r="L268" s="71"/>
      <c r="M268" s="234"/>
      <c r="N268" s="46"/>
      <c r="O268" s="46"/>
      <c r="P268" s="46"/>
      <c r="Q268" s="46"/>
      <c r="R268" s="46"/>
      <c r="S268" s="46"/>
      <c r="T268" s="94"/>
      <c r="AT268" s="23" t="s">
        <v>172</v>
      </c>
      <c r="AU268" s="23" t="s">
        <v>85</v>
      </c>
    </row>
    <row r="269" spans="2:51" s="11" customFormat="1" ht="13.5">
      <c r="B269" s="235"/>
      <c r="C269" s="236"/>
      <c r="D269" s="232" t="s">
        <v>174</v>
      </c>
      <c r="E269" s="237" t="s">
        <v>21</v>
      </c>
      <c r="F269" s="238" t="s">
        <v>2148</v>
      </c>
      <c r="G269" s="236"/>
      <c r="H269" s="239">
        <v>288</v>
      </c>
      <c r="I269" s="240"/>
      <c r="J269" s="236"/>
      <c r="K269" s="236"/>
      <c r="L269" s="241"/>
      <c r="M269" s="242"/>
      <c r="N269" s="243"/>
      <c r="O269" s="243"/>
      <c r="P269" s="243"/>
      <c r="Q269" s="243"/>
      <c r="R269" s="243"/>
      <c r="S269" s="243"/>
      <c r="T269" s="244"/>
      <c r="AT269" s="245" t="s">
        <v>174</v>
      </c>
      <c r="AU269" s="245" t="s">
        <v>85</v>
      </c>
      <c r="AV269" s="11" t="s">
        <v>85</v>
      </c>
      <c r="AW269" s="11" t="s">
        <v>38</v>
      </c>
      <c r="AX269" s="11" t="s">
        <v>75</v>
      </c>
      <c r="AY269" s="245" t="s">
        <v>163</v>
      </c>
    </row>
    <row r="270" spans="2:51" s="12" customFormat="1" ht="13.5">
      <c r="B270" s="246"/>
      <c r="C270" s="247"/>
      <c r="D270" s="232" t="s">
        <v>174</v>
      </c>
      <c r="E270" s="248" t="s">
        <v>21</v>
      </c>
      <c r="F270" s="249" t="s">
        <v>194</v>
      </c>
      <c r="G270" s="247"/>
      <c r="H270" s="250">
        <v>288</v>
      </c>
      <c r="I270" s="251"/>
      <c r="J270" s="247"/>
      <c r="K270" s="247"/>
      <c r="L270" s="252"/>
      <c r="M270" s="253"/>
      <c r="N270" s="254"/>
      <c r="O270" s="254"/>
      <c r="P270" s="254"/>
      <c r="Q270" s="254"/>
      <c r="R270" s="254"/>
      <c r="S270" s="254"/>
      <c r="T270" s="255"/>
      <c r="AT270" s="256" t="s">
        <v>174</v>
      </c>
      <c r="AU270" s="256" t="s">
        <v>85</v>
      </c>
      <c r="AV270" s="12" t="s">
        <v>170</v>
      </c>
      <c r="AW270" s="12" t="s">
        <v>38</v>
      </c>
      <c r="AX270" s="12" t="s">
        <v>83</v>
      </c>
      <c r="AY270" s="256" t="s">
        <v>163</v>
      </c>
    </row>
    <row r="271" spans="2:65" s="1" customFormat="1" ht="51" customHeight="1">
      <c r="B271" s="45"/>
      <c r="C271" s="220" t="s">
        <v>419</v>
      </c>
      <c r="D271" s="220" t="s">
        <v>165</v>
      </c>
      <c r="E271" s="221" t="s">
        <v>1902</v>
      </c>
      <c r="F271" s="222" t="s">
        <v>1903</v>
      </c>
      <c r="G271" s="223" t="s">
        <v>253</v>
      </c>
      <c r="H271" s="224">
        <v>4.196</v>
      </c>
      <c r="I271" s="225"/>
      <c r="J271" s="226">
        <f>ROUND(I271*H271,2)</f>
        <v>0</v>
      </c>
      <c r="K271" s="222" t="s">
        <v>169</v>
      </c>
      <c r="L271" s="71"/>
      <c r="M271" s="227" t="s">
        <v>21</v>
      </c>
      <c r="N271" s="228" t="s">
        <v>48</v>
      </c>
      <c r="O271" s="46"/>
      <c r="P271" s="229">
        <f>O271*H271</f>
        <v>0</v>
      </c>
      <c r="Q271" s="229">
        <v>0</v>
      </c>
      <c r="R271" s="229">
        <f>Q271*H271</f>
        <v>0</v>
      </c>
      <c r="S271" s="229">
        <v>0</v>
      </c>
      <c r="T271" s="230">
        <f>S271*H271</f>
        <v>0</v>
      </c>
      <c r="AR271" s="23" t="s">
        <v>262</v>
      </c>
      <c r="AT271" s="23" t="s">
        <v>165</v>
      </c>
      <c r="AU271" s="23" t="s">
        <v>85</v>
      </c>
      <c r="AY271" s="23" t="s">
        <v>163</v>
      </c>
      <c r="BE271" s="231">
        <f>IF(N271="základní",J271,0)</f>
        <v>0</v>
      </c>
      <c r="BF271" s="231">
        <f>IF(N271="snížená",J271,0)</f>
        <v>0</v>
      </c>
      <c r="BG271" s="231">
        <f>IF(N271="zákl. přenesená",J271,0)</f>
        <v>0</v>
      </c>
      <c r="BH271" s="231">
        <f>IF(N271="sníž. přenesená",J271,0)</f>
        <v>0</v>
      </c>
      <c r="BI271" s="231">
        <f>IF(N271="nulová",J271,0)</f>
        <v>0</v>
      </c>
      <c r="BJ271" s="23" t="s">
        <v>170</v>
      </c>
      <c r="BK271" s="231">
        <f>ROUND(I271*H271,2)</f>
        <v>0</v>
      </c>
      <c r="BL271" s="23" t="s">
        <v>262</v>
      </c>
      <c r="BM271" s="23" t="s">
        <v>2149</v>
      </c>
    </row>
    <row r="272" spans="2:47" s="1" customFormat="1" ht="13.5">
      <c r="B272" s="45"/>
      <c r="C272" s="73"/>
      <c r="D272" s="232" t="s">
        <v>172</v>
      </c>
      <c r="E272" s="73"/>
      <c r="F272" s="233" t="s">
        <v>1905</v>
      </c>
      <c r="G272" s="73"/>
      <c r="H272" s="73"/>
      <c r="I272" s="190"/>
      <c r="J272" s="73"/>
      <c r="K272" s="73"/>
      <c r="L272" s="71"/>
      <c r="M272" s="234"/>
      <c r="N272" s="46"/>
      <c r="O272" s="46"/>
      <c r="P272" s="46"/>
      <c r="Q272" s="46"/>
      <c r="R272" s="46"/>
      <c r="S272" s="46"/>
      <c r="T272" s="94"/>
      <c r="AT272" s="23" t="s">
        <v>172</v>
      </c>
      <c r="AU272" s="23" t="s">
        <v>85</v>
      </c>
    </row>
    <row r="273" spans="2:65" s="1" customFormat="1" ht="38.25" customHeight="1">
      <c r="B273" s="45"/>
      <c r="C273" s="220" t="s">
        <v>423</v>
      </c>
      <c r="D273" s="220" t="s">
        <v>165</v>
      </c>
      <c r="E273" s="221" t="s">
        <v>1906</v>
      </c>
      <c r="F273" s="222" t="s">
        <v>1907</v>
      </c>
      <c r="G273" s="223" t="s">
        <v>253</v>
      </c>
      <c r="H273" s="224">
        <v>4.196</v>
      </c>
      <c r="I273" s="225"/>
      <c r="J273" s="226">
        <f>ROUND(I273*H273,2)</f>
        <v>0</v>
      </c>
      <c r="K273" s="222" t="s">
        <v>169</v>
      </c>
      <c r="L273" s="71"/>
      <c r="M273" s="227" t="s">
        <v>21</v>
      </c>
      <c r="N273" s="228" t="s">
        <v>48</v>
      </c>
      <c r="O273" s="46"/>
      <c r="P273" s="229">
        <f>O273*H273</f>
        <v>0</v>
      </c>
      <c r="Q273" s="229">
        <v>0</v>
      </c>
      <c r="R273" s="229">
        <f>Q273*H273</f>
        <v>0</v>
      </c>
      <c r="S273" s="229">
        <v>0</v>
      </c>
      <c r="T273" s="230">
        <f>S273*H273</f>
        <v>0</v>
      </c>
      <c r="AR273" s="23" t="s">
        <v>262</v>
      </c>
      <c r="AT273" s="23" t="s">
        <v>165</v>
      </c>
      <c r="AU273" s="23" t="s">
        <v>85</v>
      </c>
      <c r="AY273" s="23" t="s">
        <v>163</v>
      </c>
      <c r="BE273" s="231">
        <f>IF(N273="základní",J273,0)</f>
        <v>0</v>
      </c>
      <c r="BF273" s="231">
        <f>IF(N273="snížená",J273,0)</f>
        <v>0</v>
      </c>
      <c r="BG273" s="231">
        <f>IF(N273="zákl. přenesená",J273,0)</f>
        <v>0</v>
      </c>
      <c r="BH273" s="231">
        <f>IF(N273="sníž. přenesená",J273,0)</f>
        <v>0</v>
      </c>
      <c r="BI273" s="231">
        <f>IF(N273="nulová",J273,0)</f>
        <v>0</v>
      </c>
      <c r="BJ273" s="23" t="s">
        <v>170</v>
      </c>
      <c r="BK273" s="231">
        <f>ROUND(I273*H273,2)</f>
        <v>0</v>
      </c>
      <c r="BL273" s="23" t="s">
        <v>262</v>
      </c>
      <c r="BM273" s="23" t="s">
        <v>2150</v>
      </c>
    </row>
    <row r="274" spans="2:47" s="1" customFormat="1" ht="13.5">
      <c r="B274" s="45"/>
      <c r="C274" s="73"/>
      <c r="D274" s="232" t="s">
        <v>172</v>
      </c>
      <c r="E274" s="73"/>
      <c r="F274" s="233" t="s">
        <v>1905</v>
      </c>
      <c r="G274" s="73"/>
      <c r="H274" s="73"/>
      <c r="I274" s="190"/>
      <c r="J274" s="73"/>
      <c r="K274" s="73"/>
      <c r="L274" s="71"/>
      <c r="M274" s="234"/>
      <c r="N274" s="46"/>
      <c r="O274" s="46"/>
      <c r="P274" s="46"/>
      <c r="Q274" s="46"/>
      <c r="R274" s="46"/>
      <c r="S274" s="46"/>
      <c r="T274" s="94"/>
      <c r="AT274" s="23" t="s">
        <v>172</v>
      </c>
      <c r="AU274" s="23" t="s">
        <v>85</v>
      </c>
    </row>
    <row r="275" spans="2:63" s="10" customFormat="1" ht="29.85" customHeight="1">
      <c r="B275" s="204"/>
      <c r="C275" s="205"/>
      <c r="D275" s="206" t="s">
        <v>74</v>
      </c>
      <c r="E275" s="218" t="s">
        <v>941</v>
      </c>
      <c r="F275" s="218" t="s">
        <v>942</v>
      </c>
      <c r="G275" s="205"/>
      <c r="H275" s="205"/>
      <c r="I275" s="208"/>
      <c r="J275" s="219">
        <f>BK275</f>
        <v>0</v>
      </c>
      <c r="K275" s="205"/>
      <c r="L275" s="210"/>
      <c r="M275" s="211"/>
      <c r="N275" s="212"/>
      <c r="O275" s="212"/>
      <c r="P275" s="213">
        <f>SUM(P276:P309)</f>
        <v>0</v>
      </c>
      <c r="Q275" s="212"/>
      <c r="R275" s="213">
        <f>SUM(R276:R309)</f>
        <v>0.5411380000000001</v>
      </c>
      <c r="S275" s="212"/>
      <c r="T275" s="214">
        <f>SUM(T276:T309)</f>
        <v>0.348</v>
      </c>
      <c r="AR275" s="215" t="s">
        <v>85</v>
      </c>
      <c r="AT275" s="216" t="s">
        <v>74</v>
      </c>
      <c r="AU275" s="216" t="s">
        <v>83</v>
      </c>
      <c r="AY275" s="215" t="s">
        <v>163</v>
      </c>
      <c r="BK275" s="217">
        <f>SUM(BK276:BK309)</f>
        <v>0</v>
      </c>
    </row>
    <row r="276" spans="2:65" s="1" customFormat="1" ht="25.5" customHeight="1">
      <c r="B276" s="45"/>
      <c r="C276" s="220" t="s">
        <v>428</v>
      </c>
      <c r="D276" s="220" t="s">
        <v>165</v>
      </c>
      <c r="E276" s="221" t="s">
        <v>1660</v>
      </c>
      <c r="F276" s="222" t="s">
        <v>1661</v>
      </c>
      <c r="G276" s="223" t="s">
        <v>183</v>
      </c>
      <c r="H276" s="224">
        <v>14</v>
      </c>
      <c r="I276" s="225"/>
      <c r="J276" s="226">
        <f>ROUND(I276*H276,2)</f>
        <v>0</v>
      </c>
      <c r="K276" s="222" t="s">
        <v>169</v>
      </c>
      <c r="L276" s="71"/>
      <c r="M276" s="227" t="s">
        <v>21</v>
      </c>
      <c r="N276" s="228" t="s">
        <v>48</v>
      </c>
      <c r="O276" s="46"/>
      <c r="P276" s="229">
        <f>O276*H276</f>
        <v>0</v>
      </c>
      <c r="Q276" s="229">
        <v>0</v>
      </c>
      <c r="R276" s="229">
        <f>Q276*H276</f>
        <v>0</v>
      </c>
      <c r="S276" s="229">
        <v>0</v>
      </c>
      <c r="T276" s="230">
        <f>S276*H276</f>
        <v>0</v>
      </c>
      <c r="AR276" s="23" t="s">
        <v>262</v>
      </c>
      <c r="AT276" s="23" t="s">
        <v>165</v>
      </c>
      <c r="AU276" s="23" t="s">
        <v>85</v>
      </c>
      <c r="AY276" s="23" t="s">
        <v>163</v>
      </c>
      <c r="BE276" s="231">
        <f>IF(N276="základní",J276,0)</f>
        <v>0</v>
      </c>
      <c r="BF276" s="231">
        <f>IF(N276="snížená",J276,0)</f>
        <v>0</v>
      </c>
      <c r="BG276" s="231">
        <f>IF(N276="zákl. přenesená",J276,0)</f>
        <v>0</v>
      </c>
      <c r="BH276" s="231">
        <f>IF(N276="sníž. přenesená",J276,0)</f>
        <v>0</v>
      </c>
      <c r="BI276" s="231">
        <f>IF(N276="nulová",J276,0)</f>
        <v>0</v>
      </c>
      <c r="BJ276" s="23" t="s">
        <v>170</v>
      </c>
      <c r="BK276" s="231">
        <f>ROUND(I276*H276,2)</f>
        <v>0</v>
      </c>
      <c r="BL276" s="23" t="s">
        <v>262</v>
      </c>
      <c r="BM276" s="23" t="s">
        <v>2151</v>
      </c>
    </row>
    <row r="277" spans="2:47" s="1" customFormat="1" ht="13.5">
      <c r="B277" s="45"/>
      <c r="C277" s="73"/>
      <c r="D277" s="232" t="s">
        <v>172</v>
      </c>
      <c r="E277" s="73"/>
      <c r="F277" s="233" t="s">
        <v>1663</v>
      </c>
      <c r="G277" s="73"/>
      <c r="H277" s="73"/>
      <c r="I277" s="190"/>
      <c r="J277" s="73"/>
      <c r="K277" s="73"/>
      <c r="L277" s="71"/>
      <c r="M277" s="234"/>
      <c r="N277" s="46"/>
      <c r="O277" s="46"/>
      <c r="P277" s="46"/>
      <c r="Q277" s="46"/>
      <c r="R277" s="46"/>
      <c r="S277" s="46"/>
      <c r="T277" s="94"/>
      <c r="AT277" s="23" t="s">
        <v>172</v>
      </c>
      <c r="AU277" s="23" t="s">
        <v>85</v>
      </c>
    </row>
    <row r="278" spans="2:65" s="1" customFormat="1" ht="16.5" customHeight="1">
      <c r="B278" s="45"/>
      <c r="C278" s="257" t="s">
        <v>433</v>
      </c>
      <c r="D278" s="257" t="s">
        <v>221</v>
      </c>
      <c r="E278" s="258" t="s">
        <v>1664</v>
      </c>
      <c r="F278" s="259" t="s">
        <v>1665</v>
      </c>
      <c r="G278" s="260" t="s">
        <v>183</v>
      </c>
      <c r="H278" s="261">
        <v>14</v>
      </c>
      <c r="I278" s="262"/>
      <c r="J278" s="263">
        <f>ROUND(I278*H278,2)</f>
        <v>0</v>
      </c>
      <c r="K278" s="259" t="s">
        <v>21</v>
      </c>
      <c r="L278" s="264"/>
      <c r="M278" s="265" t="s">
        <v>21</v>
      </c>
      <c r="N278" s="266" t="s">
        <v>48</v>
      </c>
      <c r="O278" s="46"/>
      <c r="P278" s="229">
        <f>O278*H278</f>
        <v>0</v>
      </c>
      <c r="Q278" s="229">
        <v>0.0076</v>
      </c>
      <c r="R278" s="229">
        <f>Q278*H278</f>
        <v>0.1064</v>
      </c>
      <c r="S278" s="229">
        <v>0</v>
      </c>
      <c r="T278" s="230">
        <f>S278*H278</f>
        <v>0</v>
      </c>
      <c r="AR278" s="23" t="s">
        <v>359</v>
      </c>
      <c r="AT278" s="23" t="s">
        <v>221</v>
      </c>
      <c r="AU278" s="23" t="s">
        <v>85</v>
      </c>
      <c r="AY278" s="23" t="s">
        <v>163</v>
      </c>
      <c r="BE278" s="231">
        <f>IF(N278="základní",J278,0)</f>
        <v>0</v>
      </c>
      <c r="BF278" s="231">
        <f>IF(N278="snížená",J278,0)</f>
        <v>0</v>
      </c>
      <c r="BG278" s="231">
        <f>IF(N278="zákl. přenesená",J278,0)</f>
        <v>0</v>
      </c>
      <c r="BH278" s="231">
        <f>IF(N278="sníž. přenesená",J278,0)</f>
        <v>0</v>
      </c>
      <c r="BI278" s="231">
        <f>IF(N278="nulová",J278,0)</f>
        <v>0</v>
      </c>
      <c r="BJ278" s="23" t="s">
        <v>170</v>
      </c>
      <c r="BK278" s="231">
        <f>ROUND(I278*H278,2)</f>
        <v>0</v>
      </c>
      <c r="BL278" s="23" t="s">
        <v>262</v>
      </c>
      <c r="BM278" s="23" t="s">
        <v>2152</v>
      </c>
    </row>
    <row r="279" spans="2:65" s="1" customFormat="1" ht="25.5" customHeight="1">
      <c r="B279" s="45"/>
      <c r="C279" s="220" t="s">
        <v>439</v>
      </c>
      <c r="D279" s="220" t="s">
        <v>165</v>
      </c>
      <c r="E279" s="221" t="s">
        <v>1692</v>
      </c>
      <c r="F279" s="222" t="s">
        <v>1693</v>
      </c>
      <c r="G279" s="223" t="s">
        <v>756</v>
      </c>
      <c r="H279" s="224">
        <v>10</v>
      </c>
      <c r="I279" s="225"/>
      <c r="J279" s="226">
        <f>ROUND(I279*H279,2)</f>
        <v>0</v>
      </c>
      <c r="K279" s="222" t="s">
        <v>169</v>
      </c>
      <c r="L279" s="71"/>
      <c r="M279" s="227" t="s">
        <v>21</v>
      </c>
      <c r="N279" s="228" t="s">
        <v>48</v>
      </c>
      <c r="O279" s="46"/>
      <c r="P279" s="229">
        <f>O279*H279</f>
        <v>0</v>
      </c>
      <c r="Q279" s="229">
        <v>0</v>
      </c>
      <c r="R279" s="229">
        <f>Q279*H279</f>
        <v>0</v>
      </c>
      <c r="S279" s="229">
        <v>0</v>
      </c>
      <c r="T279" s="230">
        <f>S279*H279</f>
        <v>0</v>
      </c>
      <c r="AR279" s="23" t="s">
        <v>262</v>
      </c>
      <c r="AT279" s="23" t="s">
        <v>165</v>
      </c>
      <c r="AU279" s="23" t="s">
        <v>85</v>
      </c>
      <c r="AY279" s="23" t="s">
        <v>163</v>
      </c>
      <c r="BE279" s="231">
        <f>IF(N279="základní",J279,0)</f>
        <v>0</v>
      </c>
      <c r="BF279" s="231">
        <f>IF(N279="snížená",J279,0)</f>
        <v>0</v>
      </c>
      <c r="BG279" s="231">
        <f>IF(N279="zákl. přenesená",J279,0)</f>
        <v>0</v>
      </c>
      <c r="BH279" s="231">
        <f>IF(N279="sníž. přenesená",J279,0)</f>
        <v>0</v>
      </c>
      <c r="BI279" s="231">
        <f>IF(N279="nulová",J279,0)</f>
        <v>0</v>
      </c>
      <c r="BJ279" s="23" t="s">
        <v>170</v>
      </c>
      <c r="BK279" s="231">
        <f>ROUND(I279*H279,2)</f>
        <v>0</v>
      </c>
      <c r="BL279" s="23" t="s">
        <v>262</v>
      </c>
      <c r="BM279" s="23" t="s">
        <v>1694</v>
      </c>
    </row>
    <row r="280" spans="2:47" s="1" customFormat="1" ht="13.5">
      <c r="B280" s="45"/>
      <c r="C280" s="73"/>
      <c r="D280" s="232" t="s">
        <v>172</v>
      </c>
      <c r="E280" s="73"/>
      <c r="F280" s="233" t="s">
        <v>1005</v>
      </c>
      <c r="G280" s="73"/>
      <c r="H280" s="73"/>
      <c r="I280" s="190"/>
      <c r="J280" s="73"/>
      <c r="K280" s="73"/>
      <c r="L280" s="71"/>
      <c r="M280" s="234"/>
      <c r="N280" s="46"/>
      <c r="O280" s="46"/>
      <c r="P280" s="46"/>
      <c r="Q280" s="46"/>
      <c r="R280" s="46"/>
      <c r="S280" s="46"/>
      <c r="T280" s="94"/>
      <c r="AT280" s="23" t="s">
        <v>172</v>
      </c>
      <c r="AU280" s="23" t="s">
        <v>85</v>
      </c>
    </row>
    <row r="281" spans="2:65" s="1" customFormat="1" ht="25.5" customHeight="1">
      <c r="B281" s="45"/>
      <c r="C281" s="257" t="s">
        <v>446</v>
      </c>
      <c r="D281" s="257" t="s">
        <v>221</v>
      </c>
      <c r="E281" s="258" t="s">
        <v>1695</v>
      </c>
      <c r="F281" s="259" t="s">
        <v>1696</v>
      </c>
      <c r="G281" s="260" t="s">
        <v>756</v>
      </c>
      <c r="H281" s="261">
        <v>5</v>
      </c>
      <c r="I281" s="262"/>
      <c r="J281" s="263">
        <f>ROUND(I281*H281,2)</f>
        <v>0</v>
      </c>
      <c r="K281" s="259" t="s">
        <v>21</v>
      </c>
      <c r="L281" s="264"/>
      <c r="M281" s="265" t="s">
        <v>21</v>
      </c>
      <c r="N281" s="266" t="s">
        <v>48</v>
      </c>
      <c r="O281" s="46"/>
      <c r="P281" s="229">
        <f>O281*H281</f>
        <v>0</v>
      </c>
      <c r="Q281" s="229">
        <v>0.0155</v>
      </c>
      <c r="R281" s="229">
        <f>Q281*H281</f>
        <v>0.0775</v>
      </c>
      <c r="S281" s="229">
        <v>0</v>
      </c>
      <c r="T281" s="230">
        <f>S281*H281</f>
        <v>0</v>
      </c>
      <c r="AR281" s="23" t="s">
        <v>359</v>
      </c>
      <c r="AT281" s="23" t="s">
        <v>221</v>
      </c>
      <c r="AU281" s="23" t="s">
        <v>85</v>
      </c>
      <c r="AY281" s="23" t="s">
        <v>163</v>
      </c>
      <c r="BE281" s="231">
        <f>IF(N281="základní",J281,0)</f>
        <v>0</v>
      </c>
      <c r="BF281" s="231">
        <f>IF(N281="snížená",J281,0)</f>
        <v>0</v>
      </c>
      <c r="BG281" s="231">
        <f>IF(N281="zákl. přenesená",J281,0)</f>
        <v>0</v>
      </c>
      <c r="BH281" s="231">
        <f>IF(N281="sníž. přenesená",J281,0)</f>
        <v>0</v>
      </c>
      <c r="BI281" s="231">
        <f>IF(N281="nulová",J281,0)</f>
        <v>0</v>
      </c>
      <c r="BJ281" s="23" t="s">
        <v>170</v>
      </c>
      <c r="BK281" s="231">
        <f>ROUND(I281*H281,2)</f>
        <v>0</v>
      </c>
      <c r="BL281" s="23" t="s">
        <v>262</v>
      </c>
      <c r="BM281" s="23" t="s">
        <v>1697</v>
      </c>
    </row>
    <row r="282" spans="2:65" s="1" customFormat="1" ht="25.5" customHeight="1">
      <c r="B282" s="45"/>
      <c r="C282" s="257" t="s">
        <v>452</v>
      </c>
      <c r="D282" s="257" t="s">
        <v>221</v>
      </c>
      <c r="E282" s="258" t="s">
        <v>1911</v>
      </c>
      <c r="F282" s="259" t="s">
        <v>1912</v>
      </c>
      <c r="G282" s="260" t="s">
        <v>756</v>
      </c>
      <c r="H282" s="261">
        <v>5</v>
      </c>
      <c r="I282" s="262"/>
      <c r="J282" s="263">
        <f>ROUND(I282*H282,2)</f>
        <v>0</v>
      </c>
      <c r="K282" s="259" t="s">
        <v>21</v>
      </c>
      <c r="L282" s="264"/>
      <c r="M282" s="265" t="s">
        <v>21</v>
      </c>
      <c r="N282" s="266" t="s">
        <v>48</v>
      </c>
      <c r="O282" s="46"/>
      <c r="P282" s="229">
        <f>O282*H282</f>
        <v>0</v>
      </c>
      <c r="Q282" s="229">
        <v>0.0175</v>
      </c>
      <c r="R282" s="229">
        <f>Q282*H282</f>
        <v>0.08750000000000001</v>
      </c>
      <c r="S282" s="229">
        <v>0</v>
      </c>
      <c r="T282" s="230">
        <f>S282*H282</f>
        <v>0</v>
      </c>
      <c r="AR282" s="23" t="s">
        <v>359</v>
      </c>
      <c r="AT282" s="23" t="s">
        <v>221</v>
      </c>
      <c r="AU282" s="23" t="s">
        <v>85</v>
      </c>
      <c r="AY282" s="23" t="s">
        <v>163</v>
      </c>
      <c r="BE282" s="231">
        <f>IF(N282="základní",J282,0)</f>
        <v>0</v>
      </c>
      <c r="BF282" s="231">
        <f>IF(N282="snížená",J282,0)</f>
        <v>0</v>
      </c>
      <c r="BG282" s="231">
        <f>IF(N282="zákl. přenesená",J282,0)</f>
        <v>0</v>
      </c>
      <c r="BH282" s="231">
        <f>IF(N282="sníž. přenesená",J282,0)</f>
        <v>0</v>
      </c>
      <c r="BI282" s="231">
        <f>IF(N282="nulová",J282,0)</f>
        <v>0</v>
      </c>
      <c r="BJ282" s="23" t="s">
        <v>170</v>
      </c>
      <c r="BK282" s="231">
        <f>ROUND(I282*H282,2)</f>
        <v>0</v>
      </c>
      <c r="BL282" s="23" t="s">
        <v>262</v>
      </c>
      <c r="BM282" s="23" t="s">
        <v>2153</v>
      </c>
    </row>
    <row r="283" spans="2:65" s="1" customFormat="1" ht="25.5" customHeight="1">
      <c r="B283" s="45"/>
      <c r="C283" s="220" t="s">
        <v>457</v>
      </c>
      <c r="D283" s="220" t="s">
        <v>165</v>
      </c>
      <c r="E283" s="221" t="s">
        <v>1913</v>
      </c>
      <c r="F283" s="222" t="s">
        <v>1914</v>
      </c>
      <c r="G283" s="223" t="s">
        <v>756</v>
      </c>
      <c r="H283" s="224">
        <v>2</v>
      </c>
      <c r="I283" s="225"/>
      <c r="J283" s="226">
        <f>ROUND(I283*H283,2)</f>
        <v>0</v>
      </c>
      <c r="K283" s="222" t="s">
        <v>169</v>
      </c>
      <c r="L283" s="71"/>
      <c r="M283" s="227" t="s">
        <v>21</v>
      </c>
      <c r="N283" s="228" t="s">
        <v>48</v>
      </c>
      <c r="O283" s="46"/>
      <c r="P283" s="229">
        <f>O283*H283</f>
        <v>0</v>
      </c>
      <c r="Q283" s="229">
        <v>0</v>
      </c>
      <c r="R283" s="229">
        <f>Q283*H283</f>
        <v>0</v>
      </c>
      <c r="S283" s="229">
        <v>0</v>
      </c>
      <c r="T283" s="230">
        <f>S283*H283</f>
        <v>0</v>
      </c>
      <c r="AR283" s="23" t="s">
        <v>262</v>
      </c>
      <c r="AT283" s="23" t="s">
        <v>165</v>
      </c>
      <c r="AU283" s="23" t="s">
        <v>85</v>
      </c>
      <c r="AY283" s="23" t="s">
        <v>163</v>
      </c>
      <c r="BE283" s="231">
        <f>IF(N283="základní",J283,0)</f>
        <v>0</v>
      </c>
      <c r="BF283" s="231">
        <f>IF(N283="snížená",J283,0)</f>
        <v>0</v>
      </c>
      <c r="BG283" s="231">
        <f>IF(N283="zákl. přenesená",J283,0)</f>
        <v>0</v>
      </c>
      <c r="BH283" s="231">
        <f>IF(N283="sníž. přenesená",J283,0)</f>
        <v>0</v>
      </c>
      <c r="BI283" s="231">
        <f>IF(N283="nulová",J283,0)</f>
        <v>0</v>
      </c>
      <c r="BJ283" s="23" t="s">
        <v>170</v>
      </c>
      <c r="BK283" s="231">
        <f>ROUND(I283*H283,2)</f>
        <v>0</v>
      </c>
      <c r="BL283" s="23" t="s">
        <v>262</v>
      </c>
      <c r="BM283" s="23" t="s">
        <v>2154</v>
      </c>
    </row>
    <row r="284" spans="2:47" s="1" customFormat="1" ht="13.5">
      <c r="B284" s="45"/>
      <c r="C284" s="73"/>
      <c r="D284" s="232" t="s">
        <v>172</v>
      </c>
      <c r="E284" s="73"/>
      <c r="F284" s="233" t="s">
        <v>1005</v>
      </c>
      <c r="G284" s="73"/>
      <c r="H284" s="73"/>
      <c r="I284" s="190"/>
      <c r="J284" s="73"/>
      <c r="K284" s="73"/>
      <c r="L284" s="71"/>
      <c r="M284" s="234"/>
      <c r="N284" s="46"/>
      <c r="O284" s="46"/>
      <c r="P284" s="46"/>
      <c r="Q284" s="46"/>
      <c r="R284" s="46"/>
      <c r="S284" s="46"/>
      <c r="T284" s="94"/>
      <c r="AT284" s="23" t="s">
        <v>172</v>
      </c>
      <c r="AU284" s="23" t="s">
        <v>85</v>
      </c>
    </row>
    <row r="285" spans="2:65" s="1" customFormat="1" ht="25.5" customHeight="1">
      <c r="B285" s="45"/>
      <c r="C285" s="257" t="s">
        <v>462</v>
      </c>
      <c r="D285" s="257" t="s">
        <v>221</v>
      </c>
      <c r="E285" s="258" t="s">
        <v>1698</v>
      </c>
      <c r="F285" s="259" t="s">
        <v>1699</v>
      </c>
      <c r="G285" s="260" t="s">
        <v>756</v>
      </c>
      <c r="H285" s="261">
        <v>1</v>
      </c>
      <c r="I285" s="262"/>
      <c r="J285" s="263">
        <f>ROUND(I285*H285,2)</f>
        <v>0</v>
      </c>
      <c r="K285" s="259" t="s">
        <v>21</v>
      </c>
      <c r="L285" s="264"/>
      <c r="M285" s="265" t="s">
        <v>21</v>
      </c>
      <c r="N285" s="266" t="s">
        <v>48</v>
      </c>
      <c r="O285" s="46"/>
      <c r="P285" s="229">
        <f>O285*H285</f>
        <v>0</v>
      </c>
      <c r="Q285" s="229">
        <v>0.0175</v>
      </c>
      <c r="R285" s="229">
        <f>Q285*H285</f>
        <v>0.0175</v>
      </c>
      <c r="S285" s="229">
        <v>0</v>
      </c>
      <c r="T285" s="230">
        <f>S285*H285</f>
        <v>0</v>
      </c>
      <c r="AR285" s="23" t="s">
        <v>359</v>
      </c>
      <c r="AT285" s="23" t="s">
        <v>221</v>
      </c>
      <c r="AU285" s="23" t="s">
        <v>85</v>
      </c>
      <c r="AY285" s="23" t="s">
        <v>163</v>
      </c>
      <c r="BE285" s="231">
        <f>IF(N285="základní",J285,0)</f>
        <v>0</v>
      </c>
      <c r="BF285" s="231">
        <f>IF(N285="snížená",J285,0)</f>
        <v>0</v>
      </c>
      <c r="BG285" s="231">
        <f>IF(N285="zákl. přenesená",J285,0)</f>
        <v>0</v>
      </c>
      <c r="BH285" s="231">
        <f>IF(N285="sníž. přenesená",J285,0)</f>
        <v>0</v>
      </c>
      <c r="BI285" s="231">
        <f>IF(N285="nulová",J285,0)</f>
        <v>0</v>
      </c>
      <c r="BJ285" s="23" t="s">
        <v>170</v>
      </c>
      <c r="BK285" s="231">
        <f>ROUND(I285*H285,2)</f>
        <v>0</v>
      </c>
      <c r="BL285" s="23" t="s">
        <v>262</v>
      </c>
      <c r="BM285" s="23" t="s">
        <v>2155</v>
      </c>
    </row>
    <row r="286" spans="2:65" s="1" customFormat="1" ht="25.5" customHeight="1">
      <c r="B286" s="45"/>
      <c r="C286" s="257" t="s">
        <v>468</v>
      </c>
      <c r="D286" s="257" t="s">
        <v>221</v>
      </c>
      <c r="E286" s="258" t="s">
        <v>2156</v>
      </c>
      <c r="F286" s="259" t="s">
        <v>2157</v>
      </c>
      <c r="G286" s="260" t="s">
        <v>756</v>
      </c>
      <c r="H286" s="261">
        <v>1</v>
      </c>
      <c r="I286" s="262"/>
      <c r="J286" s="263">
        <f>ROUND(I286*H286,2)</f>
        <v>0</v>
      </c>
      <c r="K286" s="259" t="s">
        <v>21</v>
      </c>
      <c r="L286" s="264"/>
      <c r="M286" s="265" t="s">
        <v>21</v>
      </c>
      <c r="N286" s="266" t="s">
        <v>48</v>
      </c>
      <c r="O286" s="46"/>
      <c r="P286" s="229">
        <f>O286*H286</f>
        <v>0</v>
      </c>
      <c r="Q286" s="229">
        <v>0.0175</v>
      </c>
      <c r="R286" s="229">
        <f>Q286*H286</f>
        <v>0.0175</v>
      </c>
      <c r="S286" s="229">
        <v>0</v>
      </c>
      <c r="T286" s="230">
        <f>S286*H286</f>
        <v>0</v>
      </c>
      <c r="AR286" s="23" t="s">
        <v>359</v>
      </c>
      <c r="AT286" s="23" t="s">
        <v>221</v>
      </c>
      <c r="AU286" s="23" t="s">
        <v>85</v>
      </c>
      <c r="AY286" s="23" t="s">
        <v>163</v>
      </c>
      <c r="BE286" s="231">
        <f>IF(N286="základní",J286,0)</f>
        <v>0</v>
      </c>
      <c r="BF286" s="231">
        <f>IF(N286="snížená",J286,0)</f>
        <v>0</v>
      </c>
      <c r="BG286" s="231">
        <f>IF(N286="zákl. přenesená",J286,0)</f>
        <v>0</v>
      </c>
      <c r="BH286" s="231">
        <f>IF(N286="sníž. přenesená",J286,0)</f>
        <v>0</v>
      </c>
      <c r="BI286" s="231">
        <f>IF(N286="nulová",J286,0)</f>
        <v>0</v>
      </c>
      <c r="BJ286" s="23" t="s">
        <v>170</v>
      </c>
      <c r="BK286" s="231">
        <f>ROUND(I286*H286,2)</f>
        <v>0</v>
      </c>
      <c r="BL286" s="23" t="s">
        <v>262</v>
      </c>
      <c r="BM286" s="23" t="s">
        <v>2158</v>
      </c>
    </row>
    <row r="287" spans="2:65" s="1" customFormat="1" ht="25.5" customHeight="1">
      <c r="B287" s="45"/>
      <c r="C287" s="220" t="s">
        <v>474</v>
      </c>
      <c r="D287" s="220" t="s">
        <v>165</v>
      </c>
      <c r="E287" s="221" t="s">
        <v>1704</v>
      </c>
      <c r="F287" s="222" t="s">
        <v>1705</v>
      </c>
      <c r="G287" s="223" t="s">
        <v>756</v>
      </c>
      <c r="H287" s="224">
        <v>12</v>
      </c>
      <c r="I287" s="225"/>
      <c r="J287" s="226">
        <f>ROUND(I287*H287,2)</f>
        <v>0</v>
      </c>
      <c r="K287" s="222" t="s">
        <v>169</v>
      </c>
      <c r="L287" s="71"/>
      <c r="M287" s="227" t="s">
        <v>21</v>
      </c>
      <c r="N287" s="228" t="s">
        <v>48</v>
      </c>
      <c r="O287" s="46"/>
      <c r="P287" s="229">
        <f>O287*H287</f>
        <v>0</v>
      </c>
      <c r="Q287" s="229">
        <v>0.00047</v>
      </c>
      <c r="R287" s="229">
        <f>Q287*H287</f>
        <v>0.00564</v>
      </c>
      <c r="S287" s="229">
        <v>0</v>
      </c>
      <c r="T287" s="230">
        <f>S287*H287</f>
        <v>0</v>
      </c>
      <c r="AR287" s="23" t="s">
        <v>262</v>
      </c>
      <c r="AT287" s="23" t="s">
        <v>165</v>
      </c>
      <c r="AU287" s="23" t="s">
        <v>85</v>
      </c>
      <c r="AY287" s="23" t="s">
        <v>163</v>
      </c>
      <c r="BE287" s="231">
        <f>IF(N287="základní",J287,0)</f>
        <v>0</v>
      </c>
      <c r="BF287" s="231">
        <f>IF(N287="snížená",J287,0)</f>
        <v>0</v>
      </c>
      <c r="BG287" s="231">
        <f>IF(N287="zákl. přenesená",J287,0)</f>
        <v>0</v>
      </c>
      <c r="BH287" s="231">
        <f>IF(N287="sníž. přenesená",J287,0)</f>
        <v>0</v>
      </c>
      <c r="BI287" s="231">
        <f>IF(N287="nulová",J287,0)</f>
        <v>0</v>
      </c>
      <c r="BJ287" s="23" t="s">
        <v>170</v>
      </c>
      <c r="BK287" s="231">
        <f>ROUND(I287*H287,2)</f>
        <v>0</v>
      </c>
      <c r="BL287" s="23" t="s">
        <v>262</v>
      </c>
      <c r="BM287" s="23" t="s">
        <v>1706</v>
      </c>
    </row>
    <row r="288" spans="2:47" s="1" customFormat="1" ht="13.5">
      <c r="B288" s="45"/>
      <c r="C288" s="73"/>
      <c r="D288" s="232" t="s">
        <v>172</v>
      </c>
      <c r="E288" s="73"/>
      <c r="F288" s="233" t="s">
        <v>1707</v>
      </c>
      <c r="G288" s="73"/>
      <c r="H288" s="73"/>
      <c r="I288" s="190"/>
      <c r="J288" s="73"/>
      <c r="K288" s="73"/>
      <c r="L288" s="71"/>
      <c r="M288" s="234"/>
      <c r="N288" s="46"/>
      <c r="O288" s="46"/>
      <c r="P288" s="46"/>
      <c r="Q288" s="46"/>
      <c r="R288" s="46"/>
      <c r="S288" s="46"/>
      <c r="T288" s="94"/>
      <c r="AT288" s="23" t="s">
        <v>172</v>
      </c>
      <c r="AU288" s="23" t="s">
        <v>85</v>
      </c>
    </row>
    <row r="289" spans="2:65" s="1" customFormat="1" ht="25.5" customHeight="1">
      <c r="B289" s="45"/>
      <c r="C289" s="257" t="s">
        <v>479</v>
      </c>
      <c r="D289" s="257" t="s">
        <v>221</v>
      </c>
      <c r="E289" s="258" t="s">
        <v>1708</v>
      </c>
      <c r="F289" s="259" t="s">
        <v>1709</v>
      </c>
      <c r="G289" s="260" t="s">
        <v>756</v>
      </c>
      <c r="H289" s="261">
        <v>12</v>
      </c>
      <c r="I289" s="262"/>
      <c r="J289" s="263">
        <f>ROUND(I289*H289,2)</f>
        <v>0</v>
      </c>
      <c r="K289" s="259" t="s">
        <v>169</v>
      </c>
      <c r="L289" s="264"/>
      <c r="M289" s="265" t="s">
        <v>21</v>
      </c>
      <c r="N289" s="266" t="s">
        <v>48</v>
      </c>
      <c r="O289" s="46"/>
      <c r="P289" s="229">
        <f>O289*H289</f>
        <v>0</v>
      </c>
      <c r="Q289" s="229">
        <v>0.016</v>
      </c>
      <c r="R289" s="229">
        <f>Q289*H289</f>
        <v>0.192</v>
      </c>
      <c r="S289" s="229">
        <v>0</v>
      </c>
      <c r="T289" s="230">
        <f>S289*H289</f>
        <v>0</v>
      </c>
      <c r="AR289" s="23" t="s">
        <v>359</v>
      </c>
      <c r="AT289" s="23" t="s">
        <v>221</v>
      </c>
      <c r="AU289" s="23" t="s">
        <v>85</v>
      </c>
      <c r="AY289" s="23" t="s">
        <v>163</v>
      </c>
      <c r="BE289" s="231">
        <f>IF(N289="základní",J289,0)</f>
        <v>0</v>
      </c>
      <c r="BF289" s="231">
        <f>IF(N289="snížená",J289,0)</f>
        <v>0</v>
      </c>
      <c r="BG289" s="231">
        <f>IF(N289="zákl. přenesená",J289,0)</f>
        <v>0</v>
      </c>
      <c r="BH289" s="231">
        <f>IF(N289="sníž. přenesená",J289,0)</f>
        <v>0</v>
      </c>
      <c r="BI289" s="231">
        <f>IF(N289="nulová",J289,0)</f>
        <v>0</v>
      </c>
      <c r="BJ289" s="23" t="s">
        <v>170</v>
      </c>
      <c r="BK289" s="231">
        <f>ROUND(I289*H289,2)</f>
        <v>0</v>
      </c>
      <c r="BL289" s="23" t="s">
        <v>262</v>
      </c>
      <c r="BM289" s="23" t="s">
        <v>1710</v>
      </c>
    </row>
    <row r="290" spans="2:65" s="1" customFormat="1" ht="25.5" customHeight="1">
      <c r="B290" s="45"/>
      <c r="C290" s="220" t="s">
        <v>484</v>
      </c>
      <c r="D290" s="220" t="s">
        <v>165</v>
      </c>
      <c r="E290" s="221" t="s">
        <v>1444</v>
      </c>
      <c r="F290" s="222" t="s">
        <v>1445</v>
      </c>
      <c r="G290" s="223" t="s">
        <v>756</v>
      </c>
      <c r="H290" s="224">
        <v>9</v>
      </c>
      <c r="I290" s="225"/>
      <c r="J290" s="226">
        <f>ROUND(I290*H290,2)</f>
        <v>0</v>
      </c>
      <c r="K290" s="222" t="s">
        <v>169</v>
      </c>
      <c r="L290" s="71"/>
      <c r="M290" s="227" t="s">
        <v>21</v>
      </c>
      <c r="N290" s="228" t="s">
        <v>48</v>
      </c>
      <c r="O290" s="46"/>
      <c r="P290" s="229">
        <f>O290*H290</f>
        <v>0</v>
      </c>
      <c r="Q290" s="229">
        <v>0</v>
      </c>
      <c r="R290" s="229">
        <f>Q290*H290</f>
        <v>0</v>
      </c>
      <c r="S290" s="229">
        <v>0</v>
      </c>
      <c r="T290" s="230">
        <f>S290*H290</f>
        <v>0</v>
      </c>
      <c r="AR290" s="23" t="s">
        <v>262</v>
      </c>
      <c r="AT290" s="23" t="s">
        <v>165</v>
      </c>
      <c r="AU290" s="23" t="s">
        <v>85</v>
      </c>
      <c r="AY290" s="23" t="s">
        <v>163</v>
      </c>
      <c r="BE290" s="231">
        <f>IF(N290="základní",J290,0)</f>
        <v>0</v>
      </c>
      <c r="BF290" s="231">
        <f>IF(N290="snížená",J290,0)</f>
        <v>0</v>
      </c>
      <c r="BG290" s="231">
        <f>IF(N290="zákl. přenesená",J290,0)</f>
        <v>0</v>
      </c>
      <c r="BH290" s="231">
        <f>IF(N290="sníž. přenesená",J290,0)</f>
        <v>0</v>
      </c>
      <c r="BI290" s="231">
        <f>IF(N290="nulová",J290,0)</f>
        <v>0</v>
      </c>
      <c r="BJ290" s="23" t="s">
        <v>170</v>
      </c>
      <c r="BK290" s="231">
        <f>ROUND(I290*H290,2)</f>
        <v>0</v>
      </c>
      <c r="BL290" s="23" t="s">
        <v>262</v>
      </c>
      <c r="BM290" s="23" t="s">
        <v>2159</v>
      </c>
    </row>
    <row r="291" spans="2:47" s="1" customFormat="1" ht="13.5">
      <c r="B291" s="45"/>
      <c r="C291" s="73"/>
      <c r="D291" s="232" t="s">
        <v>172</v>
      </c>
      <c r="E291" s="73"/>
      <c r="F291" s="233" t="s">
        <v>1447</v>
      </c>
      <c r="G291" s="73"/>
      <c r="H291" s="73"/>
      <c r="I291" s="190"/>
      <c r="J291" s="73"/>
      <c r="K291" s="73"/>
      <c r="L291" s="71"/>
      <c r="M291" s="234"/>
      <c r="N291" s="46"/>
      <c r="O291" s="46"/>
      <c r="P291" s="46"/>
      <c r="Q291" s="46"/>
      <c r="R291" s="46"/>
      <c r="S291" s="46"/>
      <c r="T291" s="94"/>
      <c r="AT291" s="23" t="s">
        <v>172</v>
      </c>
      <c r="AU291" s="23" t="s">
        <v>85</v>
      </c>
    </row>
    <row r="292" spans="2:65" s="1" customFormat="1" ht="16.5" customHeight="1">
      <c r="B292" s="45"/>
      <c r="C292" s="257" t="s">
        <v>489</v>
      </c>
      <c r="D292" s="257" t="s">
        <v>221</v>
      </c>
      <c r="E292" s="258" t="s">
        <v>1448</v>
      </c>
      <c r="F292" s="259" t="s">
        <v>1449</v>
      </c>
      <c r="G292" s="260" t="s">
        <v>183</v>
      </c>
      <c r="H292" s="261">
        <v>7.66</v>
      </c>
      <c r="I292" s="262"/>
      <c r="J292" s="263">
        <f>ROUND(I292*H292,2)</f>
        <v>0</v>
      </c>
      <c r="K292" s="259" t="s">
        <v>169</v>
      </c>
      <c r="L292" s="264"/>
      <c r="M292" s="265" t="s">
        <v>21</v>
      </c>
      <c r="N292" s="266" t="s">
        <v>48</v>
      </c>
      <c r="O292" s="46"/>
      <c r="P292" s="229">
        <f>O292*H292</f>
        <v>0</v>
      </c>
      <c r="Q292" s="229">
        <v>0.0018</v>
      </c>
      <c r="R292" s="229">
        <f>Q292*H292</f>
        <v>0.013788</v>
      </c>
      <c r="S292" s="229">
        <v>0</v>
      </c>
      <c r="T292" s="230">
        <f>S292*H292</f>
        <v>0</v>
      </c>
      <c r="AR292" s="23" t="s">
        <v>359</v>
      </c>
      <c r="AT292" s="23" t="s">
        <v>221</v>
      </c>
      <c r="AU292" s="23" t="s">
        <v>85</v>
      </c>
      <c r="AY292" s="23" t="s">
        <v>163</v>
      </c>
      <c r="BE292" s="231">
        <f>IF(N292="základní",J292,0)</f>
        <v>0</v>
      </c>
      <c r="BF292" s="231">
        <f>IF(N292="snížená",J292,0)</f>
        <v>0</v>
      </c>
      <c r="BG292" s="231">
        <f>IF(N292="zákl. přenesená",J292,0)</f>
        <v>0</v>
      </c>
      <c r="BH292" s="231">
        <f>IF(N292="sníž. přenesená",J292,0)</f>
        <v>0</v>
      </c>
      <c r="BI292" s="231">
        <f>IF(N292="nulová",J292,0)</f>
        <v>0</v>
      </c>
      <c r="BJ292" s="23" t="s">
        <v>170</v>
      </c>
      <c r="BK292" s="231">
        <f>ROUND(I292*H292,2)</f>
        <v>0</v>
      </c>
      <c r="BL292" s="23" t="s">
        <v>262</v>
      </c>
      <c r="BM292" s="23" t="s">
        <v>2160</v>
      </c>
    </row>
    <row r="293" spans="2:51" s="11" customFormat="1" ht="13.5">
      <c r="B293" s="235"/>
      <c r="C293" s="236"/>
      <c r="D293" s="232" t="s">
        <v>174</v>
      </c>
      <c r="E293" s="237" t="s">
        <v>21</v>
      </c>
      <c r="F293" s="238" t="s">
        <v>2161</v>
      </c>
      <c r="G293" s="236"/>
      <c r="H293" s="239">
        <v>3</v>
      </c>
      <c r="I293" s="240"/>
      <c r="J293" s="236"/>
      <c r="K293" s="236"/>
      <c r="L293" s="241"/>
      <c r="M293" s="242"/>
      <c r="N293" s="243"/>
      <c r="O293" s="243"/>
      <c r="P293" s="243"/>
      <c r="Q293" s="243"/>
      <c r="R293" s="243"/>
      <c r="S293" s="243"/>
      <c r="T293" s="244"/>
      <c r="AT293" s="245" t="s">
        <v>174</v>
      </c>
      <c r="AU293" s="245" t="s">
        <v>85</v>
      </c>
      <c r="AV293" s="11" t="s">
        <v>85</v>
      </c>
      <c r="AW293" s="11" t="s">
        <v>38</v>
      </c>
      <c r="AX293" s="11" t="s">
        <v>75</v>
      </c>
      <c r="AY293" s="245" t="s">
        <v>163</v>
      </c>
    </row>
    <row r="294" spans="2:51" s="11" customFormat="1" ht="13.5">
      <c r="B294" s="235"/>
      <c r="C294" s="236"/>
      <c r="D294" s="232" t="s">
        <v>174</v>
      </c>
      <c r="E294" s="237" t="s">
        <v>21</v>
      </c>
      <c r="F294" s="238" t="s">
        <v>2162</v>
      </c>
      <c r="G294" s="236"/>
      <c r="H294" s="239">
        <v>4.66</v>
      </c>
      <c r="I294" s="240"/>
      <c r="J294" s="236"/>
      <c r="K294" s="236"/>
      <c r="L294" s="241"/>
      <c r="M294" s="242"/>
      <c r="N294" s="243"/>
      <c r="O294" s="243"/>
      <c r="P294" s="243"/>
      <c r="Q294" s="243"/>
      <c r="R294" s="243"/>
      <c r="S294" s="243"/>
      <c r="T294" s="244"/>
      <c r="AT294" s="245" t="s">
        <v>174</v>
      </c>
      <c r="AU294" s="245" t="s">
        <v>85</v>
      </c>
      <c r="AV294" s="11" t="s">
        <v>85</v>
      </c>
      <c r="AW294" s="11" t="s">
        <v>38</v>
      </c>
      <c r="AX294" s="11" t="s">
        <v>75</v>
      </c>
      <c r="AY294" s="245" t="s">
        <v>163</v>
      </c>
    </row>
    <row r="295" spans="2:51" s="12" customFormat="1" ht="13.5">
      <c r="B295" s="246"/>
      <c r="C295" s="247"/>
      <c r="D295" s="232" t="s">
        <v>174</v>
      </c>
      <c r="E295" s="248" t="s">
        <v>21</v>
      </c>
      <c r="F295" s="249" t="s">
        <v>194</v>
      </c>
      <c r="G295" s="247"/>
      <c r="H295" s="250">
        <v>7.66</v>
      </c>
      <c r="I295" s="251"/>
      <c r="J295" s="247"/>
      <c r="K295" s="247"/>
      <c r="L295" s="252"/>
      <c r="M295" s="253"/>
      <c r="N295" s="254"/>
      <c r="O295" s="254"/>
      <c r="P295" s="254"/>
      <c r="Q295" s="254"/>
      <c r="R295" s="254"/>
      <c r="S295" s="254"/>
      <c r="T295" s="255"/>
      <c r="AT295" s="256" t="s">
        <v>174</v>
      </c>
      <c r="AU295" s="256" t="s">
        <v>85</v>
      </c>
      <c r="AV295" s="12" t="s">
        <v>170</v>
      </c>
      <c r="AW295" s="12" t="s">
        <v>38</v>
      </c>
      <c r="AX295" s="12" t="s">
        <v>83</v>
      </c>
      <c r="AY295" s="256" t="s">
        <v>163</v>
      </c>
    </row>
    <row r="296" spans="2:65" s="1" customFormat="1" ht="16.5" customHeight="1">
      <c r="B296" s="45"/>
      <c r="C296" s="257" t="s">
        <v>493</v>
      </c>
      <c r="D296" s="257" t="s">
        <v>221</v>
      </c>
      <c r="E296" s="258" t="s">
        <v>1451</v>
      </c>
      <c r="F296" s="259" t="s">
        <v>1452</v>
      </c>
      <c r="G296" s="260" t="s">
        <v>1035</v>
      </c>
      <c r="H296" s="261">
        <v>9</v>
      </c>
      <c r="I296" s="262"/>
      <c r="J296" s="263">
        <f>ROUND(I296*H296,2)</f>
        <v>0</v>
      </c>
      <c r="K296" s="259" t="s">
        <v>169</v>
      </c>
      <c r="L296" s="264"/>
      <c r="M296" s="265" t="s">
        <v>21</v>
      </c>
      <c r="N296" s="266" t="s">
        <v>48</v>
      </c>
      <c r="O296" s="46"/>
      <c r="P296" s="229">
        <f>O296*H296</f>
        <v>0</v>
      </c>
      <c r="Q296" s="229">
        <v>0.0002</v>
      </c>
      <c r="R296" s="229">
        <f>Q296*H296</f>
        <v>0.0018000000000000002</v>
      </c>
      <c r="S296" s="229">
        <v>0</v>
      </c>
      <c r="T296" s="230">
        <f>S296*H296</f>
        <v>0</v>
      </c>
      <c r="AR296" s="23" t="s">
        <v>359</v>
      </c>
      <c r="AT296" s="23" t="s">
        <v>221</v>
      </c>
      <c r="AU296" s="23" t="s">
        <v>85</v>
      </c>
      <c r="AY296" s="23" t="s">
        <v>163</v>
      </c>
      <c r="BE296" s="231">
        <f>IF(N296="základní",J296,0)</f>
        <v>0</v>
      </c>
      <c r="BF296" s="231">
        <f>IF(N296="snížená",J296,0)</f>
        <v>0</v>
      </c>
      <c r="BG296" s="231">
        <f>IF(N296="zákl. přenesená",J296,0)</f>
        <v>0</v>
      </c>
      <c r="BH296" s="231">
        <f>IF(N296="sníž. přenesená",J296,0)</f>
        <v>0</v>
      </c>
      <c r="BI296" s="231">
        <f>IF(N296="nulová",J296,0)</f>
        <v>0</v>
      </c>
      <c r="BJ296" s="23" t="s">
        <v>170</v>
      </c>
      <c r="BK296" s="231">
        <f>ROUND(I296*H296,2)</f>
        <v>0</v>
      </c>
      <c r="BL296" s="23" t="s">
        <v>262</v>
      </c>
      <c r="BM296" s="23" t="s">
        <v>2163</v>
      </c>
    </row>
    <row r="297" spans="2:65" s="1" customFormat="1" ht="25.5" customHeight="1">
      <c r="B297" s="45"/>
      <c r="C297" s="220" t="s">
        <v>497</v>
      </c>
      <c r="D297" s="220" t="s">
        <v>165</v>
      </c>
      <c r="E297" s="221" t="s">
        <v>1719</v>
      </c>
      <c r="F297" s="222" t="s">
        <v>1720</v>
      </c>
      <c r="G297" s="223" t="s">
        <v>756</v>
      </c>
      <c r="H297" s="224">
        <v>12</v>
      </c>
      <c r="I297" s="225"/>
      <c r="J297" s="226">
        <f>ROUND(I297*H297,2)</f>
        <v>0</v>
      </c>
      <c r="K297" s="222" t="s">
        <v>169</v>
      </c>
      <c r="L297" s="71"/>
      <c r="M297" s="227" t="s">
        <v>21</v>
      </c>
      <c r="N297" s="228" t="s">
        <v>48</v>
      </c>
      <c r="O297" s="46"/>
      <c r="P297" s="229">
        <f>O297*H297</f>
        <v>0</v>
      </c>
      <c r="Q297" s="229">
        <v>0</v>
      </c>
      <c r="R297" s="229">
        <f>Q297*H297</f>
        <v>0</v>
      </c>
      <c r="S297" s="229">
        <v>0</v>
      </c>
      <c r="T297" s="230">
        <f>S297*H297</f>
        <v>0</v>
      </c>
      <c r="AR297" s="23" t="s">
        <v>262</v>
      </c>
      <c r="AT297" s="23" t="s">
        <v>165</v>
      </c>
      <c r="AU297" s="23" t="s">
        <v>85</v>
      </c>
      <c r="AY297" s="23" t="s">
        <v>163</v>
      </c>
      <c r="BE297" s="231">
        <f>IF(N297="základní",J297,0)</f>
        <v>0</v>
      </c>
      <c r="BF297" s="231">
        <f>IF(N297="snížená",J297,0)</f>
        <v>0</v>
      </c>
      <c r="BG297" s="231">
        <f>IF(N297="zákl. přenesená",J297,0)</f>
        <v>0</v>
      </c>
      <c r="BH297" s="231">
        <f>IF(N297="sníž. přenesená",J297,0)</f>
        <v>0</v>
      </c>
      <c r="BI297" s="231">
        <f>IF(N297="nulová",J297,0)</f>
        <v>0</v>
      </c>
      <c r="BJ297" s="23" t="s">
        <v>170</v>
      </c>
      <c r="BK297" s="231">
        <f>ROUND(I297*H297,2)</f>
        <v>0</v>
      </c>
      <c r="BL297" s="23" t="s">
        <v>262</v>
      </c>
      <c r="BM297" s="23" t="s">
        <v>2164</v>
      </c>
    </row>
    <row r="298" spans="2:47" s="1" customFormat="1" ht="13.5">
      <c r="B298" s="45"/>
      <c r="C298" s="73"/>
      <c r="D298" s="232" t="s">
        <v>172</v>
      </c>
      <c r="E298" s="73"/>
      <c r="F298" s="233" t="s">
        <v>1447</v>
      </c>
      <c r="G298" s="73"/>
      <c r="H298" s="73"/>
      <c r="I298" s="190"/>
      <c r="J298" s="73"/>
      <c r="K298" s="73"/>
      <c r="L298" s="71"/>
      <c r="M298" s="234"/>
      <c r="N298" s="46"/>
      <c r="O298" s="46"/>
      <c r="P298" s="46"/>
      <c r="Q298" s="46"/>
      <c r="R298" s="46"/>
      <c r="S298" s="46"/>
      <c r="T298" s="94"/>
      <c r="AT298" s="23" t="s">
        <v>172</v>
      </c>
      <c r="AU298" s="23" t="s">
        <v>85</v>
      </c>
    </row>
    <row r="299" spans="2:65" s="1" customFormat="1" ht="16.5" customHeight="1">
      <c r="B299" s="45"/>
      <c r="C299" s="257" t="s">
        <v>502</v>
      </c>
      <c r="D299" s="257" t="s">
        <v>221</v>
      </c>
      <c r="E299" s="258" t="s">
        <v>1722</v>
      </c>
      <c r="F299" s="259" t="s">
        <v>1723</v>
      </c>
      <c r="G299" s="260" t="s">
        <v>756</v>
      </c>
      <c r="H299" s="261">
        <v>5</v>
      </c>
      <c r="I299" s="262"/>
      <c r="J299" s="263">
        <f>ROUND(I299*H299,2)</f>
        <v>0</v>
      </c>
      <c r="K299" s="259" t="s">
        <v>169</v>
      </c>
      <c r="L299" s="264"/>
      <c r="M299" s="265" t="s">
        <v>21</v>
      </c>
      <c r="N299" s="266" t="s">
        <v>48</v>
      </c>
      <c r="O299" s="46"/>
      <c r="P299" s="229">
        <f>O299*H299</f>
        <v>0</v>
      </c>
      <c r="Q299" s="229">
        <v>0.00162</v>
      </c>
      <c r="R299" s="229">
        <f>Q299*H299</f>
        <v>0.0081</v>
      </c>
      <c r="S299" s="229">
        <v>0</v>
      </c>
      <c r="T299" s="230">
        <f>S299*H299</f>
        <v>0</v>
      </c>
      <c r="AR299" s="23" t="s">
        <v>359</v>
      </c>
      <c r="AT299" s="23" t="s">
        <v>221</v>
      </c>
      <c r="AU299" s="23" t="s">
        <v>85</v>
      </c>
      <c r="AY299" s="23" t="s">
        <v>163</v>
      </c>
      <c r="BE299" s="231">
        <f>IF(N299="základní",J299,0)</f>
        <v>0</v>
      </c>
      <c r="BF299" s="231">
        <f>IF(N299="snížená",J299,0)</f>
        <v>0</v>
      </c>
      <c r="BG299" s="231">
        <f>IF(N299="zákl. přenesená",J299,0)</f>
        <v>0</v>
      </c>
      <c r="BH299" s="231">
        <f>IF(N299="sníž. přenesená",J299,0)</f>
        <v>0</v>
      </c>
      <c r="BI299" s="231">
        <f>IF(N299="nulová",J299,0)</f>
        <v>0</v>
      </c>
      <c r="BJ299" s="23" t="s">
        <v>170</v>
      </c>
      <c r="BK299" s="231">
        <f>ROUND(I299*H299,2)</f>
        <v>0</v>
      </c>
      <c r="BL299" s="23" t="s">
        <v>262</v>
      </c>
      <c r="BM299" s="23" t="s">
        <v>2165</v>
      </c>
    </row>
    <row r="300" spans="2:65" s="1" customFormat="1" ht="16.5" customHeight="1">
      <c r="B300" s="45"/>
      <c r="C300" s="257" t="s">
        <v>507</v>
      </c>
      <c r="D300" s="257" t="s">
        <v>221</v>
      </c>
      <c r="E300" s="258" t="s">
        <v>1725</v>
      </c>
      <c r="F300" s="259" t="s">
        <v>1726</v>
      </c>
      <c r="G300" s="260" t="s">
        <v>756</v>
      </c>
      <c r="H300" s="261">
        <v>5</v>
      </c>
      <c r="I300" s="262"/>
      <c r="J300" s="263">
        <f>ROUND(I300*H300,2)</f>
        <v>0</v>
      </c>
      <c r="K300" s="259" t="s">
        <v>169</v>
      </c>
      <c r="L300" s="264"/>
      <c r="M300" s="265" t="s">
        <v>21</v>
      </c>
      <c r="N300" s="266" t="s">
        <v>48</v>
      </c>
      <c r="O300" s="46"/>
      <c r="P300" s="229">
        <f>O300*H300</f>
        <v>0</v>
      </c>
      <c r="Q300" s="229">
        <v>0.00185</v>
      </c>
      <c r="R300" s="229">
        <f>Q300*H300</f>
        <v>0.009250000000000001</v>
      </c>
      <c r="S300" s="229">
        <v>0</v>
      </c>
      <c r="T300" s="230">
        <f>S300*H300</f>
        <v>0</v>
      </c>
      <c r="AR300" s="23" t="s">
        <v>359</v>
      </c>
      <c r="AT300" s="23" t="s">
        <v>221</v>
      </c>
      <c r="AU300" s="23" t="s">
        <v>85</v>
      </c>
      <c r="AY300" s="23" t="s">
        <v>163</v>
      </c>
      <c r="BE300" s="231">
        <f>IF(N300="základní",J300,0)</f>
        <v>0</v>
      </c>
      <c r="BF300" s="231">
        <f>IF(N300="snížená",J300,0)</f>
        <v>0</v>
      </c>
      <c r="BG300" s="231">
        <f>IF(N300="zákl. přenesená",J300,0)</f>
        <v>0</v>
      </c>
      <c r="BH300" s="231">
        <f>IF(N300="sníž. přenesená",J300,0)</f>
        <v>0</v>
      </c>
      <c r="BI300" s="231">
        <f>IF(N300="nulová",J300,0)</f>
        <v>0</v>
      </c>
      <c r="BJ300" s="23" t="s">
        <v>170</v>
      </c>
      <c r="BK300" s="231">
        <f>ROUND(I300*H300,2)</f>
        <v>0</v>
      </c>
      <c r="BL300" s="23" t="s">
        <v>262</v>
      </c>
      <c r="BM300" s="23" t="s">
        <v>2166</v>
      </c>
    </row>
    <row r="301" spans="2:65" s="1" customFormat="1" ht="16.5" customHeight="1">
      <c r="B301" s="45"/>
      <c r="C301" s="257" t="s">
        <v>512</v>
      </c>
      <c r="D301" s="257" t="s">
        <v>221</v>
      </c>
      <c r="E301" s="258" t="s">
        <v>1731</v>
      </c>
      <c r="F301" s="259" t="s">
        <v>1732</v>
      </c>
      <c r="G301" s="260" t="s">
        <v>756</v>
      </c>
      <c r="H301" s="261">
        <v>2</v>
      </c>
      <c r="I301" s="262"/>
      <c r="J301" s="263">
        <f>ROUND(I301*H301,2)</f>
        <v>0</v>
      </c>
      <c r="K301" s="259" t="s">
        <v>169</v>
      </c>
      <c r="L301" s="264"/>
      <c r="M301" s="265" t="s">
        <v>21</v>
      </c>
      <c r="N301" s="266" t="s">
        <v>48</v>
      </c>
      <c r="O301" s="46"/>
      <c r="P301" s="229">
        <f>O301*H301</f>
        <v>0</v>
      </c>
      <c r="Q301" s="229">
        <v>0.00208</v>
      </c>
      <c r="R301" s="229">
        <f>Q301*H301</f>
        <v>0.00416</v>
      </c>
      <c r="S301" s="229">
        <v>0</v>
      </c>
      <c r="T301" s="230">
        <f>S301*H301</f>
        <v>0</v>
      </c>
      <c r="AR301" s="23" t="s">
        <v>359</v>
      </c>
      <c r="AT301" s="23" t="s">
        <v>221</v>
      </c>
      <c r="AU301" s="23" t="s">
        <v>85</v>
      </c>
      <c r="AY301" s="23" t="s">
        <v>163</v>
      </c>
      <c r="BE301" s="231">
        <f>IF(N301="základní",J301,0)</f>
        <v>0</v>
      </c>
      <c r="BF301" s="231">
        <f>IF(N301="snížená",J301,0)</f>
        <v>0</v>
      </c>
      <c r="BG301" s="231">
        <f>IF(N301="zákl. přenesená",J301,0)</f>
        <v>0</v>
      </c>
      <c r="BH301" s="231">
        <f>IF(N301="sníž. přenesená",J301,0)</f>
        <v>0</v>
      </c>
      <c r="BI301" s="231">
        <f>IF(N301="nulová",J301,0)</f>
        <v>0</v>
      </c>
      <c r="BJ301" s="23" t="s">
        <v>170</v>
      </c>
      <c r="BK301" s="231">
        <f>ROUND(I301*H301,2)</f>
        <v>0</v>
      </c>
      <c r="BL301" s="23" t="s">
        <v>262</v>
      </c>
      <c r="BM301" s="23" t="s">
        <v>2167</v>
      </c>
    </row>
    <row r="302" spans="2:65" s="1" customFormat="1" ht="16.5" customHeight="1">
      <c r="B302" s="45"/>
      <c r="C302" s="220" t="s">
        <v>518</v>
      </c>
      <c r="D302" s="220" t="s">
        <v>165</v>
      </c>
      <c r="E302" s="221" t="s">
        <v>1931</v>
      </c>
      <c r="F302" s="222" t="s">
        <v>1932</v>
      </c>
      <c r="G302" s="223" t="s">
        <v>924</v>
      </c>
      <c r="H302" s="224">
        <v>1</v>
      </c>
      <c r="I302" s="225"/>
      <c r="J302" s="226">
        <f>ROUND(I302*H302,2)</f>
        <v>0</v>
      </c>
      <c r="K302" s="222" t="s">
        <v>21</v>
      </c>
      <c r="L302" s="71"/>
      <c r="M302" s="227" t="s">
        <v>21</v>
      </c>
      <c r="N302" s="228" t="s">
        <v>48</v>
      </c>
      <c r="O302" s="46"/>
      <c r="P302" s="229">
        <f>O302*H302</f>
        <v>0</v>
      </c>
      <c r="Q302" s="229">
        <v>0</v>
      </c>
      <c r="R302" s="229">
        <f>Q302*H302</f>
        <v>0</v>
      </c>
      <c r="S302" s="229">
        <v>0</v>
      </c>
      <c r="T302" s="230">
        <f>S302*H302</f>
        <v>0</v>
      </c>
      <c r="AR302" s="23" t="s">
        <v>262</v>
      </c>
      <c r="AT302" s="23" t="s">
        <v>165</v>
      </c>
      <c r="AU302" s="23" t="s">
        <v>85</v>
      </c>
      <c r="AY302" s="23" t="s">
        <v>163</v>
      </c>
      <c r="BE302" s="231">
        <f>IF(N302="základní",J302,0)</f>
        <v>0</v>
      </c>
      <c r="BF302" s="231">
        <f>IF(N302="snížená",J302,0)</f>
        <v>0</v>
      </c>
      <c r="BG302" s="231">
        <f>IF(N302="zákl. přenesená",J302,0)</f>
        <v>0</v>
      </c>
      <c r="BH302" s="231">
        <f>IF(N302="sníž. přenesená",J302,0)</f>
        <v>0</v>
      </c>
      <c r="BI302" s="231">
        <f>IF(N302="nulová",J302,0)</f>
        <v>0</v>
      </c>
      <c r="BJ302" s="23" t="s">
        <v>170</v>
      </c>
      <c r="BK302" s="231">
        <f>ROUND(I302*H302,2)</f>
        <v>0</v>
      </c>
      <c r="BL302" s="23" t="s">
        <v>262</v>
      </c>
      <c r="BM302" s="23" t="s">
        <v>2168</v>
      </c>
    </row>
    <row r="303" spans="2:47" s="1" customFormat="1" ht="13.5">
      <c r="B303" s="45"/>
      <c r="C303" s="73"/>
      <c r="D303" s="232" t="s">
        <v>172</v>
      </c>
      <c r="E303" s="73"/>
      <c r="F303" s="233" t="s">
        <v>1934</v>
      </c>
      <c r="G303" s="73"/>
      <c r="H303" s="73"/>
      <c r="I303" s="190"/>
      <c r="J303" s="73"/>
      <c r="K303" s="73"/>
      <c r="L303" s="71"/>
      <c r="M303" s="234"/>
      <c r="N303" s="46"/>
      <c r="O303" s="46"/>
      <c r="P303" s="46"/>
      <c r="Q303" s="46"/>
      <c r="R303" s="46"/>
      <c r="S303" s="46"/>
      <c r="T303" s="94"/>
      <c r="AT303" s="23" t="s">
        <v>172</v>
      </c>
      <c r="AU303" s="23" t="s">
        <v>85</v>
      </c>
    </row>
    <row r="304" spans="2:65" s="1" customFormat="1" ht="25.5" customHeight="1">
      <c r="B304" s="45"/>
      <c r="C304" s="220" t="s">
        <v>522</v>
      </c>
      <c r="D304" s="220" t="s">
        <v>165</v>
      </c>
      <c r="E304" s="221" t="s">
        <v>1734</v>
      </c>
      <c r="F304" s="222" t="s">
        <v>1735</v>
      </c>
      <c r="G304" s="223" t="s">
        <v>756</v>
      </c>
      <c r="H304" s="224">
        <v>2</v>
      </c>
      <c r="I304" s="225"/>
      <c r="J304" s="226">
        <f>ROUND(I304*H304,2)</f>
        <v>0</v>
      </c>
      <c r="K304" s="222" t="s">
        <v>169</v>
      </c>
      <c r="L304" s="71"/>
      <c r="M304" s="227" t="s">
        <v>21</v>
      </c>
      <c r="N304" s="228" t="s">
        <v>48</v>
      </c>
      <c r="O304" s="46"/>
      <c r="P304" s="229">
        <f>O304*H304</f>
        <v>0</v>
      </c>
      <c r="Q304" s="229">
        <v>0</v>
      </c>
      <c r="R304" s="229">
        <f>Q304*H304</f>
        <v>0</v>
      </c>
      <c r="S304" s="229">
        <v>0.174</v>
      </c>
      <c r="T304" s="230">
        <f>S304*H304</f>
        <v>0.348</v>
      </c>
      <c r="AR304" s="23" t="s">
        <v>262</v>
      </c>
      <c r="AT304" s="23" t="s">
        <v>165</v>
      </c>
      <c r="AU304" s="23" t="s">
        <v>85</v>
      </c>
      <c r="AY304" s="23" t="s">
        <v>163</v>
      </c>
      <c r="BE304" s="231">
        <f>IF(N304="základní",J304,0)</f>
        <v>0</v>
      </c>
      <c r="BF304" s="231">
        <f>IF(N304="snížená",J304,0)</f>
        <v>0</v>
      </c>
      <c r="BG304" s="231">
        <f>IF(N304="zákl. přenesená",J304,0)</f>
        <v>0</v>
      </c>
      <c r="BH304" s="231">
        <f>IF(N304="sníž. přenesená",J304,0)</f>
        <v>0</v>
      </c>
      <c r="BI304" s="231">
        <f>IF(N304="nulová",J304,0)</f>
        <v>0</v>
      </c>
      <c r="BJ304" s="23" t="s">
        <v>170</v>
      </c>
      <c r="BK304" s="231">
        <f>ROUND(I304*H304,2)</f>
        <v>0</v>
      </c>
      <c r="BL304" s="23" t="s">
        <v>262</v>
      </c>
      <c r="BM304" s="23" t="s">
        <v>1736</v>
      </c>
    </row>
    <row r="305" spans="2:47" s="1" customFormat="1" ht="13.5">
      <c r="B305" s="45"/>
      <c r="C305" s="73"/>
      <c r="D305" s="232" t="s">
        <v>172</v>
      </c>
      <c r="E305" s="73"/>
      <c r="F305" s="233" t="s">
        <v>1737</v>
      </c>
      <c r="G305" s="73"/>
      <c r="H305" s="73"/>
      <c r="I305" s="190"/>
      <c r="J305" s="73"/>
      <c r="K305" s="73"/>
      <c r="L305" s="71"/>
      <c r="M305" s="234"/>
      <c r="N305" s="46"/>
      <c r="O305" s="46"/>
      <c r="P305" s="46"/>
      <c r="Q305" s="46"/>
      <c r="R305" s="46"/>
      <c r="S305" s="46"/>
      <c r="T305" s="94"/>
      <c r="AT305" s="23" t="s">
        <v>172</v>
      </c>
      <c r="AU305" s="23" t="s">
        <v>85</v>
      </c>
    </row>
    <row r="306" spans="2:65" s="1" customFormat="1" ht="38.25" customHeight="1">
      <c r="B306" s="45"/>
      <c r="C306" s="220" t="s">
        <v>535</v>
      </c>
      <c r="D306" s="220" t="s">
        <v>165</v>
      </c>
      <c r="E306" s="221" t="s">
        <v>1460</v>
      </c>
      <c r="F306" s="222" t="s">
        <v>1461</v>
      </c>
      <c r="G306" s="223" t="s">
        <v>253</v>
      </c>
      <c r="H306" s="224">
        <v>0.541</v>
      </c>
      <c r="I306" s="225"/>
      <c r="J306" s="226">
        <f>ROUND(I306*H306,2)</f>
        <v>0</v>
      </c>
      <c r="K306" s="222" t="s">
        <v>169</v>
      </c>
      <c r="L306" s="71"/>
      <c r="M306" s="227" t="s">
        <v>21</v>
      </c>
      <c r="N306" s="228" t="s">
        <v>48</v>
      </c>
      <c r="O306" s="46"/>
      <c r="P306" s="229">
        <f>O306*H306</f>
        <v>0</v>
      </c>
      <c r="Q306" s="229">
        <v>0</v>
      </c>
      <c r="R306" s="229">
        <f>Q306*H306</f>
        <v>0</v>
      </c>
      <c r="S306" s="229">
        <v>0</v>
      </c>
      <c r="T306" s="230">
        <f>S306*H306</f>
        <v>0</v>
      </c>
      <c r="AR306" s="23" t="s">
        <v>262</v>
      </c>
      <c r="AT306" s="23" t="s">
        <v>165</v>
      </c>
      <c r="AU306" s="23" t="s">
        <v>85</v>
      </c>
      <c r="AY306" s="23" t="s">
        <v>163</v>
      </c>
      <c r="BE306" s="231">
        <f>IF(N306="základní",J306,0)</f>
        <v>0</v>
      </c>
      <c r="BF306" s="231">
        <f>IF(N306="snížená",J306,0)</f>
        <v>0</v>
      </c>
      <c r="BG306" s="231">
        <f>IF(N306="zákl. přenesená",J306,0)</f>
        <v>0</v>
      </c>
      <c r="BH306" s="231">
        <f>IF(N306="sníž. přenesená",J306,0)</f>
        <v>0</v>
      </c>
      <c r="BI306" s="231">
        <f>IF(N306="nulová",J306,0)</f>
        <v>0</v>
      </c>
      <c r="BJ306" s="23" t="s">
        <v>170</v>
      </c>
      <c r="BK306" s="231">
        <f>ROUND(I306*H306,2)</f>
        <v>0</v>
      </c>
      <c r="BL306" s="23" t="s">
        <v>262</v>
      </c>
      <c r="BM306" s="23" t="s">
        <v>1738</v>
      </c>
    </row>
    <row r="307" spans="2:47" s="1" customFormat="1" ht="13.5">
      <c r="B307" s="45"/>
      <c r="C307" s="73"/>
      <c r="D307" s="232" t="s">
        <v>172</v>
      </c>
      <c r="E307" s="73"/>
      <c r="F307" s="233" t="s">
        <v>1101</v>
      </c>
      <c r="G307" s="73"/>
      <c r="H307" s="73"/>
      <c r="I307" s="190"/>
      <c r="J307" s="73"/>
      <c r="K307" s="73"/>
      <c r="L307" s="71"/>
      <c r="M307" s="234"/>
      <c r="N307" s="46"/>
      <c r="O307" s="46"/>
      <c r="P307" s="46"/>
      <c r="Q307" s="46"/>
      <c r="R307" s="46"/>
      <c r="S307" s="46"/>
      <c r="T307" s="94"/>
      <c r="AT307" s="23" t="s">
        <v>172</v>
      </c>
      <c r="AU307" s="23" t="s">
        <v>85</v>
      </c>
    </row>
    <row r="308" spans="2:65" s="1" customFormat="1" ht="38.25" customHeight="1">
      <c r="B308" s="45"/>
      <c r="C308" s="220" t="s">
        <v>541</v>
      </c>
      <c r="D308" s="220" t="s">
        <v>165</v>
      </c>
      <c r="E308" s="221" t="s">
        <v>1463</v>
      </c>
      <c r="F308" s="222" t="s">
        <v>1464</v>
      </c>
      <c r="G308" s="223" t="s">
        <v>253</v>
      </c>
      <c r="H308" s="224">
        <v>0.541</v>
      </c>
      <c r="I308" s="225"/>
      <c r="J308" s="226">
        <f>ROUND(I308*H308,2)</f>
        <v>0</v>
      </c>
      <c r="K308" s="222" t="s">
        <v>169</v>
      </c>
      <c r="L308" s="71"/>
      <c r="M308" s="227" t="s">
        <v>21</v>
      </c>
      <c r="N308" s="228" t="s">
        <v>48</v>
      </c>
      <c r="O308" s="46"/>
      <c r="P308" s="229">
        <f>O308*H308</f>
        <v>0</v>
      </c>
      <c r="Q308" s="229">
        <v>0</v>
      </c>
      <c r="R308" s="229">
        <f>Q308*H308</f>
        <v>0</v>
      </c>
      <c r="S308" s="229">
        <v>0</v>
      </c>
      <c r="T308" s="230">
        <f>S308*H308</f>
        <v>0</v>
      </c>
      <c r="AR308" s="23" t="s">
        <v>262</v>
      </c>
      <c r="AT308" s="23" t="s">
        <v>165</v>
      </c>
      <c r="AU308" s="23" t="s">
        <v>85</v>
      </c>
      <c r="AY308" s="23" t="s">
        <v>163</v>
      </c>
      <c r="BE308" s="231">
        <f>IF(N308="základní",J308,0)</f>
        <v>0</v>
      </c>
      <c r="BF308" s="231">
        <f>IF(N308="snížená",J308,0)</f>
        <v>0</v>
      </c>
      <c r="BG308" s="231">
        <f>IF(N308="zákl. přenesená",J308,0)</f>
        <v>0</v>
      </c>
      <c r="BH308" s="231">
        <f>IF(N308="sníž. přenesená",J308,0)</f>
        <v>0</v>
      </c>
      <c r="BI308" s="231">
        <f>IF(N308="nulová",J308,0)</f>
        <v>0</v>
      </c>
      <c r="BJ308" s="23" t="s">
        <v>170</v>
      </c>
      <c r="BK308" s="231">
        <f>ROUND(I308*H308,2)</f>
        <v>0</v>
      </c>
      <c r="BL308" s="23" t="s">
        <v>262</v>
      </c>
      <c r="BM308" s="23" t="s">
        <v>2169</v>
      </c>
    </row>
    <row r="309" spans="2:47" s="1" customFormat="1" ht="13.5">
      <c r="B309" s="45"/>
      <c r="C309" s="73"/>
      <c r="D309" s="232" t="s">
        <v>172</v>
      </c>
      <c r="E309" s="73"/>
      <c r="F309" s="233" t="s">
        <v>1101</v>
      </c>
      <c r="G309" s="73"/>
      <c r="H309" s="73"/>
      <c r="I309" s="190"/>
      <c r="J309" s="73"/>
      <c r="K309" s="73"/>
      <c r="L309" s="71"/>
      <c r="M309" s="234"/>
      <c r="N309" s="46"/>
      <c r="O309" s="46"/>
      <c r="P309" s="46"/>
      <c r="Q309" s="46"/>
      <c r="R309" s="46"/>
      <c r="S309" s="46"/>
      <c r="T309" s="94"/>
      <c r="AT309" s="23" t="s">
        <v>172</v>
      </c>
      <c r="AU309" s="23" t="s">
        <v>85</v>
      </c>
    </row>
    <row r="310" spans="2:63" s="10" customFormat="1" ht="29.85" customHeight="1">
      <c r="B310" s="204"/>
      <c r="C310" s="205"/>
      <c r="D310" s="206" t="s">
        <v>74</v>
      </c>
      <c r="E310" s="218" t="s">
        <v>1102</v>
      </c>
      <c r="F310" s="218" t="s">
        <v>1103</v>
      </c>
      <c r="G310" s="205"/>
      <c r="H310" s="205"/>
      <c r="I310" s="208"/>
      <c r="J310" s="219">
        <f>BK310</f>
        <v>0</v>
      </c>
      <c r="K310" s="205"/>
      <c r="L310" s="210"/>
      <c r="M310" s="211"/>
      <c r="N310" s="212"/>
      <c r="O310" s="212"/>
      <c r="P310" s="213">
        <f>SUM(P311:P317)</f>
        <v>0</v>
      </c>
      <c r="Q310" s="212"/>
      <c r="R310" s="213">
        <f>SUM(R311:R317)</f>
        <v>0</v>
      </c>
      <c r="S310" s="212"/>
      <c r="T310" s="214">
        <f>SUM(T311:T317)</f>
        <v>0.17</v>
      </c>
      <c r="AR310" s="215" t="s">
        <v>85</v>
      </c>
      <c r="AT310" s="216" t="s">
        <v>74</v>
      </c>
      <c r="AU310" s="216" t="s">
        <v>83</v>
      </c>
      <c r="AY310" s="215" t="s">
        <v>163</v>
      </c>
      <c r="BK310" s="217">
        <f>SUM(BK311:BK317)</f>
        <v>0</v>
      </c>
    </row>
    <row r="311" spans="2:65" s="1" customFormat="1" ht="16.5" customHeight="1">
      <c r="B311" s="45"/>
      <c r="C311" s="220" t="s">
        <v>546</v>
      </c>
      <c r="D311" s="220" t="s">
        <v>165</v>
      </c>
      <c r="E311" s="221" t="s">
        <v>1466</v>
      </c>
      <c r="F311" s="222" t="s">
        <v>1739</v>
      </c>
      <c r="G311" s="223" t="s">
        <v>924</v>
      </c>
      <c r="H311" s="224">
        <v>1</v>
      </c>
      <c r="I311" s="225"/>
      <c r="J311" s="226">
        <f>ROUND(I311*H311,2)</f>
        <v>0</v>
      </c>
      <c r="K311" s="222" t="s">
        <v>21</v>
      </c>
      <c r="L311" s="71"/>
      <c r="M311" s="227" t="s">
        <v>21</v>
      </c>
      <c r="N311" s="228" t="s">
        <v>48</v>
      </c>
      <c r="O311" s="46"/>
      <c r="P311" s="229">
        <f>O311*H311</f>
        <v>0</v>
      </c>
      <c r="Q311" s="229">
        <v>0</v>
      </c>
      <c r="R311" s="229">
        <f>Q311*H311</f>
        <v>0</v>
      </c>
      <c r="S311" s="229">
        <v>0</v>
      </c>
      <c r="T311" s="230">
        <f>S311*H311</f>
        <v>0</v>
      </c>
      <c r="AR311" s="23" t="s">
        <v>262</v>
      </c>
      <c r="AT311" s="23" t="s">
        <v>165</v>
      </c>
      <c r="AU311" s="23" t="s">
        <v>85</v>
      </c>
      <c r="AY311" s="23" t="s">
        <v>163</v>
      </c>
      <c r="BE311" s="231">
        <f>IF(N311="základní",J311,0)</f>
        <v>0</v>
      </c>
      <c r="BF311" s="231">
        <f>IF(N311="snížená",J311,0)</f>
        <v>0</v>
      </c>
      <c r="BG311" s="231">
        <f>IF(N311="zákl. přenesená",J311,0)</f>
        <v>0</v>
      </c>
      <c r="BH311" s="231">
        <f>IF(N311="sníž. přenesená",J311,0)</f>
        <v>0</v>
      </c>
      <c r="BI311" s="231">
        <f>IF(N311="nulová",J311,0)</f>
        <v>0</v>
      </c>
      <c r="BJ311" s="23" t="s">
        <v>170</v>
      </c>
      <c r="BK311" s="231">
        <f>ROUND(I311*H311,2)</f>
        <v>0</v>
      </c>
      <c r="BL311" s="23" t="s">
        <v>262</v>
      </c>
      <c r="BM311" s="23" t="s">
        <v>2170</v>
      </c>
    </row>
    <row r="312" spans="2:47" s="1" customFormat="1" ht="13.5">
      <c r="B312" s="45"/>
      <c r="C312" s="73"/>
      <c r="D312" s="232" t="s">
        <v>172</v>
      </c>
      <c r="E312" s="73"/>
      <c r="F312" s="233" t="s">
        <v>1469</v>
      </c>
      <c r="G312" s="73"/>
      <c r="H312" s="73"/>
      <c r="I312" s="190"/>
      <c r="J312" s="73"/>
      <c r="K312" s="73"/>
      <c r="L312" s="71"/>
      <c r="M312" s="234"/>
      <c r="N312" s="46"/>
      <c r="O312" s="46"/>
      <c r="P312" s="46"/>
      <c r="Q312" s="46"/>
      <c r="R312" s="46"/>
      <c r="S312" s="46"/>
      <c r="T312" s="94"/>
      <c r="AT312" s="23" t="s">
        <v>172</v>
      </c>
      <c r="AU312" s="23" t="s">
        <v>85</v>
      </c>
    </row>
    <row r="313" spans="2:51" s="11" customFormat="1" ht="13.5">
      <c r="B313" s="235"/>
      <c r="C313" s="236"/>
      <c r="D313" s="232" t="s">
        <v>174</v>
      </c>
      <c r="E313" s="237" t="s">
        <v>21</v>
      </c>
      <c r="F313" s="238" t="s">
        <v>1741</v>
      </c>
      <c r="G313" s="236"/>
      <c r="H313" s="239">
        <v>1</v>
      </c>
      <c r="I313" s="240"/>
      <c r="J313" s="236"/>
      <c r="K313" s="236"/>
      <c r="L313" s="241"/>
      <c r="M313" s="242"/>
      <c r="N313" s="243"/>
      <c r="O313" s="243"/>
      <c r="P313" s="243"/>
      <c r="Q313" s="243"/>
      <c r="R313" s="243"/>
      <c r="S313" s="243"/>
      <c r="T313" s="244"/>
      <c r="AT313" s="245" t="s">
        <v>174</v>
      </c>
      <c r="AU313" s="245" t="s">
        <v>85</v>
      </c>
      <c r="AV313" s="11" t="s">
        <v>85</v>
      </c>
      <c r="AW313" s="11" t="s">
        <v>38</v>
      </c>
      <c r="AX313" s="11" t="s">
        <v>83</v>
      </c>
      <c r="AY313" s="245" t="s">
        <v>163</v>
      </c>
    </row>
    <row r="314" spans="2:65" s="1" customFormat="1" ht="16.5" customHeight="1">
      <c r="B314" s="45"/>
      <c r="C314" s="220" t="s">
        <v>551</v>
      </c>
      <c r="D314" s="220" t="s">
        <v>165</v>
      </c>
      <c r="E314" s="221" t="s">
        <v>1742</v>
      </c>
      <c r="F314" s="222" t="s">
        <v>1743</v>
      </c>
      <c r="G314" s="223" t="s">
        <v>168</v>
      </c>
      <c r="H314" s="224">
        <v>8.5</v>
      </c>
      <c r="I314" s="225"/>
      <c r="J314" s="226">
        <f>ROUND(I314*H314,2)</f>
        <v>0</v>
      </c>
      <c r="K314" s="222" t="s">
        <v>169</v>
      </c>
      <c r="L314" s="71"/>
      <c r="M314" s="227" t="s">
        <v>21</v>
      </c>
      <c r="N314" s="228" t="s">
        <v>48</v>
      </c>
      <c r="O314" s="46"/>
      <c r="P314" s="229">
        <f>O314*H314</f>
        <v>0</v>
      </c>
      <c r="Q314" s="229">
        <v>0</v>
      </c>
      <c r="R314" s="229">
        <f>Q314*H314</f>
        <v>0</v>
      </c>
      <c r="S314" s="229">
        <v>0.02</v>
      </c>
      <c r="T314" s="230">
        <f>S314*H314</f>
        <v>0.17</v>
      </c>
      <c r="AR314" s="23" t="s">
        <v>262</v>
      </c>
      <c r="AT314" s="23" t="s">
        <v>165</v>
      </c>
      <c r="AU314" s="23" t="s">
        <v>85</v>
      </c>
      <c r="AY314" s="23" t="s">
        <v>163</v>
      </c>
      <c r="BE314" s="231">
        <f>IF(N314="základní",J314,0)</f>
        <v>0</v>
      </c>
      <c r="BF314" s="231">
        <f>IF(N314="snížená",J314,0)</f>
        <v>0</v>
      </c>
      <c r="BG314" s="231">
        <f>IF(N314="zákl. přenesená",J314,0)</f>
        <v>0</v>
      </c>
      <c r="BH314" s="231">
        <f>IF(N314="sníž. přenesená",J314,0)</f>
        <v>0</v>
      </c>
      <c r="BI314" s="231">
        <f>IF(N314="nulová",J314,0)</f>
        <v>0</v>
      </c>
      <c r="BJ314" s="23" t="s">
        <v>170</v>
      </c>
      <c r="BK314" s="231">
        <f>ROUND(I314*H314,2)</f>
        <v>0</v>
      </c>
      <c r="BL314" s="23" t="s">
        <v>262</v>
      </c>
      <c r="BM314" s="23" t="s">
        <v>1744</v>
      </c>
    </row>
    <row r="315" spans="2:51" s="11" customFormat="1" ht="13.5">
      <c r="B315" s="235"/>
      <c r="C315" s="236"/>
      <c r="D315" s="232" t="s">
        <v>174</v>
      </c>
      <c r="E315" s="237" t="s">
        <v>21</v>
      </c>
      <c r="F315" s="238" t="s">
        <v>2171</v>
      </c>
      <c r="G315" s="236"/>
      <c r="H315" s="239">
        <v>5.5</v>
      </c>
      <c r="I315" s="240"/>
      <c r="J315" s="236"/>
      <c r="K315" s="236"/>
      <c r="L315" s="241"/>
      <c r="M315" s="242"/>
      <c r="N315" s="243"/>
      <c r="O315" s="243"/>
      <c r="P315" s="243"/>
      <c r="Q315" s="243"/>
      <c r="R315" s="243"/>
      <c r="S315" s="243"/>
      <c r="T315" s="244"/>
      <c r="AT315" s="245" t="s">
        <v>174</v>
      </c>
      <c r="AU315" s="245" t="s">
        <v>85</v>
      </c>
      <c r="AV315" s="11" t="s">
        <v>85</v>
      </c>
      <c r="AW315" s="11" t="s">
        <v>38</v>
      </c>
      <c r="AX315" s="11" t="s">
        <v>75</v>
      </c>
      <c r="AY315" s="245" t="s">
        <v>163</v>
      </c>
    </row>
    <row r="316" spans="2:51" s="11" customFormat="1" ht="13.5">
      <c r="B316" s="235"/>
      <c r="C316" s="236"/>
      <c r="D316" s="232" t="s">
        <v>174</v>
      </c>
      <c r="E316" s="237" t="s">
        <v>21</v>
      </c>
      <c r="F316" s="238" t="s">
        <v>2172</v>
      </c>
      <c r="G316" s="236"/>
      <c r="H316" s="239">
        <v>3</v>
      </c>
      <c r="I316" s="240"/>
      <c r="J316" s="236"/>
      <c r="K316" s="236"/>
      <c r="L316" s="241"/>
      <c r="M316" s="242"/>
      <c r="N316" s="243"/>
      <c r="O316" s="243"/>
      <c r="P316" s="243"/>
      <c r="Q316" s="243"/>
      <c r="R316" s="243"/>
      <c r="S316" s="243"/>
      <c r="T316" s="244"/>
      <c r="AT316" s="245" t="s">
        <v>174</v>
      </c>
      <c r="AU316" s="245" t="s">
        <v>85</v>
      </c>
      <c r="AV316" s="11" t="s">
        <v>85</v>
      </c>
      <c r="AW316" s="11" t="s">
        <v>38</v>
      </c>
      <c r="AX316" s="11" t="s">
        <v>75</v>
      </c>
      <c r="AY316" s="245" t="s">
        <v>163</v>
      </c>
    </row>
    <row r="317" spans="2:51" s="12" customFormat="1" ht="13.5">
      <c r="B317" s="246"/>
      <c r="C317" s="247"/>
      <c r="D317" s="232" t="s">
        <v>174</v>
      </c>
      <c r="E317" s="248" t="s">
        <v>21</v>
      </c>
      <c r="F317" s="249" t="s">
        <v>194</v>
      </c>
      <c r="G317" s="247"/>
      <c r="H317" s="250">
        <v>8.5</v>
      </c>
      <c r="I317" s="251"/>
      <c r="J317" s="247"/>
      <c r="K317" s="247"/>
      <c r="L317" s="252"/>
      <c r="M317" s="253"/>
      <c r="N317" s="254"/>
      <c r="O317" s="254"/>
      <c r="P317" s="254"/>
      <c r="Q317" s="254"/>
      <c r="R317" s="254"/>
      <c r="S317" s="254"/>
      <c r="T317" s="255"/>
      <c r="AT317" s="256" t="s">
        <v>174</v>
      </c>
      <c r="AU317" s="256" t="s">
        <v>85</v>
      </c>
      <c r="AV317" s="12" t="s">
        <v>170</v>
      </c>
      <c r="AW317" s="12" t="s">
        <v>38</v>
      </c>
      <c r="AX317" s="12" t="s">
        <v>83</v>
      </c>
      <c r="AY317" s="256" t="s">
        <v>163</v>
      </c>
    </row>
    <row r="318" spans="2:63" s="10" customFormat="1" ht="29.85" customHeight="1">
      <c r="B318" s="204"/>
      <c r="C318" s="205"/>
      <c r="D318" s="206" t="s">
        <v>74</v>
      </c>
      <c r="E318" s="218" t="s">
        <v>1192</v>
      </c>
      <c r="F318" s="218" t="s">
        <v>1193</v>
      </c>
      <c r="G318" s="205"/>
      <c r="H318" s="205"/>
      <c r="I318" s="208"/>
      <c r="J318" s="219">
        <f>BK318</f>
        <v>0</v>
      </c>
      <c r="K318" s="205"/>
      <c r="L318" s="210"/>
      <c r="M318" s="211"/>
      <c r="N318" s="212"/>
      <c r="O318" s="212"/>
      <c r="P318" s="213">
        <f>SUM(P319:P361)</f>
        <v>0</v>
      </c>
      <c r="Q318" s="212"/>
      <c r="R318" s="213">
        <f>SUM(R319:R361)</f>
        <v>0.9460482</v>
      </c>
      <c r="S318" s="212"/>
      <c r="T318" s="214">
        <f>SUM(T319:T361)</f>
        <v>1.8896223999999997</v>
      </c>
      <c r="AR318" s="215" t="s">
        <v>85</v>
      </c>
      <c r="AT318" s="216" t="s">
        <v>74</v>
      </c>
      <c r="AU318" s="216" t="s">
        <v>83</v>
      </c>
      <c r="AY318" s="215" t="s">
        <v>163</v>
      </c>
      <c r="BK318" s="217">
        <f>SUM(BK319:BK361)</f>
        <v>0</v>
      </c>
    </row>
    <row r="319" spans="2:65" s="1" customFormat="1" ht="25.5" customHeight="1">
      <c r="B319" s="45"/>
      <c r="C319" s="220" t="s">
        <v>561</v>
      </c>
      <c r="D319" s="220" t="s">
        <v>165</v>
      </c>
      <c r="E319" s="221" t="s">
        <v>2173</v>
      </c>
      <c r="F319" s="222" t="s">
        <v>2174</v>
      </c>
      <c r="G319" s="223" t="s">
        <v>183</v>
      </c>
      <c r="H319" s="224">
        <v>1.5</v>
      </c>
      <c r="I319" s="225"/>
      <c r="J319" s="226">
        <f>ROUND(I319*H319,2)</f>
        <v>0</v>
      </c>
      <c r="K319" s="222" t="s">
        <v>169</v>
      </c>
      <c r="L319" s="71"/>
      <c r="M319" s="227" t="s">
        <v>21</v>
      </c>
      <c r="N319" s="228" t="s">
        <v>48</v>
      </c>
      <c r="O319" s="46"/>
      <c r="P319" s="229">
        <f>O319*H319</f>
        <v>0</v>
      </c>
      <c r="Q319" s="229">
        <v>0.00147</v>
      </c>
      <c r="R319" s="229">
        <f>Q319*H319</f>
        <v>0.002205</v>
      </c>
      <c r="S319" s="229">
        <v>0</v>
      </c>
      <c r="T319" s="230">
        <f>S319*H319</f>
        <v>0</v>
      </c>
      <c r="AR319" s="23" t="s">
        <v>262</v>
      </c>
      <c r="AT319" s="23" t="s">
        <v>165</v>
      </c>
      <c r="AU319" s="23" t="s">
        <v>85</v>
      </c>
      <c r="AY319" s="23" t="s">
        <v>163</v>
      </c>
      <c r="BE319" s="231">
        <f>IF(N319="základní",J319,0)</f>
        <v>0</v>
      </c>
      <c r="BF319" s="231">
        <f>IF(N319="snížená",J319,0)</f>
        <v>0</v>
      </c>
      <c r="BG319" s="231">
        <f>IF(N319="zákl. přenesená",J319,0)</f>
        <v>0</v>
      </c>
      <c r="BH319" s="231">
        <f>IF(N319="sníž. přenesená",J319,0)</f>
        <v>0</v>
      </c>
      <c r="BI319" s="231">
        <f>IF(N319="nulová",J319,0)</f>
        <v>0</v>
      </c>
      <c r="BJ319" s="23" t="s">
        <v>170</v>
      </c>
      <c r="BK319" s="231">
        <f>ROUND(I319*H319,2)</f>
        <v>0</v>
      </c>
      <c r="BL319" s="23" t="s">
        <v>262</v>
      </c>
      <c r="BM319" s="23" t="s">
        <v>2175</v>
      </c>
    </row>
    <row r="320" spans="2:47" s="1" customFormat="1" ht="13.5">
      <c r="B320" s="45"/>
      <c r="C320" s="73"/>
      <c r="D320" s="232" t="s">
        <v>172</v>
      </c>
      <c r="E320" s="73"/>
      <c r="F320" s="233" t="s">
        <v>2176</v>
      </c>
      <c r="G320" s="73"/>
      <c r="H320" s="73"/>
      <c r="I320" s="190"/>
      <c r="J320" s="73"/>
      <c r="K320" s="73"/>
      <c r="L320" s="71"/>
      <c r="M320" s="234"/>
      <c r="N320" s="46"/>
      <c r="O320" s="46"/>
      <c r="P320" s="46"/>
      <c r="Q320" s="46"/>
      <c r="R320" s="46"/>
      <c r="S320" s="46"/>
      <c r="T320" s="94"/>
      <c r="AT320" s="23" t="s">
        <v>172</v>
      </c>
      <c r="AU320" s="23" t="s">
        <v>85</v>
      </c>
    </row>
    <row r="321" spans="2:65" s="1" customFormat="1" ht="25.5" customHeight="1">
      <c r="B321" s="45"/>
      <c r="C321" s="220" t="s">
        <v>573</v>
      </c>
      <c r="D321" s="220" t="s">
        <v>165</v>
      </c>
      <c r="E321" s="221" t="s">
        <v>2177</v>
      </c>
      <c r="F321" s="222" t="s">
        <v>2178</v>
      </c>
      <c r="G321" s="223" t="s">
        <v>183</v>
      </c>
      <c r="H321" s="224">
        <v>3</v>
      </c>
      <c r="I321" s="225"/>
      <c r="J321" s="226">
        <f>ROUND(I321*H321,2)</f>
        <v>0</v>
      </c>
      <c r="K321" s="222" t="s">
        <v>169</v>
      </c>
      <c r="L321" s="71"/>
      <c r="M321" s="227" t="s">
        <v>21</v>
      </c>
      <c r="N321" s="228" t="s">
        <v>48</v>
      </c>
      <c r="O321" s="46"/>
      <c r="P321" s="229">
        <f>O321*H321</f>
        <v>0</v>
      </c>
      <c r="Q321" s="229">
        <v>0.00098</v>
      </c>
      <c r="R321" s="229">
        <f>Q321*H321</f>
        <v>0.00294</v>
      </c>
      <c r="S321" s="229">
        <v>0</v>
      </c>
      <c r="T321" s="230">
        <f>S321*H321</f>
        <v>0</v>
      </c>
      <c r="AR321" s="23" t="s">
        <v>262</v>
      </c>
      <c r="AT321" s="23" t="s">
        <v>165</v>
      </c>
      <c r="AU321" s="23" t="s">
        <v>85</v>
      </c>
      <c r="AY321" s="23" t="s">
        <v>163</v>
      </c>
      <c r="BE321" s="231">
        <f>IF(N321="základní",J321,0)</f>
        <v>0</v>
      </c>
      <c r="BF321" s="231">
        <f>IF(N321="snížená",J321,0)</f>
        <v>0</v>
      </c>
      <c r="BG321" s="231">
        <f>IF(N321="zákl. přenesená",J321,0)</f>
        <v>0</v>
      </c>
      <c r="BH321" s="231">
        <f>IF(N321="sníž. přenesená",J321,0)</f>
        <v>0</v>
      </c>
      <c r="BI321" s="231">
        <f>IF(N321="nulová",J321,0)</f>
        <v>0</v>
      </c>
      <c r="BJ321" s="23" t="s">
        <v>170</v>
      </c>
      <c r="BK321" s="231">
        <f>ROUND(I321*H321,2)</f>
        <v>0</v>
      </c>
      <c r="BL321" s="23" t="s">
        <v>262</v>
      </c>
      <c r="BM321" s="23" t="s">
        <v>2179</v>
      </c>
    </row>
    <row r="322" spans="2:47" s="1" customFormat="1" ht="13.5">
      <c r="B322" s="45"/>
      <c r="C322" s="73"/>
      <c r="D322" s="232" t="s">
        <v>172</v>
      </c>
      <c r="E322" s="73"/>
      <c r="F322" s="233" t="s">
        <v>2176</v>
      </c>
      <c r="G322" s="73"/>
      <c r="H322" s="73"/>
      <c r="I322" s="190"/>
      <c r="J322" s="73"/>
      <c r="K322" s="73"/>
      <c r="L322" s="71"/>
      <c r="M322" s="234"/>
      <c r="N322" s="46"/>
      <c r="O322" s="46"/>
      <c r="P322" s="46"/>
      <c r="Q322" s="46"/>
      <c r="R322" s="46"/>
      <c r="S322" s="46"/>
      <c r="T322" s="94"/>
      <c r="AT322" s="23" t="s">
        <v>172</v>
      </c>
      <c r="AU322" s="23" t="s">
        <v>85</v>
      </c>
    </row>
    <row r="323" spans="2:65" s="1" customFormat="1" ht="16.5" customHeight="1">
      <c r="B323" s="45"/>
      <c r="C323" s="257" t="s">
        <v>579</v>
      </c>
      <c r="D323" s="257" t="s">
        <v>221</v>
      </c>
      <c r="E323" s="258" t="s">
        <v>1753</v>
      </c>
      <c r="F323" s="259" t="s">
        <v>1754</v>
      </c>
      <c r="G323" s="260" t="s">
        <v>168</v>
      </c>
      <c r="H323" s="261">
        <v>0.99</v>
      </c>
      <c r="I323" s="262"/>
      <c r="J323" s="263">
        <f>ROUND(I323*H323,2)</f>
        <v>0</v>
      </c>
      <c r="K323" s="259" t="s">
        <v>21</v>
      </c>
      <c r="L323" s="264"/>
      <c r="M323" s="265" t="s">
        <v>21</v>
      </c>
      <c r="N323" s="266" t="s">
        <v>48</v>
      </c>
      <c r="O323" s="46"/>
      <c r="P323" s="229">
        <f>O323*H323</f>
        <v>0</v>
      </c>
      <c r="Q323" s="229">
        <v>0.0202</v>
      </c>
      <c r="R323" s="229">
        <f>Q323*H323</f>
        <v>0.019998</v>
      </c>
      <c r="S323" s="229">
        <v>0</v>
      </c>
      <c r="T323" s="230">
        <f>S323*H323</f>
        <v>0</v>
      </c>
      <c r="AR323" s="23" t="s">
        <v>359</v>
      </c>
      <c r="AT323" s="23" t="s">
        <v>221</v>
      </c>
      <c r="AU323" s="23" t="s">
        <v>85</v>
      </c>
      <c r="AY323" s="23" t="s">
        <v>163</v>
      </c>
      <c r="BE323" s="231">
        <f>IF(N323="základní",J323,0)</f>
        <v>0</v>
      </c>
      <c r="BF323" s="231">
        <f>IF(N323="snížená",J323,0)</f>
        <v>0</v>
      </c>
      <c r="BG323" s="231">
        <f>IF(N323="zákl. přenesená",J323,0)</f>
        <v>0</v>
      </c>
      <c r="BH323" s="231">
        <f>IF(N323="sníž. přenesená",J323,0)</f>
        <v>0</v>
      </c>
      <c r="BI323" s="231">
        <f>IF(N323="nulová",J323,0)</f>
        <v>0</v>
      </c>
      <c r="BJ323" s="23" t="s">
        <v>170</v>
      </c>
      <c r="BK323" s="231">
        <f>ROUND(I323*H323,2)</f>
        <v>0</v>
      </c>
      <c r="BL323" s="23" t="s">
        <v>262</v>
      </c>
      <c r="BM323" s="23" t="s">
        <v>2180</v>
      </c>
    </row>
    <row r="324" spans="2:51" s="11" customFormat="1" ht="13.5">
      <c r="B324" s="235"/>
      <c r="C324" s="236"/>
      <c r="D324" s="232" t="s">
        <v>174</v>
      </c>
      <c r="E324" s="237" t="s">
        <v>21</v>
      </c>
      <c r="F324" s="238" t="s">
        <v>2181</v>
      </c>
      <c r="G324" s="236"/>
      <c r="H324" s="239">
        <v>0.414</v>
      </c>
      <c r="I324" s="240"/>
      <c r="J324" s="236"/>
      <c r="K324" s="236"/>
      <c r="L324" s="241"/>
      <c r="M324" s="242"/>
      <c r="N324" s="243"/>
      <c r="O324" s="243"/>
      <c r="P324" s="243"/>
      <c r="Q324" s="243"/>
      <c r="R324" s="243"/>
      <c r="S324" s="243"/>
      <c r="T324" s="244"/>
      <c r="AT324" s="245" t="s">
        <v>174</v>
      </c>
      <c r="AU324" s="245" t="s">
        <v>85</v>
      </c>
      <c r="AV324" s="11" t="s">
        <v>85</v>
      </c>
      <c r="AW324" s="11" t="s">
        <v>38</v>
      </c>
      <c r="AX324" s="11" t="s">
        <v>75</v>
      </c>
      <c r="AY324" s="245" t="s">
        <v>163</v>
      </c>
    </row>
    <row r="325" spans="2:51" s="11" customFormat="1" ht="13.5">
      <c r="B325" s="235"/>
      <c r="C325" s="236"/>
      <c r="D325" s="232" t="s">
        <v>174</v>
      </c>
      <c r="E325" s="237" t="s">
        <v>21</v>
      </c>
      <c r="F325" s="238" t="s">
        <v>2182</v>
      </c>
      <c r="G325" s="236"/>
      <c r="H325" s="239">
        <v>0.576</v>
      </c>
      <c r="I325" s="240"/>
      <c r="J325" s="236"/>
      <c r="K325" s="236"/>
      <c r="L325" s="241"/>
      <c r="M325" s="242"/>
      <c r="N325" s="243"/>
      <c r="O325" s="243"/>
      <c r="P325" s="243"/>
      <c r="Q325" s="243"/>
      <c r="R325" s="243"/>
      <c r="S325" s="243"/>
      <c r="T325" s="244"/>
      <c r="AT325" s="245" t="s">
        <v>174</v>
      </c>
      <c r="AU325" s="245" t="s">
        <v>85</v>
      </c>
      <c r="AV325" s="11" t="s">
        <v>85</v>
      </c>
      <c r="AW325" s="11" t="s">
        <v>38</v>
      </c>
      <c r="AX325" s="11" t="s">
        <v>75</v>
      </c>
      <c r="AY325" s="245" t="s">
        <v>163</v>
      </c>
    </row>
    <row r="326" spans="2:51" s="12" customFormat="1" ht="13.5">
      <c r="B326" s="246"/>
      <c r="C326" s="247"/>
      <c r="D326" s="232" t="s">
        <v>174</v>
      </c>
      <c r="E326" s="248" t="s">
        <v>21</v>
      </c>
      <c r="F326" s="249" t="s">
        <v>194</v>
      </c>
      <c r="G326" s="247"/>
      <c r="H326" s="250">
        <v>0.99</v>
      </c>
      <c r="I326" s="251"/>
      <c r="J326" s="247"/>
      <c r="K326" s="247"/>
      <c r="L326" s="252"/>
      <c r="M326" s="253"/>
      <c r="N326" s="254"/>
      <c r="O326" s="254"/>
      <c r="P326" s="254"/>
      <c r="Q326" s="254"/>
      <c r="R326" s="254"/>
      <c r="S326" s="254"/>
      <c r="T326" s="255"/>
      <c r="AT326" s="256" t="s">
        <v>174</v>
      </c>
      <c r="AU326" s="256" t="s">
        <v>85</v>
      </c>
      <c r="AV326" s="12" t="s">
        <v>170</v>
      </c>
      <c r="AW326" s="12" t="s">
        <v>38</v>
      </c>
      <c r="AX326" s="12" t="s">
        <v>83</v>
      </c>
      <c r="AY326" s="256" t="s">
        <v>163</v>
      </c>
    </row>
    <row r="327" spans="2:51" s="11" customFormat="1" ht="13.5">
      <c r="B327" s="235"/>
      <c r="C327" s="236"/>
      <c r="D327" s="232" t="s">
        <v>174</v>
      </c>
      <c r="E327" s="237" t="s">
        <v>21</v>
      </c>
      <c r="F327" s="238" t="s">
        <v>21</v>
      </c>
      <c r="G327" s="236"/>
      <c r="H327" s="239">
        <v>0</v>
      </c>
      <c r="I327" s="240"/>
      <c r="J327" s="236"/>
      <c r="K327" s="236"/>
      <c r="L327" s="241"/>
      <c r="M327" s="242"/>
      <c r="N327" s="243"/>
      <c r="O327" s="243"/>
      <c r="P327" s="243"/>
      <c r="Q327" s="243"/>
      <c r="R327" s="243"/>
      <c r="S327" s="243"/>
      <c r="T327" s="244"/>
      <c r="AT327" s="245" t="s">
        <v>174</v>
      </c>
      <c r="AU327" s="245" t="s">
        <v>85</v>
      </c>
      <c r="AV327" s="11" t="s">
        <v>85</v>
      </c>
      <c r="AW327" s="11" t="s">
        <v>38</v>
      </c>
      <c r="AX327" s="11" t="s">
        <v>75</v>
      </c>
      <c r="AY327" s="245" t="s">
        <v>163</v>
      </c>
    </row>
    <row r="328" spans="2:51" s="11" customFormat="1" ht="13.5">
      <c r="B328" s="235"/>
      <c r="C328" s="236"/>
      <c r="D328" s="232" t="s">
        <v>174</v>
      </c>
      <c r="E328" s="237" t="s">
        <v>21</v>
      </c>
      <c r="F328" s="238" t="s">
        <v>21</v>
      </c>
      <c r="G328" s="236"/>
      <c r="H328" s="239">
        <v>0</v>
      </c>
      <c r="I328" s="240"/>
      <c r="J328" s="236"/>
      <c r="K328" s="236"/>
      <c r="L328" s="241"/>
      <c r="M328" s="242"/>
      <c r="N328" s="243"/>
      <c r="O328" s="243"/>
      <c r="P328" s="243"/>
      <c r="Q328" s="243"/>
      <c r="R328" s="243"/>
      <c r="S328" s="243"/>
      <c r="T328" s="244"/>
      <c r="AT328" s="245" t="s">
        <v>174</v>
      </c>
      <c r="AU328" s="245" t="s">
        <v>85</v>
      </c>
      <c r="AV328" s="11" t="s">
        <v>85</v>
      </c>
      <c r="AW328" s="11" t="s">
        <v>38</v>
      </c>
      <c r="AX328" s="11" t="s">
        <v>75</v>
      </c>
      <c r="AY328" s="245" t="s">
        <v>163</v>
      </c>
    </row>
    <row r="329" spans="2:51" s="11" customFormat="1" ht="13.5">
      <c r="B329" s="235"/>
      <c r="C329" s="236"/>
      <c r="D329" s="232" t="s">
        <v>174</v>
      </c>
      <c r="E329" s="237" t="s">
        <v>21</v>
      </c>
      <c r="F329" s="238" t="s">
        <v>21</v>
      </c>
      <c r="G329" s="236"/>
      <c r="H329" s="239">
        <v>0</v>
      </c>
      <c r="I329" s="240"/>
      <c r="J329" s="236"/>
      <c r="K329" s="236"/>
      <c r="L329" s="241"/>
      <c r="M329" s="242"/>
      <c r="N329" s="243"/>
      <c r="O329" s="243"/>
      <c r="P329" s="243"/>
      <c r="Q329" s="243"/>
      <c r="R329" s="243"/>
      <c r="S329" s="243"/>
      <c r="T329" s="244"/>
      <c r="AT329" s="245" t="s">
        <v>174</v>
      </c>
      <c r="AU329" s="245" t="s">
        <v>85</v>
      </c>
      <c r="AV329" s="11" t="s">
        <v>85</v>
      </c>
      <c r="AW329" s="11" t="s">
        <v>38</v>
      </c>
      <c r="AX329" s="11" t="s">
        <v>75</v>
      </c>
      <c r="AY329" s="245" t="s">
        <v>163</v>
      </c>
    </row>
    <row r="330" spans="2:51" s="11" customFormat="1" ht="13.5">
      <c r="B330" s="235"/>
      <c r="C330" s="236"/>
      <c r="D330" s="232" t="s">
        <v>174</v>
      </c>
      <c r="E330" s="237" t="s">
        <v>21</v>
      </c>
      <c r="F330" s="238" t="s">
        <v>21</v>
      </c>
      <c r="G330" s="236"/>
      <c r="H330" s="239">
        <v>0</v>
      </c>
      <c r="I330" s="240"/>
      <c r="J330" s="236"/>
      <c r="K330" s="236"/>
      <c r="L330" s="241"/>
      <c r="M330" s="242"/>
      <c r="N330" s="243"/>
      <c r="O330" s="243"/>
      <c r="P330" s="243"/>
      <c r="Q330" s="243"/>
      <c r="R330" s="243"/>
      <c r="S330" s="243"/>
      <c r="T330" s="244"/>
      <c r="AT330" s="245" t="s">
        <v>174</v>
      </c>
      <c r="AU330" s="245" t="s">
        <v>85</v>
      </c>
      <c r="AV330" s="11" t="s">
        <v>85</v>
      </c>
      <c r="AW330" s="11" t="s">
        <v>38</v>
      </c>
      <c r="AX330" s="11" t="s">
        <v>75</v>
      </c>
      <c r="AY330" s="245" t="s">
        <v>163</v>
      </c>
    </row>
    <row r="331" spans="2:51" s="11" customFormat="1" ht="13.5">
      <c r="B331" s="235"/>
      <c r="C331" s="236"/>
      <c r="D331" s="232" t="s">
        <v>174</v>
      </c>
      <c r="E331" s="237" t="s">
        <v>21</v>
      </c>
      <c r="F331" s="238" t="s">
        <v>21</v>
      </c>
      <c r="G331" s="236"/>
      <c r="H331" s="239">
        <v>0</v>
      </c>
      <c r="I331" s="240"/>
      <c r="J331" s="236"/>
      <c r="K331" s="236"/>
      <c r="L331" s="241"/>
      <c r="M331" s="242"/>
      <c r="N331" s="243"/>
      <c r="O331" s="243"/>
      <c r="P331" s="243"/>
      <c r="Q331" s="243"/>
      <c r="R331" s="243"/>
      <c r="S331" s="243"/>
      <c r="T331" s="244"/>
      <c r="AT331" s="245" t="s">
        <v>174</v>
      </c>
      <c r="AU331" s="245" t="s">
        <v>85</v>
      </c>
      <c r="AV331" s="11" t="s">
        <v>85</v>
      </c>
      <c r="AW331" s="11" t="s">
        <v>38</v>
      </c>
      <c r="AX331" s="11" t="s">
        <v>75</v>
      </c>
      <c r="AY331" s="245" t="s">
        <v>163</v>
      </c>
    </row>
    <row r="332" spans="2:51" s="11" customFormat="1" ht="13.5">
      <c r="B332" s="235"/>
      <c r="C332" s="236"/>
      <c r="D332" s="232" t="s">
        <v>174</v>
      </c>
      <c r="E332" s="237" t="s">
        <v>21</v>
      </c>
      <c r="F332" s="238" t="s">
        <v>21</v>
      </c>
      <c r="G332" s="236"/>
      <c r="H332" s="239">
        <v>0</v>
      </c>
      <c r="I332" s="240"/>
      <c r="J332" s="236"/>
      <c r="K332" s="236"/>
      <c r="L332" s="241"/>
      <c r="M332" s="242"/>
      <c r="N332" s="243"/>
      <c r="O332" s="243"/>
      <c r="P332" s="243"/>
      <c r="Q332" s="243"/>
      <c r="R332" s="243"/>
      <c r="S332" s="243"/>
      <c r="T332" s="244"/>
      <c r="AT332" s="245" t="s">
        <v>174</v>
      </c>
      <c r="AU332" s="245" t="s">
        <v>85</v>
      </c>
      <c r="AV332" s="11" t="s">
        <v>85</v>
      </c>
      <c r="AW332" s="11" t="s">
        <v>38</v>
      </c>
      <c r="AX332" s="11" t="s">
        <v>75</v>
      </c>
      <c r="AY332" s="245" t="s">
        <v>163</v>
      </c>
    </row>
    <row r="333" spans="2:51" s="11" customFormat="1" ht="13.5">
      <c r="B333" s="235"/>
      <c r="C333" s="236"/>
      <c r="D333" s="232" t="s">
        <v>174</v>
      </c>
      <c r="E333" s="237" t="s">
        <v>21</v>
      </c>
      <c r="F333" s="238" t="s">
        <v>21</v>
      </c>
      <c r="G333" s="236"/>
      <c r="H333" s="239">
        <v>0</v>
      </c>
      <c r="I333" s="240"/>
      <c r="J333" s="236"/>
      <c r="K333" s="236"/>
      <c r="L333" s="241"/>
      <c r="M333" s="242"/>
      <c r="N333" s="243"/>
      <c r="O333" s="243"/>
      <c r="P333" s="243"/>
      <c r="Q333" s="243"/>
      <c r="R333" s="243"/>
      <c r="S333" s="243"/>
      <c r="T333" s="244"/>
      <c r="AT333" s="245" t="s">
        <v>174</v>
      </c>
      <c r="AU333" s="245" t="s">
        <v>85</v>
      </c>
      <c r="AV333" s="11" t="s">
        <v>85</v>
      </c>
      <c r="AW333" s="11" t="s">
        <v>38</v>
      </c>
      <c r="AX333" s="11" t="s">
        <v>75</v>
      </c>
      <c r="AY333" s="245" t="s">
        <v>163</v>
      </c>
    </row>
    <row r="334" spans="2:51" s="11" customFormat="1" ht="13.5">
      <c r="B334" s="235"/>
      <c r="C334" s="236"/>
      <c r="D334" s="232" t="s">
        <v>174</v>
      </c>
      <c r="E334" s="237" t="s">
        <v>21</v>
      </c>
      <c r="F334" s="238" t="s">
        <v>21</v>
      </c>
      <c r="G334" s="236"/>
      <c r="H334" s="239">
        <v>0</v>
      </c>
      <c r="I334" s="240"/>
      <c r="J334" s="236"/>
      <c r="K334" s="236"/>
      <c r="L334" s="241"/>
      <c r="M334" s="242"/>
      <c r="N334" s="243"/>
      <c r="O334" s="243"/>
      <c r="P334" s="243"/>
      <c r="Q334" s="243"/>
      <c r="R334" s="243"/>
      <c r="S334" s="243"/>
      <c r="T334" s="244"/>
      <c r="AT334" s="245" t="s">
        <v>174</v>
      </c>
      <c r="AU334" s="245" t="s">
        <v>85</v>
      </c>
      <c r="AV334" s="11" t="s">
        <v>85</v>
      </c>
      <c r="AW334" s="11" t="s">
        <v>38</v>
      </c>
      <c r="AX334" s="11" t="s">
        <v>75</v>
      </c>
      <c r="AY334" s="245" t="s">
        <v>163</v>
      </c>
    </row>
    <row r="335" spans="2:51" s="11" customFormat="1" ht="13.5">
      <c r="B335" s="235"/>
      <c r="C335" s="236"/>
      <c r="D335" s="232" t="s">
        <v>174</v>
      </c>
      <c r="E335" s="237" t="s">
        <v>21</v>
      </c>
      <c r="F335" s="238" t="s">
        <v>21</v>
      </c>
      <c r="G335" s="236"/>
      <c r="H335" s="239">
        <v>0</v>
      </c>
      <c r="I335" s="240"/>
      <c r="J335" s="236"/>
      <c r="K335" s="236"/>
      <c r="L335" s="241"/>
      <c r="M335" s="242"/>
      <c r="N335" s="243"/>
      <c r="O335" s="243"/>
      <c r="P335" s="243"/>
      <c r="Q335" s="243"/>
      <c r="R335" s="243"/>
      <c r="S335" s="243"/>
      <c r="T335" s="244"/>
      <c r="AT335" s="245" t="s">
        <v>174</v>
      </c>
      <c r="AU335" s="245" t="s">
        <v>85</v>
      </c>
      <c r="AV335" s="11" t="s">
        <v>85</v>
      </c>
      <c r="AW335" s="11" t="s">
        <v>38</v>
      </c>
      <c r="AX335" s="11" t="s">
        <v>75</v>
      </c>
      <c r="AY335" s="245" t="s">
        <v>163</v>
      </c>
    </row>
    <row r="336" spans="2:65" s="1" customFormat="1" ht="16.5" customHeight="1">
      <c r="B336" s="45"/>
      <c r="C336" s="220" t="s">
        <v>585</v>
      </c>
      <c r="D336" s="220" t="s">
        <v>165</v>
      </c>
      <c r="E336" s="221" t="s">
        <v>1745</v>
      </c>
      <c r="F336" s="222" t="s">
        <v>1746</v>
      </c>
      <c r="G336" s="223" t="s">
        <v>168</v>
      </c>
      <c r="H336" s="224">
        <v>22.72</v>
      </c>
      <c r="I336" s="225"/>
      <c r="J336" s="226">
        <f>ROUND(I336*H336,2)</f>
        <v>0</v>
      </c>
      <c r="K336" s="222" t="s">
        <v>169</v>
      </c>
      <c r="L336" s="71"/>
      <c r="M336" s="227" t="s">
        <v>21</v>
      </c>
      <c r="N336" s="228" t="s">
        <v>48</v>
      </c>
      <c r="O336" s="46"/>
      <c r="P336" s="229">
        <f>O336*H336</f>
        <v>0</v>
      </c>
      <c r="Q336" s="229">
        <v>0</v>
      </c>
      <c r="R336" s="229">
        <f>Q336*H336</f>
        <v>0</v>
      </c>
      <c r="S336" s="229">
        <v>0.08317</v>
      </c>
      <c r="T336" s="230">
        <f>S336*H336</f>
        <v>1.8896223999999997</v>
      </c>
      <c r="AR336" s="23" t="s">
        <v>262</v>
      </c>
      <c r="AT336" s="23" t="s">
        <v>165</v>
      </c>
      <c r="AU336" s="23" t="s">
        <v>85</v>
      </c>
      <c r="AY336" s="23" t="s">
        <v>163</v>
      </c>
      <c r="BE336" s="231">
        <f>IF(N336="základní",J336,0)</f>
        <v>0</v>
      </c>
      <c r="BF336" s="231">
        <f>IF(N336="snížená",J336,0)</f>
        <v>0</v>
      </c>
      <c r="BG336" s="231">
        <f>IF(N336="zákl. přenesená",J336,0)</f>
        <v>0</v>
      </c>
      <c r="BH336" s="231">
        <f>IF(N336="sníž. přenesená",J336,0)</f>
        <v>0</v>
      </c>
      <c r="BI336" s="231">
        <f>IF(N336="nulová",J336,0)</f>
        <v>0</v>
      </c>
      <c r="BJ336" s="23" t="s">
        <v>170</v>
      </c>
      <c r="BK336" s="231">
        <f>ROUND(I336*H336,2)</f>
        <v>0</v>
      </c>
      <c r="BL336" s="23" t="s">
        <v>262</v>
      </c>
      <c r="BM336" s="23" t="s">
        <v>1747</v>
      </c>
    </row>
    <row r="337" spans="2:51" s="11" customFormat="1" ht="13.5">
      <c r="B337" s="235"/>
      <c r="C337" s="236"/>
      <c r="D337" s="232" t="s">
        <v>174</v>
      </c>
      <c r="E337" s="237" t="s">
        <v>21</v>
      </c>
      <c r="F337" s="238" t="s">
        <v>2183</v>
      </c>
      <c r="G337" s="236"/>
      <c r="H337" s="239">
        <v>6.85</v>
      </c>
      <c r="I337" s="240"/>
      <c r="J337" s="236"/>
      <c r="K337" s="236"/>
      <c r="L337" s="241"/>
      <c r="M337" s="242"/>
      <c r="N337" s="243"/>
      <c r="O337" s="243"/>
      <c r="P337" s="243"/>
      <c r="Q337" s="243"/>
      <c r="R337" s="243"/>
      <c r="S337" s="243"/>
      <c r="T337" s="244"/>
      <c r="AT337" s="245" t="s">
        <v>174</v>
      </c>
      <c r="AU337" s="245" t="s">
        <v>85</v>
      </c>
      <c r="AV337" s="11" t="s">
        <v>85</v>
      </c>
      <c r="AW337" s="11" t="s">
        <v>38</v>
      </c>
      <c r="AX337" s="11" t="s">
        <v>75</v>
      </c>
      <c r="AY337" s="245" t="s">
        <v>163</v>
      </c>
    </row>
    <row r="338" spans="2:51" s="11" customFormat="1" ht="13.5">
      <c r="B338" s="235"/>
      <c r="C338" s="236"/>
      <c r="D338" s="232" t="s">
        <v>174</v>
      </c>
      <c r="E338" s="237" t="s">
        <v>21</v>
      </c>
      <c r="F338" s="238" t="s">
        <v>2184</v>
      </c>
      <c r="G338" s="236"/>
      <c r="H338" s="239">
        <v>10.48</v>
      </c>
      <c r="I338" s="240"/>
      <c r="J338" s="236"/>
      <c r="K338" s="236"/>
      <c r="L338" s="241"/>
      <c r="M338" s="242"/>
      <c r="N338" s="243"/>
      <c r="O338" s="243"/>
      <c r="P338" s="243"/>
      <c r="Q338" s="243"/>
      <c r="R338" s="243"/>
      <c r="S338" s="243"/>
      <c r="T338" s="244"/>
      <c r="AT338" s="245" t="s">
        <v>174</v>
      </c>
      <c r="AU338" s="245" t="s">
        <v>85</v>
      </c>
      <c r="AV338" s="11" t="s">
        <v>85</v>
      </c>
      <c r="AW338" s="11" t="s">
        <v>38</v>
      </c>
      <c r="AX338" s="11" t="s">
        <v>75</v>
      </c>
      <c r="AY338" s="245" t="s">
        <v>163</v>
      </c>
    </row>
    <row r="339" spans="2:51" s="11" customFormat="1" ht="13.5">
      <c r="B339" s="235"/>
      <c r="C339" s="236"/>
      <c r="D339" s="232" t="s">
        <v>174</v>
      </c>
      <c r="E339" s="237" t="s">
        <v>21</v>
      </c>
      <c r="F339" s="238" t="s">
        <v>2185</v>
      </c>
      <c r="G339" s="236"/>
      <c r="H339" s="239">
        <v>1.08</v>
      </c>
      <c r="I339" s="240"/>
      <c r="J339" s="236"/>
      <c r="K339" s="236"/>
      <c r="L339" s="241"/>
      <c r="M339" s="242"/>
      <c r="N339" s="243"/>
      <c r="O339" s="243"/>
      <c r="P339" s="243"/>
      <c r="Q339" s="243"/>
      <c r="R339" s="243"/>
      <c r="S339" s="243"/>
      <c r="T339" s="244"/>
      <c r="AT339" s="245" t="s">
        <v>174</v>
      </c>
      <c r="AU339" s="245" t="s">
        <v>85</v>
      </c>
      <c r="AV339" s="11" t="s">
        <v>85</v>
      </c>
      <c r="AW339" s="11" t="s">
        <v>38</v>
      </c>
      <c r="AX339" s="11" t="s">
        <v>75</v>
      </c>
      <c r="AY339" s="245" t="s">
        <v>163</v>
      </c>
    </row>
    <row r="340" spans="2:51" s="11" customFormat="1" ht="13.5">
      <c r="B340" s="235"/>
      <c r="C340" s="236"/>
      <c r="D340" s="232" t="s">
        <v>174</v>
      </c>
      <c r="E340" s="237" t="s">
        <v>21</v>
      </c>
      <c r="F340" s="238" t="s">
        <v>2186</v>
      </c>
      <c r="G340" s="236"/>
      <c r="H340" s="239">
        <v>1.02</v>
      </c>
      <c r="I340" s="240"/>
      <c r="J340" s="236"/>
      <c r="K340" s="236"/>
      <c r="L340" s="241"/>
      <c r="M340" s="242"/>
      <c r="N340" s="243"/>
      <c r="O340" s="243"/>
      <c r="P340" s="243"/>
      <c r="Q340" s="243"/>
      <c r="R340" s="243"/>
      <c r="S340" s="243"/>
      <c r="T340" s="244"/>
      <c r="AT340" s="245" t="s">
        <v>174</v>
      </c>
      <c r="AU340" s="245" t="s">
        <v>85</v>
      </c>
      <c r="AV340" s="11" t="s">
        <v>85</v>
      </c>
      <c r="AW340" s="11" t="s">
        <v>38</v>
      </c>
      <c r="AX340" s="11" t="s">
        <v>75</v>
      </c>
      <c r="AY340" s="245" t="s">
        <v>163</v>
      </c>
    </row>
    <row r="341" spans="2:51" s="11" customFormat="1" ht="13.5">
      <c r="B341" s="235"/>
      <c r="C341" s="236"/>
      <c r="D341" s="232" t="s">
        <v>174</v>
      </c>
      <c r="E341" s="237" t="s">
        <v>21</v>
      </c>
      <c r="F341" s="238" t="s">
        <v>2187</v>
      </c>
      <c r="G341" s="236"/>
      <c r="H341" s="239">
        <v>1.23</v>
      </c>
      <c r="I341" s="240"/>
      <c r="J341" s="236"/>
      <c r="K341" s="236"/>
      <c r="L341" s="241"/>
      <c r="M341" s="242"/>
      <c r="N341" s="243"/>
      <c r="O341" s="243"/>
      <c r="P341" s="243"/>
      <c r="Q341" s="243"/>
      <c r="R341" s="243"/>
      <c r="S341" s="243"/>
      <c r="T341" s="244"/>
      <c r="AT341" s="245" t="s">
        <v>174</v>
      </c>
      <c r="AU341" s="245" t="s">
        <v>85</v>
      </c>
      <c r="AV341" s="11" t="s">
        <v>85</v>
      </c>
      <c r="AW341" s="11" t="s">
        <v>38</v>
      </c>
      <c r="AX341" s="11" t="s">
        <v>75</v>
      </c>
      <c r="AY341" s="245" t="s">
        <v>163</v>
      </c>
    </row>
    <row r="342" spans="2:51" s="11" customFormat="1" ht="13.5">
      <c r="B342" s="235"/>
      <c r="C342" s="236"/>
      <c r="D342" s="232" t="s">
        <v>174</v>
      </c>
      <c r="E342" s="237" t="s">
        <v>21</v>
      </c>
      <c r="F342" s="238" t="s">
        <v>2188</v>
      </c>
      <c r="G342" s="236"/>
      <c r="H342" s="239">
        <v>2.06</v>
      </c>
      <c r="I342" s="240"/>
      <c r="J342" s="236"/>
      <c r="K342" s="236"/>
      <c r="L342" s="241"/>
      <c r="M342" s="242"/>
      <c r="N342" s="243"/>
      <c r="O342" s="243"/>
      <c r="P342" s="243"/>
      <c r="Q342" s="243"/>
      <c r="R342" s="243"/>
      <c r="S342" s="243"/>
      <c r="T342" s="244"/>
      <c r="AT342" s="245" t="s">
        <v>174</v>
      </c>
      <c r="AU342" s="245" t="s">
        <v>85</v>
      </c>
      <c r="AV342" s="11" t="s">
        <v>85</v>
      </c>
      <c r="AW342" s="11" t="s">
        <v>38</v>
      </c>
      <c r="AX342" s="11" t="s">
        <v>75</v>
      </c>
      <c r="AY342" s="245" t="s">
        <v>163</v>
      </c>
    </row>
    <row r="343" spans="2:51" s="12" customFormat="1" ht="13.5">
      <c r="B343" s="246"/>
      <c r="C343" s="247"/>
      <c r="D343" s="232" t="s">
        <v>174</v>
      </c>
      <c r="E343" s="248" t="s">
        <v>21</v>
      </c>
      <c r="F343" s="249" t="s">
        <v>194</v>
      </c>
      <c r="G343" s="247"/>
      <c r="H343" s="250">
        <v>22.72</v>
      </c>
      <c r="I343" s="251"/>
      <c r="J343" s="247"/>
      <c r="K343" s="247"/>
      <c r="L343" s="252"/>
      <c r="M343" s="253"/>
      <c r="N343" s="254"/>
      <c r="O343" s="254"/>
      <c r="P343" s="254"/>
      <c r="Q343" s="254"/>
      <c r="R343" s="254"/>
      <c r="S343" s="254"/>
      <c r="T343" s="255"/>
      <c r="AT343" s="256" t="s">
        <v>174</v>
      </c>
      <c r="AU343" s="256" t="s">
        <v>85</v>
      </c>
      <c r="AV343" s="12" t="s">
        <v>170</v>
      </c>
      <c r="AW343" s="12" t="s">
        <v>38</v>
      </c>
      <c r="AX343" s="12" t="s">
        <v>83</v>
      </c>
      <c r="AY343" s="256" t="s">
        <v>163</v>
      </c>
    </row>
    <row r="344" spans="2:65" s="1" customFormat="1" ht="25.5" customHeight="1">
      <c r="B344" s="45"/>
      <c r="C344" s="220" t="s">
        <v>590</v>
      </c>
      <c r="D344" s="220" t="s">
        <v>165</v>
      </c>
      <c r="E344" s="221" t="s">
        <v>1485</v>
      </c>
      <c r="F344" s="222" t="s">
        <v>1486</v>
      </c>
      <c r="G344" s="223" t="s">
        <v>168</v>
      </c>
      <c r="H344" s="224">
        <v>34.83</v>
      </c>
      <c r="I344" s="225"/>
      <c r="J344" s="226">
        <f>ROUND(I344*H344,2)</f>
        <v>0</v>
      </c>
      <c r="K344" s="222" t="s">
        <v>169</v>
      </c>
      <c r="L344" s="71"/>
      <c r="M344" s="227" t="s">
        <v>21</v>
      </c>
      <c r="N344" s="228" t="s">
        <v>48</v>
      </c>
      <c r="O344" s="46"/>
      <c r="P344" s="229">
        <f>O344*H344</f>
        <v>0</v>
      </c>
      <c r="Q344" s="229">
        <v>0.00392</v>
      </c>
      <c r="R344" s="229">
        <f>Q344*H344</f>
        <v>0.13653359999999998</v>
      </c>
      <c r="S344" s="229">
        <v>0</v>
      </c>
      <c r="T344" s="230">
        <f>S344*H344</f>
        <v>0</v>
      </c>
      <c r="AR344" s="23" t="s">
        <v>262</v>
      </c>
      <c r="AT344" s="23" t="s">
        <v>165</v>
      </c>
      <c r="AU344" s="23" t="s">
        <v>85</v>
      </c>
      <c r="AY344" s="23" t="s">
        <v>163</v>
      </c>
      <c r="BE344" s="231">
        <f>IF(N344="základní",J344,0)</f>
        <v>0</v>
      </c>
      <c r="BF344" s="231">
        <f>IF(N344="snížená",J344,0)</f>
        <v>0</v>
      </c>
      <c r="BG344" s="231">
        <f>IF(N344="zákl. přenesená",J344,0)</f>
        <v>0</v>
      </c>
      <c r="BH344" s="231">
        <f>IF(N344="sníž. přenesená",J344,0)</f>
        <v>0</v>
      </c>
      <c r="BI344" s="231">
        <f>IF(N344="nulová",J344,0)</f>
        <v>0</v>
      </c>
      <c r="BJ344" s="23" t="s">
        <v>170</v>
      </c>
      <c r="BK344" s="231">
        <f>ROUND(I344*H344,2)</f>
        <v>0</v>
      </c>
      <c r="BL344" s="23" t="s">
        <v>262</v>
      </c>
      <c r="BM344" s="23" t="s">
        <v>1752</v>
      </c>
    </row>
    <row r="345" spans="2:65" s="1" customFormat="1" ht="16.5" customHeight="1">
      <c r="B345" s="45"/>
      <c r="C345" s="257" t="s">
        <v>595</v>
      </c>
      <c r="D345" s="257" t="s">
        <v>221</v>
      </c>
      <c r="E345" s="258" t="s">
        <v>1753</v>
      </c>
      <c r="F345" s="259" t="s">
        <v>1754</v>
      </c>
      <c r="G345" s="260" t="s">
        <v>168</v>
      </c>
      <c r="H345" s="261">
        <v>38.313</v>
      </c>
      <c r="I345" s="262"/>
      <c r="J345" s="263">
        <f>ROUND(I345*H345,2)</f>
        <v>0</v>
      </c>
      <c r="K345" s="259" t="s">
        <v>21</v>
      </c>
      <c r="L345" s="264"/>
      <c r="M345" s="265" t="s">
        <v>21</v>
      </c>
      <c r="N345" s="266" t="s">
        <v>48</v>
      </c>
      <c r="O345" s="46"/>
      <c r="P345" s="229">
        <f>O345*H345</f>
        <v>0</v>
      </c>
      <c r="Q345" s="229">
        <v>0.0202</v>
      </c>
      <c r="R345" s="229">
        <f>Q345*H345</f>
        <v>0.7739226</v>
      </c>
      <c r="S345" s="229">
        <v>0</v>
      </c>
      <c r="T345" s="230">
        <f>S345*H345</f>
        <v>0</v>
      </c>
      <c r="AR345" s="23" t="s">
        <v>359</v>
      </c>
      <c r="AT345" s="23" t="s">
        <v>221</v>
      </c>
      <c r="AU345" s="23" t="s">
        <v>85</v>
      </c>
      <c r="AY345" s="23" t="s">
        <v>163</v>
      </c>
      <c r="BE345" s="231">
        <f>IF(N345="základní",J345,0)</f>
        <v>0</v>
      </c>
      <c r="BF345" s="231">
        <f>IF(N345="snížená",J345,0)</f>
        <v>0</v>
      </c>
      <c r="BG345" s="231">
        <f>IF(N345="zákl. přenesená",J345,0)</f>
        <v>0</v>
      </c>
      <c r="BH345" s="231">
        <f>IF(N345="sníž. přenesená",J345,0)</f>
        <v>0</v>
      </c>
      <c r="BI345" s="231">
        <f>IF(N345="nulová",J345,0)</f>
        <v>0</v>
      </c>
      <c r="BJ345" s="23" t="s">
        <v>170</v>
      </c>
      <c r="BK345" s="231">
        <f>ROUND(I345*H345,2)</f>
        <v>0</v>
      </c>
      <c r="BL345" s="23" t="s">
        <v>262</v>
      </c>
      <c r="BM345" s="23" t="s">
        <v>1755</v>
      </c>
    </row>
    <row r="346" spans="2:51" s="11" customFormat="1" ht="13.5">
      <c r="B346" s="235"/>
      <c r="C346" s="236"/>
      <c r="D346" s="232" t="s">
        <v>174</v>
      </c>
      <c r="E346" s="236"/>
      <c r="F346" s="238" t="s">
        <v>2189</v>
      </c>
      <c r="G346" s="236"/>
      <c r="H346" s="239">
        <v>38.313</v>
      </c>
      <c r="I346" s="240"/>
      <c r="J346" s="236"/>
      <c r="K346" s="236"/>
      <c r="L346" s="241"/>
      <c r="M346" s="242"/>
      <c r="N346" s="243"/>
      <c r="O346" s="243"/>
      <c r="P346" s="243"/>
      <c r="Q346" s="243"/>
      <c r="R346" s="243"/>
      <c r="S346" s="243"/>
      <c r="T346" s="244"/>
      <c r="AT346" s="245" t="s">
        <v>174</v>
      </c>
      <c r="AU346" s="245" t="s">
        <v>85</v>
      </c>
      <c r="AV346" s="11" t="s">
        <v>85</v>
      </c>
      <c r="AW346" s="11" t="s">
        <v>6</v>
      </c>
      <c r="AX346" s="11" t="s">
        <v>83</v>
      </c>
      <c r="AY346" s="245" t="s">
        <v>163</v>
      </c>
    </row>
    <row r="347" spans="2:65" s="1" customFormat="1" ht="16.5" customHeight="1">
      <c r="B347" s="45"/>
      <c r="C347" s="220" t="s">
        <v>600</v>
      </c>
      <c r="D347" s="220" t="s">
        <v>165</v>
      </c>
      <c r="E347" s="221" t="s">
        <v>1492</v>
      </c>
      <c r="F347" s="222" t="s">
        <v>1493</v>
      </c>
      <c r="G347" s="223" t="s">
        <v>168</v>
      </c>
      <c r="H347" s="224">
        <v>34.83</v>
      </c>
      <c r="I347" s="225"/>
      <c r="J347" s="226">
        <f>ROUND(I347*H347,2)</f>
        <v>0</v>
      </c>
      <c r="K347" s="222" t="s">
        <v>169</v>
      </c>
      <c r="L347" s="71"/>
      <c r="M347" s="227" t="s">
        <v>21</v>
      </c>
      <c r="N347" s="228" t="s">
        <v>48</v>
      </c>
      <c r="O347" s="46"/>
      <c r="P347" s="229">
        <f>O347*H347</f>
        <v>0</v>
      </c>
      <c r="Q347" s="229">
        <v>0.0003</v>
      </c>
      <c r="R347" s="229">
        <f>Q347*H347</f>
        <v>0.010448999999999998</v>
      </c>
      <c r="S347" s="229">
        <v>0</v>
      </c>
      <c r="T347" s="230">
        <f>S347*H347</f>
        <v>0</v>
      </c>
      <c r="AR347" s="23" t="s">
        <v>262</v>
      </c>
      <c r="AT347" s="23" t="s">
        <v>165</v>
      </c>
      <c r="AU347" s="23" t="s">
        <v>85</v>
      </c>
      <c r="AY347" s="23" t="s">
        <v>163</v>
      </c>
      <c r="BE347" s="231">
        <f>IF(N347="základní",J347,0)</f>
        <v>0</v>
      </c>
      <c r="BF347" s="231">
        <f>IF(N347="snížená",J347,0)</f>
        <v>0</v>
      </c>
      <c r="BG347" s="231">
        <f>IF(N347="zákl. přenesená",J347,0)</f>
        <v>0</v>
      </c>
      <c r="BH347" s="231">
        <f>IF(N347="sníž. přenesená",J347,0)</f>
        <v>0</v>
      </c>
      <c r="BI347" s="231">
        <f>IF(N347="nulová",J347,0)</f>
        <v>0</v>
      </c>
      <c r="BJ347" s="23" t="s">
        <v>170</v>
      </c>
      <c r="BK347" s="231">
        <f>ROUND(I347*H347,2)</f>
        <v>0</v>
      </c>
      <c r="BL347" s="23" t="s">
        <v>262</v>
      </c>
      <c r="BM347" s="23" t="s">
        <v>1757</v>
      </c>
    </row>
    <row r="348" spans="2:47" s="1" customFormat="1" ht="13.5">
      <c r="B348" s="45"/>
      <c r="C348" s="73"/>
      <c r="D348" s="232" t="s">
        <v>172</v>
      </c>
      <c r="E348" s="73"/>
      <c r="F348" s="233" t="s">
        <v>1495</v>
      </c>
      <c r="G348" s="73"/>
      <c r="H348" s="73"/>
      <c r="I348" s="190"/>
      <c r="J348" s="73"/>
      <c r="K348" s="73"/>
      <c r="L348" s="71"/>
      <c r="M348" s="234"/>
      <c r="N348" s="46"/>
      <c r="O348" s="46"/>
      <c r="P348" s="46"/>
      <c r="Q348" s="46"/>
      <c r="R348" s="46"/>
      <c r="S348" s="46"/>
      <c r="T348" s="94"/>
      <c r="AT348" s="23" t="s">
        <v>172</v>
      </c>
      <c r="AU348" s="23" t="s">
        <v>85</v>
      </c>
    </row>
    <row r="349" spans="2:51" s="11" customFormat="1" ht="13.5">
      <c r="B349" s="235"/>
      <c r="C349" s="236"/>
      <c r="D349" s="232" t="s">
        <v>174</v>
      </c>
      <c r="E349" s="237" t="s">
        <v>21</v>
      </c>
      <c r="F349" s="238" t="s">
        <v>2190</v>
      </c>
      <c r="G349" s="236"/>
      <c r="H349" s="239">
        <v>3.85</v>
      </c>
      <c r="I349" s="240"/>
      <c r="J349" s="236"/>
      <c r="K349" s="236"/>
      <c r="L349" s="241"/>
      <c r="M349" s="242"/>
      <c r="N349" s="243"/>
      <c r="O349" s="243"/>
      <c r="P349" s="243"/>
      <c r="Q349" s="243"/>
      <c r="R349" s="243"/>
      <c r="S349" s="243"/>
      <c r="T349" s="244"/>
      <c r="AT349" s="245" t="s">
        <v>174</v>
      </c>
      <c r="AU349" s="245" t="s">
        <v>85</v>
      </c>
      <c r="AV349" s="11" t="s">
        <v>85</v>
      </c>
      <c r="AW349" s="11" t="s">
        <v>38</v>
      </c>
      <c r="AX349" s="11" t="s">
        <v>75</v>
      </c>
      <c r="AY349" s="245" t="s">
        <v>163</v>
      </c>
    </row>
    <row r="350" spans="2:51" s="11" customFormat="1" ht="13.5">
      <c r="B350" s="235"/>
      <c r="C350" s="236"/>
      <c r="D350" s="232" t="s">
        <v>174</v>
      </c>
      <c r="E350" s="237" t="s">
        <v>21</v>
      </c>
      <c r="F350" s="238" t="s">
        <v>2132</v>
      </c>
      <c r="G350" s="236"/>
      <c r="H350" s="239">
        <v>11.39</v>
      </c>
      <c r="I350" s="240"/>
      <c r="J350" s="236"/>
      <c r="K350" s="236"/>
      <c r="L350" s="241"/>
      <c r="M350" s="242"/>
      <c r="N350" s="243"/>
      <c r="O350" s="243"/>
      <c r="P350" s="243"/>
      <c r="Q350" s="243"/>
      <c r="R350" s="243"/>
      <c r="S350" s="243"/>
      <c r="T350" s="244"/>
      <c r="AT350" s="245" t="s">
        <v>174</v>
      </c>
      <c r="AU350" s="245" t="s">
        <v>85</v>
      </c>
      <c r="AV350" s="11" t="s">
        <v>85</v>
      </c>
      <c r="AW350" s="11" t="s">
        <v>38</v>
      </c>
      <c r="AX350" s="11" t="s">
        <v>75</v>
      </c>
      <c r="AY350" s="245" t="s">
        <v>163</v>
      </c>
    </row>
    <row r="351" spans="2:51" s="11" customFormat="1" ht="13.5">
      <c r="B351" s="235"/>
      <c r="C351" s="236"/>
      <c r="D351" s="232" t="s">
        <v>174</v>
      </c>
      <c r="E351" s="237" t="s">
        <v>21</v>
      </c>
      <c r="F351" s="238" t="s">
        <v>2191</v>
      </c>
      <c r="G351" s="236"/>
      <c r="H351" s="239">
        <v>3.63</v>
      </c>
      <c r="I351" s="240"/>
      <c r="J351" s="236"/>
      <c r="K351" s="236"/>
      <c r="L351" s="241"/>
      <c r="M351" s="242"/>
      <c r="N351" s="243"/>
      <c r="O351" s="243"/>
      <c r="P351" s="243"/>
      <c r="Q351" s="243"/>
      <c r="R351" s="243"/>
      <c r="S351" s="243"/>
      <c r="T351" s="244"/>
      <c r="AT351" s="245" t="s">
        <v>174</v>
      </c>
      <c r="AU351" s="245" t="s">
        <v>85</v>
      </c>
      <c r="AV351" s="11" t="s">
        <v>85</v>
      </c>
      <c r="AW351" s="11" t="s">
        <v>38</v>
      </c>
      <c r="AX351" s="11" t="s">
        <v>75</v>
      </c>
      <c r="AY351" s="245" t="s">
        <v>163</v>
      </c>
    </row>
    <row r="352" spans="2:51" s="11" customFormat="1" ht="13.5">
      <c r="B352" s="235"/>
      <c r="C352" s="236"/>
      <c r="D352" s="232" t="s">
        <v>174</v>
      </c>
      <c r="E352" s="237" t="s">
        <v>21</v>
      </c>
      <c r="F352" s="238" t="s">
        <v>2192</v>
      </c>
      <c r="G352" s="236"/>
      <c r="H352" s="239">
        <v>3.06</v>
      </c>
      <c r="I352" s="240"/>
      <c r="J352" s="236"/>
      <c r="K352" s="236"/>
      <c r="L352" s="241"/>
      <c r="M352" s="242"/>
      <c r="N352" s="243"/>
      <c r="O352" s="243"/>
      <c r="P352" s="243"/>
      <c r="Q352" s="243"/>
      <c r="R352" s="243"/>
      <c r="S352" s="243"/>
      <c r="T352" s="244"/>
      <c r="AT352" s="245" t="s">
        <v>174</v>
      </c>
      <c r="AU352" s="245" t="s">
        <v>85</v>
      </c>
      <c r="AV352" s="11" t="s">
        <v>85</v>
      </c>
      <c r="AW352" s="11" t="s">
        <v>38</v>
      </c>
      <c r="AX352" s="11" t="s">
        <v>75</v>
      </c>
      <c r="AY352" s="245" t="s">
        <v>163</v>
      </c>
    </row>
    <row r="353" spans="2:51" s="11" customFormat="1" ht="13.5">
      <c r="B353" s="235"/>
      <c r="C353" s="236"/>
      <c r="D353" s="232" t="s">
        <v>174</v>
      </c>
      <c r="E353" s="237" t="s">
        <v>21</v>
      </c>
      <c r="F353" s="238" t="s">
        <v>2193</v>
      </c>
      <c r="G353" s="236"/>
      <c r="H353" s="239">
        <v>2.23</v>
      </c>
      <c r="I353" s="240"/>
      <c r="J353" s="236"/>
      <c r="K353" s="236"/>
      <c r="L353" s="241"/>
      <c r="M353" s="242"/>
      <c r="N353" s="243"/>
      <c r="O353" s="243"/>
      <c r="P353" s="243"/>
      <c r="Q353" s="243"/>
      <c r="R353" s="243"/>
      <c r="S353" s="243"/>
      <c r="T353" s="244"/>
      <c r="AT353" s="245" t="s">
        <v>174</v>
      </c>
      <c r="AU353" s="245" t="s">
        <v>85</v>
      </c>
      <c r="AV353" s="11" t="s">
        <v>85</v>
      </c>
      <c r="AW353" s="11" t="s">
        <v>38</v>
      </c>
      <c r="AX353" s="11" t="s">
        <v>75</v>
      </c>
      <c r="AY353" s="245" t="s">
        <v>163</v>
      </c>
    </row>
    <row r="354" spans="2:51" s="11" customFormat="1" ht="13.5">
      <c r="B354" s="235"/>
      <c r="C354" s="236"/>
      <c r="D354" s="232" t="s">
        <v>174</v>
      </c>
      <c r="E354" s="237" t="s">
        <v>21</v>
      </c>
      <c r="F354" s="238" t="s">
        <v>2194</v>
      </c>
      <c r="G354" s="236"/>
      <c r="H354" s="239">
        <v>3.51</v>
      </c>
      <c r="I354" s="240"/>
      <c r="J354" s="236"/>
      <c r="K354" s="236"/>
      <c r="L354" s="241"/>
      <c r="M354" s="242"/>
      <c r="N354" s="243"/>
      <c r="O354" s="243"/>
      <c r="P354" s="243"/>
      <c r="Q354" s="243"/>
      <c r="R354" s="243"/>
      <c r="S354" s="243"/>
      <c r="T354" s="244"/>
      <c r="AT354" s="245" t="s">
        <v>174</v>
      </c>
      <c r="AU354" s="245" t="s">
        <v>85</v>
      </c>
      <c r="AV354" s="11" t="s">
        <v>85</v>
      </c>
      <c r="AW354" s="11" t="s">
        <v>38</v>
      </c>
      <c r="AX354" s="11" t="s">
        <v>75</v>
      </c>
      <c r="AY354" s="245" t="s">
        <v>163</v>
      </c>
    </row>
    <row r="355" spans="2:51" s="11" customFormat="1" ht="13.5">
      <c r="B355" s="235"/>
      <c r="C355" s="236"/>
      <c r="D355" s="232" t="s">
        <v>174</v>
      </c>
      <c r="E355" s="237" t="s">
        <v>21</v>
      </c>
      <c r="F355" s="238" t="s">
        <v>2195</v>
      </c>
      <c r="G355" s="236"/>
      <c r="H355" s="239">
        <v>4.24</v>
      </c>
      <c r="I355" s="240"/>
      <c r="J355" s="236"/>
      <c r="K355" s="236"/>
      <c r="L355" s="241"/>
      <c r="M355" s="242"/>
      <c r="N355" s="243"/>
      <c r="O355" s="243"/>
      <c r="P355" s="243"/>
      <c r="Q355" s="243"/>
      <c r="R355" s="243"/>
      <c r="S355" s="243"/>
      <c r="T355" s="244"/>
      <c r="AT355" s="245" t="s">
        <v>174</v>
      </c>
      <c r="AU355" s="245" t="s">
        <v>85</v>
      </c>
      <c r="AV355" s="11" t="s">
        <v>85</v>
      </c>
      <c r="AW355" s="11" t="s">
        <v>38</v>
      </c>
      <c r="AX355" s="11" t="s">
        <v>75</v>
      </c>
      <c r="AY355" s="245" t="s">
        <v>163</v>
      </c>
    </row>
    <row r="356" spans="2:51" s="11" customFormat="1" ht="13.5">
      <c r="B356" s="235"/>
      <c r="C356" s="236"/>
      <c r="D356" s="232" t="s">
        <v>174</v>
      </c>
      <c r="E356" s="237" t="s">
        <v>21</v>
      </c>
      <c r="F356" s="238" t="s">
        <v>2196</v>
      </c>
      <c r="G356" s="236"/>
      <c r="H356" s="239">
        <v>2.92</v>
      </c>
      <c r="I356" s="240"/>
      <c r="J356" s="236"/>
      <c r="K356" s="236"/>
      <c r="L356" s="241"/>
      <c r="M356" s="242"/>
      <c r="N356" s="243"/>
      <c r="O356" s="243"/>
      <c r="P356" s="243"/>
      <c r="Q356" s="243"/>
      <c r="R356" s="243"/>
      <c r="S356" s="243"/>
      <c r="T356" s="244"/>
      <c r="AT356" s="245" t="s">
        <v>174</v>
      </c>
      <c r="AU356" s="245" t="s">
        <v>85</v>
      </c>
      <c r="AV356" s="11" t="s">
        <v>85</v>
      </c>
      <c r="AW356" s="11" t="s">
        <v>38</v>
      </c>
      <c r="AX356" s="11" t="s">
        <v>75</v>
      </c>
      <c r="AY356" s="245" t="s">
        <v>163</v>
      </c>
    </row>
    <row r="357" spans="2:51" s="12" customFormat="1" ht="13.5">
      <c r="B357" s="246"/>
      <c r="C357" s="247"/>
      <c r="D357" s="232" t="s">
        <v>174</v>
      </c>
      <c r="E357" s="248" t="s">
        <v>21</v>
      </c>
      <c r="F357" s="249" t="s">
        <v>194</v>
      </c>
      <c r="G357" s="247"/>
      <c r="H357" s="250">
        <v>34.83</v>
      </c>
      <c r="I357" s="251"/>
      <c r="J357" s="247"/>
      <c r="K357" s="247"/>
      <c r="L357" s="252"/>
      <c r="M357" s="253"/>
      <c r="N357" s="254"/>
      <c r="O357" s="254"/>
      <c r="P357" s="254"/>
      <c r="Q357" s="254"/>
      <c r="R357" s="254"/>
      <c r="S357" s="254"/>
      <c r="T357" s="255"/>
      <c r="AT357" s="256" t="s">
        <v>174</v>
      </c>
      <c r="AU357" s="256" t="s">
        <v>85</v>
      </c>
      <c r="AV357" s="12" t="s">
        <v>170</v>
      </c>
      <c r="AW357" s="12" t="s">
        <v>38</v>
      </c>
      <c r="AX357" s="12" t="s">
        <v>83</v>
      </c>
      <c r="AY357" s="256" t="s">
        <v>163</v>
      </c>
    </row>
    <row r="358" spans="2:65" s="1" customFormat="1" ht="38.25" customHeight="1">
      <c r="B358" s="45"/>
      <c r="C358" s="220" t="s">
        <v>607</v>
      </c>
      <c r="D358" s="220" t="s">
        <v>165</v>
      </c>
      <c r="E358" s="221" t="s">
        <v>1503</v>
      </c>
      <c r="F358" s="222" t="s">
        <v>1504</v>
      </c>
      <c r="G358" s="223" t="s">
        <v>253</v>
      </c>
      <c r="H358" s="224">
        <v>0.946</v>
      </c>
      <c r="I358" s="225"/>
      <c r="J358" s="226">
        <f>ROUND(I358*H358,2)</f>
        <v>0</v>
      </c>
      <c r="K358" s="222" t="s">
        <v>169</v>
      </c>
      <c r="L358" s="71"/>
      <c r="M358" s="227" t="s">
        <v>21</v>
      </c>
      <c r="N358" s="228" t="s">
        <v>48</v>
      </c>
      <c r="O358" s="46"/>
      <c r="P358" s="229">
        <f>O358*H358</f>
        <v>0</v>
      </c>
      <c r="Q358" s="229">
        <v>0</v>
      </c>
      <c r="R358" s="229">
        <f>Q358*H358</f>
        <v>0</v>
      </c>
      <c r="S358" s="229">
        <v>0</v>
      </c>
      <c r="T358" s="230">
        <f>S358*H358</f>
        <v>0</v>
      </c>
      <c r="AR358" s="23" t="s">
        <v>262</v>
      </c>
      <c r="AT358" s="23" t="s">
        <v>165</v>
      </c>
      <c r="AU358" s="23" t="s">
        <v>85</v>
      </c>
      <c r="AY358" s="23" t="s">
        <v>163</v>
      </c>
      <c r="BE358" s="231">
        <f>IF(N358="základní",J358,0)</f>
        <v>0</v>
      </c>
      <c r="BF358" s="231">
        <f>IF(N358="snížená",J358,0)</f>
        <v>0</v>
      </c>
      <c r="BG358" s="231">
        <f>IF(N358="zákl. přenesená",J358,0)</f>
        <v>0</v>
      </c>
      <c r="BH358" s="231">
        <f>IF(N358="sníž. přenesená",J358,0)</f>
        <v>0</v>
      </c>
      <c r="BI358" s="231">
        <f>IF(N358="nulová",J358,0)</f>
        <v>0</v>
      </c>
      <c r="BJ358" s="23" t="s">
        <v>170</v>
      </c>
      <c r="BK358" s="231">
        <f>ROUND(I358*H358,2)</f>
        <v>0</v>
      </c>
      <c r="BL358" s="23" t="s">
        <v>262</v>
      </c>
      <c r="BM358" s="23" t="s">
        <v>1758</v>
      </c>
    </row>
    <row r="359" spans="2:47" s="1" customFormat="1" ht="13.5">
      <c r="B359" s="45"/>
      <c r="C359" s="73"/>
      <c r="D359" s="232" t="s">
        <v>172</v>
      </c>
      <c r="E359" s="73"/>
      <c r="F359" s="233" t="s">
        <v>672</v>
      </c>
      <c r="G359" s="73"/>
      <c r="H359" s="73"/>
      <c r="I359" s="190"/>
      <c r="J359" s="73"/>
      <c r="K359" s="73"/>
      <c r="L359" s="71"/>
      <c r="M359" s="234"/>
      <c r="N359" s="46"/>
      <c r="O359" s="46"/>
      <c r="P359" s="46"/>
      <c r="Q359" s="46"/>
      <c r="R359" s="46"/>
      <c r="S359" s="46"/>
      <c r="T359" s="94"/>
      <c r="AT359" s="23" t="s">
        <v>172</v>
      </c>
      <c r="AU359" s="23" t="s">
        <v>85</v>
      </c>
    </row>
    <row r="360" spans="2:65" s="1" customFormat="1" ht="38.25" customHeight="1">
      <c r="B360" s="45"/>
      <c r="C360" s="220" t="s">
        <v>616</v>
      </c>
      <c r="D360" s="220" t="s">
        <v>165</v>
      </c>
      <c r="E360" s="221" t="s">
        <v>1506</v>
      </c>
      <c r="F360" s="222" t="s">
        <v>1507</v>
      </c>
      <c r="G360" s="223" t="s">
        <v>253</v>
      </c>
      <c r="H360" s="224">
        <v>0.946</v>
      </c>
      <c r="I360" s="225"/>
      <c r="J360" s="226">
        <f>ROUND(I360*H360,2)</f>
        <v>0</v>
      </c>
      <c r="K360" s="222" t="s">
        <v>169</v>
      </c>
      <c r="L360" s="71"/>
      <c r="M360" s="227" t="s">
        <v>21</v>
      </c>
      <c r="N360" s="228" t="s">
        <v>48</v>
      </c>
      <c r="O360" s="46"/>
      <c r="P360" s="229">
        <f>O360*H360</f>
        <v>0</v>
      </c>
      <c r="Q360" s="229">
        <v>0</v>
      </c>
      <c r="R360" s="229">
        <f>Q360*H360</f>
        <v>0</v>
      </c>
      <c r="S360" s="229">
        <v>0</v>
      </c>
      <c r="T360" s="230">
        <f>S360*H360</f>
        <v>0</v>
      </c>
      <c r="AR360" s="23" t="s">
        <v>262</v>
      </c>
      <c r="AT360" s="23" t="s">
        <v>165</v>
      </c>
      <c r="AU360" s="23" t="s">
        <v>85</v>
      </c>
      <c r="AY360" s="23" t="s">
        <v>163</v>
      </c>
      <c r="BE360" s="231">
        <f>IF(N360="základní",J360,0)</f>
        <v>0</v>
      </c>
      <c r="BF360" s="231">
        <f>IF(N360="snížená",J360,0)</f>
        <v>0</v>
      </c>
      <c r="BG360" s="231">
        <f>IF(N360="zákl. přenesená",J360,0)</f>
        <v>0</v>
      </c>
      <c r="BH360" s="231">
        <f>IF(N360="sníž. přenesená",J360,0)</f>
        <v>0</v>
      </c>
      <c r="BI360" s="231">
        <f>IF(N360="nulová",J360,0)</f>
        <v>0</v>
      </c>
      <c r="BJ360" s="23" t="s">
        <v>170</v>
      </c>
      <c r="BK360" s="231">
        <f>ROUND(I360*H360,2)</f>
        <v>0</v>
      </c>
      <c r="BL360" s="23" t="s">
        <v>262</v>
      </c>
      <c r="BM360" s="23" t="s">
        <v>2197</v>
      </c>
    </row>
    <row r="361" spans="2:47" s="1" customFormat="1" ht="13.5">
      <c r="B361" s="45"/>
      <c r="C361" s="73"/>
      <c r="D361" s="232" t="s">
        <v>172</v>
      </c>
      <c r="E361" s="73"/>
      <c r="F361" s="233" t="s">
        <v>672</v>
      </c>
      <c r="G361" s="73"/>
      <c r="H361" s="73"/>
      <c r="I361" s="190"/>
      <c r="J361" s="73"/>
      <c r="K361" s="73"/>
      <c r="L361" s="71"/>
      <c r="M361" s="234"/>
      <c r="N361" s="46"/>
      <c r="O361" s="46"/>
      <c r="P361" s="46"/>
      <c r="Q361" s="46"/>
      <c r="R361" s="46"/>
      <c r="S361" s="46"/>
      <c r="T361" s="94"/>
      <c r="AT361" s="23" t="s">
        <v>172</v>
      </c>
      <c r="AU361" s="23" t="s">
        <v>85</v>
      </c>
    </row>
    <row r="362" spans="2:63" s="10" customFormat="1" ht="29.85" customHeight="1">
      <c r="B362" s="204"/>
      <c r="C362" s="205"/>
      <c r="D362" s="206" t="s">
        <v>74</v>
      </c>
      <c r="E362" s="218" t="s">
        <v>1760</v>
      </c>
      <c r="F362" s="218" t="s">
        <v>1761</v>
      </c>
      <c r="G362" s="205"/>
      <c r="H362" s="205"/>
      <c r="I362" s="208"/>
      <c r="J362" s="219">
        <f>BK362</f>
        <v>0</v>
      </c>
      <c r="K362" s="205"/>
      <c r="L362" s="210"/>
      <c r="M362" s="211"/>
      <c r="N362" s="212"/>
      <c r="O362" s="212"/>
      <c r="P362" s="213">
        <f>SUM(P363:P365)</f>
        <v>0</v>
      </c>
      <c r="Q362" s="212"/>
      <c r="R362" s="213">
        <f>SUM(R363:R365)</f>
        <v>0</v>
      </c>
      <c r="S362" s="212"/>
      <c r="T362" s="214">
        <f>SUM(T363:T365)</f>
        <v>0</v>
      </c>
      <c r="AR362" s="215" t="s">
        <v>85</v>
      </c>
      <c r="AT362" s="216" t="s">
        <v>74</v>
      </c>
      <c r="AU362" s="216" t="s">
        <v>83</v>
      </c>
      <c r="AY362" s="215" t="s">
        <v>163</v>
      </c>
      <c r="BK362" s="217">
        <f>SUM(BK363:BK365)</f>
        <v>0</v>
      </c>
    </row>
    <row r="363" spans="2:65" s="1" customFormat="1" ht="16.5" customHeight="1">
      <c r="B363" s="45"/>
      <c r="C363" s="220" t="s">
        <v>622</v>
      </c>
      <c r="D363" s="220" t="s">
        <v>165</v>
      </c>
      <c r="E363" s="221" t="s">
        <v>1762</v>
      </c>
      <c r="F363" s="222" t="s">
        <v>1763</v>
      </c>
      <c r="G363" s="223" t="s">
        <v>168</v>
      </c>
      <c r="H363" s="224">
        <v>10.01</v>
      </c>
      <c r="I363" s="225"/>
      <c r="J363" s="226">
        <f>ROUND(I363*H363,2)</f>
        <v>0</v>
      </c>
      <c r="K363" s="222" t="s">
        <v>21</v>
      </c>
      <c r="L363" s="71"/>
      <c r="M363" s="227" t="s">
        <v>21</v>
      </c>
      <c r="N363" s="228" t="s">
        <v>48</v>
      </c>
      <c r="O363" s="46"/>
      <c r="P363" s="229">
        <f>O363*H363</f>
        <v>0</v>
      </c>
      <c r="Q363" s="229">
        <v>0</v>
      </c>
      <c r="R363" s="229">
        <f>Q363*H363</f>
        <v>0</v>
      </c>
      <c r="S363" s="229">
        <v>0</v>
      </c>
      <c r="T363" s="230">
        <f>S363*H363</f>
        <v>0</v>
      </c>
      <c r="AR363" s="23" t="s">
        <v>262</v>
      </c>
      <c r="AT363" s="23" t="s">
        <v>165</v>
      </c>
      <c r="AU363" s="23" t="s">
        <v>85</v>
      </c>
      <c r="AY363" s="23" t="s">
        <v>163</v>
      </c>
      <c r="BE363" s="231">
        <f>IF(N363="základní",J363,0)</f>
        <v>0</v>
      </c>
      <c r="BF363" s="231">
        <f>IF(N363="snížená",J363,0)</f>
        <v>0</v>
      </c>
      <c r="BG363" s="231">
        <f>IF(N363="zákl. přenesená",J363,0)</f>
        <v>0</v>
      </c>
      <c r="BH363" s="231">
        <f>IF(N363="sníž. přenesená",J363,0)</f>
        <v>0</v>
      </c>
      <c r="BI363" s="231">
        <f>IF(N363="nulová",J363,0)</f>
        <v>0</v>
      </c>
      <c r="BJ363" s="23" t="s">
        <v>170</v>
      </c>
      <c r="BK363" s="231">
        <f>ROUND(I363*H363,2)</f>
        <v>0</v>
      </c>
      <c r="BL363" s="23" t="s">
        <v>262</v>
      </c>
      <c r="BM363" s="23" t="s">
        <v>2198</v>
      </c>
    </row>
    <row r="364" spans="2:51" s="11" customFormat="1" ht="13.5">
      <c r="B364" s="235"/>
      <c r="C364" s="236"/>
      <c r="D364" s="232" t="s">
        <v>174</v>
      </c>
      <c r="E364" s="237" t="s">
        <v>21</v>
      </c>
      <c r="F364" s="238" t="s">
        <v>1949</v>
      </c>
      <c r="G364" s="236"/>
      <c r="H364" s="239">
        <v>10.01</v>
      </c>
      <c r="I364" s="240"/>
      <c r="J364" s="236"/>
      <c r="K364" s="236"/>
      <c r="L364" s="241"/>
      <c r="M364" s="242"/>
      <c r="N364" s="243"/>
      <c r="O364" s="243"/>
      <c r="P364" s="243"/>
      <c r="Q364" s="243"/>
      <c r="R364" s="243"/>
      <c r="S364" s="243"/>
      <c r="T364" s="244"/>
      <c r="AT364" s="245" t="s">
        <v>174</v>
      </c>
      <c r="AU364" s="245" t="s">
        <v>85</v>
      </c>
      <c r="AV364" s="11" t="s">
        <v>85</v>
      </c>
      <c r="AW364" s="11" t="s">
        <v>38</v>
      </c>
      <c r="AX364" s="11" t="s">
        <v>75</v>
      </c>
      <c r="AY364" s="245" t="s">
        <v>163</v>
      </c>
    </row>
    <row r="365" spans="2:51" s="12" customFormat="1" ht="13.5">
      <c r="B365" s="246"/>
      <c r="C365" s="247"/>
      <c r="D365" s="232" t="s">
        <v>174</v>
      </c>
      <c r="E365" s="248" t="s">
        <v>21</v>
      </c>
      <c r="F365" s="249" t="s">
        <v>194</v>
      </c>
      <c r="G365" s="247"/>
      <c r="H365" s="250">
        <v>10.01</v>
      </c>
      <c r="I365" s="251"/>
      <c r="J365" s="247"/>
      <c r="K365" s="247"/>
      <c r="L365" s="252"/>
      <c r="M365" s="253"/>
      <c r="N365" s="254"/>
      <c r="O365" s="254"/>
      <c r="P365" s="254"/>
      <c r="Q365" s="254"/>
      <c r="R365" s="254"/>
      <c r="S365" s="254"/>
      <c r="T365" s="255"/>
      <c r="AT365" s="256" t="s">
        <v>174</v>
      </c>
      <c r="AU365" s="256" t="s">
        <v>85</v>
      </c>
      <c r="AV365" s="12" t="s">
        <v>170</v>
      </c>
      <c r="AW365" s="12" t="s">
        <v>38</v>
      </c>
      <c r="AX365" s="12" t="s">
        <v>83</v>
      </c>
      <c r="AY365" s="256" t="s">
        <v>163</v>
      </c>
    </row>
    <row r="366" spans="2:63" s="10" customFormat="1" ht="29.85" customHeight="1">
      <c r="B366" s="204"/>
      <c r="C366" s="205"/>
      <c r="D366" s="206" t="s">
        <v>74</v>
      </c>
      <c r="E366" s="218" t="s">
        <v>1766</v>
      </c>
      <c r="F366" s="218" t="s">
        <v>1767</v>
      </c>
      <c r="G366" s="205"/>
      <c r="H366" s="205"/>
      <c r="I366" s="208"/>
      <c r="J366" s="219">
        <f>BK366</f>
        <v>0</v>
      </c>
      <c r="K366" s="205"/>
      <c r="L366" s="210"/>
      <c r="M366" s="211"/>
      <c r="N366" s="212"/>
      <c r="O366" s="212"/>
      <c r="P366" s="213">
        <f>SUM(P367:P405)</f>
        <v>0</v>
      </c>
      <c r="Q366" s="212"/>
      <c r="R366" s="213">
        <f>SUM(R367:R405)</f>
        <v>0.47852601</v>
      </c>
      <c r="S366" s="212"/>
      <c r="T366" s="214">
        <f>SUM(T367:T405)</f>
        <v>0.46506000000000003</v>
      </c>
      <c r="AR366" s="215" t="s">
        <v>85</v>
      </c>
      <c r="AT366" s="216" t="s">
        <v>74</v>
      </c>
      <c r="AU366" s="216" t="s">
        <v>83</v>
      </c>
      <c r="AY366" s="215" t="s">
        <v>163</v>
      </c>
      <c r="BK366" s="217">
        <f>SUM(BK367:BK405)</f>
        <v>0</v>
      </c>
    </row>
    <row r="367" spans="2:65" s="1" customFormat="1" ht="25.5" customHeight="1">
      <c r="B367" s="45"/>
      <c r="C367" s="220" t="s">
        <v>627</v>
      </c>
      <c r="D367" s="220" t="s">
        <v>165</v>
      </c>
      <c r="E367" s="221" t="s">
        <v>1950</v>
      </c>
      <c r="F367" s="222" t="s">
        <v>1951</v>
      </c>
      <c r="G367" s="223" t="s">
        <v>168</v>
      </c>
      <c r="H367" s="224">
        <v>127.71</v>
      </c>
      <c r="I367" s="225"/>
      <c r="J367" s="226">
        <f>ROUND(I367*H367,2)</f>
        <v>0</v>
      </c>
      <c r="K367" s="222" t="s">
        <v>169</v>
      </c>
      <c r="L367" s="71"/>
      <c r="M367" s="227" t="s">
        <v>21</v>
      </c>
      <c r="N367" s="228" t="s">
        <v>48</v>
      </c>
      <c r="O367" s="46"/>
      <c r="P367" s="229">
        <f>O367*H367</f>
        <v>0</v>
      </c>
      <c r="Q367" s="229">
        <v>7E-05</v>
      </c>
      <c r="R367" s="229">
        <f>Q367*H367</f>
        <v>0.008939699999999998</v>
      </c>
      <c r="S367" s="229">
        <v>0</v>
      </c>
      <c r="T367" s="230">
        <f>S367*H367</f>
        <v>0</v>
      </c>
      <c r="AR367" s="23" t="s">
        <v>262</v>
      </c>
      <c r="AT367" s="23" t="s">
        <v>165</v>
      </c>
      <c r="AU367" s="23" t="s">
        <v>85</v>
      </c>
      <c r="AY367" s="23" t="s">
        <v>163</v>
      </c>
      <c r="BE367" s="231">
        <f>IF(N367="základní",J367,0)</f>
        <v>0</v>
      </c>
      <c r="BF367" s="231">
        <f>IF(N367="snížená",J367,0)</f>
        <v>0</v>
      </c>
      <c r="BG367" s="231">
        <f>IF(N367="zákl. přenesená",J367,0)</f>
        <v>0</v>
      </c>
      <c r="BH367" s="231">
        <f>IF(N367="sníž. přenesená",J367,0)</f>
        <v>0</v>
      </c>
      <c r="BI367" s="231">
        <f>IF(N367="nulová",J367,0)</f>
        <v>0</v>
      </c>
      <c r="BJ367" s="23" t="s">
        <v>170</v>
      </c>
      <c r="BK367" s="231">
        <f>ROUND(I367*H367,2)</f>
        <v>0</v>
      </c>
      <c r="BL367" s="23" t="s">
        <v>262</v>
      </c>
      <c r="BM367" s="23" t="s">
        <v>2199</v>
      </c>
    </row>
    <row r="368" spans="2:47" s="1" customFormat="1" ht="13.5">
      <c r="B368" s="45"/>
      <c r="C368" s="73"/>
      <c r="D368" s="232" t="s">
        <v>172</v>
      </c>
      <c r="E368" s="73"/>
      <c r="F368" s="233" t="s">
        <v>1953</v>
      </c>
      <c r="G368" s="73"/>
      <c r="H368" s="73"/>
      <c r="I368" s="190"/>
      <c r="J368" s="73"/>
      <c r="K368" s="73"/>
      <c r="L368" s="71"/>
      <c r="M368" s="234"/>
      <c r="N368" s="46"/>
      <c r="O368" s="46"/>
      <c r="P368" s="46"/>
      <c r="Q368" s="46"/>
      <c r="R368" s="46"/>
      <c r="S368" s="46"/>
      <c r="T368" s="94"/>
      <c r="AT368" s="23" t="s">
        <v>172</v>
      </c>
      <c r="AU368" s="23" t="s">
        <v>85</v>
      </c>
    </row>
    <row r="369" spans="2:51" s="11" customFormat="1" ht="13.5">
      <c r="B369" s="235"/>
      <c r="C369" s="236"/>
      <c r="D369" s="232" t="s">
        <v>174</v>
      </c>
      <c r="E369" s="237" t="s">
        <v>21</v>
      </c>
      <c r="F369" s="238" t="s">
        <v>2200</v>
      </c>
      <c r="G369" s="236"/>
      <c r="H369" s="239">
        <v>24.3</v>
      </c>
      <c r="I369" s="240"/>
      <c r="J369" s="236"/>
      <c r="K369" s="236"/>
      <c r="L369" s="241"/>
      <c r="M369" s="242"/>
      <c r="N369" s="243"/>
      <c r="O369" s="243"/>
      <c r="P369" s="243"/>
      <c r="Q369" s="243"/>
      <c r="R369" s="243"/>
      <c r="S369" s="243"/>
      <c r="T369" s="244"/>
      <c r="AT369" s="245" t="s">
        <v>174</v>
      </c>
      <c r="AU369" s="245" t="s">
        <v>85</v>
      </c>
      <c r="AV369" s="11" t="s">
        <v>85</v>
      </c>
      <c r="AW369" s="11" t="s">
        <v>38</v>
      </c>
      <c r="AX369" s="11" t="s">
        <v>75</v>
      </c>
      <c r="AY369" s="245" t="s">
        <v>163</v>
      </c>
    </row>
    <row r="370" spans="2:51" s="11" customFormat="1" ht="13.5">
      <c r="B370" s="235"/>
      <c r="C370" s="236"/>
      <c r="D370" s="232" t="s">
        <v>174</v>
      </c>
      <c r="E370" s="237" t="s">
        <v>21</v>
      </c>
      <c r="F370" s="238" t="s">
        <v>2201</v>
      </c>
      <c r="G370" s="236"/>
      <c r="H370" s="239">
        <v>26.11</v>
      </c>
      <c r="I370" s="240"/>
      <c r="J370" s="236"/>
      <c r="K370" s="236"/>
      <c r="L370" s="241"/>
      <c r="M370" s="242"/>
      <c r="N370" s="243"/>
      <c r="O370" s="243"/>
      <c r="P370" s="243"/>
      <c r="Q370" s="243"/>
      <c r="R370" s="243"/>
      <c r="S370" s="243"/>
      <c r="T370" s="244"/>
      <c r="AT370" s="245" t="s">
        <v>174</v>
      </c>
      <c r="AU370" s="245" t="s">
        <v>85</v>
      </c>
      <c r="AV370" s="11" t="s">
        <v>85</v>
      </c>
      <c r="AW370" s="11" t="s">
        <v>38</v>
      </c>
      <c r="AX370" s="11" t="s">
        <v>75</v>
      </c>
      <c r="AY370" s="245" t="s">
        <v>163</v>
      </c>
    </row>
    <row r="371" spans="2:51" s="11" customFormat="1" ht="13.5">
      <c r="B371" s="235"/>
      <c r="C371" s="236"/>
      <c r="D371" s="232" t="s">
        <v>174</v>
      </c>
      <c r="E371" s="237" t="s">
        <v>21</v>
      </c>
      <c r="F371" s="238" t="s">
        <v>2202</v>
      </c>
      <c r="G371" s="236"/>
      <c r="H371" s="239">
        <v>14.89</v>
      </c>
      <c r="I371" s="240"/>
      <c r="J371" s="236"/>
      <c r="K371" s="236"/>
      <c r="L371" s="241"/>
      <c r="M371" s="242"/>
      <c r="N371" s="243"/>
      <c r="O371" s="243"/>
      <c r="P371" s="243"/>
      <c r="Q371" s="243"/>
      <c r="R371" s="243"/>
      <c r="S371" s="243"/>
      <c r="T371" s="244"/>
      <c r="AT371" s="245" t="s">
        <v>174</v>
      </c>
      <c r="AU371" s="245" t="s">
        <v>85</v>
      </c>
      <c r="AV371" s="11" t="s">
        <v>85</v>
      </c>
      <c r="AW371" s="11" t="s">
        <v>38</v>
      </c>
      <c r="AX371" s="11" t="s">
        <v>75</v>
      </c>
      <c r="AY371" s="245" t="s">
        <v>163</v>
      </c>
    </row>
    <row r="372" spans="2:51" s="11" customFormat="1" ht="13.5">
      <c r="B372" s="235"/>
      <c r="C372" s="236"/>
      <c r="D372" s="232" t="s">
        <v>174</v>
      </c>
      <c r="E372" s="237" t="s">
        <v>21</v>
      </c>
      <c r="F372" s="238" t="s">
        <v>2203</v>
      </c>
      <c r="G372" s="236"/>
      <c r="H372" s="239">
        <v>17.62</v>
      </c>
      <c r="I372" s="240"/>
      <c r="J372" s="236"/>
      <c r="K372" s="236"/>
      <c r="L372" s="241"/>
      <c r="M372" s="242"/>
      <c r="N372" s="243"/>
      <c r="O372" s="243"/>
      <c r="P372" s="243"/>
      <c r="Q372" s="243"/>
      <c r="R372" s="243"/>
      <c r="S372" s="243"/>
      <c r="T372" s="244"/>
      <c r="AT372" s="245" t="s">
        <v>174</v>
      </c>
      <c r="AU372" s="245" t="s">
        <v>85</v>
      </c>
      <c r="AV372" s="11" t="s">
        <v>85</v>
      </c>
      <c r="AW372" s="11" t="s">
        <v>38</v>
      </c>
      <c r="AX372" s="11" t="s">
        <v>75</v>
      </c>
      <c r="AY372" s="245" t="s">
        <v>163</v>
      </c>
    </row>
    <row r="373" spans="2:51" s="11" customFormat="1" ht="13.5">
      <c r="B373" s="235"/>
      <c r="C373" s="236"/>
      <c r="D373" s="232" t="s">
        <v>174</v>
      </c>
      <c r="E373" s="237" t="s">
        <v>21</v>
      </c>
      <c r="F373" s="238" t="s">
        <v>2204</v>
      </c>
      <c r="G373" s="236"/>
      <c r="H373" s="239">
        <v>26.13</v>
      </c>
      <c r="I373" s="240"/>
      <c r="J373" s="236"/>
      <c r="K373" s="236"/>
      <c r="L373" s="241"/>
      <c r="M373" s="242"/>
      <c r="N373" s="243"/>
      <c r="O373" s="243"/>
      <c r="P373" s="243"/>
      <c r="Q373" s="243"/>
      <c r="R373" s="243"/>
      <c r="S373" s="243"/>
      <c r="T373" s="244"/>
      <c r="AT373" s="245" t="s">
        <v>174</v>
      </c>
      <c r="AU373" s="245" t="s">
        <v>85</v>
      </c>
      <c r="AV373" s="11" t="s">
        <v>85</v>
      </c>
      <c r="AW373" s="11" t="s">
        <v>38</v>
      </c>
      <c r="AX373" s="11" t="s">
        <v>75</v>
      </c>
      <c r="AY373" s="245" t="s">
        <v>163</v>
      </c>
    </row>
    <row r="374" spans="2:51" s="11" customFormat="1" ht="13.5">
      <c r="B374" s="235"/>
      <c r="C374" s="236"/>
      <c r="D374" s="232" t="s">
        <v>174</v>
      </c>
      <c r="E374" s="237" t="s">
        <v>21</v>
      </c>
      <c r="F374" s="238" t="s">
        <v>2205</v>
      </c>
      <c r="G374" s="236"/>
      <c r="H374" s="239">
        <v>13.38</v>
      </c>
      <c r="I374" s="240"/>
      <c r="J374" s="236"/>
      <c r="K374" s="236"/>
      <c r="L374" s="241"/>
      <c r="M374" s="242"/>
      <c r="N374" s="243"/>
      <c r="O374" s="243"/>
      <c r="P374" s="243"/>
      <c r="Q374" s="243"/>
      <c r="R374" s="243"/>
      <c r="S374" s="243"/>
      <c r="T374" s="244"/>
      <c r="AT374" s="245" t="s">
        <v>174</v>
      </c>
      <c r="AU374" s="245" t="s">
        <v>85</v>
      </c>
      <c r="AV374" s="11" t="s">
        <v>85</v>
      </c>
      <c r="AW374" s="11" t="s">
        <v>38</v>
      </c>
      <c r="AX374" s="11" t="s">
        <v>75</v>
      </c>
      <c r="AY374" s="245" t="s">
        <v>163</v>
      </c>
    </row>
    <row r="375" spans="2:51" s="11" customFormat="1" ht="13.5">
      <c r="B375" s="235"/>
      <c r="C375" s="236"/>
      <c r="D375" s="232" t="s">
        <v>174</v>
      </c>
      <c r="E375" s="237" t="s">
        <v>21</v>
      </c>
      <c r="F375" s="238" t="s">
        <v>2206</v>
      </c>
      <c r="G375" s="236"/>
      <c r="H375" s="239">
        <v>2.36</v>
      </c>
      <c r="I375" s="240"/>
      <c r="J375" s="236"/>
      <c r="K375" s="236"/>
      <c r="L375" s="241"/>
      <c r="M375" s="242"/>
      <c r="N375" s="243"/>
      <c r="O375" s="243"/>
      <c r="P375" s="243"/>
      <c r="Q375" s="243"/>
      <c r="R375" s="243"/>
      <c r="S375" s="243"/>
      <c r="T375" s="244"/>
      <c r="AT375" s="245" t="s">
        <v>174</v>
      </c>
      <c r="AU375" s="245" t="s">
        <v>85</v>
      </c>
      <c r="AV375" s="11" t="s">
        <v>85</v>
      </c>
      <c r="AW375" s="11" t="s">
        <v>38</v>
      </c>
      <c r="AX375" s="11" t="s">
        <v>75</v>
      </c>
      <c r="AY375" s="245" t="s">
        <v>163</v>
      </c>
    </row>
    <row r="376" spans="2:51" s="11" customFormat="1" ht="13.5">
      <c r="B376" s="235"/>
      <c r="C376" s="236"/>
      <c r="D376" s="232" t="s">
        <v>174</v>
      </c>
      <c r="E376" s="237" t="s">
        <v>21</v>
      </c>
      <c r="F376" s="238" t="s">
        <v>2196</v>
      </c>
      <c r="G376" s="236"/>
      <c r="H376" s="239">
        <v>2.92</v>
      </c>
      <c r="I376" s="240"/>
      <c r="J376" s="236"/>
      <c r="K376" s="236"/>
      <c r="L376" s="241"/>
      <c r="M376" s="242"/>
      <c r="N376" s="243"/>
      <c r="O376" s="243"/>
      <c r="P376" s="243"/>
      <c r="Q376" s="243"/>
      <c r="R376" s="243"/>
      <c r="S376" s="243"/>
      <c r="T376" s="244"/>
      <c r="AT376" s="245" t="s">
        <v>174</v>
      </c>
      <c r="AU376" s="245" t="s">
        <v>85</v>
      </c>
      <c r="AV376" s="11" t="s">
        <v>85</v>
      </c>
      <c r="AW376" s="11" t="s">
        <v>38</v>
      </c>
      <c r="AX376" s="11" t="s">
        <v>75</v>
      </c>
      <c r="AY376" s="245" t="s">
        <v>163</v>
      </c>
    </row>
    <row r="377" spans="2:51" s="12" customFormat="1" ht="13.5">
      <c r="B377" s="246"/>
      <c r="C377" s="247"/>
      <c r="D377" s="232" t="s">
        <v>174</v>
      </c>
      <c r="E377" s="248" t="s">
        <v>21</v>
      </c>
      <c r="F377" s="249" t="s">
        <v>194</v>
      </c>
      <c r="G377" s="247"/>
      <c r="H377" s="250">
        <v>127.71</v>
      </c>
      <c r="I377" s="251"/>
      <c r="J377" s="247"/>
      <c r="K377" s="247"/>
      <c r="L377" s="252"/>
      <c r="M377" s="253"/>
      <c r="N377" s="254"/>
      <c r="O377" s="254"/>
      <c r="P377" s="254"/>
      <c r="Q377" s="254"/>
      <c r="R377" s="254"/>
      <c r="S377" s="254"/>
      <c r="T377" s="255"/>
      <c r="AT377" s="256" t="s">
        <v>174</v>
      </c>
      <c r="AU377" s="256" t="s">
        <v>85</v>
      </c>
      <c r="AV377" s="12" t="s">
        <v>170</v>
      </c>
      <c r="AW377" s="12" t="s">
        <v>38</v>
      </c>
      <c r="AX377" s="12" t="s">
        <v>83</v>
      </c>
      <c r="AY377" s="256" t="s">
        <v>163</v>
      </c>
    </row>
    <row r="378" spans="2:65" s="1" customFormat="1" ht="16.5" customHeight="1">
      <c r="B378" s="45"/>
      <c r="C378" s="220" t="s">
        <v>635</v>
      </c>
      <c r="D378" s="220" t="s">
        <v>165</v>
      </c>
      <c r="E378" s="221" t="s">
        <v>1768</v>
      </c>
      <c r="F378" s="222" t="s">
        <v>1769</v>
      </c>
      <c r="G378" s="223" t="s">
        <v>168</v>
      </c>
      <c r="H378" s="224">
        <v>155.02</v>
      </c>
      <c r="I378" s="225"/>
      <c r="J378" s="226">
        <f>ROUND(I378*H378,2)</f>
        <v>0</v>
      </c>
      <c r="K378" s="222" t="s">
        <v>169</v>
      </c>
      <c r="L378" s="71"/>
      <c r="M378" s="227" t="s">
        <v>21</v>
      </c>
      <c r="N378" s="228" t="s">
        <v>48</v>
      </c>
      <c r="O378" s="46"/>
      <c r="P378" s="229">
        <f>O378*H378</f>
        <v>0</v>
      </c>
      <c r="Q378" s="229">
        <v>0</v>
      </c>
      <c r="R378" s="229">
        <f>Q378*H378</f>
        <v>0</v>
      </c>
      <c r="S378" s="229">
        <v>0.003</v>
      </c>
      <c r="T378" s="230">
        <f>S378*H378</f>
        <v>0.46506000000000003</v>
      </c>
      <c r="AR378" s="23" t="s">
        <v>262</v>
      </c>
      <c r="AT378" s="23" t="s">
        <v>165</v>
      </c>
      <c r="AU378" s="23" t="s">
        <v>85</v>
      </c>
      <c r="AY378" s="23" t="s">
        <v>163</v>
      </c>
      <c r="BE378" s="231">
        <f>IF(N378="základní",J378,0)</f>
        <v>0</v>
      </c>
      <c r="BF378" s="231">
        <f>IF(N378="snížená",J378,0)</f>
        <v>0</v>
      </c>
      <c r="BG378" s="231">
        <f>IF(N378="zákl. přenesená",J378,0)</f>
        <v>0</v>
      </c>
      <c r="BH378" s="231">
        <f>IF(N378="sníž. přenesená",J378,0)</f>
        <v>0</v>
      </c>
      <c r="BI378" s="231">
        <f>IF(N378="nulová",J378,0)</f>
        <v>0</v>
      </c>
      <c r="BJ378" s="23" t="s">
        <v>170</v>
      </c>
      <c r="BK378" s="231">
        <f>ROUND(I378*H378,2)</f>
        <v>0</v>
      </c>
      <c r="BL378" s="23" t="s">
        <v>262</v>
      </c>
      <c r="BM378" s="23" t="s">
        <v>1770</v>
      </c>
    </row>
    <row r="379" spans="2:51" s="11" customFormat="1" ht="13.5">
      <c r="B379" s="235"/>
      <c r="C379" s="236"/>
      <c r="D379" s="232" t="s">
        <v>174</v>
      </c>
      <c r="E379" s="237" t="s">
        <v>21</v>
      </c>
      <c r="F379" s="238" t="s">
        <v>2207</v>
      </c>
      <c r="G379" s="236"/>
      <c r="H379" s="239">
        <v>51.77</v>
      </c>
      <c r="I379" s="240"/>
      <c r="J379" s="236"/>
      <c r="K379" s="236"/>
      <c r="L379" s="241"/>
      <c r="M379" s="242"/>
      <c r="N379" s="243"/>
      <c r="O379" s="243"/>
      <c r="P379" s="243"/>
      <c r="Q379" s="243"/>
      <c r="R379" s="243"/>
      <c r="S379" s="243"/>
      <c r="T379" s="244"/>
      <c r="AT379" s="245" t="s">
        <v>174</v>
      </c>
      <c r="AU379" s="245" t="s">
        <v>85</v>
      </c>
      <c r="AV379" s="11" t="s">
        <v>85</v>
      </c>
      <c r="AW379" s="11" t="s">
        <v>38</v>
      </c>
      <c r="AX379" s="11" t="s">
        <v>75</v>
      </c>
      <c r="AY379" s="245" t="s">
        <v>163</v>
      </c>
    </row>
    <row r="380" spans="2:51" s="11" customFormat="1" ht="13.5">
      <c r="B380" s="235"/>
      <c r="C380" s="236"/>
      <c r="D380" s="232" t="s">
        <v>174</v>
      </c>
      <c r="E380" s="237" t="s">
        <v>21</v>
      </c>
      <c r="F380" s="238" t="s">
        <v>2208</v>
      </c>
      <c r="G380" s="236"/>
      <c r="H380" s="239">
        <v>5.88</v>
      </c>
      <c r="I380" s="240"/>
      <c r="J380" s="236"/>
      <c r="K380" s="236"/>
      <c r="L380" s="241"/>
      <c r="M380" s="242"/>
      <c r="N380" s="243"/>
      <c r="O380" s="243"/>
      <c r="P380" s="243"/>
      <c r="Q380" s="243"/>
      <c r="R380" s="243"/>
      <c r="S380" s="243"/>
      <c r="T380" s="244"/>
      <c r="AT380" s="245" t="s">
        <v>174</v>
      </c>
      <c r="AU380" s="245" t="s">
        <v>85</v>
      </c>
      <c r="AV380" s="11" t="s">
        <v>85</v>
      </c>
      <c r="AW380" s="11" t="s">
        <v>38</v>
      </c>
      <c r="AX380" s="11" t="s">
        <v>75</v>
      </c>
      <c r="AY380" s="245" t="s">
        <v>163</v>
      </c>
    </row>
    <row r="381" spans="2:51" s="11" customFormat="1" ht="13.5">
      <c r="B381" s="235"/>
      <c r="C381" s="236"/>
      <c r="D381" s="232" t="s">
        <v>174</v>
      </c>
      <c r="E381" s="237" t="s">
        <v>21</v>
      </c>
      <c r="F381" s="238" t="s">
        <v>2209</v>
      </c>
      <c r="G381" s="236"/>
      <c r="H381" s="239">
        <v>7.93</v>
      </c>
      <c r="I381" s="240"/>
      <c r="J381" s="236"/>
      <c r="K381" s="236"/>
      <c r="L381" s="241"/>
      <c r="M381" s="242"/>
      <c r="N381" s="243"/>
      <c r="O381" s="243"/>
      <c r="P381" s="243"/>
      <c r="Q381" s="243"/>
      <c r="R381" s="243"/>
      <c r="S381" s="243"/>
      <c r="T381" s="244"/>
      <c r="AT381" s="245" t="s">
        <v>174</v>
      </c>
      <c r="AU381" s="245" t="s">
        <v>85</v>
      </c>
      <c r="AV381" s="11" t="s">
        <v>85</v>
      </c>
      <c r="AW381" s="11" t="s">
        <v>38</v>
      </c>
      <c r="AX381" s="11" t="s">
        <v>75</v>
      </c>
      <c r="AY381" s="245" t="s">
        <v>163</v>
      </c>
    </row>
    <row r="382" spans="2:51" s="11" customFormat="1" ht="13.5">
      <c r="B382" s="235"/>
      <c r="C382" s="236"/>
      <c r="D382" s="232" t="s">
        <v>174</v>
      </c>
      <c r="E382" s="237" t="s">
        <v>21</v>
      </c>
      <c r="F382" s="238" t="s">
        <v>2210</v>
      </c>
      <c r="G382" s="236"/>
      <c r="H382" s="239">
        <v>43.12</v>
      </c>
      <c r="I382" s="240"/>
      <c r="J382" s="236"/>
      <c r="K382" s="236"/>
      <c r="L382" s="241"/>
      <c r="M382" s="242"/>
      <c r="N382" s="243"/>
      <c r="O382" s="243"/>
      <c r="P382" s="243"/>
      <c r="Q382" s="243"/>
      <c r="R382" s="243"/>
      <c r="S382" s="243"/>
      <c r="T382" s="244"/>
      <c r="AT382" s="245" t="s">
        <v>174</v>
      </c>
      <c r="AU382" s="245" t="s">
        <v>85</v>
      </c>
      <c r="AV382" s="11" t="s">
        <v>85</v>
      </c>
      <c r="AW382" s="11" t="s">
        <v>38</v>
      </c>
      <c r="AX382" s="11" t="s">
        <v>75</v>
      </c>
      <c r="AY382" s="245" t="s">
        <v>163</v>
      </c>
    </row>
    <row r="383" spans="2:51" s="11" customFormat="1" ht="13.5">
      <c r="B383" s="235"/>
      <c r="C383" s="236"/>
      <c r="D383" s="232" t="s">
        <v>174</v>
      </c>
      <c r="E383" s="237" t="s">
        <v>21</v>
      </c>
      <c r="F383" s="238" t="s">
        <v>2211</v>
      </c>
      <c r="G383" s="236"/>
      <c r="H383" s="239">
        <v>11.28</v>
      </c>
      <c r="I383" s="240"/>
      <c r="J383" s="236"/>
      <c r="K383" s="236"/>
      <c r="L383" s="241"/>
      <c r="M383" s="242"/>
      <c r="N383" s="243"/>
      <c r="O383" s="243"/>
      <c r="P383" s="243"/>
      <c r="Q383" s="243"/>
      <c r="R383" s="243"/>
      <c r="S383" s="243"/>
      <c r="T383" s="244"/>
      <c r="AT383" s="245" t="s">
        <v>174</v>
      </c>
      <c r="AU383" s="245" t="s">
        <v>85</v>
      </c>
      <c r="AV383" s="11" t="s">
        <v>85</v>
      </c>
      <c r="AW383" s="11" t="s">
        <v>38</v>
      </c>
      <c r="AX383" s="11" t="s">
        <v>75</v>
      </c>
      <c r="AY383" s="245" t="s">
        <v>163</v>
      </c>
    </row>
    <row r="384" spans="2:51" s="11" customFormat="1" ht="13.5">
      <c r="B384" s="235"/>
      <c r="C384" s="236"/>
      <c r="D384" s="232" t="s">
        <v>174</v>
      </c>
      <c r="E384" s="237" t="s">
        <v>21</v>
      </c>
      <c r="F384" s="238" t="s">
        <v>2212</v>
      </c>
      <c r="G384" s="236"/>
      <c r="H384" s="239">
        <v>17.52</v>
      </c>
      <c r="I384" s="240"/>
      <c r="J384" s="236"/>
      <c r="K384" s="236"/>
      <c r="L384" s="241"/>
      <c r="M384" s="242"/>
      <c r="N384" s="243"/>
      <c r="O384" s="243"/>
      <c r="P384" s="243"/>
      <c r="Q384" s="243"/>
      <c r="R384" s="243"/>
      <c r="S384" s="243"/>
      <c r="T384" s="244"/>
      <c r="AT384" s="245" t="s">
        <v>174</v>
      </c>
      <c r="AU384" s="245" t="s">
        <v>85</v>
      </c>
      <c r="AV384" s="11" t="s">
        <v>85</v>
      </c>
      <c r="AW384" s="11" t="s">
        <v>38</v>
      </c>
      <c r="AX384" s="11" t="s">
        <v>75</v>
      </c>
      <c r="AY384" s="245" t="s">
        <v>163</v>
      </c>
    </row>
    <row r="385" spans="2:51" s="11" customFormat="1" ht="13.5">
      <c r="B385" s="235"/>
      <c r="C385" s="236"/>
      <c r="D385" s="232" t="s">
        <v>174</v>
      </c>
      <c r="E385" s="237" t="s">
        <v>21</v>
      </c>
      <c r="F385" s="238" t="s">
        <v>2213</v>
      </c>
      <c r="G385" s="236"/>
      <c r="H385" s="239">
        <v>17.52</v>
      </c>
      <c r="I385" s="240"/>
      <c r="J385" s="236"/>
      <c r="K385" s="236"/>
      <c r="L385" s="241"/>
      <c r="M385" s="242"/>
      <c r="N385" s="243"/>
      <c r="O385" s="243"/>
      <c r="P385" s="243"/>
      <c r="Q385" s="243"/>
      <c r="R385" s="243"/>
      <c r="S385" s="243"/>
      <c r="T385" s="244"/>
      <c r="AT385" s="245" t="s">
        <v>174</v>
      </c>
      <c r="AU385" s="245" t="s">
        <v>85</v>
      </c>
      <c r="AV385" s="11" t="s">
        <v>85</v>
      </c>
      <c r="AW385" s="11" t="s">
        <v>38</v>
      </c>
      <c r="AX385" s="11" t="s">
        <v>75</v>
      </c>
      <c r="AY385" s="245" t="s">
        <v>163</v>
      </c>
    </row>
    <row r="386" spans="2:51" s="12" customFormat="1" ht="13.5">
      <c r="B386" s="246"/>
      <c r="C386" s="247"/>
      <c r="D386" s="232" t="s">
        <v>174</v>
      </c>
      <c r="E386" s="248" t="s">
        <v>21</v>
      </c>
      <c r="F386" s="249" t="s">
        <v>194</v>
      </c>
      <c r="G386" s="247"/>
      <c r="H386" s="250">
        <v>155.02</v>
      </c>
      <c r="I386" s="251"/>
      <c r="J386" s="247"/>
      <c r="K386" s="247"/>
      <c r="L386" s="252"/>
      <c r="M386" s="253"/>
      <c r="N386" s="254"/>
      <c r="O386" s="254"/>
      <c r="P386" s="254"/>
      <c r="Q386" s="254"/>
      <c r="R386" s="254"/>
      <c r="S386" s="254"/>
      <c r="T386" s="255"/>
      <c r="AT386" s="256" t="s">
        <v>174</v>
      </c>
      <c r="AU386" s="256" t="s">
        <v>85</v>
      </c>
      <c r="AV386" s="12" t="s">
        <v>170</v>
      </c>
      <c r="AW386" s="12" t="s">
        <v>38</v>
      </c>
      <c r="AX386" s="12" t="s">
        <v>83</v>
      </c>
      <c r="AY386" s="256" t="s">
        <v>163</v>
      </c>
    </row>
    <row r="387" spans="2:65" s="1" customFormat="1" ht="16.5" customHeight="1">
      <c r="B387" s="45"/>
      <c r="C387" s="220" t="s">
        <v>638</v>
      </c>
      <c r="D387" s="220" t="s">
        <v>165</v>
      </c>
      <c r="E387" s="221" t="s">
        <v>1962</v>
      </c>
      <c r="F387" s="222" t="s">
        <v>1963</v>
      </c>
      <c r="G387" s="223" t="s">
        <v>168</v>
      </c>
      <c r="H387" s="224">
        <v>127.71</v>
      </c>
      <c r="I387" s="225"/>
      <c r="J387" s="226">
        <f>ROUND(I387*H387,2)</f>
        <v>0</v>
      </c>
      <c r="K387" s="222" t="s">
        <v>169</v>
      </c>
      <c r="L387" s="71"/>
      <c r="M387" s="227" t="s">
        <v>21</v>
      </c>
      <c r="N387" s="228" t="s">
        <v>48</v>
      </c>
      <c r="O387" s="46"/>
      <c r="P387" s="229">
        <f>O387*H387</f>
        <v>0</v>
      </c>
      <c r="Q387" s="229">
        <v>0.0003</v>
      </c>
      <c r="R387" s="229">
        <f>Q387*H387</f>
        <v>0.03831299999999999</v>
      </c>
      <c r="S387" s="229">
        <v>0</v>
      </c>
      <c r="T387" s="230">
        <f>S387*H387</f>
        <v>0</v>
      </c>
      <c r="AR387" s="23" t="s">
        <v>262</v>
      </c>
      <c r="AT387" s="23" t="s">
        <v>165</v>
      </c>
      <c r="AU387" s="23" t="s">
        <v>85</v>
      </c>
      <c r="AY387" s="23" t="s">
        <v>163</v>
      </c>
      <c r="BE387" s="231">
        <f>IF(N387="základní",J387,0)</f>
        <v>0</v>
      </c>
      <c r="BF387" s="231">
        <f>IF(N387="snížená",J387,0)</f>
        <v>0</v>
      </c>
      <c r="BG387" s="231">
        <f>IF(N387="zákl. přenesená",J387,0)</f>
        <v>0</v>
      </c>
      <c r="BH387" s="231">
        <f>IF(N387="sníž. přenesená",J387,0)</f>
        <v>0</v>
      </c>
      <c r="BI387" s="231">
        <f>IF(N387="nulová",J387,0)</f>
        <v>0</v>
      </c>
      <c r="BJ387" s="23" t="s">
        <v>170</v>
      </c>
      <c r="BK387" s="231">
        <f>ROUND(I387*H387,2)</f>
        <v>0</v>
      </c>
      <c r="BL387" s="23" t="s">
        <v>262</v>
      </c>
      <c r="BM387" s="23" t="s">
        <v>2214</v>
      </c>
    </row>
    <row r="388" spans="2:65" s="1" customFormat="1" ht="25.5" customHeight="1">
      <c r="B388" s="45"/>
      <c r="C388" s="257" t="s">
        <v>643</v>
      </c>
      <c r="D388" s="257" t="s">
        <v>221</v>
      </c>
      <c r="E388" s="258" t="s">
        <v>1965</v>
      </c>
      <c r="F388" s="259" t="s">
        <v>1966</v>
      </c>
      <c r="G388" s="260" t="s">
        <v>168</v>
      </c>
      <c r="H388" s="261">
        <v>140.481</v>
      </c>
      <c r="I388" s="262"/>
      <c r="J388" s="263">
        <f>ROUND(I388*H388,2)</f>
        <v>0</v>
      </c>
      <c r="K388" s="259" t="s">
        <v>169</v>
      </c>
      <c r="L388" s="264"/>
      <c r="M388" s="265" t="s">
        <v>21</v>
      </c>
      <c r="N388" s="266" t="s">
        <v>48</v>
      </c>
      <c r="O388" s="46"/>
      <c r="P388" s="229">
        <f>O388*H388</f>
        <v>0</v>
      </c>
      <c r="Q388" s="229">
        <v>0.00287</v>
      </c>
      <c r="R388" s="229">
        <f>Q388*H388</f>
        <v>0.40318047</v>
      </c>
      <c r="S388" s="229">
        <v>0</v>
      </c>
      <c r="T388" s="230">
        <f>S388*H388</f>
        <v>0</v>
      </c>
      <c r="AR388" s="23" t="s">
        <v>359</v>
      </c>
      <c r="AT388" s="23" t="s">
        <v>221</v>
      </c>
      <c r="AU388" s="23" t="s">
        <v>85</v>
      </c>
      <c r="AY388" s="23" t="s">
        <v>163</v>
      </c>
      <c r="BE388" s="231">
        <f>IF(N388="základní",J388,0)</f>
        <v>0</v>
      </c>
      <c r="BF388" s="231">
        <f>IF(N388="snížená",J388,0)</f>
        <v>0</v>
      </c>
      <c r="BG388" s="231">
        <f>IF(N388="zákl. přenesená",J388,0)</f>
        <v>0</v>
      </c>
      <c r="BH388" s="231">
        <f>IF(N388="sníž. přenesená",J388,0)</f>
        <v>0</v>
      </c>
      <c r="BI388" s="231">
        <f>IF(N388="nulová",J388,0)</f>
        <v>0</v>
      </c>
      <c r="BJ388" s="23" t="s">
        <v>170</v>
      </c>
      <c r="BK388" s="231">
        <f>ROUND(I388*H388,2)</f>
        <v>0</v>
      </c>
      <c r="BL388" s="23" t="s">
        <v>262</v>
      </c>
      <c r="BM388" s="23" t="s">
        <v>2215</v>
      </c>
    </row>
    <row r="389" spans="2:51" s="11" customFormat="1" ht="13.5">
      <c r="B389" s="235"/>
      <c r="C389" s="236"/>
      <c r="D389" s="232" t="s">
        <v>174</v>
      </c>
      <c r="E389" s="236"/>
      <c r="F389" s="238" t="s">
        <v>2216</v>
      </c>
      <c r="G389" s="236"/>
      <c r="H389" s="239">
        <v>140.481</v>
      </c>
      <c r="I389" s="240"/>
      <c r="J389" s="236"/>
      <c r="K389" s="236"/>
      <c r="L389" s="241"/>
      <c r="M389" s="242"/>
      <c r="N389" s="243"/>
      <c r="O389" s="243"/>
      <c r="P389" s="243"/>
      <c r="Q389" s="243"/>
      <c r="R389" s="243"/>
      <c r="S389" s="243"/>
      <c r="T389" s="244"/>
      <c r="AT389" s="245" t="s">
        <v>174</v>
      </c>
      <c r="AU389" s="245" t="s">
        <v>85</v>
      </c>
      <c r="AV389" s="11" t="s">
        <v>85</v>
      </c>
      <c r="AW389" s="11" t="s">
        <v>6</v>
      </c>
      <c r="AX389" s="11" t="s">
        <v>83</v>
      </c>
      <c r="AY389" s="245" t="s">
        <v>163</v>
      </c>
    </row>
    <row r="390" spans="2:65" s="1" customFormat="1" ht="16.5" customHeight="1">
      <c r="B390" s="45"/>
      <c r="C390" s="220" t="s">
        <v>648</v>
      </c>
      <c r="D390" s="220" t="s">
        <v>165</v>
      </c>
      <c r="E390" s="221" t="s">
        <v>1969</v>
      </c>
      <c r="F390" s="222" t="s">
        <v>1970</v>
      </c>
      <c r="G390" s="223" t="s">
        <v>183</v>
      </c>
      <c r="H390" s="224">
        <v>119.85</v>
      </c>
      <c r="I390" s="225"/>
      <c r="J390" s="226">
        <f>ROUND(I390*H390,2)</f>
        <v>0</v>
      </c>
      <c r="K390" s="222" t="s">
        <v>169</v>
      </c>
      <c r="L390" s="71"/>
      <c r="M390" s="227" t="s">
        <v>21</v>
      </c>
      <c r="N390" s="228" t="s">
        <v>48</v>
      </c>
      <c r="O390" s="46"/>
      <c r="P390" s="229">
        <f>O390*H390</f>
        <v>0</v>
      </c>
      <c r="Q390" s="229">
        <v>1E-05</v>
      </c>
      <c r="R390" s="229">
        <f>Q390*H390</f>
        <v>0.0011985000000000001</v>
      </c>
      <c r="S390" s="229">
        <v>0</v>
      </c>
      <c r="T390" s="230">
        <f>S390*H390</f>
        <v>0</v>
      </c>
      <c r="AR390" s="23" t="s">
        <v>262</v>
      </c>
      <c r="AT390" s="23" t="s">
        <v>165</v>
      </c>
      <c r="AU390" s="23" t="s">
        <v>85</v>
      </c>
      <c r="AY390" s="23" t="s">
        <v>163</v>
      </c>
      <c r="BE390" s="231">
        <f>IF(N390="základní",J390,0)</f>
        <v>0</v>
      </c>
      <c r="BF390" s="231">
        <f>IF(N390="snížená",J390,0)</f>
        <v>0</v>
      </c>
      <c r="BG390" s="231">
        <f>IF(N390="zákl. přenesená",J390,0)</f>
        <v>0</v>
      </c>
      <c r="BH390" s="231">
        <f>IF(N390="sníž. přenesená",J390,0)</f>
        <v>0</v>
      </c>
      <c r="BI390" s="231">
        <f>IF(N390="nulová",J390,0)</f>
        <v>0</v>
      </c>
      <c r="BJ390" s="23" t="s">
        <v>170</v>
      </c>
      <c r="BK390" s="231">
        <f>ROUND(I390*H390,2)</f>
        <v>0</v>
      </c>
      <c r="BL390" s="23" t="s">
        <v>262</v>
      </c>
      <c r="BM390" s="23" t="s">
        <v>2217</v>
      </c>
    </row>
    <row r="391" spans="2:51" s="11" customFormat="1" ht="13.5">
      <c r="B391" s="235"/>
      <c r="C391" s="236"/>
      <c r="D391" s="232" t="s">
        <v>174</v>
      </c>
      <c r="E391" s="237" t="s">
        <v>21</v>
      </c>
      <c r="F391" s="238" t="s">
        <v>2218</v>
      </c>
      <c r="G391" s="236"/>
      <c r="H391" s="239">
        <v>19.74</v>
      </c>
      <c r="I391" s="240"/>
      <c r="J391" s="236"/>
      <c r="K391" s="236"/>
      <c r="L391" s="241"/>
      <c r="M391" s="242"/>
      <c r="N391" s="243"/>
      <c r="O391" s="243"/>
      <c r="P391" s="243"/>
      <c r="Q391" s="243"/>
      <c r="R391" s="243"/>
      <c r="S391" s="243"/>
      <c r="T391" s="244"/>
      <c r="AT391" s="245" t="s">
        <v>174</v>
      </c>
      <c r="AU391" s="245" t="s">
        <v>85</v>
      </c>
      <c r="AV391" s="11" t="s">
        <v>85</v>
      </c>
      <c r="AW391" s="11" t="s">
        <v>38</v>
      </c>
      <c r="AX391" s="11" t="s">
        <v>75</v>
      </c>
      <c r="AY391" s="245" t="s">
        <v>163</v>
      </c>
    </row>
    <row r="392" spans="2:51" s="11" customFormat="1" ht="13.5">
      <c r="B392" s="235"/>
      <c r="C392" s="236"/>
      <c r="D392" s="232" t="s">
        <v>174</v>
      </c>
      <c r="E392" s="237" t="s">
        <v>21</v>
      </c>
      <c r="F392" s="238" t="s">
        <v>2219</v>
      </c>
      <c r="G392" s="236"/>
      <c r="H392" s="239">
        <v>19.65</v>
      </c>
      <c r="I392" s="240"/>
      <c r="J392" s="236"/>
      <c r="K392" s="236"/>
      <c r="L392" s="241"/>
      <c r="M392" s="242"/>
      <c r="N392" s="243"/>
      <c r="O392" s="243"/>
      <c r="P392" s="243"/>
      <c r="Q392" s="243"/>
      <c r="R392" s="243"/>
      <c r="S392" s="243"/>
      <c r="T392" s="244"/>
      <c r="AT392" s="245" t="s">
        <v>174</v>
      </c>
      <c r="AU392" s="245" t="s">
        <v>85</v>
      </c>
      <c r="AV392" s="11" t="s">
        <v>85</v>
      </c>
      <c r="AW392" s="11" t="s">
        <v>38</v>
      </c>
      <c r="AX392" s="11" t="s">
        <v>75</v>
      </c>
      <c r="AY392" s="245" t="s">
        <v>163</v>
      </c>
    </row>
    <row r="393" spans="2:51" s="11" customFormat="1" ht="13.5">
      <c r="B393" s="235"/>
      <c r="C393" s="236"/>
      <c r="D393" s="232" t="s">
        <v>174</v>
      </c>
      <c r="E393" s="237" t="s">
        <v>21</v>
      </c>
      <c r="F393" s="238" t="s">
        <v>2220</v>
      </c>
      <c r="G393" s="236"/>
      <c r="H393" s="239">
        <v>16.8</v>
      </c>
      <c r="I393" s="240"/>
      <c r="J393" s="236"/>
      <c r="K393" s="236"/>
      <c r="L393" s="241"/>
      <c r="M393" s="242"/>
      <c r="N393" s="243"/>
      <c r="O393" s="243"/>
      <c r="P393" s="243"/>
      <c r="Q393" s="243"/>
      <c r="R393" s="243"/>
      <c r="S393" s="243"/>
      <c r="T393" s="244"/>
      <c r="AT393" s="245" t="s">
        <v>174</v>
      </c>
      <c r="AU393" s="245" t="s">
        <v>85</v>
      </c>
      <c r="AV393" s="11" t="s">
        <v>85</v>
      </c>
      <c r="AW393" s="11" t="s">
        <v>38</v>
      </c>
      <c r="AX393" s="11" t="s">
        <v>75</v>
      </c>
      <c r="AY393" s="245" t="s">
        <v>163</v>
      </c>
    </row>
    <row r="394" spans="2:51" s="11" customFormat="1" ht="13.5">
      <c r="B394" s="235"/>
      <c r="C394" s="236"/>
      <c r="D394" s="232" t="s">
        <v>174</v>
      </c>
      <c r="E394" s="237" t="s">
        <v>21</v>
      </c>
      <c r="F394" s="238" t="s">
        <v>2221</v>
      </c>
      <c r="G394" s="236"/>
      <c r="H394" s="239">
        <v>16.8</v>
      </c>
      <c r="I394" s="240"/>
      <c r="J394" s="236"/>
      <c r="K394" s="236"/>
      <c r="L394" s="241"/>
      <c r="M394" s="242"/>
      <c r="N394" s="243"/>
      <c r="O394" s="243"/>
      <c r="P394" s="243"/>
      <c r="Q394" s="243"/>
      <c r="R394" s="243"/>
      <c r="S394" s="243"/>
      <c r="T394" s="244"/>
      <c r="AT394" s="245" t="s">
        <v>174</v>
      </c>
      <c r="AU394" s="245" t="s">
        <v>85</v>
      </c>
      <c r="AV394" s="11" t="s">
        <v>85</v>
      </c>
      <c r="AW394" s="11" t="s">
        <v>38</v>
      </c>
      <c r="AX394" s="11" t="s">
        <v>75</v>
      </c>
      <c r="AY394" s="245" t="s">
        <v>163</v>
      </c>
    </row>
    <row r="395" spans="2:51" s="11" customFormat="1" ht="13.5">
      <c r="B395" s="235"/>
      <c r="C395" s="236"/>
      <c r="D395" s="232" t="s">
        <v>174</v>
      </c>
      <c r="E395" s="237" t="s">
        <v>21</v>
      </c>
      <c r="F395" s="238" t="s">
        <v>2222</v>
      </c>
      <c r="G395" s="236"/>
      <c r="H395" s="239">
        <v>17.32</v>
      </c>
      <c r="I395" s="240"/>
      <c r="J395" s="236"/>
      <c r="K395" s="236"/>
      <c r="L395" s="241"/>
      <c r="M395" s="242"/>
      <c r="N395" s="243"/>
      <c r="O395" s="243"/>
      <c r="P395" s="243"/>
      <c r="Q395" s="243"/>
      <c r="R395" s="243"/>
      <c r="S395" s="243"/>
      <c r="T395" s="244"/>
      <c r="AT395" s="245" t="s">
        <v>174</v>
      </c>
      <c r="AU395" s="245" t="s">
        <v>85</v>
      </c>
      <c r="AV395" s="11" t="s">
        <v>85</v>
      </c>
      <c r="AW395" s="11" t="s">
        <v>38</v>
      </c>
      <c r="AX395" s="11" t="s">
        <v>75</v>
      </c>
      <c r="AY395" s="245" t="s">
        <v>163</v>
      </c>
    </row>
    <row r="396" spans="2:51" s="11" customFormat="1" ht="13.5">
      <c r="B396" s="235"/>
      <c r="C396" s="236"/>
      <c r="D396" s="232" t="s">
        <v>174</v>
      </c>
      <c r="E396" s="237" t="s">
        <v>21</v>
      </c>
      <c r="F396" s="238" t="s">
        <v>2223</v>
      </c>
      <c r="G396" s="236"/>
      <c r="H396" s="239">
        <v>17.64</v>
      </c>
      <c r="I396" s="240"/>
      <c r="J396" s="236"/>
      <c r="K396" s="236"/>
      <c r="L396" s="241"/>
      <c r="M396" s="242"/>
      <c r="N396" s="243"/>
      <c r="O396" s="243"/>
      <c r="P396" s="243"/>
      <c r="Q396" s="243"/>
      <c r="R396" s="243"/>
      <c r="S396" s="243"/>
      <c r="T396" s="244"/>
      <c r="AT396" s="245" t="s">
        <v>174</v>
      </c>
      <c r="AU396" s="245" t="s">
        <v>85</v>
      </c>
      <c r="AV396" s="11" t="s">
        <v>85</v>
      </c>
      <c r="AW396" s="11" t="s">
        <v>38</v>
      </c>
      <c r="AX396" s="11" t="s">
        <v>75</v>
      </c>
      <c r="AY396" s="245" t="s">
        <v>163</v>
      </c>
    </row>
    <row r="397" spans="2:51" s="11" customFormat="1" ht="13.5">
      <c r="B397" s="235"/>
      <c r="C397" s="236"/>
      <c r="D397" s="232" t="s">
        <v>174</v>
      </c>
      <c r="E397" s="237" t="s">
        <v>21</v>
      </c>
      <c r="F397" s="238" t="s">
        <v>2224</v>
      </c>
      <c r="G397" s="236"/>
      <c r="H397" s="239">
        <v>5.9</v>
      </c>
      <c r="I397" s="240"/>
      <c r="J397" s="236"/>
      <c r="K397" s="236"/>
      <c r="L397" s="241"/>
      <c r="M397" s="242"/>
      <c r="N397" s="243"/>
      <c r="O397" s="243"/>
      <c r="P397" s="243"/>
      <c r="Q397" s="243"/>
      <c r="R397" s="243"/>
      <c r="S397" s="243"/>
      <c r="T397" s="244"/>
      <c r="AT397" s="245" t="s">
        <v>174</v>
      </c>
      <c r="AU397" s="245" t="s">
        <v>85</v>
      </c>
      <c r="AV397" s="11" t="s">
        <v>85</v>
      </c>
      <c r="AW397" s="11" t="s">
        <v>38</v>
      </c>
      <c r="AX397" s="11" t="s">
        <v>75</v>
      </c>
      <c r="AY397" s="245" t="s">
        <v>163</v>
      </c>
    </row>
    <row r="398" spans="2:51" s="11" customFormat="1" ht="13.5">
      <c r="B398" s="235"/>
      <c r="C398" s="236"/>
      <c r="D398" s="232" t="s">
        <v>174</v>
      </c>
      <c r="E398" s="237" t="s">
        <v>21</v>
      </c>
      <c r="F398" s="238" t="s">
        <v>2225</v>
      </c>
      <c r="G398" s="236"/>
      <c r="H398" s="239">
        <v>6</v>
      </c>
      <c r="I398" s="240"/>
      <c r="J398" s="236"/>
      <c r="K398" s="236"/>
      <c r="L398" s="241"/>
      <c r="M398" s="242"/>
      <c r="N398" s="243"/>
      <c r="O398" s="243"/>
      <c r="P398" s="243"/>
      <c r="Q398" s="243"/>
      <c r="R398" s="243"/>
      <c r="S398" s="243"/>
      <c r="T398" s="244"/>
      <c r="AT398" s="245" t="s">
        <v>174</v>
      </c>
      <c r="AU398" s="245" t="s">
        <v>85</v>
      </c>
      <c r="AV398" s="11" t="s">
        <v>85</v>
      </c>
      <c r="AW398" s="11" t="s">
        <v>38</v>
      </c>
      <c r="AX398" s="11" t="s">
        <v>75</v>
      </c>
      <c r="AY398" s="245" t="s">
        <v>163</v>
      </c>
    </row>
    <row r="399" spans="2:51" s="12" customFormat="1" ht="13.5">
      <c r="B399" s="246"/>
      <c r="C399" s="247"/>
      <c r="D399" s="232" t="s">
        <v>174</v>
      </c>
      <c r="E399" s="248" t="s">
        <v>21</v>
      </c>
      <c r="F399" s="249" t="s">
        <v>194</v>
      </c>
      <c r="G399" s="247"/>
      <c r="H399" s="250">
        <v>119.85</v>
      </c>
      <c r="I399" s="251"/>
      <c r="J399" s="247"/>
      <c r="K399" s="247"/>
      <c r="L399" s="252"/>
      <c r="M399" s="253"/>
      <c r="N399" s="254"/>
      <c r="O399" s="254"/>
      <c r="P399" s="254"/>
      <c r="Q399" s="254"/>
      <c r="R399" s="254"/>
      <c r="S399" s="254"/>
      <c r="T399" s="255"/>
      <c r="AT399" s="256" t="s">
        <v>174</v>
      </c>
      <c r="AU399" s="256" t="s">
        <v>85</v>
      </c>
      <c r="AV399" s="12" t="s">
        <v>170</v>
      </c>
      <c r="AW399" s="12" t="s">
        <v>38</v>
      </c>
      <c r="AX399" s="12" t="s">
        <v>83</v>
      </c>
      <c r="AY399" s="256" t="s">
        <v>163</v>
      </c>
    </row>
    <row r="400" spans="2:65" s="1" customFormat="1" ht="16.5" customHeight="1">
      <c r="B400" s="45"/>
      <c r="C400" s="257" t="s">
        <v>652</v>
      </c>
      <c r="D400" s="257" t="s">
        <v>221</v>
      </c>
      <c r="E400" s="258" t="s">
        <v>1980</v>
      </c>
      <c r="F400" s="259" t="s">
        <v>1981</v>
      </c>
      <c r="G400" s="260" t="s">
        <v>183</v>
      </c>
      <c r="H400" s="261">
        <v>122.247</v>
      </c>
      <c r="I400" s="262"/>
      <c r="J400" s="263">
        <f>ROUND(I400*H400,2)</f>
        <v>0</v>
      </c>
      <c r="K400" s="259" t="s">
        <v>169</v>
      </c>
      <c r="L400" s="264"/>
      <c r="M400" s="265" t="s">
        <v>21</v>
      </c>
      <c r="N400" s="266" t="s">
        <v>48</v>
      </c>
      <c r="O400" s="46"/>
      <c r="P400" s="229">
        <f>O400*H400</f>
        <v>0</v>
      </c>
      <c r="Q400" s="229">
        <v>0.00022</v>
      </c>
      <c r="R400" s="229">
        <f>Q400*H400</f>
        <v>0.02689434</v>
      </c>
      <c r="S400" s="229">
        <v>0</v>
      </c>
      <c r="T400" s="230">
        <f>S400*H400</f>
        <v>0</v>
      </c>
      <c r="AR400" s="23" t="s">
        <v>359</v>
      </c>
      <c r="AT400" s="23" t="s">
        <v>221</v>
      </c>
      <c r="AU400" s="23" t="s">
        <v>85</v>
      </c>
      <c r="AY400" s="23" t="s">
        <v>163</v>
      </c>
      <c r="BE400" s="231">
        <f>IF(N400="základní",J400,0)</f>
        <v>0</v>
      </c>
      <c r="BF400" s="231">
        <f>IF(N400="snížená",J400,0)</f>
        <v>0</v>
      </c>
      <c r="BG400" s="231">
        <f>IF(N400="zákl. přenesená",J400,0)</f>
        <v>0</v>
      </c>
      <c r="BH400" s="231">
        <f>IF(N400="sníž. přenesená",J400,0)</f>
        <v>0</v>
      </c>
      <c r="BI400" s="231">
        <f>IF(N400="nulová",J400,0)</f>
        <v>0</v>
      </c>
      <c r="BJ400" s="23" t="s">
        <v>170</v>
      </c>
      <c r="BK400" s="231">
        <f>ROUND(I400*H400,2)</f>
        <v>0</v>
      </c>
      <c r="BL400" s="23" t="s">
        <v>262</v>
      </c>
      <c r="BM400" s="23" t="s">
        <v>2226</v>
      </c>
    </row>
    <row r="401" spans="2:51" s="11" customFormat="1" ht="13.5">
      <c r="B401" s="235"/>
      <c r="C401" s="236"/>
      <c r="D401" s="232" t="s">
        <v>174</v>
      </c>
      <c r="E401" s="236"/>
      <c r="F401" s="238" t="s">
        <v>2227</v>
      </c>
      <c r="G401" s="236"/>
      <c r="H401" s="239">
        <v>122.247</v>
      </c>
      <c r="I401" s="240"/>
      <c r="J401" s="236"/>
      <c r="K401" s="236"/>
      <c r="L401" s="241"/>
      <c r="M401" s="242"/>
      <c r="N401" s="243"/>
      <c r="O401" s="243"/>
      <c r="P401" s="243"/>
      <c r="Q401" s="243"/>
      <c r="R401" s="243"/>
      <c r="S401" s="243"/>
      <c r="T401" s="244"/>
      <c r="AT401" s="245" t="s">
        <v>174</v>
      </c>
      <c r="AU401" s="245" t="s">
        <v>85</v>
      </c>
      <c r="AV401" s="11" t="s">
        <v>85</v>
      </c>
      <c r="AW401" s="11" t="s">
        <v>6</v>
      </c>
      <c r="AX401" s="11" t="s">
        <v>83</v>
      </c>
      <c r="AY401" s="245" t="s">
        <v>163</v>
      </c>
    </row>
    <row r="402" spans="2:65" s="1" customFormat="1" ht="38.25" customHeight="1">
      <c r="B402" s="45"/>
      <c r="C402" s="220" t="s">
        <v>655</v>
      </c>
      <c r="D402" s="220" t="s">
        <v>165</v>
      </c>
      <c r="E402" s="221" t="s">
        <v>1984</v>
      </c>
      <c r="F402" s="222" t="s">
        <v>1985</v>
      </c>
      <c r="G402" s="223" t="s">
        <v>253</v>
      </c>
      <c r="H402" s="224">
        <v>0.479</v>
      </c>
      <c r="I402" s="225"/>
      <c r="J402" s="226">
        <f>ROUND(I402*H402,2)</f>
        <v>0</v>
      </c>
      <c r="K402" s="222" t="s">
        <v>169</v>
      </c>
      <c r="L402" s="71"/>
      <c r="M402" s="227" t="s">
        <v>21</v>
      </c>
      <c r="N402" s="228" t="s">
        <v>48</v>
      </c>
      <c r="O402" s="46"/>
      <c r="P402" s="229">
        <f>O402*H402</f>
        <v>0</v>
      </c>
      <c r="Q402" s="229">
        <v>0</v>
      </c>
      <c r="R402" s="229">
        <f>Q402*H402</f>
        <v>0</v>
      </c>
      <c r="S402" s="229">
        <v>0</v>
      </c>
      <c r="T402" s="230">
        <f>S402*H402</f>
        <v>0</v>
      </c>
      <c r="AR402" s="23" t="s">
        <v>262</v>
      </c>
      <c r="AT402" s="23" t="s">
        <v>165</v>
      </c>
      <c r="AU402" s="23" t="s">
        <v>85</v>
      </c>
      <c r="AY402" s="23" t="s">
        <v>163</v>
      </c>
      <c r="BE402" s="231">
        <f>IF(N402="základní",J402,0)</f>
        <v>0</v>
      </c>
      <c r="BF402" s="231">
        <f>IF(N402="snížená",J402,0)</f>
        <v>0</v>
      </c>
      <c r="BG402" s="231">
        <f>IF(N402="zákl. přenesená",J402,0)</f>
        <v>0</v>
      </c>
      <c r="BH402" s="231">
        <f>IF(N402="sníž. přenesená",J402,0)</f>
        <v>0</v>
      </c>
      <c r="BI402" s="231">
        <f>IF(N402="nulová",J402,0)</f>
        <v>0</v>
      </c>
      <c r="BJ402" s="23" t="s">
        <v>170</v>
      </c>
      <c r="BK402" s="231">
        <f>ROUND(I402*H402,2)</f>
        <v>0</v>
      </c>
      <c r="BL402" s="23" t="s">
        <v>262</v>
      </c>
      <c r="BM402" s="23" t="s">
        <v>2228</v>
      </c>
    </row>
    <row r="403" spans="2:47" s="1" customFormat="1" ht="13.5">
      <c r="B403" s="45"/>
      <c r="C403" s="73"/>
      <c r="D403" s="232" t="s">
        <v>172</v>
      </c>
      <c r="E403" s="73"/>
      <c r="F403" s="233" t="s">
        <v>1101</v>
      </c>
      <c r="G403" s="73"/>
      <c r="H403" s="73"/>
      <c r="I403" s="190"/>
      <c r="J403" s="73"/>
      <c r="K403" s="73"/>
      <c r="L403" s="71"/>
      <c r="M403" s="234"/>
      <c r="N403" s="46"/>
      <c r="O403" s="46"/>
      <c r="P403" s="46"/>
      <c r="Q403" s="46"/>
      <c r="R403" s="46"/>
      <c r="S403" s="46"/>
      <c r="T403" s="94"/>
      <c r="AT403" s="23" t="s">
        <v>172</v>
      </c>
      <c r="AU403" s="23" t="s">
        <v>85</v>
      </c>
    </row>
    <row r="404" spans="2:65" s="1" customFormat="1" ht="38.25" customHeight="1">
      <c r="B404" s="45"/>
      <c r="C404" s="220" t="s">
        <v>663</v>
      </c>
      <c r="D404" s="220" t="s">
        <v>165</v>
      </c>
      <c r="E404" s="221" t="s">
        <v>1987</v>
      </c>
      <c r="F404" s="222" t="s">
        <v>1988</v>
      </c>
      <c r="G404" s="223" t="s">
        <v>253</v>
      </c>
      <c r="H404" s="224">
        <v>0.479</v>
      </c>
      <c r="I404" s="225"/>
      <c r="J404" s="226">
        <f>ROUND(I404*H404,2)</f>
        <v>0</v>
      </c>
      <c r="K404" s="222" t="s">
        <v>169</v>
      </c>
      <c r="L404" s="71"/>
      <c r="M404" s="227" t="s">
        <v>21</v>
      </c>
      <c r="N404" s="228" t="s">
        <v>48</v>
      </c>
      <c r="O404" s="46"/>
      <c r="P404" s="229">
        <f>O404*H404</f>
        <v>0</v>
      </c>
      <c r="Q404" s="229">
        <v>0</v>
      </c>
      <c r="R404" s="229">
        <f>Q404*H404</f>
        <v>0</v>
      </c>
      <c r="S404" s="229">
        <v>0</v>
      </c>
      <c r="T404" s="230">
        <f>S404*H404</f>
        <v>0</v>
      </c>
      <c r="AR404" s="23" t="s">
        <v>262</v>
      </c>
      <c r="AT404" s="23" t="s">
        <v>165</v>
      </c>
      <c r="AU404" s="23" t="s">
        <v>85</v>
      </c>
      <c r="AY404" s="23" t="s">
        <v>163</v>
      </c>
      <c r="BE404" s="231">
        <f>IF(N404="základní",J404,0)</f>
        <v>0</v>
      </c>
      <c r="BF404" s="231">
        <f>IF(N404="snížená",J404,0)</f>
        <v>0</v>
      </c>
      <c r="BG404" s="231">
        <f>IF(N404="zákl. přenesená",J404,0)</f>
        <v>0</v>
      </c>
      <c r="BH404" s="231">
        <f>IF(N404="sníž. přenesená",J404,0)</f>
        <v>0</v>
      </c>
      <c r="BI404" s="231">
        <f>IF(N404="nulová",J404,0)</f>
        <v>0</v>
      </c>
      <c r="BJ404" s="23" t="s">
        <v>170</v>
      </c>
      <c r="BK404" s="231">
        <f>ROUND(I404*H404,2)</f>
        <v>0</v>
      </c>
      <c r="BL404" s="23" t="s">
        <v>262</v>
      </c>
      <c r="BM404" s="23" t="s">
        <v>2229</v>
      </c>
    </row>
    <row r="405" spans="2:47" s="1" customFormat="1" ht="13.5">
      <c r="B405" s="45"/>
      <c r="C405" s="73"/>
      <c r="D405" s="232" t="s">
        <v>172</v>
      </c>
      <c r="E405" s="73"/>
      <c r="F405" s="233" t="s">
        <v>1101</v>
      </c>
      <c r="G405" s="73"/>
      <c r="H405" s="73"/>
      <c r="I405" s="190"/>
      <c r="J405" s="73"/>
      <c r="K405" s="73"/>
      <c r="L405" s="71"/>
      <c r="M405" s="234"/>
      <c r="N405" s="46"/>
      <c r="O405" s="46"/>
      <c r="P405" s="46"/>
      <c r="Q405" s="46"/>
      <c r="R405" s="46"/>
      <c r="S405" s="46"/>
      <c r="T405" s="94"/>
      <c r="AT405" s="23" t="s">
        <v>172</v>
      </c>
      <c r="AU405" s="23" t="s">
        <v>85</v>
      </c>
    </row>
    <row r="406" spans="2:63" s="10" customFormat="1" ht="29.85" customHeight="1">
      <c r="B406" s="204"/>
      <c r="C406" s="205"/>
      <c r="D406" s="206" t="s">
        <v>74</v>
      </c>
      <c r="E406" s="218" t="s">
        <v>1774</v>
      </c>
      <c r="F406" s="218" t="s">
        <v>1775</v>
      </c>
      <c r="G406" s="205"/>
      <c r="H406" s="205"/>
      <c r="I406" s="208"/>
      <c r="J406" s="219">
        <f>BK406</f>
        <v>0</v>
      </c>
      <c r="K406" s="205"/>
      <c r="L406" s="210"/>
      <c r="M406" s="211"/>
      <c r="N406" s="212"/>
      <c r="O406" s="212"/>
      <c r="P406" s="213">
        <f>SUM(P407:P432)</f>
        <v>0</v>
      </c>
      <c r="Q406" s="212"/>
      <c r="R406" s="213">
        <f>SUM(R407:R432)</f>
        <v>0.9498111</v>
      </c>
      <c r="S406" s="212"/>
      <c r="T406" s="214">
        <f>SUM(T407:T432)</f>
        <v>4.016128800000001</v>
      </c>
      <c r="AR406" s="215" t="s">
        <v>85</v>
      </c>
      <c r="AT406" s="216" t="s">
        <v>74</v>
      </c>
      <c r="AU406" s="216" t="s">
        <v>83</v>
      </c>
      <c r="AY406" s="215" t="s">
        <v>163</v>
      </c>
      <c r="BK406" s="217">
        <f>SUM(BK407:BK432)</f>
        <v>0</v>
      </c>
    </row>
    <row r="407" spans="2:65" s="1" customFormat="1" ht="16.5" customHeight="1">
      <c r="B407" s="45"/>
      <c r="C407" s="220" t="s">
        <v>668</v>
      </c>
      <c r="D407" s="220" t="s">
        <v>165</v>
      </c>
      <c r="E407" s="221" t="s">
        <v>1776</v>
      </c>
      <c r="F407" s="222" t="s">
        <v>1777</v>
      </c>
      <c r="G407" s="223" t="s">
        <v>168</v>
      </c>
      <c r="H407" s="224">
        <v>72.888</v>
      </c>
      <c r="I407" s="225"/>
      <c r="J407" s="226">
        <f>ROUND(I407*H407,2)</f>
        <v>0</v>
      </c>
      <c r="K407" s="222" t="s">
        <v>169</v>
      </c>
      <c r="L407" s="71"/>
      <c r="M407" s="227" t="s">
        <v>21</v>
      </c>
      <c r="N407" s="228" t="s">
        <v>48</v>
      </c>
      <c r="O407" s="46"/>
      <c r="P407" s="229">
        <f>O407*H407</f>
        <v>0</v>
      </c>
      <c r="Q407" s="229">
        <v>0</v>
      </c>
      <c r="R407" s="229">
        <f>Q407*H407</f>
        <v>0</v>
      </c>
      <c r="S407" s="229">
        <v>0.0551</v>
      </c>
      <c r="T407" s="230">
        <f>S407*H407</f>
        <v>4.016128800000001</v>
      </c>
      <c r="AR407" s="23" t="s">
        <v>262</v>
      </c>
      <c r="AT407" s="23" t="s">
        <v>165</v>
      </c>
      <c r="AU407" s="23" t="s">
        <v>85</v>
      </c>
      <c r="AY407" s="23" t="s">
        <v>163</v>
      </c>
      <c r="BE407" s="231">
        <f>IF(N407="základní",J407,0)</f>
        <v>0</v>
      </c>
      <c r="BF407" s="231">
        <f>IF(N407="snížená",J407,0)</f>
        <v>0</v>
      </c>
      <c r="BG407" s="231">
        <f>IF(N407="zákl. přenesená",J407,0)</f>
        <v>0</v>
      </c>
      <c r="BH407" s="231">
        <f>IF(N407="sníž. přenesená",J407,0)</f>
        <v>0</v>
      </c>
      <c r="BI407" s="231">
        <f>IF(N407="nulová",J407,0)</f>
        <v>0</v>
      </c>
      <c r="BJ407" s="23" t="s">
        <v>170</v>
      </c>
      <c r="BK407" s="231">
        <f>ROUND(I407*H407,2)</f>
        <v>0</v>
      </c>
      <c r="BL407" s="23" t="s">
        <v>262</v>
      </c>
      <c r="BM407" s="23" t="s">
        <v>1778</v>
      </c>
    </row>
    <row r="408" spans="2:51" s="11" customFormat="1" ht="13.5">
      <c r="B408" s="235"/>
      <c r="C408" s="236"/>
      <c r="D408" s="232" t="s">
        <v>174</v>
      </c>
      <c r="E408" s="237" t="s">
        <v>21</v>
      </c>
      <c r="F408" s="238" t="s">
        <v>2230</v>
      </c>
      <c r="G408" s="236"/>
      <c r="H408" s="239">
        <v>27.976</v>
      </c>
      <c r="I408" s="240"/>
      <c r="J408" s="236"/>
      <c r="K408" s="236"/>
      <c r="L408" s="241"/>
      <c r="M408" s="242"/>
      <c r="N408" s="243"/>
      <c r="O408" s="243"/>
      <c r="P408" s="243"/>
      <c r="Q408" s="243"/>
      <c r="R408" s="243"/>
      <c r="S408" s="243"/>
      <c r="T408" s="244"/>
      <c r="AT408" s="245" t="s">
        <v>174</v>
      </c>
      <c r="AU408" s="245" t="s">
        <v>85</v>
      </c>
      <c r="AV408" s="11" t="s">
        <v>85</v>
      </c>
      <c r="AW408" s="11" t="s">
        <v>38</v>
      </c>
      <c r="AX408" s="11" t="s">
        <v>75</v>
      </c>
      <c r="AY408" s="245" t="s">
        <v>163</v>
      </c>
    </row>
    <row r="409" spans="2:51" s="11" customFormat="1" ht="13.5">
      <c r="B409" s="235"/>
      <c r="C409" s="236"/>
      <c r="D409" s="232" t="s">
        <v>174</v>
      </c>
      <c r="E409" s="237" t="s">
        <v>21</v>
      </c>
      <c r="F409" s="238" t="s">
        <v>2231</v>
      </c>
      <c r="G409" s="236"/>
      <c r="H409" s="239">
        <v>9.832</v>
      </c>
      <c r="I409" s="240"/>
      <c r="J409" s="236"/>
      <c r="K409" s="236"/>
      <c r="L409" s="241"/>
      <c r="M409" s="242"/>
      <c r="N409" s="243"/>
      <c r="O409" s="243"/>
      <c r="P409" s="243"/>
      <c r="Q409" s="243"/>
      <c r="R409" s="243"/>
      <c r="S409" s="243"/>
      <c r="T409" s="244"/>
      <c r="AT409" s="245" t="s">
        <v>174</v>
      </c>
      <c r="AU409" s="245" t="s">
        <v>85</v>
      </c>
      <c r="AV409" s="11" t="s">
        <v>85</v>
      </c>
      <c r="AW409" s="11" t="s">
        <v>38</v>
      </c>
      <c r="AX409" s="11" t="s">
        <v>75</v>
      </c>
      <c r="AY409" s="245" t="s">
        <v>163</v>
      </c>
    </row>
    <row r="410" spans="2:51" s="11" customFormat="1" ht="13.5">
      <c r="B410" s="235"/>
      <c r="C410" s="236"/>
      <c r="D410" s="232" t="s">
        <v>174</v>
      </c>
      <c r="E410" s="237" t="s">
        <v>21</v>
      </c>
      <c r="F410" s="238" t="s">
        <v>2232</v>
      </c>
      <c r="G410" s="236"/>
      <c r="H410" s="239">
        <v>9.552</v>
      </c>
      <c r="I410" s="240"/>
      <c r="J410" s="236"/>
      <c r="K410" s="236"/>
      <c r="L410" s="241"/>
      <c r="M410" s="242"/>
      <c r="N410" s="243"/>
      <c r="O410" s="243"/>
      <c r="P410" s="243"/>
      <c r="Q410" s="243"/>
      <c r="R410" s="243"/>
      <c r="S410" s="243"/>
      <c r="T410" s="244"/>
      <c r="AT410" s="245" t="s">
        <v>174</v>
      </c>
      <c r="AU410" s="245" t="s">
        <v>85</v>
      </c>
      <c r="AV410" s="11" t="s">
        <v>85</v>
      </c>
      <c r="AW410" s="11" t="s">
        <v>38</v>
      </c>
      <c r="AX410" s="11" t="s">
        <v>75</v>
      </c>
      <c r="AY410" s="245" t="s">
        <v>163</v>
      </c>
    </row>
    <row r="411" spans="2:51" s="11" customFormat="1" ht="13.5">
      <c r="B411" s="235"/>
      <c r="C411" s="236"/>
      <c r="D411" s="232" t="s">
        <v>174</v>
      </c>
      <c r="E411" s="237" t="s">
        <v>21</v>
      </c>
      <c r="F411" s="238" t="s">
        <v>2233</v>
      </c>
      <c r="G411" s="236"/>
      <c r="H411" s="239">
        <v>10.2</v>
      </c>
      <c r="I411" s="240"/>
      <c r="J411" s="236"/>
      <c r="K411" s="236"/>
      <c r="L411" s="241"/>
      <c r="M411" s="242"/>
      <c r="N411" s="243"/>
      <c r="O411" s="243"/>
      <c r="P411" s="243"/>
      <c r="Q411" s="243"/>
      <c r="R411" s="243"/>
      <c r="S411" s="243"/>
      <c r="T411" s="244"/>
      <c r="AT411" s="245" t="s">
        <v>174</v>
      </c>
      <c r="AU411" s="245" t="s">
        <v>85</v>
      </c>
      <c r="AV411" s="11" t="s">
        <v>85</v>
      </c>
      <c r="AW411" s="11" t="s">
        <v>38</v>
      </c>
      <c r="AX411" s="11" t="s">
        <v>75</v>
      </c>
      <c r="AY411" s="245" t="s">
        <v>163</v>
      </c>
    </row>
    <row r="412" spans="2:51" s="11" customFormat="1" ht="13.5">
      <c r="B412" s="235"/>
      <c r="C412" s="236"/>
      <c r="D412" s="232" t="s">
        <v>174</v>
      </c>
      <c r="E412" s="237" t="s">
        <v>21</v>
      </c>
      <c r="F412" s="238" t="s">
        <v>2234</v>
      </c>
      <c r="G412" s="236"/>
      <c r="H412" s="239">
        <v>15.328</v>
      </c>
      <c r="I412" s="240"/>
      <c r="J412" s="236"/>
      <c r="K412" s="236"/>
      <c r="L412" s="241"/>
      <c r="M412" s="242"/>
      <c r="N412" s="243"/>
      <c r="O412" s="243"/>
      <c r="P412" s="243"/>
      <c r="Q412" s="243"/>
      <c r="R412" s="243"/>
      <c r="S412" s="243"/>
      <c r="T412" s="244"/>
      <c r="AT412" s="245" t="s">
        <v>174</v>
      </c>
      <c r="AU412" s="245" t="s">
        <v>85</v>
      </c>
      <c r="AV412" s="11" t="s">
        <v>85</v>
      </c>
      <c r="AW412" s="11" t="s">
        <v>38</v>
      </c>
      <c r="AX412" s="11" t="s">
        <v>75</v>
      </c>
      <c r="AY412" s="245" t="s">
        <v>163</v>
      </c>
    </row>
    <row r="413" spans="2:51" s="12" customFormat="1" ht="13.5">
      <c r="B413" s="246"/>
      <c r="C413" s="247"/>
      <c r="D413" s="232" t="s">
        <v>174</v>
      </c>
      <c r="E413" s="248" t="s">
        <v>21</v>
      </c>
      <c r="F413" s="249" t="s">
        <v>194</v>
      </c>
      <c r="G413" s="247"/>
      <c r="H413" s="250">
        <v>72.888</v>
      </c>
      <c r="I413" s="251"/>
      <c r="J413" s="247"/>
      <c r="K413" s="247"/>
      <c r="L413" s="252"/>
      <c r="M413" s="253"/>
      <c r="N413" s="254"/>
      <c r="O413" s="254"/>
      <c r="P413" s="254"/>
      <c r="Q413" s="254"/>
      <c r="R413" s="254"/>
      <c r="S413" s="254"/>
      <c r="T413" s="255"/>
      <c r="AT413" s="256" t="s">
        <v>174</v>
      </c>
      <c r="AU413" s="256" t="s">
        <v>85</v>
      </c>
      <c r="AV413" s="12" t="s">
        <v>170</v>
      </c>
      <c r="AW413" s="12" t="s">
        <v>38</v>
      </c>
      <c r="AX413" s="12" t="s">
        <v>83</v>
      </c>
      <c r="AY413" s="256" t="s">
        <v>163</v>
      </c>
    </row>
    <row r="414" spans="2:65" s="1" customFormat="1" ht="25.5" customHeight="1">
      <c r="B414" s="45"/>
      <c r="C414" s="220" t="s">
        <v>675</v>
      </c>
      <c r="D414" s="220" t="s">
        <v>165</v>
      </c>
      <c r="E414" s="221" t="s">
        <v>1785</v>
      </c>
      <c r="F414" s="222" t="s">
        <v>1786</v>
      </c>
      <c r="G414" s="223" t="s">
        <v>168</v>
      </c>
      <c r="H414" s="224">
        <v>55.254</v>
      </c>
      <c r="I414" s="225"/>
      <c r="J414" s="226">
        <f>ROUND(I414*H414,2)</f>
        <v>0</v>
      </c>
      <c r="K414" s="222" t="s">
        <v>169</v>
      </c>
      <c r="L414" s="71"/>
      <c r="M414" s="227" t="s">
        <v>21</v>
      </c>
      <c r="N414" s="228" t="s">
        <v>48</v>
      </c>
      <c r="O414" s="46"/>
      <c r="P414" s="229">
        <f>O414*H414</f>
        <v>0</v>
      </c>
      <c r="Q414" s="229">
        <v>0.003</v>
      </c>
      <c r="R414" s="229">
        <f>Q414*H414</f>
        <v>0.165762</v>
      </c>
      <c r="S414" s="229">
        <v>0</v>
      </c>
      <c r="T414" s="230">
        <f>S414*H414</f>
        <v>0</v>
      </c>
      <c r="AR414" s="23" t="s">
        <v>262</v>
      </c>
      <c r="AT414" s="23" t="s">
        <v>165</v>
      </c>
      <c r="AU414" s="23" t="s">
        <v>85</v>
      </c>
      <c r="AY414" s="23" t="s">
        <v>163</v>
      </c>
      <c r="BE414" s="231">
        <f>IF(N414="základní",J414,0)</f>
        <v>0</v>
      </c>
      <c r="BF414" s="231">
        <f>IF(N414="snížená",J414,0)</f>
        <v>0</v>
      </c>
      <c r="BG414" s="231">
        <f>IF(N414="zákl. přenesená",J414,0)</f>
        <v>0</v>
      </c>
      <c r="BH414" s="231">
        <f>IF(N414="sníž. přenesená",J414,0)</f>
        <v>0</v>
      </c>
      <c r="BI414" s="231">
        <f>IF(N414="nulová",J414,0)</f>
        <v>0</v>
      </c>
      <c r="BJ414" s="23" t="s">
        <v>170</v>
      </c>
      <c r="BK414" s="231">
        <f>ROUND(I414*H414,2)</f>
        <v>0</v>
      </c>
      <c r="BL414" s="23" t="s">
        <v>262</v>
      </c>
      <c r="BM414" s="23" t="s">
        <v>1787</v>
      </c>
    </row>
    <row r="415" spans="2:51" s="11" customFormat="1" ht="13.5">
      <c r="B415" s="235"/>
      <c r="C415" s="236"/>
      <c r="D415" s="232" t="s">
        <v>174</v>
      </c>
      <c r="E415" s="237" t="s">
        <v>21</v>
      </c>
      <c r="F415" s="238" t="s">
        <v>2235</v>
      </c>
      <c r="G415" s="236"/>
      <c r="H415" s="239">
        <v>12.316</v>
      </c>
      <c r="I415" s="240"/>
      <c r="J415" s="236"/>
      <c r="K415" s="236"/>
      <c r="L415" s="241"/>
      <c r="M415" s="242"/>
      <c r="N415" s="243"/>
      <c r="O415" s="243"/>
      <c r="P415" s="243"/>
      <c r="Q415" s="243"/>
      <c r="R415" s="243"/>
      <c r="S415" s="243"/>
      <c r="T415" s="244"/>
      <c r="AT415" s="245" t="s">
        <v>174</v>
      </c>
      <c r="AU415" s="245" t="s">
        <v>85</v>
      </c>
      <c r="AV415" s="11" t="s">
        <v>85</v>
      </c>
      <c r="AW415" s="11" t="s">
        <v>38</v>
      </c>
      <c r="AX415" s="11" t="s">
        <v>75</v>
      </c>
      <c r="AY415" s="245" t="s">
        <v>163</v>
      </c>
    </row>
    <row r="416" spans="2:51" s="11" customFormat="1" ht="13.5">
      <c r="B416" s="235"/>
      <c r="C416" s="236"/>
      <c r="D416" s="232" t="s">
        <v>174</v>
      </c>
      <c r="E416" s="237" t="s">
        <v>21</v>
      </c>
      <c r="F416" s="238" t="s">
        <v>2236</v>
      </c>
      <c r="G416" s="236"/>
      <c r="H416" s="239">
        <v>9.764</v>
      </c>
      <c r="I416" s="240"/>
      <c r="J416" s="236"/>
      <c r="K416" s="236"/>
      <c r="L416" s="241"/>
      <c r="M416" s="242"/>
      <c r="N416" s="243"/>
      <c r="O416" s="243"/>
      <c r="P416" s="243"/>
      <c r="Q416" s="243"/>
      <c r="R416" s="243"/>
      <c r="S416" s="243"/>
      <c r="T416" s="244"/>
      <c r="AT416" s="245" t="s">
        <v>174</v>
      </c>
      <c r="AU416" s="245" t="s">
        <v>85</v>
      </c>
      <c r="AV416" s="11" t="s">
        <v>85</v>
      </c>
      <c r="AW416" s="11" t="s">
        <v>38</v>
      </c>
      <c r="AX416" s="11" t="s">
        <v>75</v>
      </c>
      <c r="AY416" s="245" t="s">
        <v>163</v>
      </c>
    </row>
    <row r="417" spans="2:51" s="11" customFormat="1" ht="13.5">
      <c r="B417" s="235"/>
      <c r="C417" s="236"/>
      <c r="D417" s="232" t="s">
        <v>174</v>
      </c>
      <c r="E417" s="237" t="s">
        <v>21</v>
      </c>
      <c r="F417" s="238" t="s">
        <v>2237</v>
      </c>
      <c r="G417" s="236"/>
      <c r="H417" s="239">
        <v>5.91</v>
      </c>
      <c r="I417" s="240"/>
      <c r="J417" s="236"/>
      <c r="K417" s="236"/>
      <c r="L417" s="241"/>
      <c r="M417" s="242"/>
      <c r="N417" s="243"/>
      <c r="O417" s="243"/>
      <c r="P417" s="243"/>
      <c r="Q417" s="243"/>
      <c r="R417" s="243"/>
      <c r="S417" s="243"/>
      <c r="T417" s="244"/>
      <c r="AT417" s="245" t="s">
        <v>174</v>
      </c>
      <c r="AU417" s="245" t="s">
        <v>85</v>
      </c>
      <c r="AV417" s="11" t="s">
        <v>85</v>
      </c>
      <c r="AW417" s="11" t="s">
        <v>38</v>
      </c>
      <c r="AX417" s="11" t="s">
        <v>75</v>
      </c>
      <c r="AY417" s="245" t="s">
        <v>163</v>
      </c>
    </row>
    <row r="418" spans="2:51" s="11" customFormat="1" ht="13.5">
      <c r="B418" s="235"/>
      <c r="C418" s="236"/>
      <c r="D418" s="232" t="s">
        <v>174</v>
      </c>
      <c r="E418" s="237" t="s">
        <v>21</v>
      </c>
      <c r="F418" s="238" t="s">
        <v>2238</v>
      </c>
      <c r="G418" s="236"/>
      <c r="H418" s="239">
        <v>13.868</v>
      </c>
      <c r="I418" s="240"/>
      <c r="J418" s="236"/>
      <c r="K418" s="236"/>
      <c r="L418" s="241"/>
      <c r="M418" s="242"/>
      <c r="N418" s="243"/>
      <c r="O418" s="243"/>
      <c r="P418" s="243"/>
      <c r="Q418" s="243"/>
      <c r="R418" s="243"/>
      <c r="S418" s="243"/>
      <c r="T418" s="244"/>
      <c r="AT418" s="245" t="s">
        <v>174</v>
      </c>
      <c r="AU418" s="245" t="s">
        <v>85</v>
      </c>
      <c r="AV418" s="11" t="s">
        <v>85</v>
      </c>
      <c r="AW418" s="11" t="s">
        <v>38</v>
      </c>
      <c r="AX418" s="11" t="s">
        <v>75</v>
      </c>
      <c r="AY418" s="245" t="s">
        <v>163</v>
      </c>
    </row>
    <row r="419" spans="2:51" s="11" customFormat="1" ht="13.5">
      <c r="B419" s="235"/>
      <c r="C419" s="236"/>
      <c r="D419" s="232" t="s">
        <v>174</v>
      </c>
      <c r="E419" s="237" t="s">
        <v>21</v>
      </c>
      <c r="F419" s="238" t="s">
        <v>2239</v>
      </c>
      <c r="G419" s="236"/>
      <c r="H419" s="239">
        <v>13.396</v>
      </c>
      <c r="I419" s="240"/>
      <c r="J419" s="236"/>
      <c r="K419" s="236"/>
      <c r="L419" s="241"/>
      <c r="M419" s="242"/>
      <c r="N419" s="243"/>
      <c r="O419" s="243"/>
      <c r="P419" s="243"/>
      <c r="Q419" s="243"/>
      <c r="R419" s="243"/>
      <c r="S419" s="243"/>
      <c r="T419" s="244"/>
      <c r="AT419" s="245" t="s">
        <v>174</v>
      </c>
      <c r="AU419" s="245" t="s">
        <v>85</v>
      </c>
      <c r="AV419" s="11" t="s">
        <v>85</v>
      </c>
      <c r="AW419" s="11" t="s">
        <v>38</v>
      </c>
      <c r="AX419" s="11" t="s">
        <v>75</v>
      </c>
      <c r="AY419" s="245" t="s">
        <v>163</v>
      </c>
    </row>
    <row r="420" spans="2:51" s="12" customFormat="1" ht="13.5">
      <c r="B420" s="246"/>
      <c r="C420" s="247"/>
      <c r="D420" s="232" t="s">
        <v>174</v>
      </c>
      <c r="E420" s="248" t="s">
        <v>21</v>
      </c>
      <c r="F420" s="249" t="s">
        <v>194</v>
      </c>
      <c r="G420" s="247"/>
      <c r="H420" s="250">
        <v>55.254</v>
      </c>
      <c r="I420" s="251"/>
      <c r="J420" s="247"/>
      <c r="K420" s="247"/>
      <c r="L420" s="252"/>
      <c r="M420" s="253"/>
      <c r="N420" s="254"/>
      <c r="O420" s="254"/>
      <c r="P420" s="254"/>
      <c r="Q420" s="254"/>
      <c r="R420" s="254"/>
      <c r="S420" s="254"/>
      <c r="T420" s="255"/>
      <c r="AT420" s="256" t="s">
        <v>174</v>
      </c>
      <c r="AU420" s="256" t="s">
        <v>85</v>
      </c>
      <c r="AV420" s="12" t="s">
        <v>170</v>
      </c>
      <c r="AW420" s="12" t="s">
        <v>38</v>
      </c>
      <c r="AX420" s="12" t="s">
        <v>83</v>
      </c>
      <c r="AY420" s="256" t="s">
        <v>163</v>
      </c>
    </row>
    <row r="421" spans="2:65" s="1" customFormat="1" ht="16.5" customHeight="1">
      <c r="B421" s="45"/>
      <c r="C421" s="257" t="s">
        <v>686</v>
      </c>
      <c r="D421" s="257" t="s">
        <v>221</v>
      </c>
      <c r="E421" s="258" t="s">
        <v>1796</v>
      </c>
      <c r="F421" s="259" t="s">
        <v>1797</v>
      </c>
      <c r="G421" s="260" t="s">
        <v>168</v>
      </c>
      <c r="H421" s="261">
        <v>60.779</v>
      </c>
      <c r="I421" s="262"/>
      <c r="J421" s="263">
        <f>ROUND(I421*H421,2)</f>
        <v>0</v>
      </c>
      <c r="K421" s="259" t="s">
        <v>21</v>
      </c>
      <c r="L421" s="264"/>
      <c r="M421" s="265" t="s">
        <v>21</v>
      </c>
      <c r="N421" s="266" t="s">
        <v>48</v>
      </c>
      <c r="O421" s="46"/>
      <c r="P421" s="229">
        <f>O421*H421</f>
        <v>0</v>
      </c>
      <c r="Q421" s="229">
        <v>0.0129</v>
      </c>
      <c r="R421" s="229">
        <f>Q421*H421</f>
        <v>0.7840491</v>
      </c>
      <c r="S421" s="229">
        <v>0</v>
      </c>
      <c r="T421" s="230">
        <f>S421*H421</f>
        <v>0</v>
      </c>
      <c r="AR421" s="23" t="s">
        <v>359</v>
      </c>
      <c r="AT421" s="23" t="s">
        <v>221</v>
      </c>
      <c r="AU421" s="23" t="s">
        <v>85</v>
      </c>
      <c r="AY421" s="23" t="s">
        <v>163</v>
      </c>
      <c r="BE421" s="231">
        <f>IF(N421="základní",J421,0)</f>
        <v>0</v>
      </c>
      <c r="BF421" s="231">
        <f>IF(N421="snížená",J421,0)</f>
        <v>0</v>
      </c>
      <c r="BG421" s="231">
        <f>IF(N421="zákl. přenesená",J421,0)</f>
        <v>0</v>
      </c>
      <c r="BH421" s="231">
        <f>IF(N421="sníž. přenesená",J421,0)</f>
        <v>0</v>
      </c>
      <c r="BI421" s="231">
        <f>IF(N421="nulová",J421,0)</f>
        <v>0</v>
      </c>
      <c r="BJ421" s="23" t="s">
        <v>170</v>
      </c>
      <c r="BK421" s="231">
        <f>ROUND(I421*H421,2)</f>
        <v>0</v>
      </c>
      <c r="BL421" s="23" t="s">
        <v>262</v>
      </c>
      <c r="BM421" s="23" t="s">
        <v>1798</v>
      </c>
    </row>
    <row r="422" spans="2:51" s="11" customFormat="1" ht="13.5">
      <c r="B422" s="235"/>
      <c r="C422" s="236"/>
      <c r="D422" s="232" t="s">
        <v>174</v>
      </c>
      <c r="E422" s="236"/>
      <c r="F422" s="238" t="s">
        <v>2240</v>
      </c>
      <c r="G422" s="236"/>
      <c r="H422" s="239">
        <v>60.779</v>
      </c>
      <c r="I422" s="240"/>
      <c r="J422" s="236"/>
      <c r="K422" s="236"/>
      <c r="L422" s="241"/>
      <c r="M422" s="242"/>
      <c r="N422" s="243"/>
      <c r="O422" s="243"/>
      <c r="P422" s="243"/>
      <c r="Q422" s="243"/>
      <c r="R422" s="243"/>
      <c r="S422" s="243"/>
      <c r="T422" s="244"/>
      <c r="AT422" s="245" t="s">
        <v>174</v>
      </c>
      <c r="AU422" s="245" t="s">
        <v>85</v>
      </c>
      <c r="AV422" s="11" t="s">
        <v>85</v>
      </c>
      <c r="AW422" s="11" t="s">
        <v>6</v>
      </c>
      <c r="AX422" s="11" t="s">
        <v>83</v>
      </c>
      <c r="AY422" s="245" t="s">
        <v>163</v>
      </c>
    </row>
    <row r="423" spans="2:65" s="1" customFormat="1" ht="25.5" customHeight="1">
      <c r="B423" s="45"/>
      <c r="C423" s="220" t="s">
        <v>691</v>
      </c>
      <c r="D423" s="220" t="s">
        <v>165</v>
      </c>
      <c r="E423" s="221" t="s">
        <v>2003</v>
      </c>
      <c r="F423" s="222" t="s">
        <v>2004</v>
      </c>
      <c r="G423" s="223" t="s">
        <v>168</v>
      </c>
      <c r="H423" s="224">
        <v>49.344</v>
      </c>
      <c r="I423" s="225"/>
      <c r="J423" s="226">
        <f>ROUND(I423*H423,2)</f>
        <v>0</v>
      </c>
      <c r="K423" s="222" t="s">
        <v>169</v>
      </c>
      <c r="L423" s="71"/>
      <c r="M423" s="227" t="s">
        <v>21</v>
      </c>
      <c r="N423" s="228" t="s">
        <v>48</v>
      </c>
      <c r="O423" s="46"/>
      <c r="P423" s="229">
        <f>O423*H423</f>
        <v>0</v>
      </c>
      <c r="Q423" s="229">
        <v>0</v>
      </c>
      <c r="R423" s="229">
        <f>Q423*H423</f>
        <v>0</v>
      </c>
      <c r="S423" s="229">
        <v>0</v>
      </c>
      <c r="T423" s="230">
        <f>S423*H423</f>
        <v>0</v>
      </c>
      <c r="AR423" s="23" t="s">
        <v>262</v>
      </c>
      <c r="AT423" s="23" t="s">
        <v>165</v>
      </c>
      <c r="AU423" s="23" t="s">
        <v>85</v>
      </c>
      <c r="AY423" s="23" t="s">
        <v>163</v>
      </c>
      <c r="BE423" s="231">
        <f>IF(N423="základní",J423,0)</f>
        <v>0</v>
      </c>
      <c r="BF423" s="231">
        <f>IF(N423="snížená",J423,0)</f>
        <v>0</v>
      </c>
      <c r="BG423" s="231">
        <f>IF(N423="zákl. přenesená",J423,0)</f>
        <v>0</v>
      </c>
      <c r="BH423" s="231">
        <f>IF(N423="sníž. přenesená",J423,0)</f>
        <v>0</v>
      </c>
      <c r="BI423" s="231">
        <f>IF(N423="nulová",J423,0)</f>
        <v>0</v>
      </c>
      <c r="BJ423" s="23" t="s">
        <v>170</v>
      </c>
      <c r="BK423" s="231">
        <f>ROUND(I423*H423,2)</f>
        <v>0</v>
      </c>
      <c r="BL423" s="23" t="s">
        <v>262</v>
      </c>
      <c r="BM423" s="23" t="s">
        <v>2241</v>
      </c>
    </row>
    <row r="424" spans="2:51" s="11" customFormat="1" ht="13.5">
      <c r="B424" s="235"/>
      <c r="C424" s="236"/>
      <c r="D424" s="232" t="s">
        <v>174</v>
      </c>
      <c r="E424" s="237" t="s">
        <v>21</v>
      </c>
      <c r="F424" s="238" t="s">
        <v>2235</v>
      </c>
      <c r="G424" s="236"/>
      <c r="H424" s="239">
        <v>12.316</v>
      </c>
      <c r="I424" s="240"/>
      <c r="J424" s="236"/>
      <c r="K424" s="236"/>
      <c r="L424" s="241"/>
      <c r="M424" s="242"/>
      <c r="N424" s="243"/>
      <c r="O424" s="243"/>
      <c r="P424" s="243"/>
      <c r="Q424" s="243"/>
      <c r="R424" s="243"/>
      <c r="S424" s="243"/>
      <c r="T424" s="244"/>
      <c r="AT424" s="245" t="s">
        <v>174</v>
      </c>
      <c r="AU424" s="245" t="s">
        <v>85</v>
      </c>
      <c r="AV424" s="11" t="s">
        <v>85</v>
      </c>
      <c r="AW424" s="11" t="s">
        <v>38</v>
      </c>
      <c r="AX424" s="11" t="s">
        <v>75</v>
      </c>
      <c r="AY424" s="245" t="s">
        <v>163</v>
      </c>
    </row>
    <row r="425" spans="2:51" s="11" customFormat="1" ht="13.5">
      <c r="B425" s="235"/>
      <c r="C425" s="236"/>
      <c r="D425" s="232" t="s">
        <v>174</v>
      </c>
      <c r="E425" s="237" t="s">
        <v>21</v>
      </c>
      <c r="F425" s="238" t="s">
        <v>2236</v>
      </c>
      <c r="G425" s="236"/>
      <c r="H425" s="239">
        <v>9.764</v>
      </c>
      <c r="I425" s="240"/>
      <c r="J425" s="236"/>
      <c r="K425" s="236"/>
      <c r="L425" s="241"/>
      <c r="M425" s="242"/>
      <c r="N425" s="243"/>
      <c r="O425" s="243"/>
      <c r="P425" s="243"/>
      <c r="Q425" s="243"/>
      <c r="R425" s="243"/>
      <c r="S425" s="243"/>
      <c r="T425" s="244"/>
      <c r="AT425" s="245" t="s">
        <v>174</v>
      </c>
      <c r="AU425" s="245" t="s">
        <v>85</v>
      </c>
      <c r="AV425" s="11" t="s">
        <v>85</v>
      </c>
      <c r="AW425" s="11" t="s">
        <v>38</v>
      </c>
      <c r="AX425" s="11" t="s">
        <v>75</v>
      </c>
      <c r="AY425" s="245" t="s">
        <v>163</v>
      </c>
    </row>
    <row r="426" spans="2:51" s="11" customFormat="1" ht="13.5">
      <c r="B426" s="235"/>
      <c r="C426" s="236"/>
      <c r="D426" s="232" t="s">
        <v>174</v>
      </c>
      <c r="E426" s="237" t="s">
        <v>21</v>
      </c>
      <c r="F426" s="238" t="s">
        <v>2238</v>
      </c>
      <c r="G426" s="236"/>
      <c r="H426" s="239">
        <v>13.868</v>
      </c>
      <c r="I426" s="240"/>
      <c r="J426" s="236"/>
      <c r="K426" s="236"/>
      <c r="L426" s="241"/>
      <c r="M426" s="242"/>
      <c r="N426" s="243"/>
      <c r="O426" s="243"/>
      <c r="P426" s="243"/>
      <c r="Q426" s="243"/>
      <c r="R426" s="243"/>
      <c r="S426" s="243"/>
      <c r="T426" s="244"/>
      <c r="AT426" s="245" t="s">
        <v>174</v>
      </c>
      <c r="AU426" s="245" t="s">
        <v>85</v>
      </c>
      <c r="AV426" s="11" t="s">
        <v>85</v>
      </c>
      <c r="AW426" s="11" t="s">
        <v>38</v>
      </c>
      <c r="AX426" s="11" t="s">
        <v>75</v>
      </c>
      <c r="AY426" s="245" t="s">
        <v>163</v>
      </c>
    </row>
    <row r="427" spans="2:51" s="11" customFormat="1" ht="13.5">
      <c r="B427" s="235"/>
      <c r="C427" s="236"/>
      <c r="D427" s="232" t="s">
        <v>174</v>
      </c>
      <c r="E427" s="237" t="s">
        <v>21</v>
      </c>
      <c r="F427" s="238" t="s">
        <v>2239</v>
      </c>
      <c r="G427" s="236"/>
      <c r="H427" s="239">
        <v>13.396</v>
      </c>
      <c r="I427" s="240"/>
      <c r="J427" s="236"/>
      <c r="K427" s="236"/>
      <c r="L427" s="241"/>
      <c r="M427" s="242"/>
      <c r="N427" s="243"/>
      <c r="O427" s="243"/>
      <c r="P427" s="243"/>
      <c r="Q427" s="243"/>
      <c r="R427" s="243"/>
      <c r="S427" s="243"/>
      <c r="T427" s="244"/>
      <c r="AT427" s="245" t="s">
        <v>174</v>
      </c>
      <c r="AU427" s="245" t="s">
        <v>85</v>
      </c>
      <c r="AV427" s="11" t="s">
        <v>85</v>
      </c>
      <c r="AW427" s="11" t="s">
        <v>38</v>
      </c>
      <c r="AX427" s="11" t="s">
        <v>75</v>
      </c>
      <c r="AY427" s="245" t="s">
        <v>163</v>
      </c>
    </row>
    <row r="428" spans="2:51" s="12" customFormat="1" ht="13.5">
      <c r="B428" s="246"/>
      <c r="C428" s="247"/>
      <c r="D428" s="232" t="s">
        <v>174</v>
      </c>
      <c r="E428" s="248" t="s">
        <v>21</v>
      </c>
      <c r="F428" s="249" t="s">
        <v>194</v>
      </c>
      <c r="G428" s="247"/>
      <c r="H428" s="250">
        <v>49.344</v>
      </c>
      <c r="I428" s="251"/>
      <c r="J428" s="247"/>
      <c r="K428" s="247"/>
      <c r="L428" s="252"/>
      <c r="M428" s="253"/>
      <c r="N428" s="254"/>
      <c r="O428" s="254"/>
      <c r="P428" s="254"/>
      <c r="Q428" s="254"/>
      <c r="R428" s="254"/>
      <c r="S428" s="254"/>
      <c r="T428" s="255"/>
      <c r="AT428" s="256" t="s">
        <v>174</v>
      </c>
      <c r="AU428" s="256" t="s">
        <v>85</v>
      </c>
      <c r="AV428" s="12" t="s">
        <v>170</v>
      </c>
      <c r="AW428" s="12" t="s">
        <v>38</v>
      </c>
      <c r="AX428" s="12" t="s">
        <v>83</v>
      </c>
      <c r="AY428" s="256" t="s">
        <v>163</v>
      </c>
    </row>
    <row r="429" spans="2:65" s="1" customFormat="1" ht="38.25" customHeight="1">
      <c r="B429" s="45"/>
      <c r="C429" s="220" t="s">
        <v>695</v>
      </c>
      <c r="D429" s="220" t="s">
        <v>165</v>
      </c>
      <c r="E429" s="221" t="s">
        <v>1800</v>
      </c>
      <c r="F429" s="222" t="s">
        <v>1801</v>
      </c>
      <c r="G429" s="223" t="s">
        <v>253</v>
      </c>
      <c r="H429" s="224">
        <v>0.95</v>
      </c>
      <c r="I429" s="225"/>
      <c r="J429" s="226">
        <f>ROUND(I429*H429,2)</f>
        <v>0</v>
      </c>
      <c r="K429" s="222" t="s">
        <v>169</v>
      </c>
      <c r="L429" s="71"/>
      <c r="M429" s="227" t="s">
        <v>21</v>
      </c>
      <c r="N429" s="228" t="s">
        <v>48</v>
      </c>
      <c r="O429" s="46"/>
      <c r="P429" s="229">
        <f>O429*H429</f>
        <v>0</v>
      </c>
      <c r="Q429" s="229">
        <v>0</v>
      </c>
      <c r="R429" s="229">
        <f>Q429*H429</f>
        <v>0</v>
      </c>
      <c r="S429" s="229">
        <v>0</v>
      </c>
      <c r="T429" s="230">
        <f>S429*H429</f>
        <v>0</v>
      </c>
      <c r="AR429" s="23" t="s">
        <v>262</v>
      </c>
      <c r="AT429" s="23" t="s">
        <v>165</v>
      </c>
      <c r="AU429" s="23" t="s">
        <v>85</v>
      </c>
      <c r="AY429" s="23" t="s">
        <v>163</v>
      </c>
      <c r="BE429" s="231">
        <f>IF(N429="základní",J429,0)</f>
        <v>0</v>
      </c>
      <c r="BF429" s="231">
        <f>IF(N429="snížená",J429,0)</f>
        <v>0</v>
      </c>
      <c r="BG429" s="231">
        <f>IF(N429="zákl. přenesená",J429,0)</f>
        <v>0</v>
      </c>
      <c r="BH429" s="231">
        <f>IF(N429="sníž. přenesená",J429,0)</f>
        <v>0</v>
      </c>
      <c r="BI429" s="231">
        <f>IF(N429="nulová",J429,0)</f>
        <v>0</v>
      </c>
      <c r="BJ429" s="23" t="s">
        <v>170</v>
      </c>
      <c r="BK429" s="231">
        <f>ROUND(I429*H429,2)</f>
        <v>0</v>
      </c>
      <c r="BL429" s="23" t="s">
        <v>262</v>
      </c>
      <c r="BM429" s="23" t="s">
        <v>1802</v>
      </c>
    </row>
    <row r="430" spans="2:47" s="1" customFormat="1" ht="13.5">
      <c r="B430" s="45"/>
      <c r="C430" s="73"/>
      <c r="D430" s="232" t="s">
        <v>172</v>
      </c>
      <c r="E430" s="73"/>
      <c r="F430" s="233" t="s">
        <v>672</v>
      </c>
      <c r="G430" s="73"/>
      <c r="H430" s="73"/>
      <c r="I430" s="190"/>
      <c r="J430" s="73"/>
      <c r="K430" s="73"/>
      <c r="L430" s="71"/>
      <c r="M430" s="234"/>
      <c r="N430" s="46"/>
      <c r="O430" s="46"/>
      <c r="P430" s="46"/>
      <c r="Q430" s="46"/>
      <c r="R430" s="46"/>
      <c r="S430" s="46"/>
      <c r="T430" s="94"/>
      <c r="AT430" s="23" t="s">
        <v>172</v>
      </c>
      <c r="AU430" s="23" t="s">
        <v>85</v>
      </c>
    </row>
    <row r="431" spans="2:65" s="1" customFormat="1" ht="38.25" customHeight="1">
      <c r="B431" s="45"/>
      <c r="C431" s="220" t="s">
        <v>704</v>
      </c>
      <c r="D431" s="220" t="s">
        <v>165</v>
      </c>
      <c r="E431" s="221" t="s">
        <v>1803</v>
      </c>
      <c r="F431" s="222" t="s">
        <v>1804</v>
      </c>
      <c r="G431" s="223" t="s">
        <v>253</v>
      </c>
      <c r="H431" s="224">
        <v>0.95</v>
      </c>
      <c r="I431" s="225"/>
      <c r="J431" s="226">
        <f>ROUND(I431*H431,2)</f>
        <v>0</v>
      </c>
      <c r="K431" s="222" t="s">
        <v>169</v>
      </c>
      <c r="L431" s="71"/>
      <c r="M431" s="227" t="s">
        <v>21</v>
      </c>
      <c r="N431" s="228" t="s">
        <v>48</v>
      </c>
      <c r="O431" s="46"/>
      <c r="P431" s="229">
        <f>O431*H431</f>
        <v>0</v>
      </c>
      <c r="Q431" s="229">
        <v>0</v>
      </c>
      <c r="R431" s="229">
        <f>Q431*H431</f>
        <v>0</v>
      </c>
      <c r="S431" s="229">
        <v>0</v>
      </c>
      <c r="T431" s="230">
        <f>S431*H431</f>
        <v>0</v>
      </c>
      <c r="AR431" s="23" t="s">
        <v>262</v>
      </c>
      <c r="AT431" s="23" t="s">
        <v>165</v>
      </c>
      <c r="AU431" s="23" t="s">
        <v>85</v>
      </c>
      <c r="AY431" s="23" t="s">
        <v>163</v>
      </c>
      <c r="BE431" s="231">
        <f>IF(N431="základní",J431,0)</f>
        <v>0</v>
      </c>
      <c r="BF431" s="231">
        <f>IF(N431="snížená",J431,0)</f>
        <v>0</v>
      </c>
      <c r="BG431" s="231">
        <f>IF(N431="zákl. přenesená",J431,0)</f>
        <v>0</v>
      </c>
      <c r="BH431" s="231">
        <f>IF(N431="sníž. přenesená",J431,0)</f>
        <v>0</v>
      </c>
      <c r="BI431" s="231">
        <f>IF(N431="nulová",J431,0)</f>
        <v>0</v>
      </c>
      <c r="BJ431" s="23" t="s">
        <v>170</v>
      </c>
      <c r="BK431" s="231">
        <f>ROUND(I431*H431,2)</f>
        <v>0</v>
      </c>
      <c r="BL431" s="23" t="s">
        <v>262</v>
      </c>
      <c r="BM431" s="23" t="s">
        <v>2242</v>
      </c>
    </row>
    <row r="432" spans="2:47" s="1" customFormat="1" ht="13.5">
      <c r="B432" s="45"/>
      <c r="C432" s="73"/>
      <c r="D432" s="232" t="s">
        <v>172</v>
      </c>
      <c r="E432" s="73"/>
      <c r="F432" s="233" t="s">
        <v>672</v>
      </c>
      <c r="G432" s="73"/>
      <c r="H432" s="73"/>
      <c r="I432" s="190"/>
      <c r="J432" s="73"/>
      <c r="K432" s="73"/>
      <c r="L432" s="71"/>
      <c r="M432" s="234"/>
      <c r="N432" s="46"/>
      <c r="O432" s="46"/>
      <c r="P432" s="46"/>
      <c r="Q432" s="46"/>
      <c r="R432" s="46"/>
      <c r="S432" s="46"/>
      <c r="T432" s="94"/>
      <c r="AT432" s="23" t="s">
        <v>172</v>
      </c>
      <c r="AU432" s="23" t="s">
        <v>85</v>
      </c>
    </row>
    <row r="433" spans="2:63" s="10" customFormat="1" ht="29.85" customHeight="1">
      <c r="B433" s="204"/>
      <c r="C433" s="205"/>
      <c r="D433" s="206" t="s">
        <v>74</v>
      </c>
      <c r="E433" s="218" t="s">
        <v>1532</v>
      </c>
      <c r="F433" s="218" t="s">
        <v>1533</v>
      </c>
      <c r="G433" s="205"/>
      <c r="H433" s="205"/>
      <c r="I433" s="208"/>
      <c r="J433" s="219">
        <f>BK433</f>
        <v>0</v>
      </c>
      <c r="K433" s="205"/>
      <c r="L433" s="210"/>
      <c r="M433" s="211"/>
      <c r="N433" s="212"/>
      <c r="O433" s="212"/>
      <c r="P433" s="213">
        <f>SUM(P434:P441)</f>
        <v>0</v>
      </c>
      <c r="Q433" s="212"/>
      <c r="R433" s="213">
        <f>SUM(R434:R441)</f>
        <v>0.24928402</v>
      </c>
      <c r="S433" s="212"/>
      <c r="T433" s="214">
        <f>SUM(T434:T441)</f>
        <v>0</v>
      </c>
      <c r="AR433" s="215" t="s">
        <v>85</v>
      </c>
      <c r="AT433" s="216" t="s">
        <v>74</v>
      </c>
      <c r="AU433" s="216" t="s">
        <v>83</v>
      </c>
      <c r="AY433" s="215" t="s">
        <v>163</v>
      </c>
      <c r="BK433" s="217">
        <f>SUM(BK434:BK441)</f>
        <v>0</v>
      </c>
    </row>
    <row r="434" spans="2:65" s="1" customFormat="1" ht="25.5" customHeight="1">
      <c r="B434" s="45"/>
      <c r="C434" s="220" t="s">
        <v>709</v>
      </c>
      <c r="D434" s="220" t="s">
        <v>165</v>
      </c>
      <c r="E434" s="221" t="s">
        <v>1534</v>
      </c>
      <c r="F434" s="222" t="s">
        <v>1535</v>
      </c>
      <c r="G434" s="223" t="s">
        <v>168</v>
      </c>
      <c r="H434" s="224">
        <v>524.812</v>
      </c>
      <c r="I434" s="225"/>
      <c r="J434" s="226">
        <f>ROUND(I434*H434,2)</f>
        <v>0</v>
      </c>
      <c r="K434" s="222" t="s">
        <v>169</v>
      </c>
      <c r="L434" s="71"/>
      <c r="M434" s="227" t="s">
        <v>21</v>
      </c>
      <c r="N434" s="228" t="s">
        <v>48</v>
      </c>
      <c r="O434" s="46"/>
      <c r="P434" s="229">
        <f>O434*H434</f>
        <v>0</v>
      </c>
      <c r="Q434" s="229">
        <v>0.0002</v>
      </c>
      <c r="R434" s="229">
        <f>Q434*H434</f>
        <v>0.10496240000000001</v>
      </c>
      <c r="S434" s="229">
        <v>0</v>
      </c>
      <c r="T434" s="230">
        <f>S434*H434</f>
        <v>0</v>
      </c>
      <c r="AR434" s="23" t="s">
        <v>262</v>
      </c>
      <c r="AT434" s="23" t="s">
        <v>165</v>
      </c>
      <c r="AU434" s="23" t="s">
        <v>85</v>
      </c>
      <c r="AY434" s="23" t="s">
        <v>163</v>
      </c>
      <c r="BE434" s="231">
        <f>IF(N434="základní",J434,0)</f>
        <v>0</v>
      </c>
      <c r="BF434" s="231">
        <f>IF(N434="snížená",J434,0)</f>
        <v>0</v>
      </c>
      <c r="BG434" s="231">
        <f>IF(N434="zákl. přenesená",J434,0)</f>
        <v>0</v>
      </c>
      <c r="BH434" s="231">
        <f>IF(N434="sníž. přenesená",J434,0)</f>
        <v>0</v>
      </c>
      <c r="BI434" s="231">
        <f>IF(N434="nulová",J434,0)</f>
        <v>0</v>
      </c>
      <c r="BJ434" s="23" t="s">
        <v>170</v>
      </c>
      <c r="BK434" s="231">
        <f>ROUND(I434*H434,2)</f>
        <v>0</v>
      </c>
      <c r="BL434" s="23" t="s">
        <v>262</v>
      </c>
      <c r="BM434" s="23" t="s">
        <v>2243</v>
      </c>
    </row>
    <row r="435" spans="2:51" s="11" customFormat="1" ht="13.5">
      <c r="B435" s="235"/>
      <c r="C435" s="236"/>
      <c r="D435" s="232" t="s">
        <v>174</v>
      </c>
      <c r="E435" s="237" t="s">
        <v>21</v>
      </c>
      <c r="F435" s="238" t="s">
        <v>2244</v>
      </c>
      <c r="G435" s="236"/>
      <c r="H435" s="239">
        <v>263.44</v>
      </c>
      <c r="I435" s="240"/>
      <c r="J435" s="236"/>
      <c r="K435" s="236"/>
      <c r="L435" s="241"/>
      <c r="M435" s="242"/>
      <c r="N435" s="243"/>
      <c r="O435" s="243"/>
      <c r="P435" s="243"/>
      <c r="Q435" s="243"/>
      <c r="R435" s="243"/>
      <c r="S435" s="243"/>
      <c r="T435" s="244"/>
      <c r="AT435" s="245" t="s">
        <v>174</v>
      </c>
      <c r="AU435" s="245" t="s">
        <v>85</v>
      </c>
      <c r="AV435" s="11" t="s">
        <v>85</v>
      </c>
      <c r="AW435" s="11" t="s">
        <v>38</v>
      </c>
      <c r="AX435" s="11" t="s">
        <v>75</v>
      </c>
      <c r="AY435" s="245" t="s">
        <v>163</v>
      </c>
    </row>
    <row r="436" spans="2:51" s="11" customFormat="1" ht="13.5">
      <c r="B436" s="235"/>
      <c r="C436" s="236"/>
      <c r="D436" s="232" t="s">
        <v>174</v>
      </c>
      <c r="E436" s="237" t="s">
        <v>21</v>
      </c>
      <c r="F436" s="238" t="s">
        <v>2245</v>
      </c>
      <c r="G436" s="236"/>
      <c r="H436" s="239">
        <v>261.372</v>
      </c>
      <c r="I436" s="240"/>
      <c r="J436" s="236"/>
      <c r="K436" s="236"/>
      <c r="L436" s="241"/>
      <c r="M436" s="242"/>
      <c r="N436" s="243"/>
      <c r="O436" s="243"/>
      <c r="P436" s="243"/>
      <c r="Q436" s="243"/>
      <c r="R436" s="243"/>
      <c r="S436" s="243"/>
      <c r="T436" s="244"/>
      <c r="AT436" s="245" t="s">
        <v>174</v>
      </c>
      <c r="AU436" s="245" t="s">
        <v>85</v>
      </c>
      <c r="AV436" s="11" t="s">
        <v>85</v>
      </c>
      <c r="AW436" s="11" t="s">
        <v>38</v>
      </c>
      <c r="AX436" s="11" t="s">
        <v>75</v>
      </c>
      <c r="AY436" s="245" t="s">
        <v>163</v>
      </c>
    </row>
    <row r="437" spans="2:51" s="12" customFormat="1" ht="13.5">
      <c r="B437" s="246"/>
      <c r="C437" s="247"/>
      <c r="D437" s="232" t="s">
        <v>174</v>
      </c>
      <c r="E437" s="248" t="s">
        <v>21</v>
      </c>
      <c r="F437" s="249" t="s">
        <v>194</v>
      </c>
      <c r="G437" s="247"/>
      <c r="H437" s="250">
        <v>524.812</v>
      </c>
      <c r="I437" s="251"/>
      <c r="J437" s="247"/>
      <c r="K437" s="247"/>
      <c r="L437" s="252"/>
      <c r="M437" s="253"/>
      <c r="N437" s="254"/>
      <c r="O437" s="254"/>
      <c r="P437" s="254"/>
      <c r="Q437" s="254"/>
      <c r="R437" s="254"/>
      <c r="S437" s="254"/>
      <c r="T437" s="255"/>
      <c r="AT437" s="256" t="s">
        <v>174</v>
      </c>
      <c r="AU437" s="256" t="s">
        <v>85</v>
      </c>
      <c r="AV437" s="12" t="s">
        <v>170</v>
      </c>
      <c r="AW437" s="12" t="s">
        <v>38</v>
      </c>
      <c r="AX437" s="12" t="s">
        <v>83</v>
      </c>
      <c r="AY437" s="256" t="s">
        <v>163</v>
      </c>
    </row>
    <row r="438" spans="2:65" s="1" customFormat="1" ht="25.5" customHeight="1">
      <c r="B438" s="45"/>
      <c r="C438" s="220" t="s">
        <v>714</v>
      </c>
      <c r="D438" s="220" t="s">
        <v>165</v>
      </c>
      <c r="E438" s="221" t="s">
        <v>1537</v>
      </c>
      <c r="F438" s="222" t="s">
        <v>1538</v>
      </c>
      <c r="G438" s="223" t="s">
        <v>168</v>
      </c>
      <c r="H438" s="224">
        <v>524.812</v>
      </c>
      <c r="I438" s="225"/>
      <c r="J438" s="226">
        <f>ROUND(I438*H438,2)</f>
        <v>0</v>
      </c>
      <c r="K438" s="222" t="s">
        <v>169</v>
      </c>
      <c r="L438" s="71"/>
      <c r="M438" s="227" t="s">
        <v>21</v>
      </c>
      <c r="N438" s="228" t="s">
        <v>48</v>
      </c>
      <c r="O438" s="46"/>
      <c r="P438" s="229">
        <f>O438*H438</f>
        <v>0</v>
      </c>
      <c r="Q438" s="229">
        <v>0.00026</v>
      </c>
      <c r="R438" s="229">
        <f>Q438*H438</f>
        <v>0.13645111999999998</v>
      </c>
      <c r="S438" s="229">
        <v>0</v>
      </c>
      <c r="T438" s="230">
        <f>S438*H438</f>
        <v>0</v>
      </c>
      <c r="AR438" s="23" t="s">
        <v>262</v>
      </c>
      <c r="AT438" s="23" t="s">
        <v>165</v>
      </c>
      <c r="AU438" s="23" t="s">
        <v>85</v>
      </c>
      <c r="AY438" s="23" t="s">
        <v>163</v>
      </c>
      <c r="BE438" s="231">
        <f>IF(N438="základní",J438,0)</f>
        <v>0</v>
      </c>
      <c r="BF438" s="231">
        <f>IF(N438="snížená",J438,0)</f>
        <v>0</v>
      </c>
      <c r="BG438" s="231">
        <f>IF(N438="zákl. přenesená",J438,0)</f>
        <v>0</v>
      </c>
      <c r="BH438" s="231">
        <f>IF(N438="sníž. přenesená",J438,0)</f>
        <v>0</v>
      </c>
      <c r="BI438" s="231">
        <f>IF(N438="nulová",J438,0)</f>
        <v>0</v>
      </c>
      <c r="BJ438" s="23" t="s">
        <v>170</v>
      </c>
      <c r="BK438" s="231">
        <f>ROUND(I438*H438,2)</f>
        <v>0</v>
      </c>
      <c r="BL438" s="23" t="s">
        <v>262</v>
      </c>
      <c r="BM438" s="23" t="s">
        <v>2246</v>
      </c>
    </row>
    <row r="439" spans="2:65" s="1" customFormat="1" ht="16.5" customHeight="1">
      <c r="B439" s="45"/>
      <c r="C439" s="220" t="s">
        <v>718</v>
      </c>
      <c r="D439" s="220" t="s">
        <v>165</v>
      </c>
      <c r="E439" s="221" t="s">
        <v>1814</v>
      </c>
      <c r="F439" s="222" t="s">
        <v>1815</v>
      </c>
      <c r="G439" s="223" t="s">
        <v>168</v>
      </c>
      <c r="H439" s="224">
        <v>23.85</v>
      </c>
      <c r="I439" s="225"/>
      <c r="J439" s="226">
        <f>ROUND(I439*H439,2)</f>
        <v>0</v>
      </c>
      <c r="K439" s="222" t="s">
        <v>21</v>
      </c>
      <c r="L439" s="71"/>
      <c r="M439" s="227" t="s">
        <v>21</v>
      </c>
      <c r="N439" s="228" t="s">
        <v>48</v>
      </c>
      <c r="O439" s="46"/>
      <c r="P439" s="229">
        <f>O439*H439</f>
        <v>0</v>
      </c>
      <c r="Q439" s="229">
        <v>0.00033</v>
      </c>
      <c r="R439" s="229">
        <f>Q439*H439</f>
        <v>0.0078705</v>
      </c>
      <c r="S439" s="229">
        <v>0</v>
      </c>
      <c r="T439" s="230">
        <f>S439*H439</f>
        <v>0</v>
      </c>
      <c r="AR439" s="23" t="s">
        <v>262</v>
      </c>
      <c r="AT439" s="23" t="s">
        <v>165</v>
      </c>
      <c r="AU439" s="23" t="s">
        <v>85</v>
      </c>
      <c r="AY439" s="23" t="s">
        <v>163</v>
      </c>
      <c r="BE439" s="231">
        <f>IF(N439="základní",J439,0)</f>
        <v>0</v>
      </c>
      <c r="BF439" s="231">
        <f>IF(N439="snížená",J439,0)</f>
        <v>0</v>
      </c>
      <c r="BG439" s="231">
        <f>IF(N439="zákl. přenesená",J439,0)</f>
        <v>0</v>
      </c>
      <c r="BH439" s="231">
        <f>IF(N439="sníž. přenesená",J439,0)</f>
        <v>0</v>
      </c>
      <c r="BI439" s="231">
        <f>IF(N439="nulová",J439,0)</f>
        <v>0</v>
      </c>
      <c r="BJ439" s="23" t="s">
        <v>170</v>
      </c>
      <c r="BK439" s="231">
        <f>ROUND(I439*H439,2)</f>
        <v>0</v>
      </c>
      <c r="BL439" s="23" t="s">
        <v>262</v>
      </c>
      <c r="BM439" s="23" t="s">
        <v>2247</v>
      </c>
    </row>
    <row r="440" spans="2:51" s="11" customFormat="1" ht="13.5">
      <c r="B440" s="235"/>
      <c r="C440" s="236"/>
      <c r="D440" s="232" t="s">
        <v>174</v>
      </c>
      <c r="E440" s="237" t="s">
        <v>21</v>
      </c>
      <c r="F440" s="238" t="s">
        <v>2012</v>
      </c>
      <c r="G440" s="236"/>
      <c r="H440" s="239">
        <v>23.85</v>
      </c>
      <c r="I440" s="240"/>
      <c r="J440" s="236"/>
      <c r="K440" s="236"/>
      <c r="L440" s="241"/>
      <c r="M440" s="242"/>
      <c r="N440" s="243"/>
      <c r="O440" s="243"/>
      <c r="P440" s="243"/>
      <c r="Q440" s="243"/>
      <c r="R440" s="243"/>
      <c r="S440" s="243"/>
      <c r="T440" s="244"/>
      <c r="AT440" s="245" t="s">
        <v>174</v>
      </c>
      <c r="AU440" s="245" t="s">
        <v>85</v>
      </c>
      <c r="AV440" s="11" t="s">
        <v>85</v>
      </c>
      <c r="AW440" s="11" t="s">
        <v>38</v>
      </c>
      <c r="AX440" s="11" t="s">
        <v>75</v>
      </c>
      <c r="AY440" s="245" t="s">
        <v>163</v>
      </c>
    </row>
    <row r="441" spans="2:51" s="12" customFormat="1" ht="13.5">
      <c r="B441" s="246"/>
      <c r="C441" s="247"/>
      <c r="D441" s="232" t="s">
        <v>174</v>
      </c>
      <c r="E441" s="248" t="s">
        <v>21</v>
      </c>
      <c r="F441" s="249" t="s">
        <v>194</v>
      </c>
      <c r="G441" s="247"/>
      <c r="H441" s="250">
        <v>23.85</v>
      </c>
      <c r="I441" s="251"/>
      <c r="J441" s="247"/>
      <c r="K441" s="247"/>
      <c r="L441" s="252"/>
      <c r="M441" s="281"/>
      <c r="N441" s="282"/>
      <c r="O441" s="282"/>
      <c r="P441" s="282"/>
      <c r="Q441" s="282"/>
      <c r="R441" s="282"/>
      <c r="S441" s="282"/>
      <c r="T441" s="283"/>
      <c r="AT441" s="256" t="s">
        <v>174</v>
      </c>
      <c r="AU441" s="256" t="s">
        <v>85</v>
      </c>
      <c r="AV441" s="12" t="s">
        <v>170</v>
      </c>
      <c r="AW441" s="12" t="s">
        <v>38</v>
      </c>
      <c r="AX441" s="12" t="s">
        <v>83</v>
      </c>
      <c r="AY441" s="256" t="s">
        <v>163</v>
      </c>
    </row>
    <row r="442" spans="2:12" s="1" customFormat="1" ht="6.95" customHeight="1">
      <c r="B442" s="66"/>
      <c r="C442" s="67"/>
      <c r="D442" s="67"/>
      <c r="E442" s="67"/>
      <c r="F442" s="67"/>
      <c r="G442" s="67"/>
      <c r="H442" s="67"/>
      <c r="I442" s="165"/>
      <c r="J442" s="67"/>
      <c r="K442" s="67"/>
      <c r="L442" s="71"/>
    </row>
  </sheetData>
  <sheetProtection password="CC35" sheet="1" objects="1" scenarios="1" formatColumns="0" formatRows="0" autoFilter="0"/>
  <autoFilter ref="C92:K441"/>
  <mergeCells count="10">
    <mergeCell ref="E7:H7"/>
    <mergeCell ref="E9:H9"/>
    <mergeCell ref="E24:H24"/>
    <mergeCell ref="E45:H45"/>
    <mergeCell ref="E47:H47"/>
    <mergeCell ref="J51:J52"/>
    <mergeCell ref="E83:H83"/>
    <mergeCell ref="E85:H85"/>
    <mergeCell ref="G1:H1"/>
    <mergeCell ref="L2:V2"/>
  </mergeCells>
  <hyperlinks>
    <hyperlink ref="F1:G1" location="C2" display="1) Krycí list soupisu"/>
    <hyperlink ref="G1:H1" location="C54" display="2) Rekapitulace"/>
    <hyperlink ref="J1" location="C92"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BR83"/>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35"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0"/>
      <c r="B1" s="136"/>
      <c r="C1" s="136"/>
      <c r="D1" s="137" t="s">
        <v>1</v>
      </c>
      <c r="E1" s="136"/>
      <c r="F1" s="138" t="s">
        <v>115</v>
      </c>
      <c r="G1" s="138" t="s">
        <v>116</v>
      </c>
      <c r="H1" s="138"/>
      <c r="I1" s="139"/>
      <c r="J1" s="138" t="s">
        <v>117</v>
      </c>
      <c r="K1" s="137" t="s">
        <v>118</v>
      </c>
      <c r="L1" s="138" t="s">
        <v>119</v>
      </c>
      <c r="M1" s="138"/>
      <c r="N1" s="138"/>
      <c r="O1" s="138"/>
      <c r="P1" s="138"/>
      <c r="Q1" s="138"/>
      <c r="R1" s="138"/>
      <c r="S1" s="138"/>
      <c r="T1" s="138"/>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AT2" s="23" t="s">
        <v>101</v>
      </c>
    </row>
    <row r="3" spans="2:46" ht="6.95" customHeight="1">
      <c r="B3" s="24"/>
      <c r="C3" s="25"/>
      <c r="D3" s="25"/>
      <c r="E3" s="25"/>
      <c r="F3" s="25"/>
      <c r="G3" s="25"/>
      <c r="H3" s="25"/>
      <c r="I3" s="140"/>
      <c r="J3" s="25"/>
      <c r="K3" s="26"/>
      <c r="AT3" s="23" t="s">
        <v>85</v>
      </c>
    </row>
    <row r="4" spans="2:46" ht="36.95" customHeight="1">
      <c r="B4" s="27"/>
      <c r="C4" s="28"/>
      <c r="D4" s="29" t="s">
        <v>120</v>
      </c>
      <c r="E4" s="28"/>
      <c r="F4" s="28"/>
      <c r="G4" s="28"/>
      <c r="H4" s="28"/>
      <c r="I4" s="141"/>
      <c r="J4" s="28"/>
      <c r="K4" s="30"/>
      <c r="M4" s="31" t="s">
        <v>12</v>
      </c>
      <c r="AT4" s="23" t="s">
        <v>38</v>
      </c>
    </row>
    <row r="5" spans="2:11" ht="6.95" customHeight="1">
      <c r="B5" s="27"/>
      <c r="C5" s="28"/>
      <c r="D5" s="28"/>
      <c r="E5" s="28"/>
      <c r="F5" s="28"/>
      <c r="G5" s="28"/>
      <c r="H5" s="28"/>
      <c r="I5" s="141"/>
      <c r="J5" s="28"/>
      <c r="K5" s="30"/>
    </row>
    <row r="6" spans="2:11" ht="13.5">
      <c r="B6" s="27"/>
      <c r="C6" s="28"/>
      <c r="D6" s="39" t="s">
        <v>18</v>
      </c>
      <c r="E6" s="28"/>
      <c r="F6" s="28"/>
      <c r="G6" s="28"/>
      <c r="H6" s="28"/>
      <c r="I6" s="141"/>
      <c r="J6" s="28"/>
      <c r="K6" s="30"/>
    </row>
    <row r="7" spans="2:11" ht="16.5" customHeight="1">
      <c r="B7" s="27"/>
      <c r="C7" s="28"/>
      <c r="D7" s="28"/>
      <c r="E7" s="142" t="str">
        <f>'Rekapitulace stavby'!K6</f>
        <v>Rekonstrukce objektu na ul. Velflíkova 385/14, Ostrava - Hrabůvka</v>
      </c>
      <c r="F7" s="39"/>
      <c r="G7" s="39"/>
      <c r="H7" s="39"/>
      <c r="I7" s="141"/>
      <c r="J7" s="28"/>
      <c r="K7" s="30"/>
    </row>
    <row r="8" spans="2:11" s="1" customFormat="1" ht="13.5">
      <c r="B8" s="45"/>
      <c r="C8" s="46"/>
      <c r="D8" s="39" t="s">
        <v>121</v>
      </c>
      <c r="E8" s="46"/>
      <c r="F8" s="46"/>
      <c r="G8" s="46"/>
      <c r="H8" s="46"/>
      <c r="I8" s="143"/>
      <c r="J8" s="46"/>
      <c r="K8" s="50"/>
    </row>
    <row r="9" spans="2:11" s="1" customFormat="1" ht="36.95" customHeight="1">
      <c r="B9" s="45"/>
      <c r="C9" s="46"/>
      <c r="D9" s="46"/>
      <c r="E9" s="144" t="s">
        <v>2248</v>
      </c>
      <c r="F9" s="46"/>
      <c r="G9" s="46"/>
      <c r="H9" s="46"/>
      <c r="I9" s="143"/>
      <c r="J9" s="46"/>
      <c r="K9" s="50"/>
    </row>
    <row r="10" spans="2:11" s="1" customFormat="1" ht="13.5">
      <c r="B10" s="45"/>
      <c r="C10" s="46"/>
      <c r="D10" s="46"/>
      <c r="E10" s="46"/>
      <c r="F10" s="46"/>
      <c r="G10" s="46"/>
      <c r="H10" s="46"/>
      <c r="I10" s="143"/>
      <c r="J10" s="46"/>
      <c r="K10" s="50"/>
    </row>
    <row r="11" spans="2:11" s="1" customFormat="1" ht="14.4" customHeight="1">
      <c r="B11" s="45"/>
      <c r="C11" s="46"/>
      <c r="D11" s="39" t="s">
        <v>20</v>
      </c>
      <c r="E11" s="46"/>
      <c r="F11" s="34" t="s">
        <v>21</v>
      </c>
      <c r="G11" s="46"/>
      <c r="H11" s="46"/>
      <c r="I11" s="145" t="s">
        <v>22</v>
      </c>
      <c r="J11" s="34" t="s">
        <v>21</v>
      </c>
      <c r="K11" s="50"/>
    </row>
    <row r="12" spans="2:11" s="1" customFormat="1" ht="14.4" customHeight="1">
      <c r="B12" s="45"/>
      <c r="C12" s="46"/>
      <c r="D12" s="39" t="s">
        <v>23</v>
      </c>
      <c r="E12" s="46"/>
      <c r="F12" s="34" t="s">
        <v>24</v>
      </c>
      <c r="G12" s="46"/>
      <c r="H12" s="46"/>
      <c r="I12" s="145" t="s">
        <v>25</v>
      </c>
      <c r="J12" s="146" t="str">
        <f>'Rekapitulace stavby'!AN8</f>
        <v>1. 4. 2019</v>
      </c>
      <c r="K12" s="50"/>
    </row>
    <row r="13" spans="2:11" s="1" customFormat="1" ht="10.8" customHeight="1">
      <c r="B13" s="45"/>
      <c r="C13" s="46"/>
      <c r="D13" s="46"/>
      <c r="E13" s="46"/>
      <c r="F13" s="46"/>
      <c r="G13" s="46"/>
      <c r="H13" s="46"/>
      <c r="I13" s="143"/>
      <c r="J13" s="46"/>
      <c r="K13" s="50"/>
    </row>
    <row r="14" spans="2:11" s="1" customFormat="1" ht="14.4" customHeight="1">
      <c r="B14" s="45"/>
      <c r="C14" s="46"/>
      <c r="D14" s="39" t="s">
        <v>27</v>
      </c>
      <c r="E14" s="46"/>
      <c r="F14" s="46"/>
      <c r="G14" s="46"/>
      <c r="H14" s="46"/>
      <c r="I14" s="145" t="s">
        <v>28</v>
      </c>
      <c r="J14" s="34" t="s">
        <v>29</v>
      </c>
      <c r="K14" s="50"/>
    </row>
    <row r="15" spans="2:11" s="1" customFormat="1" ht="18" customHeight="1">
      <c r="B15" s="45"/>
      <c r="C15" s="46"/>
      <c r="D15" s="46"/>
      <c r="E15" s="34" t="s">
        <v>30</v>
      </c>
      <c r="F15" s="46"/>
      <c r="G15" s="46"/>
      <c r="H15" s="46"/>
      <c r="I15" s="145" t="s">
        <v>31</v>
      </c>
      <c r="J15" s="34" t="s">
        <v>21</v>
      </c>
      <c r="K15" s="50"/>
    </row>
    <row r="16" spans="2:11" s="1" customFormat="1" ht="6.95" customHeight="1">
      <c r="B16" s="45"/>
      <c r="C16" s="46"/>
      <c r="D16" s="46"/>
      <c r="E16" s="46"/>
      <c r="F16" s="46"/>
      <c r="G16" s="46"/>
      <c r="H16" s="46"/>
      <c r="I16" s="143"/>
      <c r="J16" s="46"/>
      <c r="K16" s="50"/>
    </row>
    <row r="17" spans="2:11" s="1" customFormat="1" ht="14.4" customHeight="1">
      <c r="B17" s="45"/>
      <c r="C17" s="46"/>
      <c r="D17" s="39" t="s">
        <v>32</v>
      </c>
      <c r="E17" s="46"/>
      <c r="F17" s="46"/>
      <c r="G17" s="46"/>
      <c r="H17" s="46"/>
      <c r="I17" s="145" t="s">
        <v>28</v>
      </c>
      <c r="J17" s="34" t="str">
        <f>IF('Rekapitulace stavby'!AN13="Vyplň údaj","",IF('Rekapitulace stavby'!AN13="","",'Rekapitulace stavby'!AN13))</f>
        <v/>
      </c>
      <c r="K17" s="50"/>
    </row>
    <row r="18" spans="2:11" s="1" customFormat="1" ht="18" customHeight="1">
      <c r="B18" s="45"/>
      <c r="C18" s="46"/>
      <c r="D18" s="46"/>
      <c r="E18" s="34" t="str">
        <f>IF('Rekapitulace stavby'!E14="Vyplň údaj","",IF('Rekapitulace stavby'!E14="","",'Rekapitulace stavby'!E14))</f>
        <v/>
      </c>
      <c r="F18" s="46"/>
      <c r="G18" s="46"/>
      <c r="H18" s="46"/>
      <c r="I18" s="145" t="s">
        <v>31</v>
      </c>
      <c r="J18" s="34" t="str">
        <f>IF('Rekapitulace stavby'!AN14="Vyplň údaj","",IF('Rekapitulace stavby'!AN14="","",'Rekapitulace stavby'!AN14))</f>
        <v/>
      </c>
      <c r="K18" s="50"/>
    </row>
    <row r="19" spans="2:11" s="1" customFormat="1" ht="6.95" customHeight="1">
      <c r="B19" s="45"/>
      <c r="C19" s="46"/>
      <c r="D19" s="46"/>
      <c r="E19" s="46"/>
      <c r="F19" s="46"/>
      <c r="G19" s="46"/>
      <c r="H19" s="46"/>
      <c r="I19" s="143"/>
      <c r="J19" s="46"/>
      <c r="K19" s="50"/>
    </row>
    <row r="20" spans="2:11" s="1" customFormat="1" ht="14.4" customHeight="1">
      <c r="B20" s="45"/>
      <c r="C20" s="46"/>
      <c r="D20" s="39" t="s">
        <v>34</v>
      </c>
      <c r="E20" s="46"/>
      <c r="F20" s="46"/>
      <c r="G20" s="46"/>
      <c r="H20" s="46"/>
      <c r="I20" s="145" t="s">
        <v>28</v>
      </c>
      <c r="J20" s="34" t="s">
        <v>35</v>
      </c>
      <c r="K20" s="50"/>
    </row>
    <row r="21" spans="2:11" s="1" customFormat="1" ht="18" customHeight="1">
      <c r="B21" s="45"/>
      <c r="C21" s="46"/>
      <c r="D21" s="46"/>
      <c r="E21" s="34" t="s">
        <v>36</v>
      </c>
      <c r="F21" s="46"/>
      <c r="G21" s="46"/>
      <c r="H21" s="46"/>
      <c r="I21" s="145" t="s">
        <v>31</v>
      </c>
      <c r="J21" s="34" t="s">
        <v>37</v>
      </c>
      <c r="K21" s="50"/>
    </row>
    <row r="22" spans="2:11" s="1" customFormat="1" ht="6.95" customHeight="1">
      <c r="B22" s="45"/>
      <c r="C22" s="46"/>
      <c r="D22" s="46"/>
      <c r="E22" s="46"/>
      <c r="F22" s="46"/>
      <c r="G22" s="46"/>
      <c r="H22" s="46"/>
      <c r="I22" s="143"/>
      <c r="J22" s="46"/>
      <c r="K22" s="50"/>
    </row>
    <row r="23" spans="2:11" s="1" customFormat="1" ht="14.4" customHeight="1">
      <c r="B23" s="45"/>
      <c r="C23" s="46"/>
      <c r="D23" s="39" t="s">
        <v>39</v>
      </c>
      <c r="E23" s="46"/>
      <c r="F23" s="46"/>
      <c r="G23" s="46"/>
      <c r="H23" s="46"/>
      <c r="I23" s="143"/>
      <c r="J23" s="46"/>
      <c r="K23" s="50"/>
    </row>
    <row r="24" spans="2:11" s="6" customFormat="1" ht="16.5" customHeight="1">
      <c r="B24" s="147"/>
      <c r="C24" s="148"/>
      <c r="D24" s="148"/>
      <c r="E24" s="43" t="s">
        <v>21</v>
      </c>
      <c r="F24" s="43"/>
      <c r="G24" s="43"/>
      <c r="H24" s="43"/>
      <c r="I24" s="149"/>
      <c r="J24" s="148"/>
      <c r="K24" s="150"/>
    </row>
    <row r="25" spans="2:11" s="1" customFormat="1" ht="6.95" customHeight="1">
      <c r="B25" s="45"/>
      <c r="C25" s="46"/>
      <c r="D25" s="46"/>
      <c r="E25" s="46"/>
      <c r="F25" s="46"/>
      <c r="G25" s="46"/>
      <c r="H25" s="46"/>
      <c r="I25" s="143"/>
      <c r="J25" s="46"/>
      <c r="K25" s="50"/>
    </row>
    <row r="26" spans="2:11" s="1" customFormat="1" ht="6.95" customHeight="1">
      <c r="B26" s="45"/>
      <c r="C26" s="46"/>
      <c r="D26" s="105"/>
      <c r="E26" s="105"/>
      <c r="F26" s="105"/>
      <c r="G26" s="105"/>
      <c r="H26" s="105"/>
      <c r="I26" s="151"/>
      <c r="J26" s="105"/>
      <c r="K26" s="152"/>
    </row>
    <row r="27" spans="2:11" s="1" customFormat="1" ht="25.4" customHeight="1">
      <c r="B27" s="45"/>
      <c r="C27" s="46"/>
      <c r="D27" s="153" t="s">
        <v>41</v>
      </c>
      <c r="E27" s="46"/>
      <c r="F27" s="46"/>
      <c r="G27" s="46"/>
      <c r="H27" s="46"/>
      <c r="I27" s="143"/>
      <c r="J27" s="154">
        <f>ROUND(J78,2)</f>
        <v>0</v>
      </c>
      <c r="K27" s="50"/>
    </row>
    <row r="28" spans="2:11" s="1" customFormat="1" ht="6.95" customHeight="1">
      <c r="B28" s="45"/>
      <c r="C28" s="46"/>
      <c r="D28" s="105"/>
      <c r="E28" s="105"/>
      <c r="F28" s="105"/>
      <c r="G28" s="105"/>
      <c r="H28" s="105"/>
      <c r="I28" s="151"/>
      <c r="J28" s="105"/>
      <c r="K28" s="152"/>
    </row>
    <row r="29" spans="2:11" s="1" customFormat="1" ht="14.4" customHeight="1">
      <c r="B29" s="45"/>
      <c r="C29" s="46"/>
      <c r="D29" s="46"/>
      <c r="E29" s="46"/>
      <c r="F29" s="51" t="s">
        <v>43</v>
      </c>
      <c r="G29" s="46"/>
      <c r="H29" s="46"/>
      <c r="I29" s="155" t="s">
        <v>42</v>
      </c>
      <c r="J29" s="51" t="s">
        <v>44</v>
      </c>
      <c r="K29" s="50"/>
    </row>
    <row r="30" spans="2:11" s="1" customFormat="1" ht="14.4" customHeight="1" hidden="1">
      <c r="B30" s="45"/>
      <c r="C30" s="46"/>
      <c r="D30" s="54" t="s">
        <v>45</v>
      </c>
      <c r="E30" s="54" t="s">
        <v>46</v>
      </c>
      <c r="F30" s="156">
        <f>ROUND(SUM(BE78:BE82),2)</f>
        <v>0</v>
      </c>
      <c r="G30" s="46"/>
      <c r="H30" s="46"/>
      <c r="I30" s="157">
        <v>0.21</v>
      </c>
      <c r="J30" s="156">
        <f>ROUND(ROUND((SUM(BE78:BE82)),2)*I30,2)</f>
        <v>0</v>
      </c>
      <c r="K30" s="50"/>
    </row>
    <row r="31" spans="2:11" s="1" customFormat="1" ht="14.4" customHeight="1" hidden="1">
      <c r="B31" s="45"/>
      <c r="C31" s="46"/>
      <c r="D31" s="46"/>
      <c r="E31" s="54" t="s">
        <v>47</v>
      </c>
      <c r="F31" s="156">
        <f>ROUND(SUM(BF78:BF82),2)</f>
        <v>0</v>
      </c>
      <c r="G31" s="46"/>
      <c r="H31" s="46"/>
      <c r="I31" s="157">
        <v>0.15</v>
      </c>
      <c r="J31" s="156">
        <f>ROUND(ROUND((SUM(BF78:BF82)),2)*I31,2)</f>
        <v>0</v>
      </c>
      <c r="K31" s="50"/>
    </row>
    <row r="32" spans="2:11" s="1" customFormat="1" ht="14.4" customHeight="1">
      <c r="B32" s="45"/>
      <c r="C32" s="46"/>
      <c r="D32" s="54" t="s">
        <v>45</v>
      </c>
      <c r="E32" s="54" t="s">
        <v>48</v>
      </c>
      <c r="F32" s="156">
        <f>ROUND(SUM(BG78:BG82),2)</f>
        <v>0</v>
      </c>
      <c r="G32" s="46"/>
      <c r="H32" s="46"/>
      <c r="I32" s="157">
        <v>0.21</v>
      </c>
      <c r="J32" s="156">
        <v>0</v>
      </c>
      <c r="K32" s="50"/>
    </row>
    <row r="33" spans="2:11" s="1" customFormat="1" ht="14.4" customHeight="1">
      <c r="B33" s="45"/>
      <c r="C33" s="46"/>
      <c r="D33" s="46"/>
      <c r="E33" s="54" t="s">
        <v>49</v>
      </c>
      <c r="F33" s="156">
        <f>ROUND(SUM(BH78:BH82),2)</f>
        <v>0</v>
      </c>
      <c r="G33" s="46"/>
      <c r="H33" s="46"/>
      <c r="I33" s="157">
        <v>0.15</v>
      </c>
      <c r="J33" s="156">
        <v>0</v>
      </c>
      <c r="K33" s="50"/>
    </row>
    <row r="34" spans="2:11" s="1" customFormat="1" ht="14.4" customHeight="1" hidden="1">
      <c r="B34" s="45"/>
      <c r="C34" s="46"/>
      <c r="D34" s="46"/>
      <c r="E34" s="54" t="s">
        <v>50</v>
      </c>
      <c r="F34" s="156">
        <f>ROUND(SUM(BI78:BI82),2)</f>
        <v>0</v>
      </c>
      <c r="G34" s="46"/>
      <c r="H34" s="46"/>
      <c r="I34" s="157">
        <v>0</v>
      </c>
      <c r="J34" s="156">
        <v>0</v>
      </c>
      <c r="K34" s="50"/>
    </row>
    <row r="35" spans="2:11" s="1" customFormat="1" ht="6.95" customHeight="1">
      <c r="B35" s="45"/>
      <c r="C35" s="46"/>
      <c r="D35" s="46"/>
      <c r="E35" s="46"/>
      <c r="F35" s="46"/>
      <c r="G35" s="46"/>
      <c r="H35" s="46"/>
      <c r="I35" s="143"/>
      <c r="J35" s="46"/>
      <c r="K35" s="50"/>
    </row>
    <row r="36" spans="2:11" s="1" customFormat="1" ht="25.4" customHeight="1">
      <c r="B36" s="45"/>
      <c r="C36" s="158"/>
      <c r="D36" s="159" t="s">
        <v>51</v>
      </c>
      <c r="E36" s="97"/>
      <c r="F36" s="97"/>
      <c r="G36" s="160" t="s">
        <v>52</v>
      </c>
      <c r="H36" s="161" t="s">
        <v>53</v>
      </c>
      <c r="I36" s="162"/>
      <c r="J36" s="163">
        <f>SUM(J27:J34)</f>
        <v>0</v>
      </c>
      <c r="K36" s="164"/>
    </row>
    <row r="37" spans="2:11" s="1" customFormat="1" ht="14.4" customHeight="1">
      <c r="B37" s="66"/>
      <c r="C37" s="67"/>
      <c r="D37" s="67"/>
      <c r="E37" s="67"/>
      <c r="F37" s="67"/>
      <c r="G37" s="67"/>
      <c r="H37" s="67"/>
      <c r="I37" s="165"/>
      <c r="J37" s="67"/>
      <c r="K37" s="68"/>
    </row>
    <row r="41" spans="2:11" s="1" customFormat="1" ht="6.95" customHeight="1">
      <c r="B41" s="166"/>
      <c r="C41" s="167"/>
      <c r="D41" s="167"/>
      <c r="E41" s="167"/>
      <c r="F41" s="167"/>
      <c r="G41" s="167"/>
      <c r="H41" s="167"/>
      <c r="I41" s="168"/>
      <c r="J41" s="167"/>
      <c r="K41" s="169"/>
    </row>
    <row r="42" spans="2:11" s="1" customFormat="1" ht="36.95" customHeight="1">
      <c r="B42" s="45"/>
      <c r="C42" s="29" t="s">
        <v>123</v>
      </c>
      <c r="D42" s="46"/>
      <c r="E42" s="46"/>
      <c r="F42" s="46"/>
      <c r="G42" s="46"/>
      <c r="H42" s="46"/>
      <c r="I42" s="143"/>
      <c r="J42" s="46"/>
      <c r="K42" s="50"/>
    </row>
    <row r="43" spans="2:11" s="1" customFormat="1" ht="6.95" customHeight="1">
      <c r="B43" s="45"/>
      <c r="C43" s="46"/>
      <c r="D43" s="46"/>
      <c r="E43" s="46"/>
      <c r="F43" s="46"/>
      <c r="G43" s="46"/>
      <c r="H43" s="46"/>
      <c r="I43" s="143"/>
      <c r="J43" s="46"/>
      <c r="K43" s="50"/>
    </row>
    <row r="44" spans="2:11" s="1" customFormat="1" ht="14.4" customHeight="1">
      <c r="B44" s="45"/>
      <c r="C44" s="39" t="s">
        <v>18</v>
      </c>
      <c r="D44" s="46"/>
      <c r="E44" s="46"/>
      <c r="F44" s="46"/>
      <c r="G44" s="46"/>
      <c r="H44" s="46"/>
      <c r="I44" s="143"/>
      <c r="J44" s="46"/>
      <c r="K44" s="50"/>
    </row>
    <row r="45" spans="2:11" s="1" customFormat="1" ht="16.5" customHeight="1">
      <c r="B45" s="45"/>
      <c r="C45" s="46"/>
      <c r="D45" s="46"/>
      <c r="E45" s="142" t="str">
        <f>E7</f>
        <v>Rekonstrukce objektu na ul. Velflíkova 385/14, Ostrava - Hrabůvka</v>
      </c>
      <c r="F45" s="39"/>
      <c r="G45" s="39"/>
      <c r="H45" s="39"/>
      <c r="I45" s="143"/>
      <c r="J45" s="46"/>
      <c r="K45" s="50"/>
    </row>
    <row r="46" spans="2:11" s="1" customFormat="1" ht="14.4" customHeight="1">
      <c r="B46" s="45"/>
      <c r="C46" s="39" t="s">
        <v>121</v>
      </c>
      <c r="D46" s="46"/>
      <c r="E46" s="46"/>
      <c r="F46" s="46"/>
      <c r="G46" s="46"/>
      <c r="H46" s="46"/>
      <c r="I46" s="143"/>
      <c r="J46" s="46"/>
      <c r="K46" s="50"/>
    </row>
    <row r="47" spans="2:11" s="1" customFormat="1" ht="17.25" customHeight="1">
      <c r="B47" s="45"/>
      <c r="C47" s="46"/>
      <c r="D47" s="46"/>
      <c r="E47" s="144" t="str">
        <f>E9</f>
        <v>03 - Hromosvod</v>
      </c>
      <c r="F47" s="46"/>
      <c r="G47" s="46"/>
      <c r="H47" s="46"/>
      <c r="I47" s="143"/>
      <c r="J47" s="46"/>
      <c r="K47" s="50"/>
    </row>
    <row r="48" spans="2:11" s="1" customFormat="1" ht="6.95" customHeight="1">
      <c r="B48" s="45"/>
      <c r="C48" s="46"/>
      <c r="D48" s="46"/>
      <c r="E48" s="46"/>
      <c r="F48" s="46"/>
      <c r="G48" s="46"/>
      <c r="H48" s="46"/>
      <c r="I48" s="143"/>
      <c r="J48" s="46"/>
      <c r="K48" s="50"/>
    </row>
    <row r="49" spans="2:11" s="1" customFormat="1" ht="18" customHeight="1">
      <c r="B49" s="45"/>
      <c r="C49" s="39" t="s">
        <v>23</v>
      </c>
      <c r="D49" s="46"/>
      <c r="E49" s="46"/>
      <c r="F49" s="34" t="str">
        <f>F12</f>
        <v>Velflíkova 385/14</v>
      </c>
      <c r="G49" s="46"/>
      <c r="H49" s="46"/>
      <c r="I49" s="145" t="s">
        <v>25</v>
      </c>
      <c r="J49" s="146" t="str">
        <f>IF(J12="","",J12)</f>
        <v>1. 4. 2019</v>
      </c>
      <c r="K49" s="50"/>
    </row>
    <row r="50" spans="2:11" s="1" customFormat="1" ht="6.95" customHeight="1">
      <c r="B50" s="45"/>
      <c r="C50" s="46"/>
      <c r="D50" s="46"/>
      <c r="E50" s="46"/>
      <c r="F50" s="46"/>
      <c r="G50" s="46"/>
      <c r="H50" s="46"/>
      <c r="I50" s="143"/>
      <c r="J50" s="46"/>
      <c r="K50" s="50"/>
    </row>
    <row r="51" spans="2:11" s="1" customFormat="1" ht="13.5">
      <c r="B51" s="45"/>
      <c r="C51" s="39" t="s">
        <v>27</v>
      </c>
      <c r="D51" s="46"/>
      <c r="E51" s="46"/>
      <c r="F51" s="34" t="str">
        <f>E15</f>
        <v>STATUTÁRNÍ MĚSTO OSTRAVA, m.o. OSTRAVA- JIH</v>
      </c>
      <c r="G51" s="46"/>
      <c r="H51" s="46"/>
      <c r="I51" s="145" t="s">
        <v>34</v>
      </c>
      <c r="J51" s="43" t="str">
        <f>E21</f>
        <v>BYVAST pro s.r.o.</v>
      </c>
      <c r="K51" s="50"/>
    </row>
    <row r="52" spans="2:11" s="1" customFormat="1" ht="14.4" customHeight="1">
      <c r="B52" s="45"/>
      <c r="C52" s="39" t="s">
        <v>32</v>
      </c>
      <c r="D52" s="46"/>
      <c r="E52" s="46"/>
      <c r="F52" s="34" t="str">
        <f>IF(E18="","",E18)</f>
        <v/>
      </c>
      <c r="G52" s="46"/>
      <c r="H52" s="46"/>
      <c r="I52" s="143"/>
      <c r="J52" s="170"/>
      <c r="K52" s="50"/>
    </row>
    <row r="53" spans="2:11" s="1" customFormat="1" ht="10.3" customHeight="1">
      <c r="B53" s="45"/>
      <c r="C53" s="46"/>
      <c r="D53" s="46"/>
      <c r="E53" s="46"/>
      <c r="F53" s="46"/>
      <c r="G53" s="46"/>
      <c r="H53" s="46"/>
      <c r="I53" s="143"/>
      <c r="J53" s="46"/>
      <c r="K53" s="50"/>
    </row>
    <row r="54" spans="2:11" s="1" customFormat="1" ht="29.25" customHeight="1">
      <c r="B54" s="45"/>
      <c r="C54" s="171" t="s">
        <v>124</v>
      </c>
      <c r="D54" s="158"/>
      <c r="E54" s="158"/>
      <c r="F54" s="158"/>
      <c r="G54" s="158"/>
      <c r="H54" s="158"/>
      <c r="I54" s="172"/>
      <c r="J54" s="173" t="s">
        <v>125</v>
      </c>
      <c r="K54" s="174"/>
    </row>
    <row r="55" spans="2:11" s="1" customFormat="1" ht="10.3" customHeight="1">
      <c r="B55" s="45"/>
      <c r="C55" s="46"/>
      <c r="D55" s="46"/>
      <c r="E55" s="46"/>
      <c r="F55" s="46"/>
      <c r="G55" s="46"/>
      <c r="H55" s="46"/>
      <c r="I55" s="143"/>
      <c r="J55" s="46"/>
      <c r="K55" s="50"/>
    </row>
    <row r="56" spans="2:47" s="1" customFormat="1" ht="29.25" customHeight="1">
      <c r="B56" s="45"/>
      <c r="C56" s="175" t="s">
        <v>126</v>
      </c>
      <c r="D56" s="46"/>
      <c r="E56" s="46"/>
      <c r="F56" s="46"/>
      <c r="G56" s="46"/>
      <c r="H56" s="46"/>
      <c r="I56" s="143"/>
      <c r="J56" s="154">
        <f>J78</f>
        <v>0</v>
      </c>
      <c r="K56" s="50"/>
      <c r="AU56" s="23" t="s">
        <v>127</v>
      </c>
    </row>
    <row r="57" spans="2:11" s="7" customFormat="1" ht="24.95" customHeight="1">
      <c r="B57" s="176"/>
      <c r="C57" s="177"/>
      <c r="D57" s="178" t="s">
        <v>1544</v>
      </c>
      <c r="E57" s="179"/>
      <c r="F57" s="179"/>
      <c r="G57" s="179"/>
      <c r="H57" s="179"/>
      <c r="I57" s="180"/>
      <c r="J57" s="181">
        <f>J79</f>
        <v>0</v>
      </c>
      <c r="K57" s="182"/>
    </row>
    <row r="58" spans="2:11" s="8" customFormat="1" ht="19.9" customHeight="1">
      <c r="B58" s="183"/>
      <c r="C58" s="184"/>
      <c r="D58" s="185" t="s">
        <v>1545</v>
      </c>
      <c r="E58" s="186"/>
      <c r="F58" s="186"/>
      <c r="G58" s="186"/>
      <c r="H58" s="186"/>
      <c r="I58" s="187"/>
      <c r="J58" s="188">
        <f>J80</f>
        <v>0</v>
      </c>
      <c r="K58" s="189"/>
    </row>
    <row r="59" spans="2:11" s="1" customFormat="1" ht="21.8" customHeight="1">
      <c r="B59" s="45"/>
      <c r="C59" s="46"/>
      <c r="D59" s="46"/>
      <c r="E59" s="46"/>
      <c r="F59" s="46"/>
      <c r="G59" s="46"/>
      <c r="H59" s="46"/>
      <c r="I59" s="143"/>
      <c r="J59" s="46"/>
      <c r="K59" s="50"/>
    </row>
    <row r="60" spans="2:11" s="1" customFormat="1" ht="6.95" customHeight="1">
      <c r="B60" s="66"/>
      <c r="C60" s="67"/>
      <c r="D60" s="67"/>
      <c r="E60" s="67"/>
      <c r="F60" s="67"/>
      <c r="G60" s="67"/>
      <c r="H60" s="67"/>
      <c r="I60" s="165"/>
      <c r="J60" s="67"/>
      <c r="K60" s="68"/>
    </row>
    <row r="64" spans="2:12" s="1" customFormat="1" ht="6.95" customHeight="1">
      <c r="B64" s="69"/>
      <c r="C64" s="70"/>
      <c r="D64" s="70"/>
      <c r="E64" s="70"/>
      <c r="F64" s="70"/>
      <c r="G64" s="70"/>
      <c r="H64" s="70"/>
      <c r="I64" s="168"/>
      <c r="J64" s="70"/>
      <c r="K64" s="70"/>
      <c r="L64" s="71"/>
    </row>
    <row r="65" spans="2:12" s="1" customFormat="1" ht="36.95" customHeight="1">
      <c r="B65" s="45"/>
      <c r="C65" s="72" t="s">
        <v>147</v>
      </c>
      <c r="D65" s="73"/>
      <c r="E65" s="73"/>
      <c r="F65" s="73"/>
      <c r="G65" s="73"/>
      <c r="H65" s="73"/>
      <c r="I65" s="190"/>
      <c r="J65" s="73"/>
      <c r="K65" s="73"/>
      <c r="L65" s="71"/>
    </row>
    <row r="66" spans="2:12" s="1" customFormat="1" ht="6.95" customHeight="1">
      <c r="B66" s="45"/>
      <c r="C66" s="73"/>
      <c r="D66" s="73"/>
      <c r="E66" s="73"/>
      <c r="F66" s="73"/>
      <c r="G66" s="73"/>
      <c r="H66" s="73"/>
      <c r="I66" s="190"/>
      <c r="J66" s="73"/>
      <c r="K66" s="73"/>
      <c r="L66" s="71"/>
    </row>
    <row r="67" spans="2:12" s="1" customFormat="1" ht="14.4" customHeight="1">
      <c r="B67" s="45"/>
      <c r="C67" s="75" t="s">
        <v>18</v>
      </c>
      <c r="D67" s="73"/>
      <c r="E67" s="73"/>
      <c r="F67" s="73"/>
      <c r="G67" s="73"/>
      <c r="H67" s="73"/>
      <c r="I67" s="190"/>
      <c r="J67" s="73"/>
      <c r="K67" s="73"/>
      <c r="L67" s="71"/>
    </row>
    <row r="68" spans="2:12" s="1" customFormat="1" ht="16.5" customHeight="1">
      <c r="B68" s="45"/>
      <c r="C68" s="73"/>
      <c r="D68" s="73"/>
      <c r="E68" s="191" t="str">
        <f>E7</f>
        <v>Rekonstrukce objektu na ul. Velflíkova 385/14, Ostrava - Hrabůvka</v>
      </c>
      <c r="F68" s="75"/>
      <c r="G68" s="75"/>
      <c r="H68" s="75"/>
      <c r="I68" s="190"/>
      <c r="J68" s="73"/>
      <c r="K68" s="73"/>
      <c r="L68" s="71"/>
    </row>
    <row r="69" spans="2:12" s="1" customFormat="1" ht="14.4" customHeight="1">
      <c r="B69" s="45"/>
      <c r="C69" s="75" t="s">
        <v>121</v>
      </c>
      <c r="D69" s="73"/>
      <c r="E69" s="73"/>
      <c r="F69" s="73"/>
      <c r="G69" s="73"/>
      <c r="H69" s="73"/>
      <c r="I69" s="190"/>
      <c r="J69" s="73"/>
      <c r="K69" s="73"/>
      <c r="L69" s="71"/>
    </row>
    <row r="70" spans="2:12" s="1" customFormat="1" ht="17.25" customHeight="1">
      <c r="B70" s="45"/>
      <c r="C70" s="73"/>
      <c r="D70" s="73"/>
      <c r="E70" s="81" t="str">
        <f>E9</f>
        <v>03 - Hromosvod</v>
      </c>
      <c r="F70" s="73"/>
      <c r="G70" s="73"/>
      <c r="H70" s="73"/>
      <c r="I70" s="190"/>
      <c r="J70" s="73"/>
      <c r="K70" s="73"/>
      <c r="L70" s="71"/>
    </row>
    <row r="71" spans="2:12" s="1" customFormat="1" ht="6.95" customHeight="1">
      <c r="B71" s="45"/>
      <c r="C71" s="73"/>
      <c r="D71" s="73"/>
      <c r="E71" s="73"/>
      <c r="F71" s="73"/>
      <c r="G71" s="73"/>
      <c r="H71" s="73"/>
      <c r="I71" s="190"/>
      <c r="J71" s="73"/>
      <c r="K71" s="73"/>
      <c r="L71" s="71"/>
    </row>
    <row r="72" spans="2:12" s="1" customFormat="1" ht="18" customHeight="1">
      <c r="B72" s="45"/>
      <c r="C72" s="75" t="s">
        <v>23</v>
      </c>
      <c r="D72" s="73"/>
      <c r="E72" s="73"/>
      <c r="F72" s="192" t="str">
        <f>F12</f>
        <v>Velflíkova 385/14</v>
      </c>
      <c r="G72" s="73"/>
      <c r="H72" s="73"/>
      <c r="I72" s="193" t="s">
        <v>25</v>
      </c>
      <c r="J72" s="84" t="str">
        <f>IF(J12="","",J12)</f>
        <v>1. 4. 2019</v>
      </c>
      <c r="K72" s="73"/>
      <c r="L72" s="71"/>
    </row>
    <row r="73" spans="2:12" s="1" customFormat="1" ht="6.95" customHeight="1">
      <c r="B73" s="45"/>
      <c r="C73" s="73"/>
      <c r="D73" s="73"/>
      <c r="E73" s="73"/>
      <c r="F73" s="73"/>
      <c r="G73" s="73"/>
      <c r="H73" s="73"/>
      <c r="I73" s="190"/>
      <c r="J73" s="73"/>
      <c r="K73" s="73"/>
      <c r="L73" s="71"/>
    </row>
    <row r="74" spans="2:12" s="1" customFormat="1" ht="13.5">
      <c r="B74" s="45"/>
      <c r="C74" s="75" t="s">
        <v>27</v>
      </c>
      <c r="D74" s="73"/>
      <c r="E74" s="73"/>
      <c r="F74" s="192" t="str">
        <f>E15</f>
        <v>STATUTÁRNÍ MĚSTO OSTRAVA, m.o. OSTRAVA- JIH</v>
      </c>
      <c r="G74" s="73"/>
      <c r="H74" s="73"/>
      <c r="I74" s="193" t="s">
        <v>34</v>
      </c>
      <c r="J74" s="192" t="str">
        <f>E21</f>
        <v>BYVAST pro s.r.o.</v>
      </c>
      <c r="K74" s="73"/>
      <c r="L74" s="71"/>
    </row>
    <row r="75" spans="2:12" s="1" customFormat="1" ht="14.4" customHeight="1">
      <c r="B75" s="45"/>
      <c r="C75" s="75" t="s">
        <v>32</v>
      </c>
      <c r="D75" s="73"/>
      <c r="E75" s="73"/>
      <c r="F75" s="192" t="str">
        <f>IF(E18="","",E18)</f>
        <v/>
      </c>
      <c r="G75" s="73"/>
      <c r="H75" s="73"/>
      <c r="I75" s="190"/>
      <c r="J75" s="73"/>
      <c r="K75" s="73"/>
      <c r="L75" s="71"/>
    </row>
    <row r="76" spans="2:12" s="1" customFormat="1" ht="10.3" customHeight="1">
      <c r="B76" s="45"/>
      <c r="C76" s="73"/>
      <c r="D76" s="73"/>
      <c r="E76" s="73"/>
      <c r="F76" s="73"/>
      <c r="G76" s="73"/>
      <c r="H76" s="73"/>
      <c r="I76" s="190"/>
      <c r="J76" s="73"/>
      <c r="K76" s="73"/>
      <c r="L76" s="71"/>
    </row>
    <row r="77" spans="2:20" s="9" customFormat="1" ht="29.25" customHeight="1">
      <c r="B77" s="194"/>
      <c r="C77" s="195" t="s">
        <v>148</v>
      </c>
      <c r="D77" s="196" t="s">
        <v>60</v>
      </c>
      <c r="E77" s="196" t="s">
        <v>56</v>
      </c>
      <c r="F77" s="196" t="s">
        <v>149</v>
      </c>
      <c r="G77" s="196" t="s">
        <v>150</v>
      </c>
      <c r="H77" s="196" t="s">
        <v>151</v>
      </c>
      <c r="I77" s="197" t="s">
        <v>152</v>
      </c>
      <c r="J77" s="196" t="s">
        <v>125</v>
      </c>
      <c r="K77" s="198" t="s">
        <v>153</v>
      </c>
      <c r="L77" s="199"/>
      <c r="M77" s="101" t="s">
        <v>154</v>
      </c>
      <c r="N77" s="102" t="s">
        <v>45</v>
      </c>
      <c r="O77" s="102" t="s">
        <v>155</v>
      </c>
      <c r="P77" s="102" t="s">
        <v>156</v>
      </c>
      <c r="Q77" s="102" t="s">
        <v>157</v>
      </c>
      <c r="R77" s="102" t="s">
        <v>158</v>
      </c>
      <c r="S77" s="102" t="s">
        <v>159</v>
      </c>
      <c r="T77" s="103" t="s">
        <v>160</v>
      </c>
    </row>
    <row r="78" spans="2:63" s="1" customFormat="1" ht="29.25" customHeight="1">
      <c r="B78" s="45"/>
      <c r="C78" s="107" t="s">
        <v>126</v>
      </c>
      <c r="D78" s="73"/>
      <c r="E78" s="73"/>
      <c r="F78" s="73"/>
      <c r="G78" s="73"/>
      <c r="H78" s="73"/>
      <c r="I78" s="190"/>
      <c r="J78" s="200">
        <f>BK78</f>
        <v>0</v>
      </c>
      <c r="K78" s="73"/>
      <c r="L78" s="71"/>
      <c r="M78" s="104"/>
      <c r="N78" s="105"/>
      <c r="O78" s="105"/>
      <c r="P78" s="201">
        <f>P79</f>
        <v>0</v>
      </c>
      <c r="Q78" s="105"/>
      <c r="R78" s="201">
        <f>R79</f>
        <v>0</v>
      </c>
      <c r="S78" s="105"/>
      <c r="T78" s="202">
        <f>T79</f>
        <v>0</v>
      </c>
      <c r="AT78" s="23" t="s">
        <v>74</v>
      </c>
      <c r="AU78" s="23" t="s">
        <v>127</v>
      </c>
      <c r="BK78" s="203">
        <f>BK79</f>
        <v>0</v>
      </c>
    </row>
    <row r="79" spans="2:63" s="10" customFormat="1" ht="37.4" customHeight="1">
      <c r="B79" s="204"/>
      <c r="C79" s="205"/>
      <c r="D79" s="206" t="s">
        <v>74</v>
      </c>
      <c r="E79" s="207" t="s">
        <v>221</v>
      </c>
      <c r="F79" s="207" t="s">
        <v>1818</v>
      </c>
      <c r="G79" s="205"/>
      <c r="H79" s="205"/>
      <c r="I79" s="208"/>
      <c r="J79" s="209">
        <f>BK79</f>
        <v>0</v>
      </c>
      <c r="K79" s="205"/>
      <c r="L79" s="210"/>
      <c r="M79" s="211"/>
      <c r="N79" s="212"/>
      <c r="O79" s="212"/>
      <c r="P79" s="213">
        <f>P80</f>
        <v>0</v>
      </c>
      <c r="Q79" s="212"/>
      <c r="R79" s="213">
        <f>R80</f>
        <v>0</v>
      </c>
      <c r="S79" s="212"/>
      <c r="T79" s="214">
        <f>T80</f>
        <v>0</v>
      </c>
      <c r="AR79" s="215" t="s">
        <v>180</v>
      </c>
      <c r="AT79" s="216" t="s">
        <v>74</v>
      </c>
      <c r="AU79" s="216" t="s">
        <v>75</v>
      </c>
      <c r="AY79" s="215" t="s">
        <v>163</v>
      </c>
      <c r="BK79" s="217">
        <f>BK80</f>
        <v>0</v>
      </c>
    </row>
    <row r="80" spans="2:63" s="10" customFormat="1" ht="19.9" customHeight="1">
      <c r="B80" s="204"/>
      <c r="C80" s="205"/>
      <c r="D80" s="206" t="s">
        <v>74</v>
      </c>
      <c r="E80" s="218" t="s">
        <v>1819</v>
      </c>
      <c r="F80" s="218" t="s">
        <v>1820</v>
      </c>
      <c r="G80" s="205"/>
      <c r="H80" s="205"/>
      <c r="I80" s="208"/>
      <c r="J80" s="219">
        <f>BK80</f>
        <v>0</v>
      </c>
      <c r="K80" s="205"/>
      <c r="L80" s="210"/>
      <c r="M80" s="211"/>
      <c r="N80" s="212"/>
      <c r="O80" s="212"/>
      <c r="P80" s="213">
        <f>SUM(P81:P82)</f>
        <v>0</v>
      </c>
      <c r="Q80" s="212"/>
      <c r="R80" s="213">
        <f>SUM(R81:R82)</f>
        <v>0</v>
      </c>
      <c r="S80" s="212"/>
      <c r="T80" s="214">
        <f>SUM(T81:T82)</f>
        <v>0</v>
      </c>
      <c r="AR80" s="215" t="s">
        <v>180</v>
      </c>
      <c r="AT80" s="216" t="s">
        <v>74</v>
      </c>
      <c r="AU80" s="216" t="s">
        <v>83</v>
      </c>
      <c r="AY80" s="215" t="s">
        <v>163</v>
      </c>
      <c r="BK80" s="217">
        <f>SUM(BK81:BK82)</f>
        <v>0</v>
      </c>
    </row>
    <row r="81" spans="2:65" s="1" customFormat="1" ht="16.5" customHeight="1">
      <c r="B81" s="45"/>
      <c r="C81" s="220" t="s">
        <v>83</v>
      </c>
      <c r="D81" s="220" t="s">
        <v>165</v>
      </c>
      <c r="E81" s="221" t="s">
        <v>2249</v>
      </c>
      <c r="F81" s="222" t="s">
        <v>2250</v>
      </c>
      <c r="G81" s="223" t="s">
        <v>924</v>
      </c>
      <c r="H81" s="224">
        <v>1</v>
      </c>
      <c r="I81" s="225"/>
      <c r="J81" s="226">
        <f>ROUND(I81*H81,2)</f>
        <v>0</v>
      </c>
      <c r="K81" s="222" t="s">
        <v>21</v>
      </c>
      <c r="L81" s="71"/>
      <c r="M81" s="227" t="s">
        <v>21</v>
      </c>
      <c r="N81" s="228" t="s">
        <v>48</v>
      </c>
      <c r="O81" s="46"/>
      <c r="P81" s="229">
        <f>O81*H81</f>
        <v>0</v>
      </c>
      <c r="Q81" s="229">
        <v>0</v>
      </c>
      <c r="R81" s="229">
        <f>Q81*H81</f>
        <v>0</v>
      </c>
      <c r="S81" s="229">
        <v>0</v>
      </c>
      <c r="T81" s="230">
        <f>S81*H81</f>
        <v>0</v>
      </c>
      <c r="AR81" s="23" t="s">
        <v>546</v>
      </c>
      <c r="AT81" s="23" t="s">
        <v>165</v>
      </c>
      <c r="AU81" s="23" t="s">
        <v>85</v>
      </c>
      <c r="AY81" s="23" t="s">
        <v>163</v>
      </c>
      <c r="BE81" s="231">
        <f>IF(N81="základní",J81,0)</f>
        <v>0</v>
      </c>
      <c r="BF81" s="231">
        <f>IF(N81="snížená",J81,0)</f>
        <v>0</v>
      </c>
      <c r="BG81" s="231">
        <f>IF(N81="zákl. přenesená",J81,0)</f>
        <v>0</v>
      </c>
      <c r="BH81" s="231">
        <f>IF(N81="sníž. přenesená",J81,0)</f>
        <v>0</v>
      </c>
      <c r="BI81" s="231">
        <f>IF(N81="nulová",J81,0)</f>
        <v>0</v>
      </c>
      <c r="BJ81" s="23" t="s">
        <v>170</v>
      </c>
      <c r="BK81" s="231">
        <f>ROUND(I81*H81,2)</f>
        <v>0</v>
      </c>
      <c r="BL81" s="23" t="s">
        <v>546</v>
      </c>
      <c r="BM81" s="23" t="s">
        <v>2251</v>
      </c>
    </row>
    <row r="82" spans="2:65" s="1" customFormat="1" ht="16.5" customHeight="1">
      <c r="B82" s="45"/>
      <c r="C82" s="220" t="s">
        <v>85</v>
      </c>
      <c r="D82" s="220" t="s">
        <v>165</v>
      </c>
      <c r="E82" s="221" t="s">
        <v>2252</v>
      </c>
      <c r="F82" s="222" t="s">
        <v>2253</v>
      </c>
      <c r="G82" s="223" t="s">
        <v>924</v>
      </c>
      <c r="H82" s="224">
        <v>1</v>
      </c>
      <c r="I82" s="225"/>
      <c r="J82" s="226">
        <f>ROUND(I82*H82,2)</f>
        <v>0</v>
      </c>
      <c r="K82" s="222" t="s">
        <v>21</v>
      </c>
      <c r="L82" s="71"/>
      <c r="M82" s="227" t="s">
        <v>21</v>
      </c>
      <c r="N82" s="277" t="s">
        <v>48</v>
      </c>
      <c r="O82" s="278"/>
      <c r="P82" s="279">
        <f>O82*H82</f>
        <v>0</v>
      </c>
      <c r="Q82" s="279">
        <v>0</v>
      </c>
      <c r="R82" s="279">
        <f>Q82*H82</f>
        <v>0</v>
      </c>
      <c r="S82" s="279">
        <v>0</v>
      </c>
      <c r="T82" s="280">
        <f>S82*H82</f>
        <v>0</v>
      </c>
      <c r="AR82" s="23" t="s">
        <v>546</v>
      </c>
      <c r="AT82" s="23" t="s">
        <v>165</v>
      </c>
      <c r="AU82" s="23" t="s">
        <v>85</v>
      </c>
      <c r="AY82" s="23" t="s">
        <v>163</v>
      </c>
      <c r="BE82" s="231">
        <f>IF(N82="základní",J82,0)</f>
        <v>0</v>
      </c>
      <c r="BF82" s="231">
        <f>IF(N82="snížená",J82,0)</f>
        <v>0</v>
      </c>
      <c r="BG82" s="231">
        <f>IF(N82="zákl. přenesená",J82,0)</f>
        <v>0</v>
      </c>
      <c r="BH82" s="231">
        <f>IF(N82="sníž. přenesená",J82,0)</f>
        <v>0</v>
      </c>
      <c r="BI82" s="231">
        <f>IF(N82="nulová",J82,0)</f>
        <v>0</v>
      </c>
      <c r="BJ82" s="23" t="s">
        <v>170</v>
      </c>
      <c r="BK82" s="231">
        <f>ROUND(I82*H82,2)</f>
        <v>0</v>
      </c>
      <c r="BL82" s="23" t="s">
        <v>546</v>
      </c>
      <c r="BM82" s="23" t="s">
        <v>2254</v>
      </c>
    </row>
    <row r="83" spans="2:12" s="1" customFormat="1" ht="6.95" customHeight="1">
      <c r="B83" s="66"/>
      <c r="C83" s="67"/>
      <c r="D83" s="67"/>
      <c r="E83" s="67"/>
      <c r="F83" s="67"/>
      <c r="G83" s="67"/>
      <c r="H83" s="67"/>
      <c r="I83" s="165"/>
      <c r="J83" s="67"/>
      <c r="K83" s="67"/>
      <c r="L83" s="71"/>
    </row>
  </sheetData>
  <sheetProtection password="CC35" sheet="1" objects="1" scenarios="1" formatColumns="0" formatRows="0" autoFilter="0"/>
  <autoFilter ref="C77:K82"/>
  <mergeCells count="10">
    <mergeCell ref="E7:H7"/>
    <mergeCell ref="E9:H9"/>
    <mergeCell ref="E24:H24"/>
    <mergeCell ref="E45:H45"/>
    <mergeCell ref="E47:H47"/>
    <mergeCell ref="J51:J52"/>
    <mergeCell ref="E68:H68"/>
    <mergeCell ref="E70:H70"/>
    <mergeCell ref="G1:H1"/>
    <mergeCell ref="L2:V2"/>
  </mergeCells>
  <hyperlinks>
    <hyperlink ref="F1:G1" location="C2" display="1) Krycí list soupisu"/>
    <hyperlink ref="G1:H1" location="C54" display="2) Rekapitulace"/>
    <hyperlink ref="J1" location="C77"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BR83"/>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35"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0"/>
      <c r="B1" s="136"/>
      <c r="C1" s="136"/>
      <c r="D1" s="137" t="s">
        <v>1</v>
      </c>
      <c r="E1" s="136"/>
      <c r="F1" s="138" t="s">
        <v>115</v>
      </c>
      <c r="G1" s="138" t="s">
        <v>116</v>
      </c>
      <c r="H1" s="138"/>
      <c r="I1" s="139"/>
      <c r="J1" s="138" t="s">
        <v>117</v>
      </c>
      <c r="K1" s="137" t="s">
        <v>118</v>
      </c>
      <c r="L1" s="138" t="s">
        <v>119</v>
      </c>
      <c r="M1" s="138"/>
      <c r="N1" s="138"/>
      <c r="O1" s="138"/>
      <c r="P1" s="138"/>
      <c r="Q1" s="138"/>
      <c r="R1" s="138"/>
      <c r="S1" s="138"/>
      <c r="T1" s="138"/>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AT2" s="23" t="s">
        <v>104</v>
      </c>
    </row>
    <row r="3" spans="2:46" ht="6.95" customHeight="1">
      <c r="B3" s="24"/>
      <c r="C3" s="25"/>
      <c r="D3" s="25"/>
      <c r="E3" s="25"/>
      <c r="F3" s="25"/>
      <c r="G3" s="25"/>
      <c r="H3" s="25"/>
      <c r="I3" s="140"/>
      <c r="J3" s="25"/>
      <c r="K3" s="26"/>
      <c r="AT3" s="23" t="s">
        <v>85</v>
      </c>
    </row>
    <row r="4" spans="2:46" ht="36.95" customHeight="1">
      <c r="B4" s="27"/>
      <c r="C4" s="28"/>
      <c r="D4" s="29" t="s">
        <v>120</v>
      </c>
      <c r="E4" s="28"/>
      <c r="F4" s="28"/>
      <c r="G4" s="28"/>
      <c r="H4" s="28"/>
      <c r="I4" s="141"/>
      <c r="J4" s="28"/>
      <c r="K4" s="30"/>
      <c r="M4" s="31" t="s">
        <v>12</v>
      </c>
      <c r="AT4" s="23" t="s">
        <v>38</v>
      </c>
    </row>
    <row r="5" spans="2:11" ht="6.95" customHeight="1">
      <c r="B5" s="27"/>
      <c r="C5" s="28"/>
      <c r="D5" s="28"/>
      <c r="E5" s="28"/>
      <c r="F5" s="28"/>
      <c r="G5" s="28"/>
      <c r="H5" s="28"/>
      <c r="I5" s="141"/>
      <c r="J5" s="28"/>
      <c r="K5" s="30"/>
    </row>
    <row r="6" spans="2:11" ht="13.5">
      <c r="B6" s="27"/>
      <c r="C6" s="28"/>
      <c r="D6" s="39" t="s">
        <v>18</v>
      </c>
      <c r="E6" s="28"/>
      <c r="F6" s="28"/>
      <c r="G6" s="28"/>
      <c r="H6" s="28"/>
      <c r="I6" s="141"/>
      <c r="J6" s="28"/>
      <c r="K6" s="30"/>
    </row>
    <row r="7" spans="2:11" ht="16.5" customHeight="1">
      <c r="B7" s="27"/>
      <c r="C7" s="28"/>
      <c r="D7" s="28"/>
      <c r="E7" s="142" t="str">
        <f>'Rekapitulace stavby'!K6</f>
        <v>Rekonstrukce objektu na ul. Velflíkova 385/14, Ostrava - Hrabůvka</v>
      </c>
      <c r="F7" s="39"/>
      <c r="G7" s="39"/>
      <c r="H7" s="39"/>
      <c r="I7" s="141"/>
      <c r="J7" s="28"/>
      <c r="K7" s="30"/>
    </row>
    <row r="8" spans="2:11" s="1" customFormat="1" ht="13.5">
      <c r="B8" s="45"/>
      <c r="C8" s="46"/>
      <c r="D8" s="39" t="s">
        <v>121</v>
      </c>
      <c r="E8" s="46"/>
      <c r="F8" s="46"/>
      <c r="G8" s="46"/>
      <c r="H8" s="46"/>
      <c r="I8" s="143"/>
      <c r="J8" s="46"/>
      <c r="K8" s="50"/>
    </row>
    <row r="9" spans="2:11" s="1" customFormat="1" ht="36.95" customHeight="1">
      <c r="B9" s="45"/>
      <c r="C9" s="46"/>
      <c r="D9" s="46"/>
      <c r="E9" s="144" t="s">
        <v>2255</v>
      </c>
      <c r="F9" s="46"/>
      <c r="G9" s="46"/>
      <c r="H9" s="46"/>
      <c r="I9" s="143"/>
      <c r="J9" s="46"/>
      <c r="K9" s="50"/>
    </row>
    <row r="10" spans="2:11" s="1" customFormat="1" ht="13.5">
      <c r="B10" s="45"/>
      <c r="C10" s="46"/>
      <c r="D10" s="46"/>
      <c r="E10" s="46"/>
      <c r="F10" s="46"/>
      <c r="G10" s="46"/>
      <c r="H10" s="46"/>
      <c r="I10" s="143"/>
      <c r="J10" s="46"/>
      <c r="K10" s="50"/>
    </row>
    <row r="11" spans="2:11" s="1" customFormat="1" ht="14.4" customHeight="1">
      <c r="B11" s="45"/>
      <c r="C11" s="46"/>
      <c r="D11" s="39" t="s">
        <v>20</v>
      </c>
      <c r="E11" s="46"/>
      <c r="F11" s="34" t="s">
        <v>21</v>
      </c>
      <c r="G11" s="46"/>
      <c r="H11" s="46"/>
      <c r="I11" s="145" t="s">
        <v>22</v>
      </c>
      <c r="J11" s="34" t="s">
        <v>21</v>
      </c>
      <c r="K11" s="50"/>
    </row>
    <row r="12" spans="2:11" s="1" customFormat="1" ht="14.4" customHeight="1">
      <c r="B12" s="45"/>
      <c r="C12" s="46"/>
      <c r="D12" s="39" t="s">
        <v>23</v>
      </c>
      <c r="E12" s="46"/>
      <c r="F12" s="34" t="s">
        <v>24</v>
      </c>
      <c r="G12" s="46"/>
      <c r="H12" s="46"/>
      <c r="I12" s="145" t="s">
        <v>25</v>
      </c>
      <c r="J12" s="146" t="str">
        <f>'Rekapitulace stavby'!AN8</f>
        <v>1. 4. 2019</v>
      </c>
      <c r="K12" s="50"/>
    </row>
    <row r="13" spans="2:11" s="1" customFormat="1" ht="10.8" customHeight="1">
      <c r="B13" s="45"/>
      <c r="C13" s="46"/>
      <c r="D13" s="46"/>
      <c r="E13" s="46"/>
      <c r="F13" s="46"/>
      <c r="G13" s="46"/>
      <c r="H13" s="46"/>
      <c r="I13" s="143"/>
      <c r="J13" s="46"/>
      <c r="K13" s="50"/>
    </row>
    <row r="14" spans="2:11" s="1" customFormat="1" ht="14.4" customHeight="1">
      <c r="B14" s="45"/>
      <c r="C14" s="46"/>
      <c r="D14" s="39" t="s">
        <v>27</v>
      </c>
      <c r="E14" s="46"/>
      <c r="F14" s="46"/>
      <c r="G14" s="46"/>
      <c r="H14" s="46"/>
      <c r="I14" s="145" t="s">
        <v>28</v>
      </c>
      <c r="J14" s="34" t="s">
        <v>29</v>
      </c>
      <c r="K14" s="50"/>
    </row>
    <row r="15" spans="2:11" s="1" customFormat="1" ht="18" customHeight="1">
      <c r="B15" s="45"/>
      <c r="C15" s="46"/>
      <c r="D15" s="46"/>
      <c r="E15" s="34" t="s">
        <v>30</v>
      </c>
      <c r="F15" s="46"/>
      <c r="G15" s="46"/>
      <c r="H15" s="46"/>
      <c r="I15" s="145" t="s">
        <v>31</v>
      </c>
      <c r="J15" s="34" t="s">
        <v>21</v>
      </c>
      <c r="K15" s="50"/>
    </row>
    <row r="16" spans="2:11" s="1" customFormat="1" ht="6.95" customHeight="1">
      <c r="B16" s="45"/>
      <c r="C16" s="46"/>
      <c r="D16" s="46"/>
      <c r="E16" s="46"/>
      <c r="F16" s="46"/>
      <c r="G16" s="46"/>
      <c r="H16" s="46"/>
      <c r="I16" s="143"/>
      <c r="J16" s="46"/>
      <c r="K16" s="50"/>
    </row>
    <row r="17" spans="2:11" s="1" customFormat="1" ht="14.4" customHeight="1">
      <c r="B17" s="45"/>
      <c r="C17" s="46"/>
      <c r="D17" s="39" t="s">
        <v>32</v>
      </c>
      <c r="E17" s="46"/>
      <c r="F17" s="46"/>
      <c r="G17" s="46"/>
      <c r="H17" s="46"/>
      <c r="I17" s="145" t="s">
        <v>28</v>
      </c>
      <c r="J17" s="34" t="str">
        <f>IF('Rekapitulace stavby'!AN13="Vyplň údaj","",IF('Rekapitulace stavby'!AN13="","",'Rekapitulace stavby'!AN13))</f>
        <v/>
      </c>
      <c r="K17" s="50"/>
    </row>
    <row r="18" spans="2:11" s="1" customFormat="1" ht="18" customHeight="1">
      <c r="B18" s="45"/>
      <c r="C18" s="46"/>
      <c r="D18" s="46"/>
      <c r="E18" s="34" t="str">
        <f>IF('Rekapitulace stavby'!E14="Vyplň údaj","",IF('Rekapitulace stavby'!E14="","",'Rekapitulace stavby'!E14))</f>
        <v/>
      </c>
      <c r="F18" s="46"/>
      <c r="G18" s="46"/>
      <c r="H18" s="46"/>
      <c r="I18" s="145" t="s">
        <v>31</v>
      </c>
      <c r="J18" s="34" t="str">
        <f>IF('Rekapitulace stavby'!AN14="Vyplň údaj","",IF('Rekapitulace stavby'!AN14="","",'Rekapitulace stavby'!AN14))</f>
        <v/>
      </c>
      <c r="K18" s="50"/>
    </row>
    <row r="19" spans="2:11" s="1" customFormat="1" ht="6.95" customHeight="1">
      <c r="B19" s="45"/>
      <c r="C19" s="46"/>
      <c r="D19" s="46"/>
      <c r="E19" s="46"/>
      <c r="F19" s="46"/>
      <c r="G19" s="46"/>
      <c r="H19" s="46"/>
      <c r="I19" s="143"/>
      <c r="J19" s="46"/>
      <c r="K19" s="50"/>
    </row>
    <row r="20" spans="2:11" s="1" customFormat="1" ht="14.4" customHeight="1">
      <c r="B20" s="45"/>
      <c r="C20" s="46"/>
      <c r="D20" s="39" t="s">
        <v>34</v>
      </c>
      <c r="E20" s="46"/>
      <c r="F20" s="46"/>
      <c r="G20" s="46"/>
      <c r="H20" s="46"/>
      <c r="I20" s="145" t="s">
        <v>28</v>
      </c>
      <c r="J20" s="34" t="s">
        <v>35</v>
      </c>
      <c r="K20" s="50"/>
    </row>
    <row r="21" spans="2:11" s="1" customFormat="1" ht="18" customHeight="1">
      <c r="B21" s="45"/>
      <c r="C21" s="46"/>
      <c r="D21" s="46"/>
      <c r="E21" s="34" t="s">
        <v>36</v>
      </c>
      <c r="F21" s="46"/>
      <c r="G21" s="46"/>
      <c r="H21" s="46"/>
      <c r="I21" s="145" t="s">
        <v>31</v>
      </c>
      <c r="J21" s="34" t="s">
        <v>37</v>
      </c>
      <c r="K21" s="50"/>
    </row>
    <row r="22" spans="2:11" s="1" customFormat="1" ht="6.95" customHeight="1">
      <c r="B22" s="45"/>
      <c r="C22" s="46"/>
      <c r="D22" s="46"/>
      <c r="E22" s="46"/>
      <c r="F22" s="46"/>
      <c r="G22" s="46"/>
      <c r="H22" s="46"/>
      <c r="I22" s="143"/>
      <c r="J22" s="46"/>
      <c r="K22" s="50"/>
    </row>
    <row r="23" spans="2:11" s="1" customFormat="1" ht="14.4" customHeight="1">
      <c r="B23" s="45"/>
      <c r="C23" s="46"/>
      <c r="D23" s="39" t="s">
        <v>39</v>
      </c>
      <c r="E23" s="46"/>
      <c r="F23" s="46"/>
      <c r="G23" s="46"/>
      <c r="H23" s="46"/>
      <c r="I23" s="143"/>
      <c r="J23" s="46"/>
      <c r="K23" s="50"/>
    </row>
    <row r="24" spans="2:11" s="6" customFormat="1" ht="16.5" customHeight="1">
      <c r="B24" s="147"/>
      <c r="C24" s="148"/>
      <c r="D24" s="148"/>
      <c r="E24" s="43" t="s">
        <v>21</v>
      </c>
      <c r="F24" s="43"/>
      <c r="G24" s="43"/>
      <c r="H24" s="43"/>
      <c r="I24" s="149"/>
      <c r="J24" s="148"/>
      <c r="K24" s="150"/>
    </row>
    <row r="25" spans="2:11" s="1" customFormat="1" ht="6.95" customHeight="1">
      <c r="B25" s="45"/>
      <c r="C25" s="46"/>
      <c r="D25" s="46"/>
      <c r="E25" s="46"/>
      <c r="F25" s="46"/>
      <c r="G25" s="46"/>
      <c r="H25" s="46"/>
      <c r="I25" s="143"/>
      <c r="J25" s="46"/>
      <c r="K25" s="50"/>
    </row>
    <row r="26" spans="2:11" s="1" customFormat="1" ht="6.95" customHeight="1">
      <c r="B26" s="45"/>
      <c r="C26" s="46"/>
      <c r="D26" s="105"/>
      <c r="E26" s="105"/>
      <c r="F26" s="105"/>
      <c r="G26" s="105"/>
      <c r="H26" s="105"/>
      <c r="I26" s="151"/>
      <c r="J26" s="105"/>
      <c r="K26" s="152"/>
    </row>
    <row r="27" spans="2:11" s="1" customFormat="1" ht="25.4" customHeight="1">
      <c r="B27" s="45"/>
      <c r="C27" s="46"/>
      <c r="D27" s="153" t="s">
        <v>41</v>
      </c>
      <c r="E27" s="46"/>
      <c r="F27" s="46"/>
      <c r="G27" s="46"/>
      <c r="H27" s="46"/>
      <c r="I27" s="143"/>
      <c r="J27" s="154">
        <f>ROUND(J78,2)</f>
        <v>0</v>
      </c>
      <c r="K27" s="50"/>
    </row>
    <row r="28" spans="2:11" s="1" customFormat="1" ht="6.95" customHeight="1">
      <c r="B28" s="45"/>
      <c r="C28" s="46"/>
      <c r="D28" s="105"/>
      <c r="E28" s="105"/>
      <c r="F28" s="105"/>
      <c r="G28" s="105"/>
      <c r="H28" s="105"/>
      <c r="I28" s="151"/>
      <c r="J28" s="105"/>
      <c r="K28" s="152"/>
    </row>
    <row r="29" spans="2:11" s="1" customFormat="1" ht="14.4" customHeight="1">
      <c r="B29" s="45"/>
      <c r="C29" s="46"/>
      <c r="D29" s="46"/>
      <c r="E29" s="46"/>
      <c r="F29" s="51" t="s">
        <v>43</v>
      </c>
      <c r="G29" s="46"/>
      <c r="H29" s="46"/>
      <c r="I29" s="155" t="s">
        <v>42</v>
      </c>
      <c r="J29" s="51" t="s">
        <v>44</v>
      </c>
      <c r="K29" s="50"/>
    </row>
    <row r="30" spans="2:11" s="1" customFormat="1" ht="14.4" customHeight="1" hidden="1">
      <c r="B30" s="45"/>
      <c r="C30" s="46"/>
      <c r="D30" s="54" t="s">
        <v>45</v>
      </c>
      <c r="E30" s="54" t="s">
        <v>46</v>
      </c>
      <c r="F30" s="156">
        <f>ROUND(SUM(BE78:BE82),2)</f>
        <v>0</v>
      </c>
      <c r="G30" s="46"/>
      <c r="H30" s="46"/>
      <c r="I30" s="157">
        <v>0.21</v>
      </c>
      <c r="J30" s="156">
        <f>ROUND(ROUND((SUM(BE78:BE82)),2)*I30,2)</f>
        <v>0</v>
      </c>
      <c r="K30" s="50"/>
    </row>
    <row r="31" spans="2:11" s="1" customFormat="1" ht="14.4" customHeight="1" hidden="1">
      <c r="B31" s="45"/>
      <c r="C31" s="46"/>
      <c r="D31" s="46"/>
      <c r="E31" s="54" t="s">
        <v>47</v>
      </c>
      <c r="F31" s="156">
        <f>ROUND(SUM(BF78:BF82),2)</f>
        <v>0</v>
      </c>
      <c r="G31" s="46"/>
      <c r="H31" s="46"/>
      <c r="I31" s="157">
        <v>0.15</v>
      </c>
      <c r="J31" s="156">
        <f>ROUND(ROUND((SUM(BF78:BF82)),2)*I31,2)</f>
        <v>0</v>
      </c>
      <c r="K31" s="50"/>
    </row>
    <row r="32" spans="2:11" s="1" customFormat="1" ht="14.4" customHeight="1">
      <c r="B32" s="45"/>
      <c r="C32" s="46"/>
      <c r="D32" s="54" t="s">
        <v>45</v>
      </c>
      <c r="E32" s="54" t="s">
        <v>48</v>
      </c>
      <c r="F32" s="156">
        <f>ROUND(SUM(BG78:BG82),2)</f>
        <v>0</v>
      </c>
      <c r="G32" s="46"/>
      <c r="H32" s="46"/>
      <c r="I32" s="157">
        <v>0.21</v>
      </c>
      <c r="J32" s="156">
        <v>0</v>
      </c>
      <c r="K32" s="50"/>
    </row>
    <row r="33" spans="2:11" s="1" customFormat="1" ht="14.4" customHeight="1">
      <c r="B33" s="45"/>
      <c r="C33" s="46"/>
      <c r="D33" s="46"/>
      <c r="E33" s="54" t="s">
        <v>49</v>
      </c>
      <c r="F33" s="156">
        <f>ROUND(SUM(BH78:BH82),2)</f>
        <v>0</v>
      </c>
      <c r="G33" s="46"/>
      <c r="H33" s="46"/>
      <c r="I33" s="157">
        <v>0.15</v>
      </c>
      <c r="J33" s="156">
        <v>0</v>
      </c>
      <c r="K33" s="50"/>
    </row>
    <row r="34" spans="2:11" s="1" customFormat="1" ht="14.4" customHeight="1" hidden="1">
      <c r="B34" s="45"/>
      <c r="C34" s="46"/>
      <c r="D34" s="46"/>
      <c r="E34" s="54" t="s">
        <v>50</v>
      </c>
      <c r="F34" s="156">
        <f>ROUND(SUM(BI78:BI82),2)</f>
        <v>0</v>
      </c>
      <c r="G34" s="46"/>
      <c r="H34" s="46"/>
      <c r="I34" s="157">
        <v>0</v>
      </c>
      <c r="J34" s="156">
        <v>0</v>
      </c>
      <c r="K34" s="50"/>
    </row>
    <row r="35" spans="2:11" s="1" customFormat="1" ht="6.95" customHeight="1">
      <c r="B35" s="45"/>
      <c r="C35" s="46"/>
      <c r="D35" s="46"/>
      <c r="E35" s="46"/>
      <c r="F35" s="46"/>
      <c r="G35" s="46"/>
      <c r="H35" s="46"/>
      <c r="I35" s="143"/>
      <c r="J35" s="46"/>
      <c r="K35" s="50"/>
    </row>
    <row r="36" spans="2:11" s="1" customFormat="1" ht="25.4" customHeight="1">
      <c r="B36" s="45"/>
      <c r="C36" s="158"/>
      <c r="D36" s="159" t="s">
        <v>51</v>
      </c>
      <c r="E36" s="97"/>
      <c r="F36" s="97"/>
      <c r="G36" s="160" t="s">
        <v>52</v>
      </c>
      <c r="H36" s="161" t="s">
        <v>53</v>
      </c>
      <c r="I36" s="162"/>
      <c r="J36" s="163">
        <f>SUM(J27:J34)</f>
        <v>0</v>
      </c>
      <c r="K36" s="164"/>
    </row>
    <row r="37" spans="2:11" s="1" customFormat="1" ht="14.4" customHeight="1">
      <c r="B37" s="66"/>
      <c r="C37" s="67"/>
      <c r="D37" s="67"/>
      <c r="E37" s="67"/>
      <c r="F37" s="67"/>
      <c r="G37" s="67"/>
      <c r="H37" s="67"/>
      <c r="I37" s="165"/>
      <c r="J37" s="67"/>
      <c r="K37" s="68"/>
    </row>
    <row r="41" spans="2:11" s="1" customFormat="1" ht="6.95" customHeight="1">
      <c r="B41" s="166"/>
      <c r="C41" s="167"/>
      <c r="D41" s="167"/>
      <c r="E41" s="167"/>
      <c r="F41" s="167"/>
      <c r="G41" s="167"/>
      <c r="H41" s="167"/>
      <c r="I41" s="168"/>
      <c r="J41" s="167"/>
      <c r="K41" s="169"/>
    </row>
    <row r="42" spans="2:11" s="1" customFormat="1" ht="36.95" customHeight="1">
      <c r="B42" s="45"/>
      <c r="C42" s="29" t="s">
        <v>123</v>
      </c>
      <c r="D42" s="46"/>
      <c r="E42" s="46"/>
      <c r="F42" s="46"/>
      <c r="G42" s="46"/>
      <c r="H42" s="46"/>
      <c r="I42" s="143"/>
      <c r="J42" s="46"/>
      <c r="K42" s="50"/>
    </row>
    <row r="43" spans="2:11" s="1" customFormat="1" ht="6.95" customHeight="1">
      <c r="B43" s="45"/>
      <c r="C43" s="46"/>
      <c r="D43" s="46"/>
      <c r="E43" s="46"/>
      <c r="F43" s="46"/>
      <c r="G43" s="46"/>
      <c r="H43" s="46"/>
      <c r="I43" s="143"/>
      <c r="J43" s="46"/>
      <c r="K43" s="50"/>
    </row>
    <row r="44" spans="2:11" s="1" customFormat="1" ht="14.4" customHeight="1">
      <c r="B44" s="45"/>
      <c r="C44" s="39" t="s">
        <v>18</v>
      </c>
      <c r="D44" s="46"/>
      <c r="E44" s="46"/>
      <c r="F44" s="46"/>
      <c r="G44" s="46"/>
      <c r="H44" s="46"/>
      <c r="I44" s="143"/>
      <c r="J44" s="46"/>
      <c r="K44" s="50"/>
    </row>
    <row r="45" spans="2:11" s="1" customFormat="1" ht="16.5" customHeight="1">
      <c r="B45" s="45"/>
      <c r="C45" s="46"/>
      <c r="D45" s="46"/>
      <c r="E45" s="142" t="str">
        <f>E7</f>
        <v>Rekonstrukce objektu na ul. Velflíkova 385/14, Ostrava - Hrabůvka</v>
      </c>
      <c r="F45" s="39"/>
      <c r="G45" s="39"/>
      <c r="H45" s="39"/>
      <c r="I45" s="143"/>
      <c r="J45" s="46"/>
      <c r="K45" s="50"/>
    </row>
    <row r="46" spans="2:11" s="1" customFormat="1" ht="14.4" customHeight="1">
      <c r="B46" s="45"/>
      <c r="C46" s="39" t="s">
        <v>121</v>
      </c>
      <c r="D46" s="46"/>
      <c r="E46" s="46"/>
      <c r="F46" s="46"/>
      <c r="G46" s="46"/>
      <c r="H46" s="46"/>
      <c r="I46" s="143"/>
      <c r="J46" s="46"/>
      <c r="K46" s="50"/>
    </row>
    <row r="47" spans="2:11" s="1" customFormat="1" ht="17.25" customHeight="1">
      <c r="B47" s="45"/>
      <c r="C47" s="46"/>
      <c r="D47" s="46"/>
      <c r="E47" s="144" t="str">
        <f>E9</f>
        <v>04 - Elektroinstalce</v>
      </c>
      <c r="F47" s="46"/>
      <c r="G47" s="46"/>
      <c r="H47" s="46"/>
      <c r="I47" s="143"/>
      <c r="J47" s="46"/>
      <c r="K47" s="50"/>
    </row>
    <row r="48" spans="2:11" s="1" customFormat="1" ht="6.95" customHeight="1">
      <c r="B48" s="45"/>
      <c r="C48" s="46"/>
      <c r="D48" s="46"/>
      <c r="E48" s="46"/>
      <c r="F48" s="46"/>
      <c r="G48" s="46"/>
      <c r="H48" s="46"/>
      <c r="I48" s="143"/>
      <c r="J48" s="46"/>
      <c r="K48" s="50"/>
    </row>
    <row r="49" spans="2:11" s="1" customFormat="1" ht="18" customHeight="1">
      <c r="B49" s="45"/>
      <c r="C49" s="39" t="s">
        <v>23</v>
      </c>
      <c r="D49" s="46"/>
      <c r="E49" s="46"/>
      <c r="F49" s="34" t="str">
        <f>F12</f>
        <v>Velflíkova 385/14</v>
      </c>
      <c r="G49" s="46"/>
      <c r="H49" s="46"/>
      <c r="I49" s="145" t="s">
        <v>25</v>
      </c>
      <c r="J49" s="146" t="str">
        <f>IF(J12="","",J12)</f>
        <v>1. 4. 2019</v>
      </c>
      <c r="K49" s="50"/>
    </row>
    <row r="50" spans="2:11" s="1" customFormat="1" ht="6.95" customHeight="1">
      <c r="B50" s="45"/>
      <c r="C50" s="46"/>
      <c r="D50" s="46"/>
      <c r="E50" s="46"/>
      <c r="F50" s="46"/>
      <c r="G50" s="46"/>
      <c r="H50" s="46"/>
      <c r="I50" s="143"/>
      <c r="J50" s="46"/>
      <c r="K50" s="50"/>
    </row>
    <row r="51" spans="2:11" s="1" customFormat="1" ht="13.5">
      <c r="B51" s="45"/>
      <c r="C51" s="39" t="s">
        <v>27</v>
      </c>
      <c r="D51" s="46"/>
      <c r="E51" s="46"/>
      <c r="F51" s="34" t="str">
        <f>E15</f>
        <v>STATUTÁRNÍ MĚSTO OSTRAVA, m.o. OSTRAVA- JIH</v>
      </c>
      <c r="G51" s="46"/>
      <c r="H51" s="46"/>
      <c r="I51" s="145" t="s">
        <v>34</v>
      </c>
      <c r="J51" s="43" t="str">
        <f>E21</f>
        <v>BYVAST pro s.r.o.</v>
      </c>
      <c r="K51" s="50"/>
    </row>
    <row r="52" spans="2:11" s="1" customFormat="1" ht="14.4" customHeight="1">
      <c r="B52" s="45"/>
      <c r="C52" s="39" t="s">
        <v>32</v>
      </c>
      <c r="D52" s="46"/>
      <c r="E52" s="46"/>
      <c r="F52" s="34" t="str">
        <f>IF(E18="","",E18)</f>
        <v/>
      </c>
      <c r="G52" s="46"/>
      <c r="H52" s="46"/>
      <c r="I52" s="143"/>
      <c r="J52" s="170"/>
      <c r="K52" s="50"/>
    </row>
    <row r="53" spans="2:11" s="1" customFormat="1" ht="10.3" customHeight="1">
      <c r="B53" s="45"/>
      <c r="C53" s="46"/>
      <c r="D53" s="46"/>
      <c r="E53" s="46"/>
      <c r="F53" s="46"/>
      <c r="G53" s="46"/>
      <c r="H53" s="46"/>
      <c r="I53" s="143"/>
      <c r="J53" s="46"/>
      <c r="K53" s="50"/>
    </row>
    <row r="54" spans="2:11" s="1" customFormat="1" ht="29.25" customHeight="1">
      <c r="B54" s="45"/>
      <c r="C54" s="171" t="s">
        <v>124</v>
      </c>
      <c r="D54" s="158"/>
      <c r="E54" s="158"/>
      <c r="F54" s="158"/>
      <c r="G54" s="158"/>
      <c r="H54" s="158"/>
      <c r="I54" s="172"/>
      <c r="J54" s="173" t="s">
        <v>125</v>
      </c>
      <c r="K54" s="174"/>
    </row>
    <row r="55" spans="2:11" s="1" customFormat="1" ht="10.3" customHeight="1">
      <c r="B55" s="45"/>
      <c r="C55" s="46"/>
      <c r="D55" s="46"/>
      <c r="E55" s="46"/>
      <c r="F55" s="46"/>
      <c r="G55" s="46"/>
      <c r="H55" s="46"/>
      <c r="I55" s="143"/>
      <c r="J55" s="46"/>
      <c r="K55" s="50"/>
    </row>
    <row r="56" spans="2:47" s="1" customFormat="1" ht="29.25" customHeight="1">
      <c r="B56" s="45"/>
      <c r="C56" s="175" t="s">
        <v>126</v>
      </c>
      <c r="D56" s="46"/>
      <c r="E56" s="46"/>
      <c r="F56" s="46"/>
      <c r="G56" s="46"/>
      <c r="H56" s="46"/>
      <c r="I56" s="143"/>
      <c r="J56" s="154">
        <f>J78</f>
        <v>0</v>
      </c>
      <c r="K56" s="50"/>
      <c r="AU56" s="23" t="s">
        <v>127</v>
      </c>
    </row>
    <row r="57" spans="2:11" s="7" customFormat="1" ht="24.95" customHeight="1">
      <c r="B57" s="176"/>
      <c r="C57" s="177"/>
      <c r="D57" s="178" t="s">
        <v>1544</v>
      </c>
      <c r="E57" s="179"/>
      <c r="F57" s="179"/>
      <c r="G57" s="179"/>
      <c r="H57" s="179"/>
      <c r="I57" s="180"/>
      <c r="J57" s="181">
        <f>J79</f>
        <v>0</v>
      </c>
      <c r="K57" s="182"/>
    </row>
    <row r="58" spans="2:11" s="8" customFormat="1" ht="19.9" customHeight="1">
      <c r="B58" s="183"/>
      <c r="C58" s="184"/>
      <c r="D58" s="185" t="s">
        <v>1545</v>
      </c>
      <c r="E58" s="186"/>
      <c r="F58" s="186"/>
      <c r="G58" s="186"/>
      <c r="H58" s="186"/>
      <c r="I58" s="187"/>
      <c r="J58" s="188">
        <f>J80</f>
        <v>0</v>
      </c>
      <c r="K58" s="189"/>
    </row>
    <row r="59" spans="2:11" s="1" customFormat="1" ht="21.8" customHeight="1">
      <c r="B59" s="45"/>
      <c r="C59" s="46"/>
      <c r="D59" s="46"/>
      <c r="E59" s="46"/>
      <c r="F59" s="46"/>
      <c r="G59" s="46"/>
      <c r="H59" s="46"/>
      <c r="I59" s="143"/>
      <c r="J59" s="46"/>
      <c r="K59" s="50"/>
    </row>
    <row r="60" spans="2:11" s="1" customFormat="1" ht="6.95" customHeight="1">
      <c r="B60" s="66"/>
      <c r="C60" s="67"/>
      <c r="D60" s="67"/>
      <c r="E60" s="67"/>
      <c r="F60" s="67"/>
      <c r="G60" s="67"/>
      <c r="H60" s="67"/>
      <c r="I60" s="165"/>
      <c r="J60" s="67"/>
      <c r="K60" s="68"/>
    </row>
    <row r="64" spans="2:12" s="1" customFormat="1" ht="6.95" customHeight="1">
      <c r="B64" s="69"/>
      <c r="C64" s="70"/>
      <c r="D64" s="70"/>
      <c r="E64" s="70"/>
      <c r="F64" s="70"/>
      <c r="G64" s="70"/>
      <c r="H64" s="70"/>
      <c r="I64" s="168"/>
      <c r="J64" s="70"/>
      <c r="K64" s="70"/>
      <c r="L64" s="71"/>
    </row>
    <row r="65" spans="2:12" s="1" customFormat="1" ht="36.95" customHeight="1">
      <c r="B65" s="45"/>
      <c r="C65" s="72" t="s">
        <v>147</v>
      </c>
      <c r="D65" s="73"/>
      <c r="E65" s="73"/>
      <c r="F65" s="73"/>
      <c r="G65" s="73"/>
      <c r="H65" s="73"/>
      <c r="I65" s="190"/>
      <c r="J65" s="73"/>
      <c r="K65" s="73"/>
      <c r="L65" s="71"/>
    </row>
    <row r="66" spans="2:12" s="1" customFormat="1" ht="6.95" customHeight="1">
      <c r="B66" s="45"/>
      <c r="C66" s="73"/>
      <c r="D66" s="73"/>
      <c r="E66" s="73"/>
      <c r="F66" s="73"/>
      <c r="G66" s="73"/>
      <c r="H66" s="73"/>
      <c r="I66" s="190"/>
      <c r="J66" s="73"/>
      <c r="K66" s="73"/>
      <c r="L66" s="71"/>
    </row>
    <row r="67" spans="2:12" s="1" customFormat="1" ht="14.4" customHeight="1">
      <c r="B67" s="45"/>
      <c r="C67" s="75" t="s">
        <v>18</v>
      </c>
      <c r="D67" s="73"/>
      <c r="E67" s="73"/>
      <c r="F67" s="73"/>
      <c r="G67" s="73"/>
      <c r="H67" s="73"/>
      <c r="I67" s="190"/>
      <c r="J67" s="73"/>
      <c r="K67" s="73"/>
      <c r="L67" s="71"/>
    </row>
    <row r="68" spans="2:12" s="1" customFormat="1" ht="16.5" customHeight="1">
      <c r="B68" s="45"/>
      <c r="C68" s="73"/>
      <c r="D68" s="73"/>
      <c r="E68" s="191" t="str">
        <f>E7</f>
        <v>Rekonstrukce objektu na ul. Velflíkova 385/14, Ostrava - Hrabůvka</v>
      </c>
      <c r="F68" s="75"/>
      <c r="G68" s="75"/>
      <c r="H68" s="75"/>
      <c r="I68" s="190"/>
      <c r="J68" s="73"/>
      <c r="K68" s="73"/>
      <c r="L68" s="71"/>
    </row>
    <row r="69" spans="2:12" s="1" customFormat="1" ht="14.4" customHeight="1">
      <c r="B69" s="45"/>
      <c r="C69" s="75" t="s">
        <v>121</v>
      </c>
      <c r="D69" s="73"/>
      <c r="E69" s="73"/>
      <c r="F69" s="73"/>
      <c r="G69" s="73"/>
      <c r="H69" s="73"/>
      <c r="I69" s="190"/>
      <c r="J69" s="73"/>
      <c r="K69" s="73"/>
      <c r="L69" s="71"/>
    </row>
    <row r="70" spans="2:12" s="1" customFormat="1" ht="17.25" customHeight="1">
      <c r="B70" s="45"/>
      <c r="C70" s="73"/>
      <c r="D70" s="73"/>
      <c r="E70" s="81" t="str">
        <f>E9</f>
        <v>04 - Elektroinstalce</v>
      </c>
      <c r="F70" s="73"/>
      <c r="G70" s="73"/>
      <c r="H70" s="73"/>
      <c r="I70" s="190"/>
      <c r="J70" s="73"/>
      <c r="K70" s="73"/>
      <c r="L70" s="71"/>
    </row>
    <row r="71" spans="2:12" s="1" customFormat="1" ht="6.95" customHeight="1">
      <c r="B71" s="45"/>
      <c r="C71" s="73"/>
      <c r="D71" s="73"/>
      <c r="E71" s="73"/>
      <c r="F71" s="73"/>
      <c r="G71" s="73"/>
      <c r="H71" s="73"/>
      <c r="I71" s="190"/>
      <c r="J71" s="73"/>
      <c r="K71" s="73"/>
      <c r="L71" s="71"/>
    </row>
    <row r="72" spans="2:12" s="1" customFormat="1" ht="18" customHeight="1">
      <c r="B72" s="45"/>
      <c r="C72" s="75" t="s">
        <v>23</v>
      </c>
      <c r="D72" s="73"/>
      <c r="E72" s="73"/>
      <c r="F72" s="192" t="str">
        <f>F12</f>
        <v>Velflíkova 385/14</v>
      </c>
      <c r="G72" s="73"/>
      <c r="H72" s="73"/>
      <c r="I72" s="193" t="s">
        <v>25</v>
      </c>
      <c r="J72" s="84" t="str">
        <f>IF(J12="","",J12)</f>
        <v>1. 4. 2019</v>
      </c>
      <c r="K72" s="73"/>
      <c r="L72" s="71"/>
    </row>
    <row r="73" spans="2:12" s="1" customFormat="1" ht="6.95" customHeight="1">
      <c r="B73" s="45"/>
      <c r="C73" s="73"/>
      <c r="D73" s="73"/>
      <c r="E73" s="73"/>
      <c r="F73" s="73"/>
      <c r="G73" s="73"/>
      <c r="H73" s="73"/>
      <c r="I73" s="190"/>
      <c r="J73" s="73"/>
      <c r="K73" s="73"/>
      <c r="L73" s="71"/>
    </row>
    <row r="74" spans="2:12" s="1" customFormat="1" ht="13.5">
      <c r="B74" s="45"/>
      <c r="C74" s="75" t="s">
        <v>27</v>
      </c>
      <c r="D74" s="73"/>
      <c r="E74" s="73"/>
      <c r="F74" s="192" t="str">
        <f>E15</f>
        <v>STATUTÁRNÍ MĚSTO OSTRAVA, m.o. OSTRAVA- JIH</v>
      </c>
      <c r="G74" s="73"/>
      <c r="H74" s="73"/>
      <c r="I74" s="193" t="s">
        <v>34</v>
      </c>
      <c r="J74" s="192" t="str">
        <f>E21</f>
        <v>BYVAST pro s.r.o.</v>
      </c>
      <c r="K74" s="73"/>
      <c r="L74" s="71"/>
    </row>
    <row r="75" spans="2:12" s="1" customFormat="1" ht="14.4" customHeight="1">
      <c r="B75" s="45"/>
      <c r="C75" s="75" t="s">
        <v>32</v>
      </c>
      <c r="D75" s="73"/>
      <c r="E75" s="73"/>
      <c r="F75" s="192" t="str">
        <f>IF(E18="","",E18)</f>
        <v/>
      </c>
      <c r="G75" s="73"/>
      <c r="H75" s="73"/>
      <c r="I75" s="190"/>
      <c r="J75" s="73"/>
      <c r="K75" s="73"/>
      <c r="L75" s="71"/>
    </row>
    <row r="76" spans="2:12" s="1" customFormat="1" ht="10.3" customHeight="1">
      <c r="B76" s="45"/>
      <c r="C76" s="73"/>
      <c r="D76" s="73"/>
      <c r="E76" s="73"/>
      <c r="F76" s="73"/>
      <c r="G76" s="73"/>
      <c r="H76" s="73"/>
      <c r="I76" s="190"/>
      <c r="J76" s="73"/>
      <c r="K76" s="73"/>
      <c r="L76" s="71"/>
    </row>
    <row r="77" spans="2:20" s="9" customFormat="1" ht="29.25" customHeight="1">
      <c r="B77" s="194"/>
      <c r="C77" s="195" t="s">
        <v>148</v>
      </c>
      <c r="D77" s="196" t="s">
        <v>60</v>
      </c>
      <c r="E77" s="196" t="s">
        <v>56</v>
      </c>
      <c r="F77" s="196" t="s">
        <v>149</v>
      </c>
      <c r="G77" s="196" t="s">
        <v>150</v>
      </c>
      <c r="H77" s="196" t="s">
        <v>151</v>
      </c>
      <c r="I77" s="197" t="s">
        <v>152</v>
      </c>
      <c r="J77" s="196" t="s">
        <v>125</v>
      </c>
      <c r="K77" s="198" t="s">
        <v>153</v>
      </c>
      <c r="L77" s="199"/>
      <c r="M77" s="101" t="s">
        <v>154</v>
      </c>
      <c r="N77" s="102" t="s">
        <v>45</v>
      </c>
      <c r="O77" s="102" t="s">
        <v>155</v>
      </c>
      <c r="P77" s="102" t="s">
        <v>156</v>
      </c>
      <c r="Q77" s="102" t="s">
        <v>157</v>
      </c>
      <c r="R77" s="102" t="s">
        <v>158</v>
      </c>
      <c r="S77" s="102" t="s">
        <v>159</v>
      </c>
      <c r="T77" s="103" t="s">
        <v>160</v>
      </c>
    </row>
    <row r="78" spans="2:63" s="1" customFormat="1" ht="29.25" customHeight="1">
      <c r="B78" s="45"/>
      <c r="C78" s="107" t="s">
        <v>126</v>
      </c>
      <c r="D78" s="73"/>
      <c r="E78" s="73"/>
      <c r="F78" s="73"/>
      <c r="G78" s="73"/>
      <c r="H78" s="73"/>
      <c r="I78" s="190"/>
      <c r="J78" s="200">
        <f>BK78</f>
        <v>0</v>
      </c>
      <c r="K78" s="73"/>
      <c r="L78" s="71"/>
      <c r="M78" s="104"/>
      <c r="N78" s="105"/>
      <c r="O78" s="105"/>
      <c r="P78" s="201">
        <f>P79</f>
        <v>0</v>
      </c>
      <c r="Q78" s="105"/>
      <c r="R78" s="201">
        <f>R79</f>
        <v>0</v>
      </c>
      <c r="S78" s="105"/>
      <c r="T78" s="202">
        <f>T79</f>
        <v>0</v>
      </c>
      <c r="AT78" s="23" t="s">
        <v>74</v>
      </c>
      <c r="AU78" s="23" t="s">
        <v>127</v>
      </c>
      <c r="BK78" s="203">
        <f>BK79</f>
        <v>0</v>
      </c>
    </row>
    <row r="79" spans="2:63" s="10" customFormat="1" ht="37.4" customHeight="1">
      <c r="B79" s="204"/>
      <c r="C79" s="205"/>
      <c r="D79" s="206" t="s">
        <v>74</v>
      </c>
      <c r="E79" s="207" t="s">
        <v>221</v>
      </c>
      <c r="F79" s="207" t="s">
        <v>1818</v>
      </c>
      <c r="G79" s="205"/>
      <c r="H79" s="205"/>
      <c r="I79" s="208"/>
      <c r="J79" s="209">
        <f>BK79</f>
        <v>0</v>
      </c>
      <c r="K79" s="205"/>
      <c r="L79" s="210"/>
      <c r="M79" s="211"/>
      <c r="N79" s="212"/>
      <c r="O79" s="212"/>
      <c r="P79" s="213">
        <f>P80</f>
        <v>0</v>
      </c>
      <c r="Q79" s="212"/>
      <c r="R79" s="213">
        <f>R80</f>
        <v>0</v>
      </c>
      <c r="S79" s="212"/>
      <c r="T79" s="214">
        <f>T80</f>
        <v>0</v>
      </c>
      <c r="AR79" s="215" t="s">
        <v>180</v>
      </c>
      <c r="AT79" s="216" t="s">
        <v>74</v>
      </c>
      <c r="AU79" s="216" t="s">
        <v>75</v>
      </c>
      <c r="AY79" s="215" t="s">
        <v>163</v>
      </c>
      <c r="BK79" s="217">
        <f>BK80</f>
        <v>0</v>
      </c>
    </row>
    <row r="80" spans="2:63" s="10" customFormat="1" ht="19.9" customHeight="1">
      <c r="B80" s="204"/>
      <c r="C80" s="205"/>
      <c r="D80" s="206" t="s">
        <v>74</v>
      </c>
      <c r="E80" s="218" t="s">
        <v>1819</v>
      </c>
      <c r="F80" s="218" t="s">
        <v>1820</v>
      </c>
      <c r="G80" s="205"/>
      <c r="H80" s="205"/>
      <c r="I80" s="208"/>
      <c r="J80" s="219">
        <f>BK80</f>
        <v>0</v>
      </c>
      <c r="K80" s="205"/>
      <c r="L80" s="210"/>
      <c r="M80" s="211"/>
      <c r="N80" s="212"/>
      <c r="O80" s="212"/>
      <c r="P80" s="213">
        <f>SUM(P81:P82)</f>
        <v>0</v>
      </c>
      <c r="Q80" s="212"/>
      <c r="R80" s="213">
        <f>SUM(R81:R82)</f>
        <v>0</v>
      </c>
      <c r="S80" s="212"/>
      <c r="T80" s="214">
        <f>SUM(T81:T82)</f>
        <v>0</v>
      </c>
      <c r="AR80" s="215" t="s">
        <v>180</v>
      </c>
      <c r="AT80" s="216" t="s">
        <v>74</v>
      </c>
      <c r="AU80" s="216" t="s">
        <v>83</v>
      </c>
      <c r="AY80" s="215" t="s">
        <v>163</v>
      </c>
      <c r="BK80" s="217">
        <f>SUM(BK81:BK82)</f>
        <v>0</v>
      </c>
    </row>
    <row r="81" spans="2:65" s="1" customFormat="1" ht="16.5" customHeight="1">
      <c r="B81" s="45"/>
      <c r="C81" s="220" t="s">
        <v>83</v>
      </c>
      <c r="D81" s="220" t="s">
        <v>165</v>
      </c>
      <c r="E81" s="221" t="s">
        <v>1821</v>
      </c>
      <c r="F81" s="222" t="s">
        <v>2256</v>
      </c>
      <c r="G81" s="223" t="s">
        <v>924</v>
      </c>
      <c r="H81" s="224">
        <v>1</v>
      </c>
      <c r="I81" s="225"/>
      <c r="J81" s="226">
        <f>ROUND(I81*H81,2)</f>
        <v>0</v>
      </c>
      <c r="K81" s="222" t="s">
        <v>21</v>
      </c>
      <c r="L81" s="71"/>
      <c r="M81" s="227" t="s">
        <v>21</v>
      </c>
      <c r="N81" s="228" t="s">
        <v>48</v>
      </c>
      <c r="O81" s="46"/>
      <c r="P81" s="229">
        <f>O81*H81</f>
        <v>0</v>
      </c>
      <c r="Q81" s="229">
        <v>0</v>
      </c>
      <c r="R81" s="229">
        <f>Q81*H81</f>
        <v>0</v>
      </c>
      <c r="S81" s="229">
        <v>0</v>
      </c>
      <c r="T81" s="230">
        <f>S81*H81</f>
        <v>0</v>
      </c>
      <c r="AR81" s="23" t="s">
        <v>546</v>
      </c>
      <c r="AT81" s="23" t="s">
        <v>165</v>
      </c>
      <c r="AU81" s="23" t="s">
        <v>85</v>
      </c>
      <c r="AY81" s="23" t="s">
        <v>163</v>
      </c>
      <c r="BE81" s="231">
        <f>IF(N81="základní",J81,0)</f>
        <v>0</v>
      </c>
      <c r="BF81" s="231">
        <f>IF(N81="snížená",J81,0)</f>
        <v>0</v>
      </c>
      <c r="BG81" s="231">
        <f>IF(N81="zákl. přenesená",J81,0)</f>
        <v>0</v>
      </c>
      <c r="BH81" s="231">
        <f>IF(N81="sníž. přenesená",J81,0)</f>
        <v>0</v>
      </c>
      <c r="BI81" s="231">
        <f>IF(N81="nulová",J81,0)</f>
        <v>0</v>
      </c>
      <c r="BJ81" s="23" t="s">
        <v>170</v>
      </c>
      <c r="BK81" s="231">
        <f>ROUND(I81*H81,2)</f>
        <v>0</v>
      </c>
      <c r="BL81" s="23" t="s">
        <v>546</v>
      </c>
      <c r="BM81" s="23" t="s">
        <v>2257</v>
      </c>
    </row>
    <row r="82" spans="2:65" s="1" customFormat="1" ht="16.5" customHeight="1">
      <c r="B82" s="45"/>
      <c r="C82" s="220" t="s">
        <v>85</v>
      </c>
      <c r="D82" s="220" t="s">
        <v>165</v>
      </c>
      <c r="E82" s="221" t="s">
        <v>2258</v>
      </c>
      <c r="F82" s="222" t="s">
        <v>2259</v>
      </c>
      <c r="G82" s="223" t="s">
        <v>924</v>
      </c>
      <c r="H82" s="224">
        <v>1</v>
      </c>
      <c r="I82" s="225"/>
      <c r="J82" s="226">
        <f>ROUND(I82*H82,2)</f>
        <v>0</v>
      </c>
      <c r="K82" s="222" t="s">
        <v>21</v>
      </c>
      <c r="L82" s="71"/>
      <c r="M82" s="227" t="s">
        <v>21</v>
      </c>
      <c r="N82" s="277" t="s">
        <v>48</v>
      </c>
      <c r="O82" s="278"/>
      <c r="P82" s="279">
        <f>O82*H82</f>
        <v>0</v>
      </c>
      <c r="Q82" s="279">
        <v>0</v>
      </c>
      <c r="R82" s="279">
        <f>Q82*H82</f>
        <v>0</v>
      </c>
      <c r="S82" s="279">
        <v>0</v>
      </c>
      <c r="T82" s="280">
        <f>S82*H82</f>
        <v>0</v>
      </c>
      <c r="AR82" s="23" t="s">
        <v>546</v>
      </c>
      <c r="AT82" s="23" t="s">
        <v>165</v>
      </c>
      <c r="AU82" s="23" t="s">
        <v>85</v>
      </c>
      <c r="AY82" s="23" t="s">
        <v>163</v>
      </c>
      <c r="BE82" s="231">
        <f>IF(N82="základní",J82,0)</f>
        <v>0</v>
      </c>
      <c r="BF82" s="231">
        <f>IF(N82="snížená",J82,0)</f>
        <v>0</v>
      </c>
      <c r="BG82" s="231">
        <f>IF(N82="zákl. přenesená",J82,0)</f>
        <v>0</v>
      </c>
      <c r="BH82" s="231">
        <f>IF(N82="sníž. přenesená",J82,0)</f>
        <v>0</v>
      </c>
      <c r="BI82" s="231">
        <f>IF(N82="nulová",J82,0)</f>
        <v>0</v>
      </c>
      <c r="BJ82" s="23" t="s">
        <v>170</v>
      </c>
      <c r="BK82" s="231">
        <f>ROUND(I82*H82,2)</f>
        <v>0</v>
      </c>
      <c r="BL82" s="23" t="s">
        <v>546</v>
      </c>
      <c r="BM82" s="23" t="s">
        <v>2260</v>
      </c>
    </row>
    <row r="83" spans="2:12" s="1" customFormat="1" ht="6.95" customHeight="1">
      <c r="B83" s="66"/>
      <c r="C83" s="67"/>
      <c r="D83" s="67"/>
      <c r="E83" s="67"/>
      <c r="F83" s="67"/>
      <c r="G83" s="67"/>
      <c r="H83" s="67"/>
      <c r="I83" s="165"/>
      <c r="J83" s="67"/>
      <c r="K83" s="67"/>
      <c r="L83" s="71"/>
    </row>
  </sheetData>
  <sheetProtection password="CC35" sheet="1" objects="1" scenarios="1" formatColumns="0" formatRows="0" autoFilter="0"/>
  <autoFilter ref="C77:K82"/>
  <mergeCells count="10">
    <mergeCell ref="E7:H7"/>
    <mergeCell ref="E9:H9"/>
    <mergeCell ref="E24:H24"/>
    <mergeCell ref="E45:H45"/>
    <mergeCell ref="E47:H47"/>
    <mergeCell ref="J51:J52"/>
    <mergeCell ref="E68:H68"/>
    <mergeCell ref="E70:H70"/>
    <mergeCell ref="G1:H1"/>
    <mergeCell ref="L2:V2"/>
  </mergeCells>
  <hyperlinks>
    <hyperlink ref="F1:G1" location="C2" display="1) Krycí list soupisu"/>
    <hyperlink ref="G1:H1" location="C54" display="2) Rekapitulace"/>
    <hyperlink ref="J1" location="C77"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BR243"/>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35"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0"/>
      <c r="B1" s="136"/>
      <c r="C1" s="136"/>
      <c r="D1" s="137" t="s">
        <v>1</v>
      </c>
      <c r="E1" s="136"/>
      <c r="F1" s="138" t="s">
        <v>115</v>
      </c>
      <c r="G1" s="138" t="s">
        <v>116</v>
      </c>
      <c r="H1" s="138"/>
      <c r="I1" s="139"/>
      <c r="J1" s="138" t="s">
        <v>117</v>
      </c>
      <c r="K1" s="137" t="s">
        <v>118</v>
      </c>
      <c r="L1" s="138" t="s">
        <v>119</v>
      </c>
      <c r="M1" s="138"/>
      <c r="N1" s="138"/>
      <c r="O1" s="138"/>
      <c r="P1" s="138"/>
      <c r="Q1" s="138"/>
      <c r="R1" s="138"/>
      <c r="S1" s="138"/>
      <c r="T1" s="138"/>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AT2" s="23" t="s">
        <v>107</v>
      </c>
    </row>
    <row r="3" spans="2:46" ht="6.95" customHeight="1">
      <c r="B3" s="24"/>
      <c r="C3" s="25"/>
      <c r="D3" s="25"/>
      <c r="E3" s="25"/>
      <c r="F3" s="25"/>
      <c r="G3" s="25"/>
      <c r="H3" s="25"/>
      <c r="I3" s="140"/>
      <c r="J3" s="25"/>
      <c r="K3" s="26"/>
      <c r="AT3" s="23" t="s">
        <v>85</v>
      </c>
    </row>
    <row r="4" spans="2:46" ht="36.95" customHeight="1">
      <c r="B4" s="27"/>
      <c r="C4" s="28"/>
      <c r="D4" s="29" t="s">
        <v>120</v>
      </c>
      <c r="E4" s="28"/>
      <c r="F4" s="28"/>
      <c r="G4" s="28"/>
      <c r="H4" s="28"/>
      <c r="I4" s="141"/>
      <c r="J4" s="28"/>
      <c r="K4" s="30"/>
      <c r="M4" s="31" t="s">
        <v>12</v>
      </c>
      <c r="AT4" s="23" t="s">
        <v>38</v>
      </c>
    </row>
    <row r="5" spans="2:11" ht="6.95" customHeight="1">
      <c r="B5" s="27"/>
      <c r="C5" s="28"/>
      <c r="D5" s="28"/>
      <c r="E5" s="28"/>
      <c r="F5" s="28"/>
      <c r="G5" s="28"/>
      <c r="H5" s="28"/>
      <c r="I5" s="141"/>
      <c r="J5" s="28"/>
      <c r="K5" s="30"/>
    </row>
    <row r="6" spans="2:11" ht="13.5">
      <c r="B6" s="27"/>
      <c r="C6" s="28"/>
      <c r="D6" s="39" t="s">
        <v>18</v>
      </c>
      <c r="E6" s="28"/>
      <c r="F6" s="28"/>
      <c r="G6" s="28"/>
      <c r="H6" s="28"/>
      <c r="I6" s="141"/>
      <c r="J6" s="28"/>
      <c r="K6" s="30"/>
    </row>
    <row r="7" spans="2:11" ht="16.5" customHeight="1">
      <c r="B7" s="27"/>
      <c r="C7" s="28"/>
      <c r="D7" s="28"/>
      <c r="E7" s="142" t="str">
        <f>'Rekapitulace stavby'!K6</f>
        <v>Rekonstrukce objektu na ul. Velflíkova 385/14, Ostrava - Hrabůvka</v>
      </c>
      <c r="F7" s="39"/>
      <c r="G7" s="39"/>
      <c r="H7" s="39"/>
      <c r="I7" s="141"/>
      <c r="J7" s="28"/>
      <c r="K7" s="30"/>
    </row>
    <row r="8" spans="2:11" s="1" customFormat="1" ht="13.5">
      <c r="B8" s="45"/>
      <c r="C8" s="46"/>
      <c r="D8" s="39" t="s">
        <v>121</v>
      </c>
      <c r="E8" s="46"/>
      <c r="F8" s="46"/>
      <c r="G8" s="46"/>
      <c r="H8" s="46"/>
      <c r="I8" s="143"/>
      <c r="J8" s="46"/>
      <c r="K8" s="50"/>
    </row>
    <row r="9" spans="2:11" s="1" customFormat="1" ht="36.95" customHeight="1">
      <c r="B9" s="45"/>
      <c r="C9" s="46"/>
      <c r="D9" s="46"/>
      <c r="E9" s="144" t="s">
        <v>2261</v>
      </c>
      <c r="F9" s="46"/>
      <c r="G9" s="46"/>
      <c r="H9" s="46"/>
      <c r="I9" s="143"/>
      <c r="J9" s="46"/>
      <c r="K9" s="50"/>
    </row>
    <row r="10" spans="2:11" s="1" customFormat="1" ht="13.5">
      <c r="B10" s="45"/>
      <c r="C10" s="46"/>
      <c r="D10" s="46"/>
      <c r="E10" s="46"/>
      <c r="F10" s="46"/>
      <c r="G10" s="46"/>
      <c r="H10" s="46"/>
      <c r="I10" s="143"/>
      <c r="J10" s="46"/>
      <c r="K10" s="50"/>
    </row>
    <row r="11" spans="2:11" s="1" customFormat="1" ht="14.4" customHeight="1">
      <c r="B11" s="45"/>
      <c r="C11" s="46"/>
      <c r="D11" s="39" t="s">
        <v>20</v>
      </c>
      <c r="E11" s="46"/>
      <c r="F11" s="34" t="s">
        <v>21</v>
      </c>
      <c r="G11" s="46"/>
      <c r="H11" s="46"/>
      <c r="I11" s="145" t="s">
        <v>22</v>
      </c>
      <c r="J11" s="34" t="s">
        <v>21</v>
      </c>
      <c r="K11" s="50"/>
    </row>
    <row r="12" spans="2:11" s="1" customFormat="1" ht="14.4" customHeight="1">
      <c r="B12" s="45"/>
      <c r="C12" s="46"/>
      <c r="D12" s="39" t="s">
        <v>23</v>
      </c>
      <c r="E12" s="46"/>
      <c r="F12" s="34" t="s">
        <v>24</v>
      </c>
      <c r="G12" s="46"/>
      <c r="H12" s="46"/>
      <c r="I12" s="145" t="s">
        <v>25</v>
      </c>
      <c r="J12" s="146" t="str">
        <f>'Rekapitulace stavby'!AN8</f>
        <v>1. 4. 2019</v>
      </c>
      <c r="K12" s="50"/>
    </row>
    <row r="13" spans="2:11" s="1" customFormat="1" ht="10.8" customHeight="1">
      <c r="B13" s="45"/>
      <c r="C13" s="46"/>
      <c r="D13" s="46"/>
      <c r="E13" s="46"/>
      <c r="F13" s="46"/>
      <c r="G13" s="46"/>
      <c r="H13" s="46"/>
      <c r="I13" s="143"/>
      <c r="J13" s="46"/>
      <c r="K13" s="50"/>
    </row>
    <row r="14" spans="2:11" s="1" customFormat="1" ht="14.4" customHeight="1">
      <c r="B14" s="45"/>
      <c r="C14" s="46"/>
      <c r="D14" s="39" t="s">
        <v>27</v>
      </c>
      <c r="E14" s="46"/>
      <c r="F14" s="46"/>
      <c r="G14" s="46"/>
      <c r="H14" s="46"/>
      <c r="I14" s="145" t="s">
        <v>28</v>
      </c>
      <c r="J14" s="34" t="s">
        <v>29</v>
      </c>
      <c r="K14" s="50"/>
    </row>
    <row r="15" spans="2:11" s="1" customFormat="1" ht="18" customHeight="1">
      <c r="B15" s="45"/>
      <c r="C15" s="46"/>
      <c r="D15" s="46"/>
      <c r="E15" s="34" t="s">
        <v>30</v>
      </c>
      <c r="F15" s="46"/>
      <c r="G15" s="46"/>
      <c r="H15" s="46"/>
      <c r="I15" s="145" t="s">
        <v>31</v>
      </c>
      <c r="J15" s="34" t="s">
        <v>21</v>
      </c>
      <c r="K15" s="50"/>
    </row>
    <row r="16" spans="2:11" s="1" customFormat="1" ht="6.95" customHeight="1">
      <c r="B16" s="45"/>
      <c r="C16" s="46"/>
      <c r="D16" s="46"/>
      <c r="E16" s="46"/>
      <c r="F16" s="46"/>
      <c r="G16" s="46"/>
      <c r="H16" s="46"/>
      <c r="I16" s="143"/>
      <c r="J16" s="46"/>
      <c r="K16" s="50"/>
    </row>
    <row r="17" spans="2:11" s="1" customFormat="1" ht="14.4" customHeight="1">
      <c r="B17" s="45"/>
      <c r="C17" s="46"/>
      <c r="D17" s="39" t="s">
        <v>32</v>
      </c>
      <c r="E17" s="46"/>
      <c r="F17" s="46"/>
      <c r="G17" s="46"/>
      <c r="H17" s="46"/>
      <c r="I17" s="145" t="s">
        <v>28</v>
      </c>
      <c r="J17" s="34" t="str">
        <f>IF('Rekapitulace stavby'!AN13="Vyplň údaj","",IF('Rekapitulace stavby'!AN13="","",'Rekapitulace stavby'!AN13))</f>
        <v/>
      </c>
      <c r="K17" s="50"/>
    </row>
    <row r="18" spans="2:11" s="1" customFormat="1" ht="18" customHeight="1">
      <c r="B18" s="45"/>
      <c r="C18" s="46"/>
      <c r="D18" s="46"/>
      <c r="E18" s="34" t="str">
        <f>IF('Rekapitulace stavby'!E14="Vyplň údaj","",IF('Rekapitulace stavby'!E14="","",'Rekapitulace stavby'!E14))</f>
        <v/>
      </c>
      <c r="F18" s="46"/>
      <c r="G18" s="46"/>
      <c r="H18" s="46"/>
      <c r="I18" s="145" t="s">
        <v>31</v>
      </c>
      <c r="J18" s="34" t="str">
        <f>IF('Rekapitulace stavby'!AN14="Vyplň údaj","",IF('Rekapitulace stavby'!AN14="","",'Rekapitulace stavby'!AN14))</f>
        <v/>
      </c>
      <c r="K18" s="50"/>
    </row>
    <row r="19" spans="2:11" s="1" customFormat="1" ht="6.95" customHeight="1">
      <c r="B19" s="45"/>
      <c r="C19" s="46"/>
      <c r="D19" s="46"/>
      <c r="E19" s="46"/>
      <c r="F19" s="46"/>
      <c r="G19" s="46"/>
      <c r="H19" s="46"/>
      <c r="I19" s="143"/>
      <c r="J19" s="46"/>
      <c r="K19" s="50"/>
    </row>
    <row r="20" spans="2:11" s="1" customFormat="1" ht="14.4" customHeight="1">
      <c r="B20" s="45"/>
      <c r="C20" s="46"/>
      <c r="D20" s="39" t="s">
        <v>34</v>
      </c>
      <c r="E20" s="46"/>
      <c r="F20" s="46"/>
      <c r="G20" s="46"/>
      <c r="H20" s="46"/>
      <c r="I20" s="145" t="s">
        <v>28</v>
      </c>
      <c r="J20" s="34" t="s">
        <v>35</v>
      </c>
      <c r="K20" s="50"/>
    </row>
    <row r="21" spans="2:11" s="1" customFormat="1" ht="18" customHeight="1">
      <c r="B21" s="45"/>
      <c r="C21" s="46"/>
      <c r="D21" s="46"/>
      <c r="E21" s="34" t="s">
        <v>36</v>
      </c>
      <c r="F21" s="46"/>
      <c r="G21" s="46"/>
      <c r="H21" s="46"/>
      <c r="I21" s="145" t="s">
        <v>31</v>
      </c>
      <c r="J21" s="34" t="s">
        <v>37</v>
      </c>
      <c r="K21" s="50"/>
    </row>
    <row r="22" spans="2:11" s="1" customFormat="1" ht="6.95" customHeight="1">
      <c r="B22" s="45"/>
      <c r="C22" s="46"/>
      <c r="D22" s="46"/>
      <c r="E22" s="46"/>
      <c r="F22" s="46"/>
      <c r="G22" s="46"/>
      <c r="H22" s="46"/>
      <c r="I22" s="143"/>
      <c r="J22" s="46"/>
      <c r="K22" s="50"/>
    </row>
    <row r="23" spans="2:11" s="1" customFormat="1" ht="14.4" customHeight="1">
      <c r="B23" s="45"/>
      <c r="C23" s="46"/>
      <c r="D23" s="39" t="s">
        <v>39</v>
      </c>
      <c r="E23" s="46"/>
      <c r="F23" s="46"/>
      <c r="G23" s="46"/>
      <c r="H23" s="46"/>
      <c r="I23" s="143"/>
      <c r="J23" s="46"/>
      <c r="K23" s="50"/>
    </row>
    <row r="24" spans="2:11" s="6" customFormat="1" ht="16.5" customHeight="1">
      <c r="B24" s="147"/>
      <c r="C24" s="148"/>
      <c r="D24" s="148"/>
      <c r="E24" s="43" t="s">
        <v>21</v>
      </c>
      <c r="F24" s="43"/>
      <c r="G24" s="43"/>
      <c r="H24" s="43"/>
      <c r="I24" s="149"/>
      <c r="J24" s="148"/>
      <c r="K24" s="150"/>
    </row>
    <row r="25" spans="2:11" s="1" customFormat="1" ht="6.95" customHeight="1">
      <c r="B25" s="45"/>
      <c r="C25" s="46"/>
      <c r="D25" s="46"/>
      <c r="E25" s="46"/>
      <c r="F25" s="46"/>
      <c r="G25" s="46"/>
      <c r="H25" s="46"/>
      <c r="I25" s="143"/>
      <c r="J25" s="46"/>
      <c r="K25" s="50"/>
    </row>
    <row r="26" spans="2:11" s="1" customFormat="1" ht="6.95" customHeight="1">
      <c r="B26" s="45"/>
      <c r="C26" s="46"/>
      <c r="D26" s="105"/>
      <c r="E26" s="105"/>
      <c r="F26" s="105"/>
      <c r="G26" s="105"/>
      <c r="H26" s="105"/>
      <c r="I26" s="151"/>
      <c r="J26" s="105"/>
      <c r="K26" s="152"/>
    </row>
    <row r="27" spans="2:11" s="1" customFormat="1" ht="25.4" customHeight="1">
      <c r="B27" s="45"/>
      <c r="C27" s="46"/>
      <c r="D27" s="153" t="s">
        <v>41</v>
      </c>
      <c r="E27" s="46"/>
      <c r="F27" s="46"/>
      <c r="G27" s="46"/>
      <c r="H27" s="46"/>
      <c r="I27" s="143"/>
      <c r="J27" s="154">
        <f>ROUND(J85,2)</f>
        <v>0</v>
      </c>
      <c r="K27" s="50"/>
    </row>
    <row r="28" spans="2:11" s="1" customFormat="1" ht="6.95" customHeight="1">
      <c r="B28" s="45"/>
      <c r="C28" s="46"/>
      <c r="D28" s="105"/>
      <c r="E28" s="105"/>
      <c r="F28" s="105"/>
      <c r="G28" s="105"/>
      <c r="H28" s="105"/>
      <c r="I28" s="151"/>
      <c r="J28" s="105"/>
      <c r="K28" s="152"/>
    </row>
    <row r="29" spans="2:11" s="1" customFormat="1" ht="14.4" customHeight="1">
      <c r="B29" s="45"/>
      <c r="C29" s="46"/>
      <c r="D29" s="46"/>
      <c r="E29" s="46"/>
      <c r="F29" s="51" t="s">
        <v>43</v>
      </c>
      <c r="G29" s="46"/>
      <c r="H29" s="46"/>
      <c r="I29" s="155" t="s">
        <v>42</v>
      </c>
      <c r="J29" s="51" t="s">
        <v>44</v>
      </c>
      <c r="K29" s="50"/>
    </row>
    <row r="30" spans="2:11" s="1" customFormat="1" ht="14.4" customHeight="1" hidden="1">
      <c r="B30" s="45"/>
      <c r="C30" s="46"/>
      <c r="D30" s="54" t="s">
        <v>45</v>
      </c>
      <c r="E30" s="54" t="s">
        <v>46</v>
      </c>
      <c r="F30" s="156">
        <f>ROUND(SUM(BE85:BE242),2)</f>
        <v>0</v>
      </c>
      <c r="G30" s="46"/>
      <c r="H30" s="46"/>
      <c r="I30" s="157">
        <v>0.21</v>
      </c>
      <c r="J30" s="156">
        <f>ROUND(ROUND((SUM(BE85:BE242)),2)*I30,2)</f>
        <v>0</v>
      </c>
      <c r="K30" s="50"/>
    </row>
    <row r="31" spans="2:11" s="1" customFormat="1" ht="14.4" customHeight="1" hidden="1">
      <c r="B31" s="45"/>
      <c r="C31" s="46"/>
      <c r="D31" s="46"/>
      <c r="E31" s="54" t="s">
        <v>47</v>
      </c>
      <c r="F31" s="156">
        <f>ROUND(SUM(BF85:BF242),2)</f>
        <v>0</v>
      </c>
      <c r="G31" s="46"/>
      <c r="H31" s="46"/>
      <c r="I31" s="157">
        <v>0.15</v>
      </c>
      <c r="J31" s="156">
        <f>ROUND(ROUND((SUM(BF85:BF242)),2)*I31,2)</f>
        <v>0</v>
      </c>
      <c r="K31" s="50"/>
    </row>
    <row r="32" spans="2:11" s="1" customFormat="1" ht="14.4" customHeight="1">
      <c r="B32" s="45"/>
      <c r="C32" s="46"/>
      <c r="D32" s="54" t="s">
        <v>45</v>
      </c>
      <c r="E32" s="54" t="s">
        <v>48</v>
      </c>
      <c r="F32" s="156">
        <f>ROUND(SUM(BG85:BG242),2)</f>
        <v>0</v>
      </c>
      <c r="G32" s="46"/>
      <c r="H32" s="46"/>
      <c r="I32" s="157">
        <v>0.21</v>
      </c>
      <c r="J32" s="156">
        <v>0</v>
      </c>
      <c r="K32" s="50"/>
    </row>
    <row r="33" spans="2:11" s="1" customFormat="1" ht="14.4" customHeight="1">
      <c r="B33" s="45"/>
      <c r="C33" s="46"/>
      <c r="D33" s="46"/>
      <c r="E33" s="54" t="s">
        <v>49</v>
      </c>
      <c r="F33" s="156">
        <f>ROUND(SUM(BH85:BH242),2)</f>
        <v>0</v>
      </c>
      <c r="G33" s="46"/>
      <c r="H33" s="46"/>
      <c r="I33" s="157">
        <v>0.15</v>
      </c>
      <c r="J33" s="156">
        <v>0</v>
      </c>
      <c r="K33" s="50"/>
    </row>
    <row r="34" spans="2:11" s="1" customFormat="1" ht="14.4" customHeight="1" hidden="1">
      <c r="B34" s="45"/>
      <c r="C34" s="46"/>
      <c r="D34" s="46"/>
      <c r="E34" s="54" t="s">
        <v>50</v>
      </c>
      <c r="F34" s="156">
        <f>ROUND(SUM(BI85:BI242),2)</f>
        <v>0</v>
      </c>
      <c r="G34" s="46"/>
      <c r="H34" s="46"/>
      <c r="I34" s="157">
        <v>0</v>
      </c>
      <c r="J34" s="156">
        <v>0</v>
      </c>
      <c r="K34" s="50"/>
    </row>
    <row r="35" spans="2:11" s="1" customFormat="1" ht="6.95" customHeight="1">
      <c r="B35" s="45"/>
      <c r="C35" s="46"/>
      <c r="D35" s="46"/>
      <c r="E35" s="46"/>
      <c r="F35" s="46"/>
      <c r="G35" s="46"/>
      <c r="H35" s="46"/>
      <c r="I35" s="143"/>
      <c r="J35" s="46"/>
      <c r="K35" s="50"/>
    </row>
    <row r="36" spans="2:11" s="1" customFormat="1" ht="25.4" customHeight="1">
      <c r="B36" s="45"/>
      <c r="C36" s="158"/>
      <c r="D36" s="159" t="s">
        <v>51</v>
      </c>
      <c r="E36" s="97"/>
      <c r="F36" s="97"/>
      <c r="G36" s="160" t="s">
        <v>52</v>
      </c>
      <c r="H36" s="161" t="s">
        <v>53</v>
      </c>
      <c r="I36" s="162"/>
      <c r="J36" s="163">
        <f>SUM(J27:J34)</f>
        <v>0</v>
      </c>
      <c r="K36" s="164"/>
    </row>
    <row r="37" spans="2:11" s="1" customFormat="1" ht="14.4" customHeight="1">
      <c r="B37" s="66"/>
      <c r="C37" s="67"/>
      <c r="D37" s="67"/>
      <c r="E37" s="67"/>
      <c r="F37" s="67"/>
      <c r="G37" s="67"/>
      <c r="H37" s="67"/>
      <c r="I37" s="165"/>
      <c r="J37" s="67"/>
      <c r="K37" s="68"/>
    </row>
    <row r="41" spans="2:11" s="1" customFormat="1" ht="6.95" customHeight="1">
      <c r="B41" s="166"/>
      <c r="C41" s="167"/>
      <c r="D41" s="167"/>
      <c r="E41" s="167"/>
      <c r="F41" s="167"/>
      <c r="G41" s="167"/>
      <c r="H41" s="167"/>
      <c r="I41" s="168"/>
      <c r="J41" s="167"/>
      <c r="K41" s="169"/>
    </row>
    <row r="42" spans="2:11" s="1" customFormat="1" ht="36.95" customHeight="1">
      <c r="B42" s="45"/>
      <c r="C42" s="29" t="s">
        <v>123</v>
      </c>
      <c r="D42" s="46"/>
      <c r="E42" s="46"/>
      <c r="F42" s="46"/>
      <c r="G42" s="46"/>
      <c r="H42" s="46"/>
      <c r="I42" s="143"/>
      <c r="J42" s="46"/>
      <c r="K42" s="50"/>
    </row>
    <row r="43" spans="2:11" s="1" customFormat="1" ht="6.95" customHeight="1">
      <c r="B43" s="45"/>
      <c r="C43" s="46"/>
      <c r="D43" s="46"/>
      <c r="E43" s="46"/>
      <c r="F43" s="46"/>
      <c r="G43" s="46"/>
      <c r="H43" s="46"/>
      <c r="I43" s="143"/>
      <c r="J43" s="46"/>
      <c r="K43" s="50"/>
    </row>
    <row r="44" spans="2:11" s="1" customFormat="1" ht="14.4" customHeight="1">
      <c r="B44" s="45"/>
      <c r="C44" s="39" t="s">
        <v>18</v>
      </c>
      <c r="D44" s="46"/>
      <c r="E44" s="46"/>
      <c r="F44" s="46"/>
      <c r="G44" s="46"/>
      <c r="H44" s="46"/>
      <c r="I44" s="143"/>
      <c r="J44" s="46"/>
      <c r="K44" s="50"/>
    </row>
    <row r="45" spans="2:11" s="1" customFormat="1" ht="16.5" customHeight="1">
      <c r="B45" s="45"/>
      <c r="C45" s="46"/>
      <c r="D45" s="46"/>
      <c r="E45" s="142" t="str">
        <f>E7</f>
        <v>Rekonstrukce objektu na ul. Velflíkova 385/14, Ostrava - Hrabůvka</v>
      </c>
      <c r="F45" s="39"/>
      <c r="G45" s="39"/>
      <c r="H45" s="39"/>
      <c r="I45" s="143"/>
      <c r="J45" s="46"/>
      <c r="K45" s="50"/>
    </row>
    <row r="46" spans="2:11" s="1" customFormat="1" ht="14.4" customHeight="1">
      <c r="B46" s="45"/>
      <c r="C46" s="39" t="s">
        <v>121</v>
      </c>
      <c r="D46" s="46"/>
      <c r="E46" s="46"/>
      <c r="F46" s="46"/>
      <c r="G46" s="46"/>
      <c r="H46" s="46"/>
      <c r="I46" s="143"/>
      <c r="J46" s="46"/>
      <c r="K46" s="50"/>
    </row>
    <row r="47" spans="2:11" s="1" customFormat="1" ht="17.25" customHeight="1">
      <c r="B47" s="45"/>
      <c r="C47" s="46"/>
      <c r="D47" s="46"/>
      <c r="E47" s="144" t="str">
        <f>E9</f>
        <v>05 - ZTI</v>
      </c>
      <c r="F47" s="46"/>
      <c r="G47" s="46"/>
      <c r="H47" s="46"/>
      <c r="I47" s="143"/>
      <c r="J47" s="46"/>
      <c r="K47" s="50"/>
    </row>
    <row r="48" spans="2:11" s="1" customFormat="1" ht="6.95" customHeight="1">
      <c r="B48" s="45"/>
      <c r="C48" s="46"/>
      <c r="D48" s="46"/>
      <c r="E48" s="46"/>
      <c r="F48" s="46"/>
      <c r="G48" s="46"/>
      <c r="H48" s="46"/>
      <c r="I48" s="143"/>
      <c r="J48" s="46"/>
      <c r="K48" s="50"/>
    </row>
    <row r="49" spans="2:11" s="1" customFormat="1" ht="18" customHeight="1">
      <c r="B49" s="45"/>
      <c r="C49" s="39" t="s">
        <v>23</v>
      </c>
      <c r="D49" s="46"/>
      <c r="E49" s="46"/>
      <c r="F49" s="34" t="str">
        <f>F12</f>
        <v>Velflíkova 385/14</v>
      </c>
      <c r="G49" s="46"/>
      <c r="H49" s="46"/>
      <c r="I49" s="145" t="s">
        <v>25</v>
      </c>
      <c r="J49" s="146" t="str">
        <f>IF(J12="","",J12)</f>
        <v>1. 4. 2019</v>
      </c>
      <c r="K49" s="50"/>
    </row>
    <row r="50" spans="2:11" s="1" customFormat="1" ht="6.95" customHeight="1">
      <c r="B50" s="45"/>
      <c r="C50" s="46"/>
      <c r="D50" s="46"/>
      <c r="E50" s="46"/>
      <c r="F50" s="46"/>
      <c r="G50" s="46"/>
      <c r="H50" s="46"/>
      <c r="I50" s="143"/>
      <c r="J50" s="46"/>
      <c r="K50" s="50"/>
    </row>
    <row r="51" spans="2:11" s="1" customFormat="1" ht="13.5">
      <c r="B51" s="45"/>
      <c r="C51" s="39" t="s">
        <v>27</v>
      </c>
      <c r="D51" s="46"/>
      <c r="E51" s="46"/>
      <c r="F51" s="34" t="str">
        <f>E15</f>
        <v>STATUTÁRNÍ MĚSTO OSTRAVA, m.o. OSTRAVA- JIH</v>
      </c>
      <c r="G51" s="46"/>
      <c r="H51" s="46"/>
      <c r="I51" s="145" t="s">
        <v>34</v>
      </c>
      <c r="J51" s="43" t="str">
        <f>E21</f>
        <v>BYVAST pro s.r.o.</v>
      </c>
      <c r="K51" s="50"/>
    </row>
    <row r="52" spans="2:11" s="1" customFormat="1" ht="14.4" customHeight="1">
      <c r="B52" s="45"/>
      <c r="C52" s="39" t="s">
        <v>32</v>
      </c>
      <c r="D52" s="46"/>
      <c r="E52" s="46"/>
      <c r="F52" s="34" t="str">
        <f>IF(E18="","",E18)</f>
        <v/>
      </c>
      <c r="G52" s="46"/>
      <c r="H52" s="46"/>
      <c r="I52" s="143"/>
      <c r="J52" s="170"/>
      <c r="K52" s="50"/>
    </row>
    <row r="53" spans="2:11" s="1" customFormat="1" ht="10.3" customHeight="1">
      <c r="B53" s="45"/>
      <c r="C53" s="46"/>
      <c r="D53" s="46"/>
      <c r="E53" s="46"/>
      <c r="F53" s="46"/>
      <c r="G53" s="46"/>
      <c r="H53" s="46"/>
      <c r="I53" s="143"/>
      <c r="J53" s="46"/>
      <c r="K53" s="50"/>
    </row>
    <row r="54" spans="2:11" s="1" customFormat="1" ht="29.25" customHeight="1">
      <c r="B54" s="45"/>
      <c r="C54" s="171" t="s">
        <v>124</v>
      </c>
      <c r="D54" s="158"/>
      <c r="E54" s="158"/>
      <c r="F54" s="158"/>
      <c r="G54" s="158"/>
      <c r="H54" s="158"/>
      <c r="I54" s="172"/>
      <c r="J54" s="173" t="s">
        <v>125</v>
      </c>
      <c r="K54" s="174"/>
    </row>
    <row r="55" spans="2:11" s="1" customFormat="1" ht="10.3" customHeight="1">
      <c r="B55" s="45"/>
      <c r="C55" s="46"/>
      <c r="D55" s="46"/>
      <c r="E55" s="46"/>
      <c r="F55" s="46"/>
      <c r="G55" s="46"/>
      <c r="H55" s="46"/>
      <c r="I55" s="143"/>
      <c r="J55" s="46"/>
      <c r="K55" s="50"/>
    </row>
    <row r="56" spans="2:47" s="1" customFormat="1" ht="29.25" customHeight="1">
      <c r="B56" s="45"/>
      <c r="C56" s="175" t="s">
        <v>126</v>
      </c>
      <c r="D56" s="46"/>
      <c r="E56" s="46"/>
      <c r="F56" s="46"/>
      <c r="G56" s="46"/>
      <c r="H56" s="46"/>
      <c r="I56" s="143"/>
      <c r="J56" s="154">
        <f>J85</f>
        <v>0</v>
      </c>
      <c r="K56" s="50"/>
      <c r="AU56" s="23" t="s">
        <v>127</v>
      </c>
    </row>
    <row r="57" spans="2:11" s="7" customFormat="1" ht="24.95" customHeight="1">
      <c r="B57" s="176"/>
      <c r="C57" s="177"/>
      <c r="D57" s="178" t="s">
        <v>128</v>
      </c>
      <c r="E57" s="179"/>
      <c r="F57" s="179"/>
      <c r="G57" s="179"/>
      <c r="H57" s="179"/>
      <c r="I57" s="180"/>
      <c r="J57" s="181">
        <f>J86</f>
        <v>0</v>
      </c>
      <c r="K57" s="182"/>
    </row>
    <row r="58" spans="2:11" s="8" customFormat="1" ht="19.9" customHeight="1">
      <c r="B58" s="183"/>
      <c r="C58" s="184"/>
      <c r="D58" s="185" t="s">
        <v>131</v>
      </c>
      <c r="E58" s="186"/>
      <c r="F58" s="186"/>
      <c r="G58" s="186"/>
      <c r="H58" s="186"/>
      <c r="I58" s="187"/>
      <c r="J58" s="188">
        <f>J87</f>
        <v>0</v>
      </c>
      <c r="K58" s="189"/>
    </row>
    <row r="59" spans="2:11" s="8" customFormat="1" ht="19.9" customHeight="1">
      <c r="B59" s="183"/>
      <c r="C59" s="184"/>
      <c r="D59" s="185" t="s">
        <v>135</v>
      </c>
      <c r="E59" s="186"/>
      <c r="F59" s="186"/>
      <c r="G59" s="186"/>
      <c r="H59" s="186"/>
      <c r="I59" s="187"/>
      <c r="J59" s="188">
        <f>J88</f>
        <v>0</v>
      </c>
      <c r="K59" s="189"/>
    </row>
    <row r="60" spans="2:11" s="8" customFormat="1" ht="19.9" customHeight="1">
      <c r="B60" s="183"/>
      <c r="C60" s="184"/>
      <c r="D60" s="185" t="s">
        <v>136</v>
      </c>
      <c r="E60" s="186"/>
      <c r="F60" s="186"/>
      <c r="G60" s="186"/>
      <c r="H60" s="186"/>
      <c r="I60" s="187"/>
      <c r="J60" s="188">
        <f>J92</f>
        <v>0</v>
      </c>
      <c r="K60" s="189"/>
    </row>
    <row r="61" spans="2:11" s="7" customFormat="1" ht="24.95" customHeight="1">
      <c r="B61" s="176"/>
      <c r="C61" s="177"/>
      <c r="D61" s="178" t="s">
        <v>138</v>
      </c>
      <c r="E61" s="179"/>
      <c r="F61" s="179"/>
      <c r="G61" s="179"/>
      <c r="H61" s="179"/>
      <c r="I61" s="180"/>
      <c r="J61" s="181">
        <f>J102</f>
        <v>0</v>
      </c>
      <c r="K61" s="182"/>
    </row>
    <row r="62" spans="2:11" s="8" customFormat="1" ht="19.9" customHeight="1">
      <c r="B62" s="183"/>
      <c r="C62" s="184"/>
      <c r="D62" s="185" t="s">
        <v>1245</v>
      </c>
      <c r="E62" s="186"/>
      <c r="F62" s="186"/>
      <c r="G62" s="186"/>
      <c r="H62" s="186"/>
      <c r="I62" s="187"/>
      <c r="J62" s="188">
        <f>J103</f>
        <v>0</v>
      </c>
      <c r="K62" s="189"/>
    </row>
    <row r="63" spans="2:11" s="8" customFormat="1" ht="19.9" customHeight="1">
      <c r="B63" s="183"/>
      <c r="C63" s="184"/>
      <c r="D63" s="185" t="s">
        <v>2262</v>
      </c>
      <c r="E63" s="186"/>
      <c r="F63" s="186"/>
      <c r="G63" s="186"/>
      <c r="H63" s="186"/>
      <c r="I63" s="187"/>
      <c r="J63" s="188">
        <f>J135</f>
        <v>0</v>
      </c>
      <c r="K63" s="189"/>
    </row>
    <row r="64" spans="2:11" s="8" customFormat="1" ht="19.9" customHeight="1">
      <c r="B64" s="183"/>
      <c r="C64" s="184"/>
      <c r="D64" s="185" t="s">
        <v>2263</v>
      </c>
      <c r="E64" s="186"/>
      <c r="F64" s="186"/>
      <c r="G64" s="186"/>
      <c r="H64" s="186"/>
      <c r="I64" s="187"/>
      <c r="J64" s="188">
        <f>J177</f>
        <v>0</v>
      </c>
      <c r="K64" s="189"/>
    </row>
    <row r="65" spans="2:11" s="8" customFormat="1" ht="19.9" customHeight="1">
      <c r="B65" s="183"/>
      <c r="C65" s="184"/>
      <c r="D65" s="185" t="s">
        <v>1543</v>
      </c>
      <c r="E65" s="186"/>
      <c r="F65" s="186"/>
      <c r="G65" s="186"/>
      <c r="H65" s="186"/>
      <c r="I65" s="187"/>
      <c r="J65" s="188">
        <f>J235</f>
        <v>0</v>
      </c>
      <c r="K65" s="189"/>
    </row>
    <row r="66" spans="2:11" s="1" customFormat="1" ht="21.8" customHeight="1">
      <c r="B66" s="45"/>
      <c r="C66" s="46"/>
      <c r="D66" s="46"/>
      <c r="E66" s="46"/>
      <c r="F66" s="46"/>
      <c r="G66" s="46"/>
      <c r="H66" s="46"/>
      <c r="I66" s="143"/>
      <c r="J66" s="46"/>
      <c r="K66" s="50"/>
    </row>
    <row r="67" spans="2:11" s="1" customFormat="1" ht="6.95" customHeight="1">
      <c r="B67" s="66"/>
      <c r="C67" s="67"/>
      <c r="D67" s="67"/>
      <c r="E67" s="67"/>
      <c r="F67" s="67"/>
      <c r="G67" s="67"/>
      <c r="H67" s="67"/>
      <c r="I67" s="165"/>
      <c r="J67" s="67"/>
      <c r="K67" s="68"/>
    </row>
    <row r="71" spans="2:12" s="1" customFormat="1" ht="6.95" customHeight="1">
      <c r="B71" s="69"/>
      <c r="C71" s="70"/>
      <c r="D71" s="70"/>
      <c r="E71" s="70"/>
      <c r="F71" s="70"/>
      <c r="G71" s="70"/>
      <c r="H71" s="70"/>
      <c r="I71" s="168"/>
      <c r="J71" s="70"/>
      <c r="K71" s="70"/>
      <c r="L71" s="71"/>
    </row>
    <row r="72" spans="2:12" s="1" customFormat="1" ht="36.95" customHeight="1">
      <c r="B72" s="45"/>
      <c r="C72" s="72" t="s">
        <v>147</v>
      </c>
      <c r="D72" s="73"/>
      <c r="E72" s="73"/>
      <c r="F72" s="73"/>
      <c r="G72" s="73"/>
      <c r="H72" s="73"/>
      <c r="I72" s="190"/>
      <c r="J72" s="73"/>
      <c r="K72" s="73"/>
      <c r="L72" s="71"/>
    </row>
    <row r="73" spans="2:12" s="1" customFormat="1" ht="6.95" customHeight="1">
      <c r="B73" s="45"/>
      <c r="C73" s="73"/>
      <c r="D73" s="73"/>
      <c r="E73" s="73"/>
      <c r="F73" s="73"/>
      <c r="G73" s="73"/>
      <c r="H73" s="73"/>
      <c r="I73" s="190"/>
      <c r="J73" s="73"/>
      <c r="K73" s="73"/>
      <c r="L73" s="71"/>
    </row>
    <row r="74" spans="2:12" s="1" customFormat="1" ht="14.4" customHeight="1">
      <c r="B74" s="45"/>
      <c r="C74" s="75" t="s">
        <v>18</v>
      </c>
      <c r="D74" s="73"/>
      <c r="E74" s="73"/>
      <c r="F74" s="73"/>
      <c r="G74" s="73"/>
      <c r="H74" s="73"/>
      <c r="I74" s="190"/>
      <c r="J74" s="73"/>
      <c r="K74" s="73"/>
      <c r="L74" s="71"/>
    </row>
    <row r="75" spans="2:12" s="1" customFormat="1" ht="16.5" customHeight="1">
      <c r="B75" s="45"/>
      <c r="C75" s="73"/>
      <c r="D75" s="73"/>
      <c r="E75" s="191" t="str">
        <f>E7</f>
        <v>Rekonstrukce objektu na ul. Velflíkova 385/14, Ostrava - Hrabůvka</v>
      </c>
      <c r="F75" s="75"/>
      <c r="G75" s="75"/>
      <c r="H75" s="75"/>
      <c r="I75" s="190"/>
      <c r="J75" s="73"/>
      <c r="K75" s="73"/>
      <c r="L75" s="71"/>
    </row>
    <row r="76" spans="2:12" s="1" customFormat="1" ht="14.4" customHeight="1">
      <c r="B76" s="45"/>
      <c r="C76" s="75" t="s">
        <v>121</v>
      </c>
      <c r="D76" s="73"/>
      <c r="E76" s="73"/>
      <c r="F76" s="73"/>
      <c r="G76" s="73"/>
      <c r="H76" s="73"/>
      <c r="I76" s="190"/>
      <c r="J76" s="73"/>
      <c r="K76" s="73"/>
      <c r="L76" s="71"/>
    </row>
    <row r="77" spans="2:12" s="1" customFormat="1" ht="17.25" customHeight="1">
      <c r="B77" s="45"/>
      <c r="C77" s="73"/>
      <c r="D77" s="73"/>
      <c r="E77" s="81" t="str">
        <f>E9</f>
        <v>05 - ZTI</v>
      </c>
      <c r="F77" s="73"/>
      <c r="G77" s="73"/>
      <c r="H77" s="73"/>
      <c r="I77" s="190"/>
      <c r="J77" s="73"/>
      <c r="K77" s="73"/>
      <c r="L77" s="71"/>
    </row>
    <row r="78" spans="2:12" s="1" customFormat="1" ht="6.95" customHeight="1">
      <c r="B78" s="45"/>
      <c r="C78" s="73"/>
      <c r="D78" s="73"/>
      <c r="E78" s="73"/>
      <c r="F78" s="73"/>
      <c r="G78" s="73"/>
      <c r="H78" s="73"/>
      <c r="I78" s="190"/>
      <c r="J78" s="73"/>
      <c r="K78" s="73"/>
      <c r="L78" s="71"/>
    </row>
    <row r="79" spans="2:12" s="1" customFormat="1" ht="18" customHeight="1">
      <c r="B79" s="45"/>
      <c r="C79" s="75" t="s">
        <v>23</v>
      </c>
      <c r="D79" s="73"/>
      <c r="E79" s="73"/>
      <c r="F79" s="192" t="str">
        <f>F12</f>
        <v>Velflíkova 385/14</v>
      </c>
      <c r="G79" s="73"/>
      <c r="H79" s="73"/>
      <c r="I79" s="193" t="s">
        <v>25</v>
      </c>
      <c r="J79" s="84" t="str">
        <f>IF(J12="","",J12)</f>
        <v>1. 4. 2019</v>
      </c>
      <c r="K79" s="73"/>
      <c r="L79" s="71"/>
    </row>
    <row r="80" spans="2:12" s="1" customFormat="1" ht="6.95" customHeight="1">
      <c r="B80" s="45"/>
      <c r="C80" s="73"/>
      <c r="D80" s="73"/>
      <c r="E80" s="73"/>
      <c r="F80" s="73"/>
      <c r="G80" s="73"/>
      <c r="H80" s="73"/>
      <c r="I80" s="190"/>
      <c r="J80" s="73"/>
      <c r="K80" s="73"/>
      <c r="L80" s="71"/>
    </row>
    <row r="81" spans="2:12" s="1" customFormat="1" ht="13.5">
      <c r="B81" s="45"/>
      <c r="C81" s="75" t="s">
        <v>27</v>
      </c>
      <c r="D81" s="73"/>
      <c r="E81" s="73"/>
      <c r="F81" s="192" t="str">
        <f>E15</f>
        <v>STATUTÁRNÍ MĚSTO OSTRAVA, m.o. OSTRAVA- JIH</v>
      </c>
      <c r="G81" s="73"/>
      <c r="H81" s="73"/>
      <c r="I81" s="193" t="s">
        <v>34</v>
      </c>
      <c r="J81" s="192" t="str">
        <f>E21</f>
        <v>BYVAST pro s.r.o.</v>
      </c>
      <c r="K81" s="73"/>
      <c r="L81" s="71"/>
    </row>
    <row r="82" spans="2:12" s="1" customFormat="1" ht="14.4" customHeight="1">
      <c r="B82" s="45"/>
      <c r="C82" s="75" t="s">
        <v>32</v>
      </c>
      <c r="D82" s="73"/>
      <c r="E82" s="73"/>
      <c r="F82" s="192" t="str">
        <f>IF(E18="","",E18)</f>
        <v/>
      </c>
      <c r="G82" s="73"/>
      <c r="H82" s="73"/>
      <c r="I82" s="190"/>
      <c r="J82" s="73"/>
      <c r="K82" s="73"/>
      <c r="L82" s="71"/>
    </row>
    <row r="83" spans="2:12" s="1" customFormat="1" ht="10.3" customHeight="1">
      <c r="B83" s="45"/>
      <c r="C83" s="73"/>
      <c r="D83" s="73"/>
      <c r="E83" s="73"/>
      <c r="F83" s="73"/>
      <c r="G83" s="73"/>
      <c r="H83" s="73"/>
      <c r="I83" s="190"/>
      <c r="J83" s="73"/>
      <c r="K83" s="73"/>
      <c r="L83" s="71"/>
    </row>
    <row r="84" spans="2:20" s="9" customFormat="1" ht="29.25" customHeight="1">
      <c r="B84" s="194"/>
      <c r="C84" s="195" t="s">
        <v>148</v>
      </c>
      <c r="D84" s="196" t="s">
        <v>60</v>
      </c>
      <c r="E84" s="196" t="s">
        <v>56</v>
      </c>
      <c r="F84" s="196" t="s">
        <v>149</v>
      </c>
      <c r="G84" s="196" t="s">
        <v>150</v>
      </c>
      <c r="H84" s="196" t="s">
        <v>151</v>
      </c>
      <c r="I84" s="197" t="s">
        <v>152</v>
      </c>
      <c r="J84" s="196" t="s">
        <v>125</v>
      </c>
      <c r="K84" s="198" t="s">
        <v>153</v>
      </c>
      <c r="L84" s="199"/>
      <c r="M84" s="101" t="s">
        <v>154</v>
      </c>
      <c r="N84" s="102" t="s">
        <v>45</v>
      </c>
      <c r="O84" s="102" t="s">
        <v>155</v>
      </c>
      <c r="P84" s="102" t="s">
        <v>156</v>
      </c>
      <c r="Q84" s="102" t="s">
        <v>157</v>
      </c>
      <c r="R84" s="102" t="s">
        <v>158</v>
      </c>
      <c r="S84" s="102" t="s">
        <v>159</v>
      </c>
      <c r="T84" s="103" t="s">
        <v>160</v>
      </c>
    </row>
    <row r="85" spans="2:63" s="1" customFormat="1" ht="29.25" customHeight="1">
      <c r="B85" s="45"/>
      <c r="C85" s="107" t="s">
        <v>126</v>
      </c>
      <c r="D85" s="73"/>
      <c r="E85" s="73"/>
      <c r="F85" s="73"/>
      <c r="G85" s="73"/>
      <c r="H85" s="73"/>
      <c r="I85" s="190"/>
      <c r="J85" s="200">
        <f>BK85</f>
        <v>0</v>
      </c>
      <c r="K85" s="73"/>
      <c r="L85" s="71"/>
      <c r="M85" s="104"/>
      <c r="N85" s="105"/>
      <c r="O85" s="105"/>
      <c r="P85" s="201">
        <f>P86+P102</f>
        <v>0</v>
      </c>
      <c r="Q85" s="105"/>
      <c r="R85" s="201">
        <f>R86+R102</f>
        <v>0.95699</v>
      </c>
      <c r="S85" s="105"/>
      <c r="T85" s="202">
        <f>T86+T102</f>
        <v>6.6066</v>
      </c>
      <c r="AT85" s="23" t="s">
        <v>74</v>
      </c>
      <c r="AU85" s="23" t="s">
        <v>127</v>
      </c>
      <c r="BK85" s="203">
        <f>BK86+BK102</f>
        <v>0</v>
      </c>
    </row>
    <row r="86" spans="2:63" s="10" customFormat="1" ht="37.4" customHeight="1">
      <c r="B86" s="204"/>
      <c r="C86" s="205"/>
      <c r="D86" s="206" t="s">
        <v>74</v>
      </c>
      <c r="E86" s="207" t="s">
        <v>161</v>
      </c>
      <c r="F86" s="207" t="s">
        <v>162</v>
      </c>
      <c r="G86" s="205"/>
      <c r="H86" s="205"/>
      <c r="I86" s="208"/>
      <c r="J86" s="209">
        <f>BK86</f>
        <v>0</v>
      </c>
      <c r="K86" s="205"/>
      <c r="L86" s="210"/>
      <c r="M86" s="211"/>
      <c r="N86" s="212"/>
      <c r="O86" s="212"/>
      <c r="P86" s="213">
        <f>P87+P88+P92</f>
        <v>0</v>
      </c>
      <c r="Q86" s="212"/>
      <c r="R86" s="213">
        <f>R87+R88+R92</f>
        <v>0</v>
      </c>
      <c r="S86" s="212"/>
      <c r="T86" s="214">
        <f>T87+T88+T92</f>
        <v>4.92</v>
      </c>
      <c r="AR86" s="215" t="s">
        <v>83</v>
      </c>
      <c r="AT86" s="216" t="s">
        <v>74</v>
      </c>
      <c r="AU86" s="216" t="s">
        <v>75</v>
      </c>
      <c r="AY86" s="215" t="s">
        <v>163</v>
      </c>
      <c r="BK86" s="217">
        <f>BK87+BK88+BK92</f>
        <v>0</v>
      </c>
    </row>
    <row r="87" spans="2:63" s="10" customFormat="1" ht="19.9" customHeight="1">
      <c r="B87" s="204"/>
      <c r="C87" s="205"/>
      <c r="D87" s="206" t="s">
        <v>74</v>
      </c>
      <c r="E87" s="218" t="s">
        <v>180</v>
      </c>
      <c r="F87" s="218" t="s">
        <v>274</v>
      </c>
      <c r="G87" s="205"/>
      <c r="H87" s="205"/>
      <c r="I87" s="208"/>
      <c r="J87" s="219">
        <f>BK87</f>
        <v>0</v>
      </c>
      <c r="K87" s="205"/>
      <c r="L87" s="210"/>
      <c r="M87" s="211"/>
      <c r="N87" s="212"/>
      <c r="O87" s="212"/>
      <c r="P87" s="213">
        <v>0</v>
      </c>
      <c r="Q87" s="212"/>
      <c r="R87" s="213">
        <v>0</v>
      </c>
      <c r="S87" s="212"/>
      <c r="T87" s="214">
        <v>0</v>
      </c>
      <c r="AR87" s="215" t="s">
        <v>83</v>
      </c>
      <c r="AT87" s="216" t="s">
        <v>74</v>
      </c>
      <c r="AU87" s="216" t="s">
        <v>83</v>
      </c>
      <c r="AY87" s="215" t="s">
        <v>163</v>
      </c>
      <c r="BK87" s="217">
        <v>0</v>
      </c>
    </row>
    <row r="88" spans="2:63" s="10" customFormat="1" ht="19.9" customHeight="1">
      <c r="B88" s="204"/>
      <c r="C88" s="205"/>
      <c r="D88" s="206" t="s">
        <v>74</v>
      </c>
      <c r="E88" s="218" t="s">
        <v>220</v>
      </c>
      <c r="F88" s="218" t="s">
        <v>456</v>
      </c>
      <c r="G88" s="205"/>
      <c r="H88" s="205"/>
      <c r="I88" s="208"/>
      <c r="J88" s="219">
        <f>BK88</f>
        <v>0</v>
      </c>
      <c r="K88" s="205"/>
      <c r="L88" s="210"/>
      <c r="M88" s="211"/>
      <c r="N88" s="212"/>
      <c r="O88" s="212"/>
      <c r="P88" s="213">
        <f>SUM(P89:P91)</f>
        <v>0</v>
      </c>
      <c r="Q88" s="212"/>
      <c r="R88" s="213">
        <f>SUM(R89:R91)</f>
        <v>0</v>
      </c>
      <c r="S88" s="212"/>
      <c r="T88" s="214">
        <f>SUM(T89:T91)</f>
        <v>4.92</v>
      </c>
      <c r="AR88" s="215" t="s">
        <v>83</v>
      </c>
      <c r="AT88" s="216" t="s">
        <v>74</v>
      </c>
      <c r="AU88" s="216" t="s">
        <v>83</v>
      </c>
      <c r="AY88" s="215" t="s">
        <v>163</v>
      </c>
      <c r="BK88" s="217">
        <f>SUM(BK89:BK91)</f>
        <v>0</v>
      </c>
    </row>
    <row r="89" spans="2:65" s="1" customFormat="1" ht="25.5" customHeight="1">
      <c r="B89" s="45"/>
      <c r="C89" s="220" t="s">
        <v>83</v>
      </c>
      <c r="D89" s="220" t="s">
        <v>165</v>
      </c>
      <c r="E89" s="221" t="s">
        <v>2264</v>
      </c>
      <c r="F89" s="222" t="s">
        <v>2265</v>
      </c>
      <c r="G89" s="223" t="s">
        <v>756</v>
      </c>
      <c r="H89" s="224">
        <v>28</v>
      </c>
      <c r="I89" s="225"/>
      <c r="J89" s="226">
        <f>ROUND(I89*H89,2)</f>
        <v>0</v>
      </c>
      <c r="K89" s="222" t="s">
        <v>169</v>
      </c>
      <c r="L89" s="71"/>
      <c r="M89" s="227" t="s">
        <v>21</v>
      </c>
      <c r="N89" s="228" t="s">
        <v>48</v>
      </c>
      <c r="O89" s="46"/>
      <c r="P89" s="229">
        <f>O89*H89</f>
        <v>0</v>
      </c>
      <c r="Q89" s="229">
        <v>0</v>
      </c>
      <c r="R89" s="229">
        <f>Q89*H89</f>
        <v>0</v>
      </c>
      <c r="S89" s="229">
        <v>0.008</v>
      </c>
      <c r="T89" s="230">
        <f>S89*H89</f>
        <v>0.224</v>
      </c>
      <c r="AR89" s="23" t="s">
        <v>170</v>
      </c>
      <c r="AT89" s="23" t="s">
        <v>165</v>
      </c>
      <c r="AU89" s="23" t="s">
        <v>85</v>
      </c>
      <c r="AY89" s="23" t="s">
        <v>163</v>
      </c>
      <c r="BE89" s="231">
        <f>IF(N89="základní",J89,0)</f>
        <v>0</v>
      </c>
      <c r="BF89" s="231">
        <f>IF(N89="snížená",J89,0)</f>
        <v>0</v>
      </c>
      <c r="BG89" s="231">
        <f>IF(N89="zákl. přenesená",J89,0)</f>
        <v>0</v>
      </c>
      <c r="BH89" s="231">
        <f>IF(N89="sníž. přenesená",J89,0)</f>
        <v>0</v>
      </c>
      <c r="BI89" s="231">
        <f>IF(N89="nulová",J89,0)</f>
        <v>0</v>
      </c>
      <c r="BJ89" s="23" t="s">
        <v>170</v>
      </c>
      <c r="BK89" s="231">
        <f>ROUND(I89*H89,2)</f>
        <v>0</v>
      </c>
      <c r="BL89" s="23" t="s">
        <v>170</v>
      </c>
      <c r="BM89" s="23" t="s">
        <v>2266</v>
      </c>
    </row>
    <row r="90" spans="2:65" s="1" customFormat="1" ht="25.5" customHeight="1">
      <c r="B90" s="45"/>
      <c r="C90" s="220" t="s">
        <v>85</v>
      </c>
      <c r="D90" s="220" t="s">
        <v>165</v>
      </c>
      <c r="E90" s="221" t="s">
        <v>2267</v>
      </c>
      <c r="F90" s="222" t="s">
        <v>2268</v>
      </c>
      <c r="G90" s="223" t="s">
        <v>183</v>
      </c>
      <c r="H90" s="224">
        <v>56</v>
      </c>
      <c r="I90" s="225"/>
      <c r="J90" s="226">
        <f>ROUND(I90*H90,2)</f>
        <v>0</v>
      </c>
      <c r="K90" s="222" t="s">
        <v>169</v>
      </c>
      <c r="L90" s="71"/>
      <c r="M90" s="227" t="s">
        <v>21</v>
      </c>
      <c r="N90" s="228" t="s">
        <v>48</v>
      </c>
      <c r="O90" s="46"/>
      <c r="P90" s="229">
        <f>O90*H90</f>
        <v>0</v>
      </c>
      <c r="Q90" s="229">
        <v>0</v>
      </c>
      <c r="R90" s="229">
        <f>Q90*H90</f>
        <v>0</v>
      </c>
      <c r="S90" s="229">
        <v>0.006</v>
      </c>
      <c r="T90" s="230">
        <f>S90*H90</f>
        <v>0.336</v>
      </c>
      <c r="AR90" s="23" t="s">
        <v>170</v>
      </c>
      <c r="AT90" s="23" t="s">
        <v>165</v>
      </c>
      <c r="AU90" s="23" t="s">
        <v>85</v>
      </c>
      <c r="AY90" s="23" t="s">
        <v>163</v>
      </c>
      <c r="BE90" s="231">
        <f>IF(N90="základní",J90,0)</f>
        <v>0</v>
      </c>
      <c r="BF90" s="231">
        <f>IF(N90="snížená",J90,0)</f>
        <v>0</v>
      </c>
      <c r="BG90" s="231">
        <f>IF(N90="zákl. přenesená",J90,0)</f>
        <v>0</v>
      </c>
      <c r="BH90" s="231">
        <f>IF(N90="sníž. přenesená",J90,0)</f>
        <v>0</v>
      </c>
      <c r="BI90" s="231">
        <f>IF(N90="nulová",J90,0)</f>
        <v>0</v>
      </c>
      <c r="BJ90" s="23" t="s">
        <v>170</v>
      </c>
      <c r="BK90" s="231">
        <f>ROUND(I90*H90,2)</f>
        <v>0</v>
      </c>
      <c r="BL90" s="23" t="s">
        <v>170</v>
      </c>
      <c r="BM90" s="23" t="s">
        <v>2269</v>
      </c>
    </row>
    <row r="91" spans="2:65" s="1" customFormat="1" ht="25.5" customHeight="1">
      <c r="B91" s="45"/>
      <c r="C91" s="220" t="s">
        <v>180</v>
      </c>
      <c r="D91" s="220" t="s">
        <v>165</v>
      </c>
      <c r="E91" s="221" t="s">
        <v>2270</v>
      </c>
      <c r="F91" s="222" t="s">
        <v>2271</v>
      </c>
      <c r="G91" s="223" t="s">
        <v>183</v>
      </c>
      <c r="H91" s="224">
        <v>109</v>
      </c>
      <c r="I91" s="225"/>
      <c r="J91" s="226">
        <f>ROUND(I91*H91,2)</f>
        <v>0</v>
      </c>
      <c r="K91" s="222" t="s">
        <v>169</v>
      </c>
      <c r="L91" s="71"/>
      <c r="M91" s="227" t="s">
        <v>21</v>
      </c>
      <c r="N91" s="228" t="s">
        <v>48</v>
      </c>
      <c r="O91" s="46"/>
      <c r="P91" s="229">
        <f>O91*H91</f>
        <v>0</v>
      </c>
      <c r="Q91" s="229">
        <v>0</v>
      </c>
      <c r="R91" s="229">
        <f>Q91*H91</f>
        <v>0</v>
      </c>
      <c r="S91" s="229">
        <v>0.04</v>
      </c>
      <c r="T91" s="230">
        <f>S91*H91</f>
        <v>4.36</v>
      </c>
      <c r="AR91" s="23" t="s">
        <v>170</v>
      </c>
      <c r="AT91" s="23" t="s">
        <v>165</v>
      </c>
      <c r="AU91" s="23" t="s">
        <v>85</v>
      </c>
      <c r="AY91" s="23" t="s">
        <v>163</v>
      </c>
      <c r="BE91" s="231">
        <f>IF(N91="základní",J91,0)</f>
        <v>0</v>
      </c>
      <c r="BF91" s="231">
        <f>IF(N91="snížená",J91,0)</f>
        <v>0</v>
      </c>
      <c r="BG91" s="231">
        <f>IF(N91="zákl. přenesená",J91,0)</f>
        <v>0</v>
      </c>
      <c r="BH91" s="231">
        <f>IF(N91="sníž. přenesená",J91,0)</f>
        <v>0</v>
      </c>
      <c r="BI91" s="231">
        <f>IF(N91="nulová",J91,0)</f>
        <v>0</v>
      </c>
      <c r="BJ91" s="23" t="s">
        <v>170</v>
      </c>
      <c r="BK91" s="231">
        <f>ROUND(I91*H91,2)</f>
        <v>0</v>
      </c>
      <c r="BL91" s="23" t="s">
        <v>170</v>
      </c>
      <c r="BM91" s="23" t="s">
        <v>2272</v>
      </c>
    </row>
    <row r="92" spans="2:63" s="10" customFormat="1" ht="29.85" customHeight="1">
      <c r="B92" s="204"/>
      <c r="C92" s="205"/>
      <c r="D92" s="206" t="s">
        <v>74</v>
      </c>
      <c r="E92" s="218" t="s">
        <v>583</v>
      </c>
      <c r="F92" s="218" t="s">
        <v>584</v>
      </c>
      <c r="G92" s="205"/>
      <c r="H92" s="205"/>
      <c r="I92" s="208"/>
      <c r="J92" s="219">
        <f>BK92</f>
        <v>0</v>
      </c>
      <c r="K92" s="205"/>
      <c r="L92" s="210"/>
      <c r="M92" s="211"/>
      <c r="N92" s="212"/>
      <c r="O92" s="212"/>
      <c r="P92" s="213">
        <f>SUM(P93:P101)</f>
        <v>0</v>
      </c>
      <c r="Q92" s="212"/>
      <c r="R92" s="213">
        <f>SUM(R93:R101)</f>
        <v>0</v>
      </c>
      <c r="S92" s="212"/>
      <c r="T92" s="214">
        <f>SUM(T93:T101)</f>
        <v>0</v>
      </c>
      <c r="AR92" s="215" t="s">
        <v>83</v>
      </c>
      <c r="AT92" s="216" t="s">
        <v>74</v>
      </c>
      <c r="AU92" s="216" t="s">
        <v>83</v>
      </c>
      <c r="AY92" s="215" t="s">
        <v>163</v>
      </c>
      <c r="BK92" s="217">
        <f>SUM(BK93:BK101)</f>
        <v>0</v>
      </c>
    </row>
    <row r="93" spans="2:65" s="1" customFormat="1" ht="25.5" customHeight="1">
      <c r="B93" s="45"/>
      <c r="C93" s="220" t="s">
        <v>170</v>
      </c>
      <c r="D93" s="220" t="s">
        <v>165</v>
      </c>
      <c r="E93" s="221" t="s">
        <v>1650</v>
      </c>
      <c r="F93" s="222" t="s">
        <v>1651</v>
      </c>
      <c r="G93" s="223" t="s">
        <v>253</v>
      </c>
      <c r="H93" s="224">
        <v>6.607</v>
      </c>
      <c r="I93" s="225"/>
      <c r="J93" s="226">
        <f>ROUND(I93*H93,2)</f>
        <v>0</v>
      </c>
      <c r="K93" s="222" t="s">
        <v>169</v>
      </c>
      <c r="L93" s="71"/>
      <c r="M93" s="227" t="s">
        <v>21</v>
      </c>
      <c r="N93" s="228" t="s">
        <v>48</v>
      </c>
      <c r="O93" s="46"/>
      <c r="P93" s="229">
        <f>O93*H93</f>
        <v>0</v>
      </c>
      <c r="Q93" s="229">
        <v>0</v>
      </c>
      <c r="R93" s="229">
        <f>Q93*H93</f>
        <v>0</v>
      </c>
      <c r="S93" s="229">
        <v>0</v>
      </c>
      <c r="T93" s="230">
        <f>S93*H93</f>
        <v>0</v>
      </c>
      <c r="AR93" s="23" t="s">
        <v>170</v>
      </c>
      <c r="AT93" s="23" t="s">
        <v>165</v>
      </c>
      <c r="AU93" s="23" t="s">
        <v>85</v>
      </c>
      <c r="AY93" s="23" t="s">
        <v>163</v>
      </c>
      <c r="BE93" s="231">
        <f>IF(N93="základní",J93,0)</f>
        <v>0</v>
      </c>
      <c r="BF93" s="231">
        <f>IF(N93="snížená",J93,0)</f>
        <v>0</v>
      </c>
      <c r="BG93" s="231">
        <f>IF(N93="zákl. přenesená",J93,0)</f>
        <v>0</v>
      </c>
      <c r="BH93" s="231">
        <f>IF(N93="sníž. přenesená",J93,0)</f>
        <v>0</v>
      </c>
      <c r="BI93" s="231">
        <f>IF(N93="nulová",J93,0)</f>
        <v>0</v>
      </c>
      <c r="BJ93" s="23" t="s">
        <v>170</v>
      </c>
      <c r="BK93" s="231">
        <f>ROUND(I93*H93,2)</f>
        <v>0</v>
      </c>
      <c r="BL93" s="23" t="s">
        <v>170</v>
      </c>
      <c r="BM93" s="23" t="s">
        <v>2273</v>
      </c>
    </row>
    <row r="94" spans="2:47" s="1" customFormat="1" ht="13.5">
      <c r="B94" s="45"/>
      <c r="C94" s="73"/>
      <c r="D94" s="232" t="s">
        <v>172</v>
      </c>
      <c r="E94" s="73"/>
      <c r="F94" s="233" t="s">
        <v>589</v>
      </c>
      <c r="G94" s="73"/>
      <c r="H94" s="73"/>
      <c r="I94" s="190"/>
      <c r="J94" s="73"/>
      <c r="K94" s="73"/>
      <c r="L94" s="71"/>
      <c r="M94" s="234"/>
      <c r="N94" s="46"/>
      <c r="O94" s="46"/>
      <c r="P94" s="46"/>
      <c r="Q94" s="46"/>
      <c r="R94" s="46"/>
      <c r="S94" s="46"/>
      <c r="T94" s="94"/>
      <c r="AT94" s="23" t="s">
        <v>172</v>
      </c>
      <c r="AU94" s="23" t="s">
        <v>85</v>
      </c>
    </row>
    <row r="95" spans="2:65" s="1" customFormat="1" ht="25.5" customHeight="1">
      <c r="B95" s="45"/>
      <c r="C95" s="220" t="s">
        <v>195</v>
      </c>
      <c r="D95" s="220" t="s">
        <v>165</v>
      </c>
      <c r="E95" s="221" t="s">
        <v>591</v>
      </c>
      <c r="F95" s="222" t="s">
        <v>592</v>
      </c>
      <c r="G95" s="223" t="s">
        <v>253</v>
      </c>
      <c r="H95" s="224">
        <v>6.607</v>
      </c>
      <c r="I95" s="225"/>
      <c r="J95" s="226">
        <f>ROUND(I95*H95,2)</f>
        <v>0</v>
      </c>
      <c r="K95" s="222" t="s">
        <v>169</v>
      </c>
      <c r="L95" s="71"/>
      <c r="M95" s="227" t="s">
        <v>21</v>
      </c>
      <c r="N95" s="228" t="s">
        <v>48</v>
      </c>
      <c r="O95" s="46"/>
      <c r="P95" s="229">
        <f>O95*H95</f>
        <v>0</v>
      </c>
      <c r="Q95" s="229">
        <v>0</v>
      </c>
      <c r="R95" s="229">
        <f>Q95*H95</f>
        <v>0</v>
      </c>
      <c r="S95" s="229">
        <v>0</v>
      </c>
      <c r="T95" s="230">
        <f>S95*H95</f>
        <v>0</v>
      </c>
      <c r="AR95" s="23" t="s">
        <v>170</v>
      </c>
      <c r="AT95" s="23" t="s">
        <v>165</v>
      </c>
      <c r="AU95" s="23" t="s">
        <v>85</v>
      </c>
      <c r="AY95" s="23" t="s">
        <v>163</v>
      </c>
      <c r="BE95" s="231">
        <f>IF(N95="základní",J95,0)</f>
        <v>0</v>
      </c>
      <c r="BF95" s="231">
        <f>IF(N95="snížená",J95,0)</f>
        <v>0</v>
      </c>
      <c r="BG95" s="231">
        <f>IF(N95="zákl. přenesená",J95,0)</f>
        <v>0</v>
      </c>
      <c r="BH95" s="231">
        <f>IF(N95="sníž. přenesená",J95,0)</f>
        <v>0</v>
      </c>
      <c r="BI95" s="231">
        <f>IF(N95="nulová",J95,0)</f>
        <v>0</v>
      </c>
      <c r="BJ95" s="23" t="s">
        <v>170</v>
      </c>
      <c r="BK95" s="231">
        <f>ROUND(I95*H95,2)</f>
        <v>0</v>
      </c>
      <c r="BL95" s="23" t="s">
        <v>170</v>
      </c>
      <c r="BM95" s="23" t="s">
        <v>2274</v>
      </c>
    </row>
    <row r="96" spans="2:47" s="1" customFormat="1" ht="13.5">
      <c r="B96" s="45"/>
      <c r="C96" s="73"/>
      <c r="D96" s="232" t="s">
        <v>172</v>
      </c>
      <c r="E96" s="73"/>
      <c r="F96" s="233" t="s">
        <v>594</v>
      </c>
      <c r="G96" s="73"/>
      <c r="H96" s="73"/>
      <c r="I96" s="190"/>
      <c r="J96" s="73"/>
      <c r="K96" s="73"/>
      <c r="L96" s="71"/>
      <c r="M96" s="234"/>
      <c r="N96" s="46"/>
      <c r="O96" s="46"/>
      <c r="P96" s="46"/>
      <c r="Q96" s="46"/>
      <c r="R96" s="46"/>
      <c r="S96" s="46"/>
      <c r="T96" s="94"/>
      <c r="AT96" s="23" t="s">
        <v>172</v>
      </c>
      <c r="AU96" s="23" t="s">
        <v>85</v>
      </c>
    </row>
    <row r="97" spans="2:65" s="1" customFormat="1" ht="25.5" customHeight="1">
      <c r="B97" s="45"/>
      <c r="C97" s="220" t="s">
        <v>203</v>
      </c>
      <c r="D97" s="220" t="s">
        <v>165</v>
      </c>
      <c r="E97" s="221" t="s">
        <v>596</v>
      </c>
      <c r="F97" s="222" t="s">
        <v>597</v>
      </c>
      <c r="G97" s="223" t="s">
        <v>253</v>
      </c>
      <c r="H97" s="224">
        <v>99.105</v>
      </c>
      <c r="I97" s="225"/>
      <c r="J97" s="226">
        <f>ROUND(I97*H97,2)</f>
        <v>0</v>
      </c>
      <c r="K97" s="222" t="s">
        <v>169</v>
      </c>
      <c r="L97" s="71"/>
      <c r="M97" s="227" t="s">
        <v>21</v>
      </c>
      <c r="N97" s="228" t="s">
        <v>48</v>
      </c>
      <c r="O97" s="46"/>
      <c r="P97" s="229">
        <f>O97*H97</f>
        <v>0</v>
      </c>
      <c r="Q97" s="229">
        <v>0</v>
      </c>
      <c r="R97" s="229">
        <f>Q97*H97</f>
        <v>0</v>
      </c>
      <c r="S97" s="229">
        <v>0</v>
      </c>
      <c r="T97" s="230">
        <f>S97*H97</f>
        <v>0</v>
      </c>
      <c r="AR97" s="23" t="s">
        <v>170</v>
      </c>
      <c r="AT97" s="23" t="s">
        <v>165</v>
      </c>
      <c r="AU97" s="23" t="s">
        <v>85</v>
      </c>
      <c r="AY97" s="23" t="s">
        <v>163</v>
      </c>
      <c r="BE97" s="231">
        <f>IF(N97="základní",J97,0)</f>
        <v>0</v>
      </c>
      <c r="BF97" s="231">
        <f>IF(N97="snížená",J97,0)</f>
        <v>0</v>
      </c>
      <c r="BG97" s="231">
        <f>IF(N97="zákl. přenesená",J97,0)</f>
        <v>0</v>
      </c>
      <c r="BH97" s="231">
        <f>IF(N97="sníž. přenesená",J97,0)</f>
        <v>0</v>
      </c>
      <c r="BI97" s="231">
        <f>IF(N97="nulová",J97,0)</f>
        <v>0</v>
      </c>
      <c r="BJ97" s="23" t="s">
        <v>170</v>
      </c>
      <c r="BK97" s="231">
        <f>ROUND(I97*H97,2)</f>
        <v>0</v>
      </c>
      <c r="BL97" s="23" t="s">
        <v>170</v>
      </c>
      <c r="BM97" s="23" t="s">
        <v>2275</v>
      </c>
    </row>
    <row r="98" spans="2:47" s="1" customFormat="1" ht="13.5">
      <c r="B98" s="45"/>
      <c r="C98" s="73"/>
      <c r="D98" s="232" t="s">
        <v>172</v>
      </c>
      <c r="E98" s="73"/>
      <c r="F98" s="233" t="s">
        <v>594</v>
      </c>
      <c r="G98" s="73"/>
      <c r="H98" s="73"/>
      <c r="I98" s="190"/>
      <c r="J98" s="73"/>
      <c r="K98" s="73"/>
      <c r="L98" s="71"/>
      <c r="M98" s="234"/>
      <c r="N98" s="46"/>
      <c r="O98" s="46"/>
      <c r="P98" s="46"/>
      <c r="Q98" s="46"/>
      <c r="R98" s="46"/>
      <c r="S98" s="46"/>
      <c r="T98" s="94"/>
      <c r="AT98" s="23" t="s">
        <v>172</v>
      </c>
      <c r="AU98" s="23" t="s">
        <v>85</v>
      </c>
    </row>
    <row r="99" spans="2:51" s="11" customFormat="1" ht="13.5">
      <c r="B99" s="235"/>
      <c r="C99" s="236"/>
      <c r="D99" s="232" t="s">
        <v>174</v>
      </c>
      <c r="E99" s="236"/>
      <c r="F99" s="238" t="s">
        <v>2276</v>
      </c>
      <c r="G99" s="236"/>
      <c r="H99" s="239">
        <v>99.105</v>
      </c>
      <c r="I99" s="240"/>
      <c r="J99" s="236"/>
      <c r="K99" s="236"/>
      <c r="L99" s="241"/>
      <c r="M99" s="242"/>
      <c r="N99" s="243"/>
      <c r="O99" s="243"/>
      <c r="P99" s="243"/>
      <c r="Q99" s="243"/>
      <c r="R99" s="243"/>
      <c r="S99" s="243"/>
      <c r="T99" s="244"/>
      <c r="AT99" s="245" t="s">
        <v>174</v>
      </c>
      <c r="AU99" s="245" t="s">
        <v>85</v>
      </c>
      <c r="AV99" s="11" t="s">
        <v>85</v>
      </c>
      <c r="AW99" s="11" t="s">
        <v>6</v>
      </c>
      <c r="AX99" s="11" t="s">
        <v>83</v>
      </c>
      <c r="AY99" s="245" t="s">
        <v>163</v>
      </c>
    </row>
    <row r="100" spans="2:65" s="1" customFormat="1" ht="38.25" customHeight="1">
      <c r="B100" s="45"/>
      <c r="C100" s="220" t="s">
        <v>208</v>
      </c>
      <c r="D100" s="220" t="s">
        <v>165</v>
      </c>
      <c r="E100" s="221" t="s">
        <v>601</v>
      </c>
      <c r="F100" s="222" t="s">
        <v>602</v>
      </c>
      <c r="G100" s="223" t="s">
        <v>253</v>
      </c>
      <c r="H100" s="224">
        <v>6.607</v>
      </c>
      <c r="I100" s="225"/>
      <c r="J100" s="226">
        <f>ROUND(I100*H100,2)</f>
        <v>0</v>
      </c>
      <c r="K100" s="222" t="s">
        <v>169</v>
      </c>
      <c r="L100" s="71"/>
      <c r="M100" s="227" t="s">
        <v>21</v>
      </c>
      <c r="N100" s="228" t="s">
        <v>48</v>
      </c>
      <c r="O100" s="46"/>
      <c r="P100" s="229">
        <f>O100*H100</f>
        <v>0</v>
      </c>
      <c r="Q100" s="229">
        <v>0</v>
      </c>
      <c r="R100" s="229">
        <f>Q100*H100</f>
        <v>0</v>
      </c>
      <c r="S100" s="229">
        <v>0</v>
      </c>
      <c r="T100" s="230">
        <f>S100*H100</f>
        <v>0</v>
      </c>
      <c r="AR100" s="23" t="s">
        <v>170</v>
      </c>
      <c r="AT100" s="23" t="s">
        <v>165</v>
      </c>
      <c r="AU100" s="23" t="s">
        <v>85</v>
      </c>
      <c r="AY100" s="23" t="s">
        <v>163</v>
      </c>
      <c r="BE100" s="231">
        <f>IF(N100="základní",J100,0)</f>
        <v>0</v>
      </c>
      <c r="BF100" s="231">
        <f>IF(N100="snížená",J100,0)</f>
        <v>0</v>
      </c>
      <c r="BG100" s="231">
        <f>IF(N100="zákl. přenesená",J100,0)</f>
        <v>0</v>
      </c>
      <c r="BH100" s="231">
        <f>IF(N100="sníž. přenesená",J100,0)</f>
        <v>0</v>
      </c>
      <c r="BI100" s="231">
        <f>IF(N100="nulová",J100,0)</f>
        <v>0</v>
      </c>
      <c r="BJ100" s="23" t="s">
        <v>170</v>
      </c>
      <c r="BK100" s="231">
        <f>ROUND(I100*H100,2)</f>
        <v>0</v>
      </c>
      <c r="BL100" s="23" t="s">
        <v>170</v>
      </c>
      <c r="BM100" s="23" t="s">
        <v>2277</v>
      </c>
    </row>
    <row r="101" spans="2:47" s="1" customFormat="1" ht="13.5">
      <c r="B101" s="45"/>
      <c r="C101" s="73"/>
      <c r="D101" s="232" t="s">
        <v>172</v>
      </c>
      <c r="E101" s="73"/>
      <c r="F101" s="233" t="s">
        <v>604</v>
      </c>
      <c r="G101" s="73"/>
      <c r="H101" s="73"/>
      <c r="I101" s="190"/>
      <c r="J101" s="73"/>
      <c r="K101" s="73"/>
      <c r="L101" s="71"/>
      <c r="M101" s="234"/>
      <c r="N101" s="46"/>
      <c r="O101" s="46"/>
      <c r="P101" s="46"/>
      <c r="Q101" s="46"/>
      <c r="R101" s="46"/>
      <c r="S101" s="46"/>
      <c r="T101" s="94"/>
      <c r="AT101" s="23" t="s">
        <v>172</v>
      </c>
      <c r="AU101" s="23" t="s">
        <v>85</v>
      </c>
    </row>
    <row r="102" spans="2:63" s="10" customFormat="1" ht="37.4" customHeight="1">
      <c r="B102" s="204"/>
      <c r="C102" s="205"/>
      <c r="D102" s="206" t="s">
        <v>74</v>
      </c>
      <c r="E102" s="207" t="s">
        <v>612</v>
      </c>
      <c r="F102" s="207" t="s">
        <v>613</v>
      </c>
      <c r="G102" s="205"/>
      <c r="H102" s="205"/>
      <c r="I102" s="208"/>
      <c r="J102" s="209">
        <f>BK102</f>
        <v>0</v>
      </c>
      <c r="K102" s="205"/>
      <c r="L102" s="210"/>
      <c r="M102" s="211"/>
      <c r="N102" s="212"/>
      <c r="O102" s="212"/>
      <c r="P102" s="213">
        <f>P103+P135+P177+P235</f>
        <v>0</v>
      </c>
      <c r="Q102" s="212"/>
      <c r="R102" s="213">
        <f>R103+R135+R177+R235</f>
        <v>0.95699</v>
      </c>
      <c r="S102" s="212"/>
      <c r="T102" s="214">
        <f>T103+T135+T177+T235</f>
        <v>1.6865999999999999</v>
      </c>
      <c r="AR102" s="215" t="s">
        <v>85</v>
      </c>
      <c r="AT102" s="216" t="s">
        <v>74</v>
      </c>
      <c r="AU102" s="216" t="s">
        <v>75</v>
      </c>
      <c r="AY102" s="215" t="s">
        <v>163</v>
      </c>
      <c r="BK102" s="217">
        <f>BK103+BK135+BK177+BK235</f>
        <v>0</v>
      </c>
    </row>
    <row r="103" spans="2:63" s="10" customFormat="1" ht="19.9" customHeight="1">
      <c r="B103" s="204"/>
      <c r="C103" s="205"/>
      <c r="D103" s="206" t="s">
        <v>74</v>
      </c>
      <c r="E103" s="218" t="s">
        <v>1404</v>
      </c>
      <c r="F103" s="218" t="s">
        <v>1405</v>
      </c>
      <c r="G103" s="205"/>
      <c r="H103" s="205"/>
      <c r="I103" s="208"/>
      <c r="J103" s="219">
        <f>BK103</f>
        <v>0</v>
      </c>
      <c r="K103" s="205"/>
      <c r="L103" s="210"/>
      <c r="M103" s="211"/>
      <c r="N103" s="212"/>
      <c r="O103" s="212"/>
      <c r="P103" s="213">
        <f>SUM(P104:P134)</f>
        <v>0</v>
      </c>
      <c r="Q103" s="212"/>
      <c r="R103" s="213">
        <f>SUM(R104:R134)</f>
        <v>0.24332</v>
      </c>
      <c r="S103" s="212"/>
      <c r="T103" s="214">
        <f>SUM(T104:T134)</f>
        <v>0.31374</v>
      </c>
      <c r="AR103" s="215" t="s">
        <v>85</v>
      </c>
      <c r="AT103" s="216" t="s">
        <v>74</v>
      </c>
      <c r="AU103" s="216" t="s">
        <v>83</v>
      </c>
      <c r="AY103" s="215" t="s">
        <v>163</v>
      </c>
      <c r="BK103" s="217">
        <f>SUM(BK104:BK134)</f>
        <v>0</v>
      </c>
    </row>
    <row r="104" spans="2:65" s="1" customFormat="1" ht="25.5" customHeight="1">
      <c r="B104" s="45"/>
      <c r="C104" s="220" t="s">
        <v>214</v>
      </c>
      <c r="D104" s="220" t="s">
        <v>165</v>
      </c>
      <c r="E104" s="221" t="s">
        <v>2278</v>
      </c>
      <c r="F104" s="222" t="s">
        <v>2279</v>
      </c>
      <c r="G104" s="223" t="s">
        <v>183</v>
      </c>
      <c r="H104" s="224">
        <v>140</v>
      </c>
      <c r="I104" s="225"/>
      <c r="J104" s="226">
        <f>ROUND(I104*H104,2)</f>
        <v>0</v>
      </c>
      <c r="K104" s="222" t="s">
        <v>169</v>
      </c>
      <c r="L104" s="71"/>
      <c r="M104" s="227" t="s">
        <v>21</v>
      </c>
      <c r="N104" s="228" t="s">
        <v>48</v>
      </c>
      <c r="O104" s="46"/>
      <c r="P104" s="229">
        <f>O104*H104</f>
        <v>0</v>
      </c>
      <c r="Q104" s="229">
        <v>0</v>
      </c>
      <c r="R104" s="229">
        <f>Q104*H104</f>
        <v>0</v>
      </c>
      <c r="S104" s="229">
        <v>0.00198</v>
      </c>
      <c r="T104" s="230">
        <f>S104*H104</f>
        <v>0.2772</v>
      </c>
      <c r="AR104" s="23" t="s">
        <v>262</v>
      </c>
      <c r="AT104" s="23" t="s">
        <v>165</v>
      </c>
      <c r="AU104" s="23" t="s">
        <v>85</v>
      </c>
      <c r="AY104" s="23" t="s">
        <v>163</v>
      </c>
      <c r="BE104" s="231">
        <f>IF(N104="základní",J104,0)</f>
        <v>0</v>
      </c>
      <c r="BF104" s="231">
        <f>IF(N104="snížená",J104,0)</f>
        <v>0</v>
      </c>
      <c r="BG104" s="231">
        <f>IF(N104="zákl. přenesená",J104,0)</f>
        <v>0</v>
      </c>
      <c r="BH104" s="231">
        <f>IF(N104="sníž. přenesená",J104,0)</f>
        <v>0</v>
      </c>
      <c r="BI104" s="231">
        <f>IF(N104="nulová",J104,0)</f>
        <v>0</v>
      </c>
      <c r="BJ104" s="23" t="s">
        <v>170</v>
      </c>
      <c r="BK104" s="231">
        <f>ROUND(I104*H104,2)</f>
        <v>0</v>
      </c>
      <c r="BL104" s="23" t="s">
        <v>262</v>
      </c>
      <c r="BM104" s="23" t="s">
        <v>2280</v>
      </c>
    </row>
    <row r="105" spans="2:47" s="1" customFormat="1" ht="13.5">
      <c r="B105" s="45"/>
      <c r="C105" s="73"/>
      <c r="D105" s="232" t="s">
        <v>172</v>
      </c>
      <c r="E105" s="73"/>
      <c r="F105" s="233" t="s">
        <v>2281</v>
      </c>
      <c r="G105" s="73"/>
      <c r="H105" s="73"/>
      <c r="I105" s="190"/>
      <c r="J105" s="73"/>
      <c r="K105" s="73"/>
      <c r="L105" s="71"/>
      <c r="M105" s="234"/>
      <c r="N105" s="46"/>
      <c r="O105" s="46"/>
      <c r="P105" s="46"/>
      <c r="Q105" s="46"/>
      <c r="R105" s="46"/>
      <c r="S105" s="46"/>
      <c r="T105" s="94"/>
      <c r="AT105" s="23" t="s">
        <v>172</v>
      </c>
      <c r="AU105" s="23" t="s">
        <v>85</v>
      </c>
    </row>
    <row r="106" spans="2:65" s="1" customFormat="1" ht="16.5" customHeight="1">
      <c r="B106" s="45"/>
      <c r="C106" s="220" t="s">
        <v>220</v>
      </c>
      <c r="D106" s="220" t="s">
        <v>165</v>
      </c>
      <c r="E106" s="221" t="s">
        <v>2282</v>
      </c>
      <c r="F106" s="222" t="s">
        <v>2283</v>
      </c>
      <c r="G106" s="223" t="s">
        <v>183</v>
      </c>
      <c r="H106" s="224">
        <v>52</v>
      </c>
      <c r="I106" s="225"/>
      <c r="J106" s="226">
        <f>ROUND(I106*H106,2)</f>
        <v>0</v>
      </c>
      <c r="K106" s="222" t="s">
        <v>169</v>
      </c>
      <c r="L106" s="71"/>
      <c r="M106" s="227" t="s">
        <v>21</v>
      </c>
      <c r="N106" s="228" t="s">
        <v>48</v>
      </c>
      <c r="O106" s="46"/>
      <c r="P106" s="229">
        <f>O106*H106</f>
        <v>0</v>
      </c>
      <c r="Q106" s="229">
        <v>0.00125</v>
      </c>
      <c r="R106" s="229">
        <f>Q106*H106</f>
        <v>0.065</v>
      </c>
      <c r="S106" s="229">
        <v>0</v>
      </c>
      <c r="T106" s="230">
        <f>S106*H106</f>
        <v>0</v>
      </c>
      <c r="AR106" s="23" t="s">
        <v>262</v>
      </c>
      <c r="AT106" s="23" t="s">
        <v>165</v>
      </c>
      <c r="AU106" s="23" t="s">
        <v>85</v>
      </c>
      <c r="AY106" s="23" t="s">
        <v>163</v>
      </c>
      <c r="BE106" s="231">
        <f>IF(N106="základní",J106,0)</f>
        <v>0</v>
      </c>
      <c r="BF106" s="231">
        <f>IF(N106="snížená",J106,0)</f>
        <v>0</v>
      </c>
      <c r="BG106" s="231">
        <f>IF(N106="zákl. přenesená",J106,0)</f>
        <v>0</v>
      </c>
      <c r="BH106" s="231">
        <f>IF(N106="sníž. přenesená",J106,0)</f>
        <v>0</v>
      </c>
      <c r="BI106" s="231">
        <f>IF(N106="nulová",J106,0)</f>
        <v>0</v>
      </c>
      <c r="BJ106" s="23" t="s">
        <v>170</v>
      </c>
      <c r="BK106" s="231">
        <f>ROUND(I106*H106,2)</f>
        <v>0</v>
      </c>
      <c r="BL106" s="23" t="s">
        <v>262</v>
      </c>
      <c r="BM106" s="23" t="s">
        <v>2284</v>
      </c>
    </row>
    <row r="107" spans="2:47" s="1" customFormat="1" ht="13.5">
      <c r="B107" s="45"/>
      <c r="C107" s="73"/>
      <c r="D107" s="232" t="s">
        <v>172</v>
      </c>
      <c r="E107" s="73"/>
      <c r="F107" s="233" t="s">
        <v>1409</v>
      </c>
      <c r="G107" s="73"/>
      <c r="H107" s="73"/>
      <c r="I107" s="190"/>
      <c r="J107" s="73"/>
      <c r="K107" s="73"/>
      <c r="L107" s="71"/>
      <c r="M107" s="234"/>
      <c r="N107" s="46"/>
      <c r="O107" s="46"/>
      <c r="P107" s="46"/>
      <c r="Q107" s="46"/>
      <c r="R107" s="46"/>
      <c r="S107" s="46"/>
      <c r="T107" s="94"/>
      <c r="AT107" s="23" t="s">
        <v>172</v>
      </c>
      <c r="AU107" s="23" t="s">
        <v>85</v>
      </c>
    </row>
    <row r="108" spans="2:65" s="1" customFormat="1" ht="16.5" customHeight="1">
      <c r="B108" s="45"/>
      <c r="C108" s="220" t="s">
        <v>228</v>
      </c>
      <c r="D108" s="220" t="s">
        <v>165</v>
      </c>
      <c r="E108" s="221" t="s">
        <v>2285</v>
      </c>
      <c r="F108" s="222" t="s">
        <v>2286</v>
      </c>
      <c r="G108" s="223" t="s">
        <v>183</v>
      </c>
      <c r="H108" s="224">
        <v>8</v>
      </c>
      <c r="I108" s="225"/>
      <c r="J108" s="226">
        <f>ROUND(I108*H108,2)</f>
        <v>0</v>
      </c>
      <c r="K108" s="222" t="s">
        <v>169</v>
      </c>
      <c r="L108" s="71"/>
      <c r="M108" s="227" t="s">
        <v>21</v>
      </c>
      <c r="N108" s="228" t="s">
        <v>48</v>
      </c>
      <c r="O108" s="46"/>
      <c r="P108" s="229">
        <f>O108*H108</f>
        <v>0</v>
      </c>
      <c r="Q108" s="229">
        <v>0.00176</v>
      </c>
      <c r="R108" s="229">
        <f>Q108*H108</f>
        <v>0.01408</v>
      </c>
      <c r="S108" s="229">
        <v>0</v>
      </c>
      <c r="T108" s="230">
        <f>S108*H108</f>
        <v>0</v>
      </c>
      <c r="AR108" s="23" t="s">
        <v>262</v>
      </c>
      <c r="AT108" s="23" t="s">
        <v>165</v>
      </c>
      <c r="AU108" s="23" t="s">
        <v>85</v>
      </c>
      <c r="AY108" s="23" t="s">
        <v>163</v>
      </c>
      <c r="BE108" s="231">
        <f>IF(N108="základní",J108,0)</f>
        <v>0</v>
      </c>
      <c r="BF108" s="231">
        <f>IF(N108="snížená",J108,0)</f>
        <v>0</v>
      </c>
      <c r="BG108" s="231">
        <f>IF(N108="zákl. přenesená",J108,0)</f>
        <v>0</v>
      </c>
      <c r="BH108" s="231">
        <f>IF(N108="sníž. přenesená",J108,0)</f>
        <v>0</v>
      </c>
      <c r="BI108" s="231">
        <f>IF(N108="nulová",J108,0)</f>
        <v>0</v>
      </c>
      <c r="BJ108" s="23" t="s">
        <v>170</v>
      </c>
      <c r="BK108" s="231">
        <f>ROUND(I108*H108,2)</f>
        <v>0</v>
      </c>
      <c r="BL108" s="23" t="s">
        <v>262</v>
      </c>
      <c r="BM108" s="23" t="s">
        <v>2287</v>
      </c>
    </row>
    <row r="109" spans="2:47" s="1" customFormat="1" ht="13.5">
      <c r="B109" s="45"/>
      <c r="C109" s="73"/>
      <c r="D109" s="232" t="s">
        <v>172</v>
      </c>
      <c r="E109" s="73"/>
      <c r="F109" s="233" t="s">
        <v>1409</v>
      </c>
      <c r="G109" s="73"/>
      <c r="H109" s="73"/>
      <c r="I109" s="190"/>
      <c r="J109" s="73"/>
      <c r="K109" s="73"/>
      <c r="L109" s="71"/>
      <c r="M109" s="234"/>
      <c r="N109" s="46"/>
      <c r="O109" s="46"/>
      <c r="P109" s="46"/>
      <c r="Q109" s="46"/>
      <c r="R109" s="46"/>
      <c r="S109" s="46"/>
      <c r="T109" s="94"/>
      <c r="AT109" s="23" t="s">
        <v>172</v>
      </c>
      <c r="AU109" s="23" t="s">
        <v>85</v>
      </c>
    </row>
    <row r="110" spans="2:65" s="1" customFormat="1" ht="16.5" customHeight="1">
      <c r="B110" s="45"/>
      <c r="C110" s="220" t="s">
        <v>234</v>
      </c>
      <c r="D110" s="220" t="s">
        <v>165</v>
      </c>
      <c r="E110" s="221" t="s">
        <v>2288</v>
      </c>
      <c r="F110" s="222" t="s">
        <v>2289</v>
      </c>
      <c r="G110" s="223" t="s">
        <v>183</v>
      </c>
      <c r="H110" s="224">
        <v>14</v>
      </c>
      <c r="I110" s="225"/>
      <c r="J110" s="226">
        <f>ROUND(I110*H110,2)</f>
        <v>0</v>
      </c>
      <c r="K110" s="222" t="s">
        <v>169</v>
      </c>
      <c r="L110" s="71"/>
      <c r="M110" s="227" t="s">
        <v>21</v>
      </c>
      <c r="N110" s="228" t="s">
        <v>48</v>
      </c>
      <c r="O110" s="46"/>
      <c r="P110" s="229">
        <f>O110*H110</f>
        <v>0</v>
      </c>
      <c r="Q110" s="229">
        <v>0.00277</v>
      </c>
      <c r="R110" s="229">
        <f>Q110*H110</f>
        <v>0.038779999999999995</v>
      </c>
      <c r="S110" s="229">
        <v>0</v>
      </c>
      <c r="T110" s="230">
        <f>S110*H110</f>
        <v>0</v>
      </c>
      <c r="AR110" s="23" t="s">
        <v>262</v>
      </c>
      <c r="AT110" s="23" t="s">
        <v>165</v>
      </c>
      <c r="AU110" s="23" t="s">
        <v>85</v>
      </c>
      <c r="AY110" s="23" t="s">
        <v>163</v>
      </c>
      <c r="BE110" s="231">
        <f>IF(N110="základní",J110,0)</f>
        <v>0</v>
      </c>
      <c r="BF110" s="231">
        <f>IF(N110="snížená",J110,0)</f>
        <v>0</v>
      </c>
      <c r="BG110" s="231">
        <f>IF(N110="zákl. přenesená",J110,0)</f>
        <v>0</v>
      </c>
      <c r="BH110" s="231">
        <f>IF(N110="sníž. přenesená",J110,0)</f>
        <v>0</v>
      </c>
      <c r="BI110" s="231">
        <f>IF(N110="nulová",J110,0)</f>
        <v>0</v>
      </c>
      <c r="BJ110" s="23" t="s">
        <v>170</v>
      </c>
      <c r="BK110" s="231">
        <f>ROUND(I110*H110,2)</f>
        <v>0</v>
      </c>
      <c r="BL110" s="23" t="s">
        <v>262</v>
      </c>
      <c r="BM110" s="23" t="s">
        <v>2290</v>
      </c>
    </row>
    <row r="111" spans="2:47" s="1" customFormat="1" ht="13.5">
      <c r="B111" s="45"/>
      <c r="C111" s="73"/>
      <c r="D111" s="232" t="s">
        <v>172</v>
      </c>
      <c r="E111" s="73"/>
      <c r="F111" s="233" t="s">
        <v>1409</v>
      </c>
      <c r="G111" s="73"/>
      <c r="H111" s="73"/>
      <c r="I111" s="190"/>
      <c r="J111" s="73"/>
      <c r="K111" s="73"/>
      <c r="L111" s="71"/>
      <c r="M111" s="234"/>
      <c r="N111" s="46"/>
      <c r="O111" s="46"/>
      <c r="P111" s="46"/>
      <c r="Q111" s="46"/>
      <c r="R111" s="46"/>
      <c r="S111" s="46"/>
      <c r="T111" s="94"/>
      <c r="AT111" s="23" t="s">
        <v>172</v>
      </c>
      <c r="AU111" s="23" t="s">
        <v>85</v>
      </c>
    </row>
    <row r="112" spans="2:65" s="1" customFormat="1" ht="16.5" customHeight="1">
      <c r="B112" s="45"/>
      <c r="C112" s="220" t="s">
        <v>240</v>
      </c>
      <c r="D112" s="220" t="s">
        <v>165</v>
      </c>
      <c r="E112" s="221" t="s">
        <v>2291</v>
      </c>
      <c r="F112" s="222" t="s">
        <v>2292</v>
      </c>
      <c r="G112" s="223" t="s">
        <v>183</v>
      </c>
      <c r="H112" s="224">
        <v>83</v>
      </c>
      <c r="I112" s="225"/>
      <c r="J112" s="226">
        <f>ROUND(I112*H112,2)</f>
        <v>0</v>
      </c>
      <c r="K112" s="222" t="s">
        <v>169</v>
      </c>
      <c r="L112" s="71"/>
      <c r="M112" s="227" t="s">
        <v>21</v>
      </c>
      <c r="N112" s="228" t="s">
        <v>48</v>
      </c>
      <c r="O112" s="46"/>
      <c r="P112" s="229">
        <f>O112*H112</f>
        <v>0</v>
      </c>
      <c r="Q112" s="229">
        <v>0.00121</v>
      </c>
      <c r="R112" s="229">
        <f>Q112*H112</f>
        <v>0.10042999999999999</v>
      </c>
      <c r="S112" s="229">
        <v>0</v>
      </c>
      <c r="T112" s="230">
        <f>S112*H112</f>
        <v>0</v>
      </c>
      <c r="AR112" s="23" t="s">
        <v>262</v>
      </c>
      <c r="AT112" s="23" t="s">
        <v>165</v>
      </c>
      <c r="AU112" s="23" t="s">
        <v>85</v>
      </c>
      <c r="AY112" s="23" t="s">
        <v>163</v>
      </c>
      <c r="BE112" s="231">
        <f>IF(N112="základní",J112,0)</f>
        <v>0</v>
      </c>
      <c r="BF112" s="231">
        <f>IF(N112="snížená",J112,0)</f>
        <v>0</v>
      </c>
      <c r="BG112" s="231">
        <f>IF(N112="zákl. přenesená",J112,0)</f>
        <v>0</v>
      </c>
      <c r="BH112" s="231">
        <f>IF(N112="sníž. přenesená",J112,0)</f>
        <v>0</v>
      </c>
      <c r="BI112" s="231">
        <f>IF(N112="nulová",J112,0)</f>
        <v>0</v>
      </c>
      <c r="BJ112" s="23" t="s">
        <v>170</v>
      </c>
      <c r="BK112" s="231">
        <f>ROUND(I112*H112,2)</f>
        <v>0</v>
      </c>
      <c r="BL112" s="23" t="s">
        <v>262</v>
      </c>
      <c r="BM112" s="23" t="s">
        <v>2293</v>
      </c>
    </row>
    <row r="113" spans="2:47" s="1" customFormat="1" ht="13.5">
      <c r="B113" s="45"/>
      <c r="C113" s="73"/>
      <c r="D113" s="232" t="s">
        <v>172</v>
      </c>
      <c r="E113" s="73"/>
      <c r="F113" s="233" t="s">
        <v>1409</v>
      </c>
      <c r="G113" s="73"/>
      <c r="H113" s="73"/>
      <c r="I113" s="190"/>
      <c r="J113" s="73"/>
      <c r="K113" s="73"/>
      <c r="L113" s="71"/>
      <c r="M113" s="234"/>
      <c r="N113" s="46"/>
      <c r="O113" s="46"/>
      <c r="P113" s="46"/>
      <c r="Q113" s="46"/>
      <c r="R113" s="46"/>
      <c r="S113" s="46"/>
      <c r="T113" s="94"/>
      <c r="AT113" s="23" t="s">
        <v>172</v>
      </c>
      <c r="AU113" s="23" t="s">
        <v>85</v>
      </c>
    </row>
    <row r="114" spans="2:65" s="1" customFormat="1" ht="16.5" customHeight="1">
      <c r="B114" s="45"/>
      <c r="C114" s="220" t="s">
        <v>246</v>
      </c>
      <c r="D114" s="220" t="s">
        <v>165</v>
      </c>
      <c r="E114" s="221" t="s">
        <v>2294</v>
      </c>
      <c r="F114" s="222" t="s">
        <v>2295</v>
      </c>
      <c r="G114" s="223" t="s">
        <v>183</v>
      </c>
      <c r="H114" s="224">
        <v>30</v>
      </c>
      <c r="I114" s="225"/>
      <c r="J114" s="226">
        <f>ROUND(I114*H114,2)</f>
        <v>0</v>
      </c>
      <c r="K114" s="222" t="s">
        <v>169</v>
      </c>
      <c r="L114" s="71"/>
      <c r="M114" s="227" t="s">
        <v>21</v>
      </c>
      <c r="N114" s="228" t="s">
        <v>48</v>
      </c>
      <c r="O114" s="46"/>
      <c r="P114" s="229">
        <f>O114*H114</f>
        <v>0</v>
      </c>
      <c r="Q114" s="229">
        <v>0.00035</v>
      </c>
      <c r="R114" s="229">
        <f>Q114*H114</f>
        <v>0.0105</v>
      </c>
      <c r="S114" s="229">
        <v>0</v>
      </c>
      <c r="T114" s="230">
        <f>S114*H114</f>
        <v>0</v>
      </c>
      <c r="AR114" s="23" t="s">
        <v>262</v>
      </c>
      <c r="AT114" s="23" t="s">
        <v>165</v>
      </c>
      <c r="AU114" s="23" t="s">
        <v>85</v>
      </c>
      <c r="AY114" s="23" t="s">
        <v>163</v>
      </c>
      <c r="BE114" s="231">
        <f>IF(N114="základní",J114,0)</f>
        <v>0</v>
      </c>
      <c r="BF114" s="231">
        <f>IF(N114="snížená",J114,0)</f>
        <v>0</v>
      </c>
      <c r="BG114" s="231">
        <f>IF(N114="zákl. přenesená",J114,0)</f>
        <v>0</v>
      </c>
      <c r="BH114" s="231">
        <f>IF(N114="sníž. přenesená",J114,0)</f>
        <v>0</v>
      </c>
      <c r="BI114" s="231">
        <f>IF(N114="nulová",J114,0)</f>
        <v>0</v>
      </c>
      <c r="BJ114" s="23" t="s">
        <v>170</v>
      </c>
      <c r="BK114" s="231">
        <f>ROUND(I114*H114,2)</f>
        <v>0</v>
      </c>
      <c r="BL114" s="23" t="s">
        <v>262</v>
      </c>
      <c r="BM114" s="23" t="s">
        <v>2296</v>
      </c>
    </row>
    <row r="115" spans="2:47" s="1" customFormat="1" ht="13.5">
      <c r="B115" s="45"/>
      <c r="C115" s="73"/>
      <c r="D115" s="232" t="s">
        <v>172</v>
      </c>
      <c r="E115" s="73"/>
      <c r="F115" s="233" t="s">
        <v>1409</v>
      </c>
      <c r="G115" s="73"/>
      <c r="H115" s="73"/>
      <c r="I115" s="190"/>
      <c r="J115" s="73"/>
      <c r="K115" s="73"/>
      <c r="L115" s="71"/>
      <c r="M115" s="234"/>
      <c r="N115" s="46"/>
      <c r="O115" s="46"/>
      <c r="P115" s="46"/>
      <c r="Q115" s="46"/>
      <c r="R115" s="46"/>
      <c r="S115" s="46"/>
      <c r="T115" s="94"/>
      <c r="AT115" s="23" t="s">
        <v>172</v>
      </c>
      <c r="AU115" s="23" t="s">
        <v>85</v>
      </c>
    </row>
    <row r="116" spans="2:65" s="1" customFormat="1" ht="16.5" customHeight="1">
      <c r="B116" s="45"/>
      <c r="C116" s="220" t="s">
        <v>250</v>
      </c>
      <c r="D116" s="220" t="s">
        <v>165</v>
      </c>
      <c r="E116" s="221" t="s">
        <v>1406</v>
      </c>
      <c r="F116" s="222" t="s">
        <v>1407</v>
      </c>
      <c r="G116" s="223" t="s">
        <v>183</v>
      </c>
      <c r="H116" s="224">
        <v>12</v>
      </c>
      <c r="I116" s="225"/>
      <c r="J116" s="226">
        <f>ROUND(I116*H116,2)</f>
        <v>0</v>
      </c>
      <c r="K116" s="222" t="s">
        <v>169</v>
      </c>
      <c r="L116" s="71"/>
      <c r="M116" s="227" t="s">
        <v>21</v>
      </c>
      <c r="N116" s="228" t="s">
        <v>48</v>
      </c>
      <c r="O116" s="46"/>
      <c r="P116" s="229">
        <f>O116*H116</f>
        <v>0</v>
      </c>
      <c r="Q116" s="229">
        <v>0.00109</v>
      </c>
      <c r="R116" s="229">
        <f>Q116*H116</f>
        <v>0.013080000000000001</v>
      </c>
      <c r="S116" s="229">
        <v>0</v>
      </c>
      <c r="T116" s="230">
        <f>S116*H116</f>
        <v>0</v>
      </c>
      <c r="AR116" s="23" t="s">
        <v>262</v>
      </c>
      <c r="AT116" s="23" t="s">
        <v>165</v>
      </c>
      <c r="AU116" s="23" t="s">
        <v>85</v>
      </c>
      <c r="AY116" s="23" t="s">
        <v>163</v>
      </c>
      <c r="BE116" s="231">
        <f>IF(N116="základní",J116,0)</f>
        <v>0</v>
      </c>
      <c r="BF116" s="231">
        <f>IF(N116="snížená",J116,0)</f>
        <v>0</v>
      </c>
      <c r="BG116" s="231">
        <f>IF(N116="zákl. přenesená",J116,0)</f>
        <v>0</v>
      </c>
      <c r="BH116" s="231">
        <f>IF(N116="sníž. přenesená",J116,0)</f>
        <v>0</v>
      </c>
      <c r="BI116" s="231">
        <f>IF(N116="nulová",J116,0)</f>
        <v>0</v>
      </c>
      <c r="BJ116" s="23" t="s">
        <v>170</v>
      </c>
      <c r="BK116" s="231">
        <f>ROUND(I116*H116,2)</f>
        <v>0</v>
      </c>
      <c r="BL116" s="23" t="s">
        <v>262</v>
      </c>
      <c r="BM116" s="23" t="s">
        <v>2297</v>
      </c>
    </row>
    <row r="117" spans="2:47" s="1" customFormat="1" ht="13.5">
      <c r="B117" s="45"/>
      <c r="C117" s="73"/>
      <c r="D117" s="232" t="s">
        <v>172</v>
      </c>
      <c r="E117" s="73"/>
      <c r="F117" s="233" t="s">
        <v>1409</v>
      </c>
      <c r="G117" s="73"/>
      <c r="H117" s="73"/>
      <c r="I117" s="190"/>
      <c r="J117" s="73"/>
      <c r="K117" s="73"/>
      <c r="L117" s="71"/>
      <c r="M117" s="234"/>
      <c r="N117" s="46"/>
      <c r="O117" s="46"/>
      <c r="P117" s="46"/>
      <c r="Q117" s="46"/>
      <c r="R117" s="46"/>
      <c r="S117" s="46"/>
      <c r="T117" s="94"/>
      <c r="AT117" s="23" t="s">
        <v>172</v>
      </c>
      <c r="AU117" s="23" t="s">
        <v>85</v>
      </c>
    </row>
    <row r="118" spans="2:65" s="1" customFormat="1" ht="25.5" customHeight="1">
      <c r="B118" s="45"/>
      <c r="C118" s="220" t="s">
        <v>10</v>
      </c>
      <c r="D118" s="220" t="s">
        <v>165</v>
      </c>
      <c r="E118" s="221" t="s">
        <v>2298</v>
      </c>
      <c r="F118" s="222" t="s">
        <v>2299</v>
      </c>
      <c r="G118" s="223" t="s">
        <v>756</v>
      </c>
      <c r="H118" s="224">
        <v>18</v>
      </c>
      <c r="I118" s="225"/>
      <c r="J118" s="226">
        <f>ROUND(I118*H118,2)</f>
        <v>0</v>
      </c>
      <c r="K118" s="222" t="s">
        <v>169</v>
      </c>
      <c r="L118" s="71"/>
      <c r="M118" s="227" t="s">
        <v>21</v>
      </c>
      <c r="N118" s="228" t="s">
        <v>48</v>
      </c>
      <c r="O118" s="46"/>
      <c r="P118" s="229">
        <f>O118*H118</f>
        <v>0</v>
      </c>
      <c r="Q118" s="229">
        <v>0</v>
      </c>
      <c r="R118" s="229">
        <f>Q118*H118</f>
        <v>0</v>
      </c>
      <c r="S118" s="229">
        <v>0</v>
      </c>
      <c r="T118" s="230">
        <f>S118*H118</f>
        <v>0</v>
      </c>
      <c r="AR118" s="23" t="s">
        <v>262</v>
      </c>
      <c r="AT118" s="23" t="s">
        <v>165</v>
      </c>
      <c r="AU118" s="23" t="s">
        <v>85</v>
      </c>
      <c r="AY118" s="23" t="s">
        <v>163</v>
      </c>
      <c r="BE118" s="231">
        <f>IF(N118="základní",J118,0)</f>
        <v>0</v>
      </c>
      <c r="BF118" s="231">
        <f>IF(N118="snížená",J118,0)</f>
        <v>0</v>
      </c>
      <c r="BG118" s="231">
        <f>IF(N118="zákl. přenesená",J118,0)</f>
        <v>0</v>
      </c>
      <c r="BH118" s="231">
        <f>IF(N118="sníž. přenesená",J118,0)</f>
        <v>0</v>
      </c>
      <c r="BI118" s="231">
        <f>IF(N118="nulová",J118,0)</f>
        <v>0</v>
      </c>
      <c r="BJ118" s="23" t="s">
        <v>170</v>
      </c>
      <c r="BK118" s="231">
        <f>ROUND(I118*H118,2)</f>
        <v>0</v>
      </c>
      <c r="BL118" s="23" t="s">
        <v>262</v>
      </c>
      <c r="BM118" s="23" t="s">
        <v>2300</v>
      </c>
    </row>
    <row r="119" spans="2:47" s="1" customFormat="1" ht="13.5">
      <c r="B119" s="45"/>
      <c r="C119" s="73"/>
      <c r="D119" s="232" t="s">
        <v>172</v>
      </c>
      <c r="E119" s="73"/>
      <c r="F119" s="233" t="s">
        <v>2301</v>
      </c>
      <c r="G119" s="73"/>
      <c r="H119" s="73"/>
      <c r="I119" s="190"/>
      <c r="J119" s="73"/>
      <c r="K119" s="73"/>
      <c r="L119" s="71"/>
      <c r="M119" s="234"/>
      <c r="N119" s="46"/>
      <c r="O119" s="46"/>
      <c r="P119" s="46"/>
      <c r="Q119" s="46"/>
      <c r="R119" s="46"/>
      <c r="S119" s="46"/>
      <c r="T119" s="94"/>
      <c r="AT119" s="23" t="s">
        <v>172</v>
      </c>
      <c r="AU119" s="23" t="s">
        <v>85</v>
      </c>
    </row>
    <row r="120" spans="2:65" s="1" customFormat="1" ht="25.5" customHeight="1">
      <c r="B120" s="45"/>
      <c r="C120" s="220" t="s">
        <v>262</v>
      </c>
      <c r="D120" s="220" t="s">
        <v>165</v>
      </c>
      <c r="E120" s="221" t="s">
        <v>2302</v>
      </c>
      <c r="F120" s="222" t="s">
        <v>2303</v>
      </c>
      <c r="G120" s="223" t="s">
        <v>756</v>
      </c>
      <c r="H120" s="224">
        <v>10</v>
      </c>
      <c r="I120" s="225"/>
      <c r="J120" s="226">
        <f>ROUND(I120*H120,2)</f>
        <v>0</v>
      </c>
      <c r="K120" s="222" t="s">
        <v>169</v>
      </c>
      <c r="L120" s="71"/>
      <c r="M120" s="227" t="s">
        <v>21</v>
      </c>
      <c r="N120" s="228" t="s">
        <v>48</v>
      </c>
      <c r="O120" s="46"/>
      <c r="P120" s="229">
        <f>O120*H120</f>
        <v>0</v>
      </c>
      <c r="Q120" s="229">
        <v>0</v>
      </c>
      <c r="R120" s="229">
        <f>Q120*H120</f>
        <v>0</v>
      </c>
      <c r="S120" s="229">
        <v>0</v>
      </c>
      <c r="T120" s="230">
        <f>S120*H120</f>
        <v>0</v>
      </c>
      <c r="AR120" s="23" t="s">
        <v>262</v>
      </c>
      <c r="AT120" s="23" t="s">
        <v>165</v>
      </c>
      <c r="AU120" s="23" t="s">
        <v>85</v>
      </c>
      <c r="AY120" s="23" t="s">
        <v>163</v>
      </c>
      <c r="BE120" s="231">
        <f>IF(N120="základní",J120,0)</f>
        <v>0</v>
      </c>
      <c r="BF120" s="231">
        <f>IF(N120="snížená",J120,0)</f>
        <v>0</v>
      </c>
      <c r="BG120" s="231">
        <f>IF(N120="zákl. přenesená",J120,0)</f>
        <v>0</v>
      </c>
      <c r="BH120" s="231">
        <f>IF(N120="sníž. přenesená",J120,0)</f>
        <v>0</v>
      </c>
      <c r="BI120" s="231">
        <f>IF(N120="nulová",J120,0)</f>
        <v>0</v>
      </c>
      <c r="BJ120" s="23" t="s">
        <v>170</v>
      </c>
      <c r="BK120" s="231">
        <f>ROUND(I120*H120,2)</f>
        <v>0</v>
      </c>
      <c r="BL120" s="23" t="s">
        <v>262</v>
      </c>
      <c r="BM120" s="23" t="s">
        <v>2304</v>
      </c>
    </row>
    <row r="121" spans="2:47" s="1" customFormat="1" ht="13.5">
      <c r="B121" s="45"/>
      <c r="C121" s="73"/>
      <c r="D121" s="232" t="s">
        <v>172</v>
      </c>
      <c r="E121" s="73"/>
      <c r="F121" s="233" t="s">
        <v>2301</v>
      </c>
      <c r="G121" s="73"/>
      <c r="H121" s="73"/>
      <c r="I121" s="190"/>
      <c r="J121" s="73"/>
      <c r="K121" s="73"/>
      <c r="L121" s="71"/>
      <c r="M121" s="234"/>
      <c r="N121" s="46"/>
      <c r="O121" s="46"/>
      <c r="P121" s="46"/>
      <c r="Q121" s="46"/>
      <c r="R121" s="46"/>
      <c r="S121" s="46"/>
      <c r="T121" s="94"/>
      <c r="AT121" s="23" t="s">
        <v>172</v>
      </c>
      <c r="AU121" s="23" t="s">
        <v>85</v>
      </c>
    </row>
    <row r="122" spans="2:65" s="1" customFormat="1" ht="16.5" customHeight="1">
      <c r="B122" s="45"/>
      <c r="C122" s="220" t="s">
        <v>268</v>
      </c>
      <c r="D122" s="220" t="s">
        <v>165</v>
      </c>
      <c r="E122" s="221" t="s">
        <v>2305</v>
      </c>
      <c r="F122" s="222" t="s">
        <v>2306</v>
      </c>
      <c r="G122" s="223" t="s">
        <v>756</v>
      </c>
      <c r="H122" s="224">
        <v>3</v>
      </c>
      <c r="I122" s="225"/>
      <c r="J122" s="226">
        <f>ROUND(I122*H122,2)</f>
        <v>0</v>
      </c>
      <c r="K122" s="222" t="s">
        <v>169</v>
      </c>
      <c r="L122" s="71"/>
      <c r="M122" s="227" t="s">
        <v>21</v>
      </c>
      <c r="N122" s="228" t="s">
        <v>48</v>
      </c>
      <c r="O122" s="46"/>
      <c r="P122" s="229">
        <f>O122*H122</f>
        <v>0</v>
      </c>
      <c r="Q122" s="229">
        <v>0</v>
      </c>
      <c r="R122" s="229">
        <f>Q122*H122</f>
        <v>0</v>
      </c>
      <c r="S122" s="229">
        <v>0.01218</v>
      </c>
      <c r="T122" s="230">
        <f>S122*H122</f>
        <v>0.03654</v>
      </c>
      <c r="AR122" s="23" t="s">
        <v>262</v>
      </c>
      <c r="AT122" s="23" t="s">
        <v>165</v>
      </c>
      <c r="AU122" s="23" t="s">
        <v>85</v>
      </c>
      <c r="AY122" s="23" t="s">
        <v>163</v>
      </c>
      <c r="BE122" s="231">
        <f>IF(N122="základní",J122,0)</f>
        <v>0</v>
      </c>
      <c r="BF122" s="231">
        <f>IF(N122="snížená",J122,0)</f>
        <v>0</v>
      </c>
      <c r="BG122" s="231">
        <f>IF(N122="zákl. přenesená",J122,0)</f>
        <v>0</v>
      </c>
      <c r="BH122" s="231">
        <f>IF(N122="sníž. přenesená",J122,0)</f>
        <v>0</v>
      </c>
      <c r="BI122" s="231">
        <f>IF(N122="nulová",J122,0)</f>
        <v>0</v>
      </c>
      <c r="BJ122" s="23" t="s">
        <v>170</v>
      </c>
      <c r="BK122" s="231">
        <f>ROUND(I122*H122,2)</f>
        <v>0</v>
      </c>
      <c r="BL122" s="23" t="s">
        <v>262</v>
      </c>
      <c r="BM122" s="23" t="s">
        <v>2307</v>
      </c>
    </row>
    <row r="123" spans="2:65" s="1" customFormat="1" ht="16.5" customHeight="1">
      <c r="B123" s="45"/>
      <c r="C123" s="220" t="s">
        <v>275</v>
      </c>
      <c r="D123" s="220" t="s">
        <v>165</v>
      </c>
      <c r="E123" s="221" t="s">
        <v>2308</v>
      </c>
      <c r="F123" s="222" t="s">
        <v>2309</v>
      </c>
      <c r="G123" s="223" t="s">
        <v>756</v>
      </c>
      <c r="H123" s="224">
        <v>5</v>
      </c>
      <c r="I123" s="225"/>
      <c r="J123" s="226">
        <f>ROUND(I123*H123,2)</f>
        <v>0</v>
      </c>
      <c r="K123" s="222" t="s">
        <v>169</v>
      </c>
      <c r="L123" s="71"/>
      <c r="M123" s="227" t="s">
        <v>21</v>
      </c>
      <c r="N123" s="228" t="s">
        <v>48</v>
      </c>
      <c r="O123" s="46"/>
      <c r="P123" s="229">
        <f>O123*H123</f>
        <v>0</v>
      </c>
      <c r="Q123" s="229">
        <v>0.00029</v>
      </c>
      <c r="R123" s="229">
        <f>Q123*H123</f>
        <v>0.00145</v>
      </c>
      <c r="S123" s="229">
        <v>0</v>
      </c>
      <c r="T123" s="230">
        <f>S123*H123</f>
        <v>0</v>
      </c>
      <c r="AR123" s="23" t="s">
        <v>262</v>
      </c>
      <c r="AT123" s="23" t="s">
        <v>165</v>
      </c>
      <c r="AU123" s="23" t="s">
        <v>85</v>
      </c>
      <c r="AY123" s="23" t="s">
        <v>163</v>
      </c>
      <c r="BE123" s="231">
        <f>IF(N123="základní",J123,0)</f>
        <v>0</v>
      </c>
      <c r="BF123" s="231">
        <f>IF(N123="snížená",J123,0)</f>
        <v>0</v>
      </c>
      <c r="BG123" s="231">
        <f>IF(N123="zákl. přenesená",J123,0)</f>
        <v>0</v>
      </c>
      <c r="BH123" s="231">
        <f>IF(N123="sníž. přenesená",J123,0)</f>
        <v>0</v>
      </c>
      <c r="BI123" s="231">
        <f>IF(N123="nulová",J123,0)</f>
        <v>0</v>
      </c>
      <c r="BJ123" s="23" t="s">
        <v>170</v>
      </c>
      <c r="BK123" s="231">
        <f>ROUND(I123*H123,2)</f>
        <v>0</v>
      </c>
      <c r="BL123" s="23" t="s">
        <v>262</v>
      </c>
      <c r="BM123" s="23" t="s">
        <v>2310</v>
      </c>
    </row>
    <row r="124" spans="2:65" s="1" customFormat="1" ht="16.5" customHeight="1">
      <c r="B124" s="45"/>
      <c r="C124" s="220" t="s">
        <v>282</v>
      </c>
      <c r="D124" s="220" t="s">
        <v>165</v>
      </c>
      <c r="E124" s="221" t="s">
        <v>2311</v>
      </c>
      <c r="F124" s="222" t="s">
        <v>2312</v>
      </c>
      <c r="G124" s="223" t="s">
        <v>183</v>
      </c>
      <c r="H124" s="224">
        <v>126</v>
      </c>
      <c r="I124" s="225"/>
      <c r="J124" s="226">
        <f>ROUND(I124*H124,2)</f>
        <v>0</v>
      </c>
      <c r="K124" s="222" t="s">
        <v>169</v>
      </c>
      <c r="L124" s="71"/>
      <c r="M124" s="227" t="s">
        <v>21</v>
      </c>
      <c r="N124" s="228" t="s">
        <v>48</v>
      </c>
      <c r="O124" s="46"/>
      <c r="P124" s="229">
        <f>O124*H124</f>
        <v>0</v>
      </c>
      <c r="Q124" s="229">
        <v>0</v>
      </c>
      <c r="R124" s="229">
        <f>Q124*H124</f>
        <v>0</v>
      </c>
      <c r="S124" s="229">
        <v>0</v>
      </c>
      <c r="T124" s="230">
        <f>S124*H124</f>
        <v>0</v>
      </c>
      <c r="AR124" s="23" t="s">
        <v>262</v>
      </c>
      <c r="AT124" s="23" t="s">
        <v>165</v>
      </c>
      <c r="AU124" s="23" t="s">
        <v>85</v>
      </c>
      <c r="AY124" s="23" t="s">
        <v>163</v>
      </c>
      <c r="BE124" s="231">
        <f>IF(N124="základní",J124,0)</f>
        <v>0</v>
      </c>
      <c r="BF124" s="231">
        <f>IF(N124="snížená",J124,0)</f>
        <v>0</v>
      </c>
      <c r="BG124" s="231">
        <f>IF(N124="zákl. přenesená",J124,0)</f>
        <v>0</v>
      </c>
      <c r="BH124" s="231">
        <f>IF(N124="sníž. přenesená",J124,0)</f>
        <v>0</v>
      </c>
      <c r="BI124" s="231">
        <f>IF(N124="nulová",J124,0)</f>
        <v>0</v>
      </c>
      <c r="BJ124" s="23" t="s">
        <v>170</v>
      </c>
      <c r="BK124" s="231">
        <f>ROUND(I124*H124,2)</f>
        <v>0</v>
      </c>
      <c r="BL124" s="23" t="s">
        <v>262</v>
      </c>
      <c r="BM124" s="23" t="s">
        <v>2313</v>
      </c>
    </row>
    <row r="125" spans="2:47" s="1" customFormat="1" ht="13.5">
      <c r="B125" s="45"/>
      <c r="C125" s="73"/>
      <c r="D125" s="232" t="s">
        <v>172</v>
      </c>
      <c r="E125" s="73"/>
      <c r="F125" s="233" t="s">
        <v>2314</v>
      </c>
      <c r="G125" s="73"/>
      <c r="H125" s="73"/>
      <c r="I125" s="190"/>
      <c r="J125" s="73"/>
      <c r="K125" s="73"/>
      <c r="L125" s="71"/>
      <c r="M125" s="234"/>
      <c r="N125" s="46"/>
      <c r="O125" s="46"/>
      <c r="P125" s="46"/>
      <c r="Q125" s="46"/>
      <c r="R125" s="46"/>
      <c r="S125" s="46"/>
      <c r="T125" s="94"/>
      <c r="AT125" s="23" t="s">
        <v>172</v>
      </c>
      <c r="AU125" s="23" t="s">
        <v>85</v>
      </c>
    </row>
    <row r="126" spans="2:51" s="11" customFormat="1" ht="13.5">
      <c r="B126" s="235"/>
      <c r="C126" s="236"/>
      <c r="D126" s="232" t="s">
        <v>174</v>
      </c>
      <c r="E126" s="237" t="s">
        <v>21</v>
      </c>
      <c r="F126" s="238" t="s">
        <v>2315</v>
      </c>
      <c r="G126" s="236"/>
      <c r="H126" s="239">
        <v>126</v>
      </c>
      <c r="I126" s="240"/>
      <c r="J126" s="236"/>
      <c r="K126" s="236"/>
      <c r="L126" s="241"/>
      <c r="M126" s="242"/>
      <c r="N126" s="243"/>
      <c r="O126" s="243"/>
      <c r="P126" s="243"/>
      <c r="Q126" s="243"/>
      <c r="R126" s="243"/>
      <c r="S126" s="243"/>
      <c r="T126" s="244"/>
      <c r="AT126" s="245" t="s">
        <v>174</v>
      </c>
      <c r="AU126" s="245" t="s">
        <v>85</v>
      </c>
      <c r="AV126" s="11" t="s">
        <v>85</v>
      </c>
      <c r="AW126" s="11" t="s">
        <v>38</v>
      </c>
      <c r="AX126" s="11" t="s">
        <v>75</v>
      </c>
      <c r="AY126" s="245" t="s">
        <v>163</v>
      </c>
    </row>
    <row r="127" spans="2:51" s="12" customFormat="1" ht="13.5">
      <c r="B127" s="246"/>
      <c r="C127" s="247"/>
      <c r="D127" s="232" t="s">
        <v>174</v>
      </c>
      <c r="E127" s="248" t="s">
        <v>21</v>
      </c>
      <c r="F127" s="249" t="s">
        <v>194</v>
      </c>
      <c r="G127" s="247"/>
      <c r="H127" s="250">
        <v>126</v>
      </c>
      <c r="I127" s="251"/>
      <c r="J127" s="247"/>
      <c r="K127" s="247"/>
      <c r="L127" s="252"/>
      <c r="M127" s="253"/>
      <c r="N127" s="254"/>
      <c r="O127" s="254"/>
      <c r="P127" s="254"/>
      <c r="Q127" s="254"/>
      <c r="R127" s="254"/>
      <c r="S127" s="254"/>
      <c r="T127" s="255"/>
      <c r="AT127" s="256" t="s">
        <v>174</v>
      </c>
      <c r="AU127" s="256" t="s">
        <v>85</v>
      </c>
      <c r="AV127" s="12" t="s">
        <v>170</v>
      </c>
      <c r="AW127" s="12" t="s">
        <v>38</v>
      </c>
      <c r="AX127" s="12" t="s">
        <v>83</v>
      </c>
      <c r="AY127" s="256" t="s">
        <v>163</v>
      </c>
    </row>
    <row r="128" spans="2:65" s="1" customFormat="1" ht="16.5" customHeight="1">
      <c r="B128" s="45"/>
      <c r="C128" s="220" t="s">
        <v>297</v>
      </c>
      <c r="D128" s="220" t="s">
        <v>165</v>
      </c>
      <c r="E128" s="221" t="s">
        <v>2316</v>
      </c>
      <c r="F128" s="222" t="s">
        <v>2317</v>
      </c>
      <c r="G128" s="223" t="s">
        <v>183</v>
      </c>
      <c r="H128" s="224">
        <v>14</v>
      </c>
      <c r="I128" s="225"/>
      <c r="J128" s="226">
        <f>ROUND(I128*H128,2)</f>
        <v>0</v>
      </c>
      <c r="K128" s="222" t="s">
        <v>169</v>
      </c>
      <c r="L128" s="71"/>
      <c r="M128" s="227" t="s">
        <v>21</v>
      </c>
      <c r="N128" s="228" t="s">
        <v>48</v>
      </c>
      <c r="O128" s="46"/>
      <c r="P128" s="229">
        <f>O128*H128</f>
        <v>0</v>
      </c>
      <c r="Q128" s="229">
        <v>0</v>
      </c>
      <c r="R128" s="229">
        <f>Q128*H128</f>
        <v>0</v>
      </c>
      <c r="S128" s="229">
        <v>0</v>
      </c>
      <c r="T128" s="230">
        <f>S128*H128</f>
        <v>0</v>
      </c>
      <c r="AR128" s="23" t="s">
        <v>262</v>
      </c>
      <c r="AT128" s="23" t="s">
        <v>165</v>
      </c>
      <c r="AU128" s="23" t="s">
        <v>85</v>
      </c>
      <c r="AY128" s="23" t="s">
        <v>163</v>
      </c>
      <c r="BE128" s="231">
        <f>IF(N128="základní",J128,0)</f>
        <v>0</v>
      </c>
      <c r="BF128" s="231">
        <f>IF(N128="snížená",J128,0)</f>
        <v>0</v>
      </c>
      <c r="BG128" s="231">
        <f>IF(N128="zákl. přenesená",J128,0)</f>
        <v>0</v>
      </c>
      <c r="BH128" s="231">
        <f>IF(N128="sníž. přenesená",J128,0)</f>
        <v>0</v>
      </c>
      <c r="BI128" s="231">
        <f>IF(N128="nulová",J128,0)</f>
        <v>0</v>
      </c>
      <c r="BJ128" s="23" t="s">
        <v>170</v>
      </c>
      <c r="BK128" s="231">
        <f>ROUND(I128*H128,2)</f>
        <v>0</v>
      </c>
      <c r="BL128" s="23" t="s">
        <v>262</v>
      </c>
      <c r="BM128" s="23" t="s">
        <v>2318</v>
      </c>
    </row>
    <row r="129" spans="2:47" s="1" customFormat="1" ht="13.5">
      <c r="B129" s="45"/>
      <c r="C129" s="73"/>
      <c r="D129" s="232" t="s">
        <v>172</v>
      </c>
      <c r="E129" s="73"/>
      <c r="F129" s="233" t="s">
        <v>2314</v>
      </c>
      <c r="G129" s="73"/>
      <c r="H129" s="73"/>
      <c r="I129" s="190"/>
      <c r="J129" s="73"/>
      <c r="K129" s="73"/>
      <c r="L129" s="71"/>
      <c r="M129" s="234"/>
      <c r="N129" s="46"/>
      <c r="O129" s="46"/>
      <c r="P129" s="46"/>
      <c r="Q129" s="46"/>
      <c r="R129" s="46"/>
      <c r="S129" s="46"/>
      <c r="T129" s="94"/>
      <c r="AT129" s="23" t="s">
        <v>172</v>
      </c>
      <c r="AU129" s="23" t="s">
        <v>85</v>
      </c>
    </row>
    <row r="130" spans="2:65" s="1" customFormat="1" ht="25.5" customHeight="1">
      <c r="B130" s="45"/>
      <c r="C130" s="220" t="s">
        <v>9</v>
      </c>
      <c r="D130" s="220" t="s">
        <v>165</v>
      </c>
      <c r="E130" s="221" t="s">
        <v>2319</v>
      </c>
      <c r="F130" s="222" t="s">
        <v>2320</v>
      </c>
      <c r="G130" s="223" t="s">
        <v>253</v>
      </c>
      <c r="H130" s="224">
        <v>0.957</v>
      </c>
      <c r="I130" s="225"/>
      <c r="J130" s="226">
        <f>ROUND(I130*H130,2)</f>
        <v>0</v>
      </c>
      <c r="K130" s="222" t="s">
        <v>169</v>
      </c>
      <c r="L130" s="71"/>
      <c r="M130" s="227" t="s">
        <v>21</v>
      </c>
      <c r="N130" s="228" t="s">
        <v>48</v>
      </c>
      <c r="O130" s="46"/>
      <c r="P130" s="229">
        <f>O130*H130</f>
        <v>0</v>
      </c>
      <c r="Q130" s="229">
        <v>0</v>
      </c>
      <c r="R130" s="229">
        <f>Q130*H130</f>
        <v>0</v>
      </c>
      <c r="S130" s="229">
        <v>0</v>
      </c>
      <c r="T130" s="230">
        <f>S130*H130</f>
        <v>0</v>
      </c>
      <c r="AR130" s="23" t="s">
        <v>262</v>
      </c>
      <c r="AT130" s="23" t="s">
        <v>165</v>
      </c>
      <c r="AU130" s="23" t="s">
        <v>85</v>
      </c>
      <c r="AY130" s="23" t="s">
        <v>163</v>
      </c>
      <c r="BE130" s="231">
        <f>IF(N130="základní",J130,0)</f>
        <v>0</v>
      </c>
      <c r="BF130" s="231">
        <f>IF(N130="snížená",J130,0)</f>
        <v>0</v>
      </c>
      <c r="BG130" s="231">
        <f>IF(N130="zákl. přenesená",J130,0)</f>
        <v>0</v>
      </c>
      <c r="BH130" s="231">
        <f>IF(N130="sníž. přenesená",J130,0)</f>
        <v>0</v>
      </c>
      <c r="BI130" s="231">
        <f>IF(N130="nulová",J130,0)</f>
        <v>0</v>
      </c>
      <c r="BJ130" s="23" t="s">
        <v>170</v>
      </c>
      <c r="BK130" s="231">
        <f>ROUND(I130*H130,2)</f>
        <v>0</v>
      </c>
      <c r="BL130" s="23" t="s">
        <v>262</v>
      </c>
      <c r="BM130" s="23" t="s">
        <v>2321</v>
      </c>
    </row>
    <row r="131" spans="2:65" s="1" customFormat="1" ht="38.25" customHeight="1">
      <c r="B131" s="45"/>
      <c r="C131" s="220" t="s">
        <v>306</v>
      </c>
      <c r="D131" s="220" t="s">
        <v>165</v>
      </c>
      <c r="E131" s="221" t="s">
        <v>2322</v>
      </c>
      <c r="F131" s="222" t="s">
        <v>2323</v>
      </c>
      <c r="G131" s="223" t="s">
        <v>253</v>
      </c>
      <c r="H131" s="224">
        <v>0.243</v>
      </c>
      <c r="I131" s="225"/>
      <c r="J131" s="226">
        <f>ROUND(I131*H131,2)</f>
        <v>0</v>
      </c>
      <c r="K131" s="222" t="s">
        <v>169</v>
      </c>
      <c r="L131" s="71"/>
      <c r="M131" s="227" t="s">
        <v>21</v>
      </c>
      <c r="N131" s="228" t="s">
        <v>48</v>
      </c>
      <c r="O131" s="46"/>
      <c r="P131" s="229">
        <f>O131*H131</f>
        <v>0</v>
      </c>
      <c r="Q131" s="229">
        <v>0</v>
      </c>
      <c r="R131" s="229">
        <f>Q131*H131</f>
        <v>0</v>
      </c>
      <c r="S131" s="229">
        <v>0</v>
      </c>
      <c r="T131" s="230">
        <f>S131*H131</f>
        <v>0</v>
      </c>
      <c r="AR131" s="23" t="s">
        <v>262</v>
      </c>
      <c r="AT131" s="23" t="s">
        <v>165</v>
      </c>
      <c r="AU131" s="23" t="s">
        <v>85</v>
      </c>
      <c r="AY131" s="23" t="s">
        <v>163</v>
      </c>
      <c r="BE131" s="231">
        <f>IF(N131="základní",J131,0)</f>
        <v>0</v>
      </c>
      <c r="BF131" s="231">
        <f>IF(N131="snížená",J131,0)</f>
        <v>0</v>
      </c>
      <c r="BG131" s="231">
        <f>IF(N131="zákl. přenesená",J131,0)</f>
        <v>0</v>
      </c>
      <c r="BH131" s="231">
        <f>IF(N131="sníž. přenesená",J131,0)</f>
        <v>0</v>
      </c>
      <c r="BI131" s="231">
        <f>IF(N131="nulová",J131,0)</f>
        <v>0</v>
      </c>
      <c r="BJ131" s="23" t="s">
        <v>170</v>
      </c>
      <c r="BK131" s="231">
        <f>ROUND(I131*H131,2)</f>
        <v>0</v>
      </c>
      <c r="BL131" s="23" t="s">
        <v>262</v>
      </c>
      <c r="BM131" s="23" t="s">
        <v>2324</v>
      </c>
    </row>
    <row r="132" spans="2:47" s="1" customFormat="1" ht="13.5">
      <c r="B132" s="45"/>
      <c r="C132" s="73"/>
      <c r="D132" s="232" t="s">
        <v>172</v>
      </c>
      <c r="E132" s="73"/>
      <c r="F132" s="233" t="s">
        <v>672</v>
      </c>
      <c r="G132" s="73"/>
      <c r="H132" s="73"/>
      <c r="I132" s="190"/>
      <c r="J132" s="73"/>
      <c r="K132" s="73"/>
      <c r="L132" s="71"/>
      <c r="M132" s="234"/>
      <c r="N132" s="46"/>
      <c r="O132" s="46"/>
      <c r="P132" s="46"/>
      <c r="Q132" s="46"/>
      <c r="R132" s="46"/>
      <c r="S132" s="46"/>
      <c r="T132" s="94"/>
      <c r="AT132" s="23" t="s">
        <v>172</v>
      </c>
      <c r="AU132" s="23" t="s">
        <v>85</v>
      </c>
    </row>
    <row r="133" spans="2:65" s="1" customFormat="1" ht="38.25" customHeight="1">
      <c r="B133" s="45"/>
      <c r="C133" s="220" t="s">
        <v>313</v>
      </c>
      <c r="D133" s="220" t="s">
        <v>165</v>
      </c>
      <c r="E133" s="221" t="s">
        <v>1421</v>
      </c>
      <c r="F133" s="222" t="s">
        <v>1422</v>
      </c>
      <c r="G133" s="223" t="s">
        <v>253</v>
      </c>
      <c r="H133" s="224">
        <v>0.243</v>
      </c>
      <c r="I133" s="225"/>
      <c r="J133" s="226">
        <f>ROUND(I133*H133,2)</f>
        <v>0</v>
      </c>
      <c r="K133" s="222" t="s">
        <v>169</v>
      </c>
      <c r="L133" s="71"/>
      <c r="M133" s="227" t="s">
        <v>21</v>
      </c>
      <c r="N133" s="228" t="s">
        <v>48</v>
      </c>
      <c r="O133" s="46"/>
      <c r="P133" s="229">
        <f>O133*H133</f>
        <v>0</v>
      </c>
      <c r="Q133" s="229">
        <v>0</v>
      </c>
      <c r="R133" s="229">
        <f>Q133*H133</f>
        <v>0</v>
      </c>
      <c r="S133" s="229">
        <v>0</v>
      </c>
      <c r="T133" s="230">
        <f>S133*H133</f>
        <v>0</v>
      </c>
      <c r="AR133" s="23" t="s">
        <v>262</v>
      </c>
      <c r="AT133" s="23" t="s">
        <v>165</v>
      </c>
      <c r="AU133" s="23" t="s">
        <v>85</v>
      </c>
      <c r="AY133" s="23" t="s">
        <v>163</v>
      </c>
      <c r="BE133" s="231">
        <f>IF(N133="základní",J133,0)</f>
        <v>0</v>
      </c>
      <c r="BF133" s="231">
        <f>IF(N133="snížená",J133,0)</f>
        <v>0</v>
      </c>
      <c r="BG133" s="231">
        <f>IF(N133="zákl. přenesená",J133,0)</f>
        <v>0</v>
      </c>
      <c r="BH133" s="231">
        <f>IF(N133="sníž. přenesená",J133,0)</f>
        <v>0</v>
      </c>
      <c r="BI133" s="231">
        <f>IF(N133="nulová",J133,0)</f>
        <v>0</v>
      </c>
      <c r="BJ133" s="23" t="s">
        <v>170</v>
      </c>
      <c r="BK133" s="231">
        <f>ROUND(I133*H133,2)</f>
        <v>0</v>
      </c>
      <c r="BL133" s="23" t="s">
        <v>262</v>
      </c>
      <c r="BM133" s="23" t="s">
        <v>2325</v>
      </c>
    </row>
    <row r="134" spans="2:47" s="1" customFormat="1" ht="13.5">
      <c r="B134" s="45"/>
      <c r="C134" s="73"/>
      <c r="D134" s="232" t="s">
        <v>172</v>
      </c>
      <c r="E134" s="73"/>
      <c r="F134" s="233" t="s">
        <v>672</v>
      </c>
      <c r="G134" s="73"/>
      <c r="H134" s="73"/>
      <c r="I134" s="190"/>
      <c r="J134" s="73"/>
      <c r="K134" s="73"/>
      <c r="L134" s="71"/>
      <c r="M134" s="234"/>
      <c r="N134" s="46"/>
      <c r="O134" s="46"/>
      <c r="P134" s="46"/>
      <c r="Q134" s="46"/>
      <c r="R134" s="46"/>
      <c r="S134" s="46"/>
      <c r="T134" s="94"/>
      <c r="AT134" s="23" t="s">
        <v>172</v>
      </c>
      <c r="AU134" s="23" t="s">
        <v>85</v>
      </c>
    </row>
    <row r="135" spans="2:63" s="10" customFormat="1" ht="29.85" customHeight="1">
      <c r="B135" s="204"/>
      <c r="C135" s="205"/>
      <c r="D135" s="206" t="s">
        <v>74</v>
      </c>
      <c r="E135" s="218" t="s">
        <v>2326</v>
      </c>
      <c r="F135" s="218" t="s">
        <v>2327</v>
      </c>
      <c r="G135" s="205"/>
      <c r="H135" s="205"/>
      <c r="I135" s="208"/>
      <c r="J135" s="219">
        <f>BK135</f>
        <v>0</v>
      </c>
      <c r="K135" s="205"/>
      <c r="L135" s="210"/>
      <c r="M135" s="211"/>
      <c r="N135" s="212"/>
      <c r="O135" s="212"/>
      <c r="P135" s="213">
        <f>SUM(P136:P176)</f>
        <v>0</v>
      </c>
      <c r="Q135" s="212"/>
      <c r="R135" s="213">
        <f>SUM(R136:R176)</f>
        <v>0.2926</v>
      </c>
      <c r="S135" s="212"/>
      <c r="T135" s="214">
        <f>SUM(T136:T176)</f>
        <v>0.8946</v>
      </c>
      <c r="AR135" s="215" t="s">
        <v>85</v>
      </c>
      <c r="AT135" s="216" t="s">
        <v>74</v>
      </c>
      <c r="AU135" s="216" t="s">
        <v>83</v>
      </c>
      <c r="AY135" s="215" t="s">
        <v>163</v>
      </c>
      <c r="BK135" s="217">
        <f>SUM(BK136:BK176)</f>
        <v>0</v>
      </c>
    </row>
    <row r="136" spans="2:65" s="1" customFormat="1" ht="25.5" customHeight="1">
      <c r="B136" s="45"/>
      <c r="C136" s="220" t="s">
        <v>317</v>
      </c>
      <c r="D136" s="220" t="s">
        <v>165</v>
      </c>
      <c r="E136" s="221" t="s">
        <v>2328</v>
      </c>
      <c r="F136" s="222" t="s">
        <v>2329</v>
      </c>
      <c r="G136" s="223" t="s">
        <v>183</v>
      </c>
      <c r="H136" s="224">
        <v>180</v>
      </c>
      <c r="I136" s="225"/>
      <c r="J136" s="226">
        <f>ROUND(I136*H136,2)</f>
        <v>0</v>
      </c>
      <c r="K136" s="222" t="s">
        <v>169</v>
      </c>
      <c r="L136" s="71"/>
      <c r="M136" s="227" t="s">
        <v>21</v>
      </c>
      <c r="N136" s="228" t="s">
        <v>48</v>
      </c>
      <c r="O136" s="46"/>
      <c r="P136" s="229">
        <f>O136*H136</f>
        <v>0</v>
      </c>
      <c r="Q136" s="229">
        <v>0</v>
      </c>
      <c r="R136" s="229">
        <f>Q136*H136</f>
        <v>0</v>
      </c>
      <c r="S136" s="229">
        <v>0.00497</v>
      </c>
      <c r="T136" s="230">
        <f>S136*H136</f>
        <v>0.8946</v>
      </c>
      <c r="AR136" s="23" t="s">
        <v>262</v>
      </c>
      <c r="AT136" s="23" t="s">
        <v>165</v>
      </c>
      <c r="AU136" s="23" t="s">
        <v>85</v>
      </c>
      <c r="AY136" s="23" t="s">
        <v>163</v>
      </c>
      <c r="BE136" s="231">
        <f>IF(N136="základní",J136,0)</f>
        <v>0</v>
      </c>
      <c r="BF136" s="231">
        <f>IF(N136="snížená",J136,0)</f>
        <v>0</v>
      </c>
      <c r="BG136" s="231">
        <f>IF(N136="zákl. přenesená",J136,0)</f>
        <v>0</v>
      </c>
      <c r="BH136" s="231">
        <f>IF(N136="sníž. přenesená",J136,0)</f>
        <v>0</v>
      </c>
      <c r="BI136" s="231">
        <f>IF(N136="nulová",J136,0)</f>
        <v>0</v>
      </c>
      <c r="BJ136" s="23" t="s">
        <v>170</v>
      </c>
      <c r="BK136" s="231">
        <f>ROUND(I136*H136,2)</f>
        <v>0</v>
      </c>
      <c r="BL136" s="23" t="s">
        <v>262</v>
      </c>
      <c r="BM136" s="23" t="s">
        <v>2330</v>
      </c>
    </row>
    <row r="137" spans="2:65" s="1" customFormat="1" ht="25.5" customHeight="1">
      <c r="B137" s="45"/>
      <c r="C137" s="220" t="s">
        <v>323</v>
      </c>
      <c r="D137" s="220" t="s">
        <v>165</v>
      </c>
      <c r="E137" s="221" t="s">
        <v>2331</v>
      </c>
      <c r="F137" s="222" t="s">
        <v>2332</v>
      </c>
      <c r="G137" s="223" t="s">
        <v>183</v>
      </c>
      <c r="H137" s="224">
        <v>105</v>
      </c>
      <c r="I137" s="225"/>
      <c r="J137" s="226">
        <f>ROUND(I137*H137,2)</f>
        <v>0</v>
      </c>
      <c r="K137" s="222" t="s">
        <v>169</v>
      </c>
      <c r="L137" s="71"/>
      <c r="M137" s="227" t="s">
        <v>21</v>
      </c>
      <c r="N137" s="228" t="s">
        <v>48</v>
      </c>
      <c r="O137" s="46"/>
      <c r="P137" s="229">
        <f>O137*H137</f>
        <v>0</v>
      </c>
      <c r="Q137" s="229">
        <v>0.00078</v>
      </c>
      <c r="R137" s="229">
        <f>Q137*H137</f>
        <v>0.0819</v>
      </c>
      <c r="S137" s="229">
        <v>0</v>
      </c>
      <c r="T137" s="230">
        <f>S137*H137</f>
        <v>0</v>
      </c>
      <c r="AR137" s="23" t="s">
        <v>262</v>
      </c>
      <c r="AT137" s="23" t="s">
        <v>165</v>
      </c>
      <c r="AU137" s="23" t="s">
        <v>85</v>
      </c>
      <c r="AY137" s="23" t="s">
        <v>163</v>
      </c>
      <c r="BE137" s="231">
        <f>IF(N137="základní",J137,0)</f>
        <v>0</v>
      </c>
      <c r="BF137" s="231">
        <f>IF(N137="snížená",J137,0)</f>
        <v>0</v>
      </c>
      <c r="BG137" s="231">
        <f>IF(N137="zákl. přenesená",J137,0)</f>
        <v>0</v>
      </c>
      <c r="BH137" s="231">
        <f>IF(N137="sníž. přenesená",J137,0)</f>
        <v>0</v>
      </c>
      <c r="BI137" s="231">
        <f>IF(N137="nulová",J137,0)</f>
        <v>0</v>
      </c>
      <c r="BJ137" s="23" t="s">
        <v>170</v>
      </c>
      <c r="BK137" s="231">
        <f>ROUND(I137*H137,2)</f>
        <v>0</v>
      </c>
      <c r="BL137" s="23" t="s">
        <v>262</v>
      </c>
      <c r="BM137" s="23" t="s">
        <v>2333</v>
      </c>
    </row>
    <row r="138" spans="2:47" s="1" customFormat="1" ht="13.5">
      <c r="B138" s="45"/>
      <c r="C138" s="73"/>
      <c r="D138" s="232" t="s">
        <v>172</v>
      </c>
      <c r="E138" s="73"/>
      <c r="F138" s="233" t="s">
        <v>2334</v>
      </c>
      <c r="G138" s="73"/>
      <c r="H138" s="73"/>
      <c r="I138" s="190"/>
      <c r="J138" s="73"/>
      <c r="K138" s="73"/>
      <c r="L138" s="71"/>
      <c r="M138" s="234"/>
      <c r="N138" s="46"/>
      <c r="O138" s="46"/>
      <c r="P138" s="46"/>
      <c r="Q138" s="46"/>
      <c r="R138" s="46"/>
      <c r="S138" s="46"/>
      <c r="T138" s="94"/>
      <c r="AT138" s="23" t="s">
        <v>172</v>
      </c>
      <c r="AU138" s="23" t="s">
        <v>85</v>
      </c>
    </row>
    <row r="139" spans="2:65" s="1" customFormat="1" ht="25.5" customHeight="1">
      <c r="B139" s="45"/>
      <c r="C139" s="220" t="s">
        <v>328</v>
      </c>
      <c r="D139" s="220" t="s">
        <v>165</v>
      </c>
      <c r="E139" s="221" t="s">
        <v>2335</v>
      </c>
      <c r="F139" s="222" t="s">
        <v>2336</v>
      </c>
      <c r="G139" s="223" t="s">
        <v>183</v>
      </c>
      <c r="H139" s="224">
        <v>48</v>
      </c>
      <c r="I139" s="225"/>
      <c r="J139" s="226">
        <f>ROUND(I139*H139,2)</f>
        <v>0</v>
      </c>
      <c r="K139" s="222" t="s">
        <v>169</v>
      </c>
      <c r="L139" s="71"/>
      <c r="M139" s="227" t="s">
        <v>21</v>
      </c>
      <c r="N139" s="228" t="s">
        <v>48</v>
      </c>
      <c r="O139" s="46"/>
      <c r="P139" s="229">
        <f>O139*H139</f>
        <v>0</v>
      </c>
      <c r="Q139" s="229">
        <v>0.00096</v>
      </c>
      <c r="R139" s="229">
        <f>Q139*H139</f>
        <v>0.04608</v>
      </c>
      <c r="S139" s="229">
        <v>0</v>
      </c>
      <c r="T139" s="230">
        <f>S139*H139</f>
        <v>0</v>
      </c>
      <c r="AR139" s="23" t="s">
        <v>262</v>
      </c>
      <c r="AT139" s="23" t="s">
        <v>165</v>
      </c>
      <c r="AU139" s="23" t="s">
        <v>85</v>
      </c>
      <c r="AY139" s="23" t="s">
        <v>163</v>
      </c>
      <c r="BE139" s="231">
        <f>IF(N139="základní",J139,0)</f>
        <v>0</v>
      </c>
      <c r="BF139" s="231">
        <f>IF(N139="snížená",J139,0)</f>
        <v>0</v>
      </c>
      <c r="BG139" s="231">
        <f>IF(N139="zákl. přenesená",J139,0)</f>
        <v>0</v>
      </c>
      <c r="BH139" s="231">
        <f>IF(N139="sníž. přenesená",J139,0)</f>
        <v>0</v>
      </c>
      <c r="BI139" s="231">
        <f>IF(N139="nulová",J139,0)</f>
        <v>0</v>
      </c>
      <c r="BJ139" s="23" t="s">
        <v>170</v>
      </c>
      <c r="BK139" s="231">
        <f>ROUND(I139*H139,2)</f>
        <v>0</v>
      </c>
      <c r="BL139" s="23" t="s">
        <v>262</v>
      </c>
      <c r="BM139" s="23" t="s">
        <v>2337</v>
      </c>
    </row>
    <row r="140" spans="2:47" s="1" customFormat="1" ht="13.5">
      <c r="B140" s="45"/>
      <c r="C140" s="73"/>
      <c r="D140" s="232" t="s">
        <v>172</v>
      </c>
      <c r="E140" s="73"/>
      <c r="F140" s="233" t="s">
        <v>2334</v>
      </c>
      <c r="G140" s="73"/>
      <c r="H140" s="73"/>
      <c r="I140" s="190"/>
      <c r="J140" s="73"/>
      <c r="K140" s="73"/>
      <c r="L140" s="71"/>
      <c r="M140" s="234"/>
      <c r="N140" s="46"/>
      <c r="O140" s="46"/>
      <c r="P140" s="46"/>
      <c r="Q140" s="46"/>
      <c r="R140" s="46"/>
      <c r="S140" s="46"/>
      <c r="T140" s="94"/>
      <c r="AT140" s="23" t="s">
        <v>172</v>
      </c>
      <c r="AU140" s="23" t="s">
        <v>85</v>
      </c>
    </row>
    <row r="141" spans="2:65" s="1" customFormat="1" ht="25.5" customHeight="1">
      <c r="B141" s="45"/>
      <c r="C141" s="220" t="s">
        <v>333</v>
      </c>
      <c r="D141" s="220" t="s">
        <v>165</v>
      </c>
      <c r="E141" s="221" t="s">
        <v>2338</v>
      </c>
      <c r="F141" s="222" t="s">
        <v>2339</v>
      </c>
      <c r="G141" s="223" t="s">
        <v>183</v>
      </c>
      <c r="H141" s="224">
        <v>61</v>
      </c>
      <c r="I141" s="225"/>
      <c r="J141" s="226">
        <f>ROUND(I141*H141,2)</f>
        <v>0</v>
      </c>
      <c r="K141" s="222" t="s">
        <v>169</v>
      </c>
      <c r="L141" s="71"/>
      <c r="M141" s="227" t="s">
        <v>21</v>
      </c>
      <c r="N141" s="228" t="s">
        <v>48</v>
      </c>
      <c r="O141" s="46"/>
      <c r="P141" s="229">
        <f>O141*H141</f>
        <v>0</v>
      </c>
      <c r="Q141" s="229">
        <v>0.00125</v>
      </c>
      <c r="R141" s="229">
        <f>Q141*H141</f>
        <v>0.07625</v>
      </c>
      <c r="S141" s="229">
        <v>0</v>
      </c>
      <c r="T141" s="230">
        <f>S141*H141</f>
        <v>0</v>
      </c>
      <c r="AR141" s="23" t="s">
        <v>262</v>
      </c>
      <c r="AT141" s="23" t="s">
        <v>165</v>
      </c>
      <c r="AU141" s="23" t="s">
        <v>85</v>
      </c>
      <c r="AY141" s="23" t="s">
        <v>163</v>
      </c>
      <c r="BE141" s="231">
        <f>IF(N141="základní",J141,0)</f>
        <v>0</v>
      </c>
      <c r="BF141" s="231">
        <f>IF(N141="snížená",J141,0)</f>
        <v>0</v>
      </c>
      <c r="BG141" s="231">
        <f>IF(N141="zákl. přenesená",J141,0)</f>
        <v>0</v>
      </c>
      <c r="BH141" s="231">
        <f>IF(N141="sníž. přenesená",J141,0)</f>
        <v>0</v>
      </c>
      <c r="BI141" s="231">
        <f>IF(N141="nulová",J141,0)</f>
        <v>0</v>
      </c>
      <c r="BJ141" s="23" t="s">
        <v>170</v>
      </c>
      <c r="BK141" s="231">
        <f>ROUND(I141*H141,2)</f>
        <v>0</v>
      </c>
      <c r="BL141" s="23" t="s">
        <v>262</v>
      </c>
      <c r="BM141" s="23" t="s">
        <v>2340</v>
      </c>
    </row>
    <row r="142" spans="2:47" s="1" customFormat="1" ht="13.5">
      <c r="B142" s="45"/>
      <c r="C142" s="73"/>
      <c r="D142" s="232" t="s">
        <v>172</v>
      </c>
      <c r="E142" s="73"/>
      <c r="F142" s="233" t="s">
        <v>2334</v>
      </c>
      <c r="G142" s="73"/>
      <c r="H142" s="73"/>
      <c r="I142" s="190"/>
      <c r="J142" s="73"/>
      <c r="K142" s="73"/>
      <c r="L142" s="71"/>
      <c r="M142" s="234"/>
      <c r="N142" s="46"/>
      <c r="O142" s="46"/>
      <c r="P142" s="46"/>
      <c r="Q142" s="46"/>
      <c r="R142" s="46"/>
      <c r="S142" s="46"/>
      <c r="T142" s="94"/>
      <c r="AT142" s="23" t="s">
        <v>172</v>
      </c>
      <c r="AU142" s="23" t="s">
        <v>85</v>
      </c>
    </row>
    <row r="143" spans="2:65" s="1" customFormat="1" ht="38.25" customHeight="1">
      <c r="B143" s="45"/>
      <c r="C143" s="220" t="s">
        <v>338</v>
      </c>
      <c r="D143" s="220" t="s">
        <v>165</v>
      </c>
      <c r="E143" s="221" t="s">
        <v>2341</v>
      </c>
      <c r="F143" s="222" t="s">
        <v>2342</v>
      </c>
      <c r="G143" s="223" t="s">
        <v>183</v>
      </c>
      <c r="H143" s="224">
        <v>105</v>
      </c>
      <c r="I143" s="225"/>
      <c r="J143" s="226">
        <f>ROUND(I143*H143,2)</f>
        <v>0</v>
      </c>
      <c r="K143" s="222" t="s">
        <v>169</v>
      </c>
      <c r="L143" s="71"/>
      <c r="M143" s="227" t="s">
        <v>21</v>
      </c>
      <c r="N143" s="228" t="s">
        <v>48</v>
      </c>
      <c r="O143" s="46"/>
      <c r="P143" s="229">
        <f>O143*H143</f>
        <v>0</v>
      </c>
      <c r="Q143" s="229">
        <v>7E-05</v>
      </c>
      <c r="R143" s="229">
        <f>Q143*H143</f>
        <v>0.00735</v>
      </c>
      <c r="S143" s="229">
        <v>0</v>
      </c>
      <c r="T143" s="230">
        <f>S143*H143</f>
        <v>0</v>
      </c>
      <c r="AR143" s="23" t="s">
        <v>262</v>
      </c>
      <c r="AT143" s="23" t="s">
        <v>165</v>
      </c>
      <c r="AU143" s="23" t="s">
        <v>85</v>
      </c>
      <c r="AY143" s="23" t="s">
        <v>163</v>
      </c>
      <c r="BE143" s="231">
        <f>IF(N143="základní",J143,0)</f>
        <v>0</v>
      </c>
      <c r="BF143" s="231">
        <f>IF(N143="snížená",J143,0)</f>
        <v>0</v>
      </c>
      <c r="BG143" s="231">
        <f>IF(N143="zákl. přenesená",J143,0)</f>
        <v>0</v>
      </c>
      <c r="BH143" s="231">
        <f>IF(N143="sníž. přenesená",J143,0)</f>
        <v>0</v>
      </c>
      <c r="BI143" s="231">
        <f>IF(N143="nulová",J143,0)</f>
        <v>0</v>
      </c>
      <c r="BJ143" s="23" t="s">
        <v>170</v>
      </c>
      <c r="BK143" s="231">
        <f>ROUND(I143*H143,2)</f>
        <v>0</v>
      </c>
      <c r="BL143" s="23" t="s">
        <v>262</v>
      </c>
      <c r="BM143" s="23" t="s">
        <v>2343</v>
      </c>
    </row>
    <row r="144" spans="2:47" s="1" customFormat="1" ht="13.5">
      <c r="B144" s="45"/>
      <c r="C144" s="73"/>
      <c r="D144" s="232" t="s">
        <v>172</v>
      </c>
      <c r="E144" s="73"/>
      <c r="F144" s="233" t="s">
        <v>2344</v>
      </c>
      <c r="G144" s="73"/>
      <c r="H144" s="73"/>
      <c r="I144" s="190"/>
      <c r="J144" s="73"/>
      <c r="K144" s="73"/>
      <c r="L144" s="71"/>
      <c r="M144" s="234"/>
      <c r="N144" s="46"/>
      <c r="O144" s="46"/>
      <c r="P144" s="46"/>
      <c r="Q144" s="46"/>
      <c r="R144" s="46"/>
      <c r="S144" s="46"/>
      <c r="T144" s="94"/>
      <c r="AT144" s="23" t="s">
        <v>172</v>
      </c>
      <c r="AU144" s="23" t="s">
        <v>85</v>
      </c>
    </row>
    <row r="145" spans="2:65" s="1" customFormat="1" ht="38.25" customHeight="1">
      <c r="B145" s="45"/>
      <c r="C145" s="220" t="s">
        <v>343</v>
      </c>
      <c r="D145" s="220" t="s">
        <v>165</v>
      </c>
      <c r="E145" s="221" t="s">
        <v>2345</v>
      </c>
      <c r="F145" s="222" t="s">
        <v>2346</v>
      </c>
      <c r="G145" s="223" t="s">
        <v>183</v>
      </c>
      <c r="H145" s="224">
        <v>109</v>
      </c>
      <c r="I145" s="225"/>
      <c r="J145" s="226">
        <f>ROUND(I145*H145,2)</f>
        <v>0</v>
      </c>
      <c r="K145" s="222" t="s">
        <v>169</v>
      </c>
      <c r="L145" s="71"/>
      <c r="M145" s="227" t="s">
        <v>21</v>
      </c>
      <c r="N145" s="228" t="s">
        <v>48</v>
      </c>
      <c r="O145" s="46"/>
      <c r="P145" s="229">
        <f>O145*H145</f>
        <v>0</v>
      </c>
      <c r="Q145" s="229">
        <v>9E-05</v>
      </c>
      <c r="R145" s="229">
        <f>Q145*H145</f>
        <v>0.009810000000000001</v>
      </c>
      <c r="S145" s="229">
        <v>0</v>
      </c>
      <c r="T145" s="230">
        <f>S145*H145</f>
        <v>0</v>
      </c>
      <c r="AR145" s="23" t="s">
        <v>262</v>
      </c>
      <c r="AT145" s="23" t="s">
        <v>165</v>
      </c>
      <c r="AU145" s="23" t="s">
        <v>85</v>
      </c>
      <c r="AY145" s="23" t="s">
        <v>163</v>
      </c>
      <c r="BE145" s="231">
        <f>IF(N145="základní",J145,0)</f>
        <v>0</v>
      </c>
      <c r="BF145" s="231">
        <f>IF(N145="snížená",J145,0)</f>
        <v>0</v>
      </c>
      <c r="BG145" s="231">
        <f>IF(N145="zákl. přenesená",J145,0)</f>
        <v>0</v>
      </c>
      <c r="BH145" s="231">
        <f>IF(N145="sníž. přenesená",J145,0)</f>
        <v>0</v>
      </c>
      <c r="BI145" s="231">
        <f>IF(N145="nulová",J145,0)</f>
        <v>0</v>
      </c>
      <c r="BJ145" s="23" t="s">
        <v>170</v>
      </c>
      <c r="BK145" s="231">
        <f>ROUND(I145*H145,2)</f>
        <v>0</v>
      </c>
      <c r="BL145" s="23" t="s">
        <v>262</v>
      </c>
      <c r="BM145" s="23" t="s">
        <v>2347</v>
      </c>
    </row>
    <row r="146" spans="2:47" s="1" customFormat="1" ht="13.5">
      <c r="B146" s="45"/>
      <c r="C146" s="73"/>
      <c r="D146" s="232" t="s">
        <v>172</v>
      </c>
      <c r="E146" s="73"/>
      <c r="F146" s="233" t="s">
        <v>2344</v>
      </c>
      <c r="G146" s="73"/>
      <c r="H146" s="73"/>
      <c r="I146" s="190"/>
      <c r="J146" s="73"/>
      <c r="K146" s="73"/>
      <c r="L146" s="71"/>
      <c r="M146" s="234"/>
      <c r="N146" s="46"/>
      <c r="O146" s="46"/>
      <c r="P146" s="46"/>
      <c r="Q146" s="46"/>
      <c r="R146" s="46"/>
      <c r="S146" s="46"/>
      <c r="T146" s="94"/>
      <c r="AT146" s="23" t="s">
        <v>172</v>
      </c>
      <c r="AU146" s="23" t="s">
        <v>85</v>
      </c>
    </row>
    <row r="147" spans="2:51" s="11" customFormat="1" ht="13.5">
      <c r="B147" s="235"/>
      <c r="C147" s="236"/>
      <c r="D147" s="232" t="s">
        <v>174</v>
      </c>
      <c r="E147" s="237" t="s">
        <v>21</v>
      </c>
      <c r="F147" s="238" t="s">
        <v>2348</v>
      </c>
      <c r="G147" s="236"/>
      <c r="H147" s="239">
        <v>109</v>
      </c>
      <c r="I147" s="240"/>
      <c r="J147" s="236"/>
      <c r="K147" s="236"/>
      <c r="L147" s="241"/>
      <c r="M147" s="242"/>
      <c r="N147" s="243"/>
      <c r="O147" s="243"/>
      <c r="P147" s="243"/>
      <c r="Q147" s="243"/>
      <c r="R147" s="243"/>
      <c r="S147" s="243"/>
      <c r="T147" s="244"/>
      <c r="AT147" s="245" t="s">
        <v>174</v>
      </c>
      <c r="AU147" s="245" t="s">
        <v>85</v>
      </c>
      <c r="AV147" s="11" t="s">
        <v>85</v>
      </c>
      <c r="AW147" s="11" t="s">
        <v>38</v>
      </c>
      <c r="AX147" s="11" t="s">
        <v>75</v>
      </c>
      <c r="AY147" s="245" t="s">
        <v>163</v>
      </c>
    </row>
    <row r="148" spans="2:51" s="12" customFormat="1" ht="13.5">
      <c r="B148" s="246"/>
      <c r="C148" s="247"/>
      <c r="D148" s="232" t="s">
        <v>174</v>
      </c>
      <c r="E148" s="248" t="s">
        <v>21</v>
      </c>
      <c r="F148" s="249" t="s">
        <v>194</v>
      </c>
      <c r="G148" s="247"/>
      <c r="H148" s="250">
        <v>109</v>
      </c>
      <c r="I148" s="251"/>
      <c r="J148" s="247"/>
      <c r="K148" s="247"/>
      <c r="L148" s="252"/>
      <c r="M148" s="253"/>
      <c r="N148" s="254"/>
      <c r="O148" s="254"/>
      <c r="P148" s="254"/>
      <c r="Q148" s="254"/>
      <c r="R148" s="254"/>
      <c r="S148" s="254"/>
      <c r="T148" s="255"/>
      <c r="AT148" s="256" t="s">
        <v>174</v>
      </c>
      <c r="AU148" s="256" t="s">
        <v>85</v>
      </c>
      <c r="AV148" s="12" t="s">
        <v>170</v>
      </c>
      <c r="AW148" s="12" t="s">
        <v>38</v>
      </c>
      <c r="AX148" s="12" t="s">
        <v>83</v>
      </c>
      <c r="AY148" s="256" t="s">
        <v>163</v>
      </c>
    </row>
    <row r="149" spans="2:65" s="1" customFormat="1" ht="16.5" customHeight="1">
      <c r="B149" s="45"/>
      <c r="C149" s="220" t="s">
        <v>349</v>
      </c>
      <c r="D149" s="220" t="s">
        <v>165</v>
      </c>
      <c r="E149" s="221" t="s">
        <v>2349</v>
      </c>
      <c r="F149" s="222" t="s">
        <v>2350</v>
      </c>
      <c r="G149" s="223" t="s">
        <v>756</v>
      </c>
      <c r="H149" s="224">
        <v>38</v>
      </c>
      <c r="I149" s="225"/>
      <c r="J149" s="226">
        <f>ROUND(I149*H149,2)</f>
        <v>0</v>
      </c>
      <c r="K149" s="222" t="s">
        <v>169</v>
      </c>
      <c r="L149" s="71"/>
      <c r="M149" s="227" t="s">
        <v>21</v>
      </c>
      <c r="N149" s="228" t="s">
        <v>48</v>
      </c>
      <c r="O149" s="46"/>
      <c r="P149" s="229">
        <f>O149*H149</f>
        <v>0</v>
      </c>
      <c r="Q149" s="229">
        <v>0</v>
      </c>
      <c r="R149" s="229">
        <f>Q149*H149</f>
        <v>0</v>
      </c>
      <c r="S149" s="229">
        <v>0</v>
      </c>
      <c r="T149" s="230">
        <f>S149*H149</f>
        <v>0</v>
      </c>
      <c r="AR149" s="23" t="s">
        <v>262</v>
      </c>
      <c r="AT149" s="23" t="s">
        <v>165</v>
      </c>
      <c r="AU149" s="23" t="s">
        <v>85</v>
      </c>
      <c r="AY149" s="23" t="s">
        <v>163</v>
      </c>
      <c r="BE149" s="231">
        <f>IF(N149="základní",J149,0)</f>
        <v>0</v>
      </c>
      <c r="BF149" s="231">
        <f>IF(N149="snížená",J149,0)</f>
        <v>0</v>
      </c>
      <c r="BG149" s="231">
        <f>IF(N149="zákl. přenesená",J149,0)</f>
        <v>0</v>
      </c>
      <c r="BH149" s="231">
        <f>IF(N149="sníž. přenesená",J149,0)</f>
        <v>0</v>
      </c>
      <c r="BI149" s="231">
        <f>IF(N149="nulová",J149,0)</f>
        <v>0</v>
      </c>
      <c r="BJ149" s="23" t="s">
        <v>170</v>
      </c>
      <c r="BK149" s="231">
        <f>ROUND(I149*H149,2)</f>
        <v>0</v>
      </c>
      <c r="BL149" s="23" t="s">
        <v>262</v>
      </c>
      <c r="BM149" s="23" t="s">
        <v>2351</v>
      </c>
    </row>
    <row r="150" spans="2:47" s="1" customFormat="1" ht="13.5">
      <c r="B150" s="45"/>
      <c r="C150" s="73"/>
      <c r="D150" s="232" t="s">
        <v>172</v>
      </c>
      <c r="E150" s="73"/>
      <c r="F150" s="233" t="s">
        <v>2352</v>
      </c>
      <c r="G150" s="73"/>
      <c r="H150" s="73"/>
      <c r="I150" s="190"/>
      <c r="J150" s="73"/>
      <c r="K150" s="73"/>
      <c r="L150" s="71"/>
      <c r="M150" s="234"/>
      <c r="N150" s="46"/>
      <c r="O150" s="46"/>
      <c r="P150" s="46"/>
      <c r="Q150" s="46"/>
      <c r="R150" s="46"/>
      <c r="S150" s="46"/>
      <c r="T150" s="94"/>
      <c r="AT150" s="23" t="s">
        <v>172</v>
      </c>
      <c r="AU150" s="23" t="s">
        <v>85</v>
      </c>
    </row>
    <row r="151" spans="2:65" s="1" customFormat="1" ht="16.5" customHeight="1">
      <c r="B151" s="45"/>
      <c r="C151" s="220" t="s">
        <v>354</v>
      </c>
      <c r="D151" s="220" t="s">
        <v>165</v>
      </c>
      <c r="E151" s="221" t="s">
        <v>2353</v>
      </c>
      <c r="F151" s="222" t="s">
        <v>2354</v>
      </c>
      <c r="G151" s="223" t="s">
        <v>756</v>
      </c>
      <c r="H151" s="224">
        <v>38</v>
      </c>
      <c r="I151" s="225"/>
      <c r="J151" s="226">
        <f>ROUND(I151*H151,2)</f>
        <v>0</v>
      </c>
      <c r="K151" s="222" t="s">
        <v>169</v>
      </c>
      <c r="L151" s="71"/>
      <c r="M151" s="227" t="s">
        <v>21</v>
      </c>
      <c r="N151" s="228" t="s">
        <v>48</v>
      </c>
      <c r="O151" s="46"/>
      <c r="P151" s="229">
        <f>O151*H151</f>
        <v>0</v>
      </c>
      <c r="Q151" s="229">
        <v>0.00017</v>
      </c>
      <c r="R151" s="229">
        <f>Q151*H151</f>
        <v>0.0064600000000000005</v>
      </c>
      <c r="S151" s="229">
        <v>0</v>
      </c>
      <c r="T151" s="230">
        <f>S151*H151</f>
        <v>0</v>
      </c>
      <c r="AR151" s="23" t="s">
        <v>262</v>
      </c>
      <c r="AT151" s="23" t="s">
        <v>165</v>
      </c>
      <c r="AU151" s="23" t="s">
        <v>85</v>
      </c>
      <c r="AY151" s="23" t="s">
        <v>163</v>
      </c>
      <c r="BE151" s="231">
        <f>IF(N151="základní",J151,0)</f>
        <v>0</v>
      </c>
      <c r="BF151" s="231">
        <f>IF(N151="snížená",J151,0)</f>
        <v>0</v>
      </c>
      <c r="BG151" s="231">
        <f>IF(N151="zákl. přenesená",J151,0)</f>
        <v>0</v>
      </c>
      <c r="BH151" s="231">
        <f>IF(N151="sníž. přenesená",J151,0)</f>
        <v>0</v>
      </c>
      <c r="BI151" s="231">
        <f>IF(N151="nulová",J151,0)</f>
        <v>0</v>
      </c>
      <c r="BJ151" s="23" t="s">
        <v>170</v>
      </c>
      <c r="BK151" s="231">
        <f>ROUND(I151*H151,2)</f>
        <v>0</v>
      </c>
      <c r="BL151" s="23" t="s">
        <v>262</v>
      </c>
      <c r="BM151" s="23" t="s">
        <v>2355</v>
      </c>
    </row>
    <row r="152" spans="2:47" s="1" customFormat="1" ht="13.5">
      <c r="B152" s="45"/>
      <c r="C152" s="73"/>
      <c r="D152" s="232" t="s">
        <v>172</v>
      </c>
      <c r="E152" s="73"/>
      <c r="F152" s="233" t="s">
        <v>2356</v>
      </c>
      <c r="G152" s="73"/>
      <c r="H152" s="73"/>
      <c r="I152" s="190"/>
      <c r="J152" s="73"/>
      <c r="K152" s="73"/>
      <c r="L152" s="71"/>
      <c r="M152" s="234"/>
      <c r="N152" s="46"/>
      <c r="O152" s="46"/>
      <c r="P152" s="46"/>
      <c r="Q152" s="46"/>
      <c r="R152" s="46"/>
      <c r="S152" s="46"/>
      <c r="T152" s="94"/>
      <c r="AT152" s="23" t="s">
        <v>172</v>
      </c>
      <c r="AU152" s="23" t="s">
        <v>85</v>
      </c>
    </row>
    <row r="153" spans="2:65" s="1" customFormat="1" ht="16.5" customHeight="1">
      <c r="B153" s="45"/>
      <c r="C153" s="220" t="s">
        <v>359</v>
      </c>
      <c r="D153" s="220" t="s">
        <v>165</v>
      </c>
      <c r="E153" s="221" t="s">
        <v>2357</v>
      </c>
      <c r="F153" s="222" t="s">
        <v>2358</v>
      </c>
      <c r="G153" s="223" t="s">
        <v>756</v>
      </c>
      <c r="H153" s="224">
        <v>11</v>
      </c>
      <c r="I153" s="225"/>
      <c r="J153" s="226">
        <f>ROUND(I153*H153,2)</f>
        <v>0</v>
      </c>
      <c r="K153" s="222" t="s">
        <v>169</v>
      </c>
      <c r="L153" s="71"/>
      <c r="M153" s="227" t="s">
        <v>21</v>
      </c>
      <c r="N153" s="228" t="s">
        <v>48</v>
      </c>
      <c r="O153" s="46"/>
      <c r="P153" s="229">
        <f>O153*H153</f>
        <v>0</v>
      </c>
      <c r="Q153" s="229">
        <v>0.00022</v>
      </c>
      <c r="R153" s="229">
        <f>Q153*H153</f>
        <v>0.0024200000000000003</v>
      </c>
      <c r="S153" s="229">
        <v>0</v>
      </c>
      <c r="T153" s="230">
        <f>S153*H153</f>
        <v>0</v>
      </c>
      <c r="AR153" s="23" t="s">
        <v>262</v>
      </c>
      <c r="AT153" s="23" t="s">
        <v>165</v>
      </c>
      <c r="AU153" s="23" t="s">
        <v>85</v>
      </c>
      <c r="AY153" s="23" t="s">
        <v>163</v>
      </c>
      <c r="BE153" s="231">
        <f>IF(N153="základní",J153,0)</f>
        <v>0</v>
      </c>
      <c r="BF153" s="231">
        <f>IF(N153="snížená",J153,0)</f>
        <v>0</v>
      </c>
      <c r="BG153" s="231">
        <f>IF(N153="zákl. přenesená",J153,0)</f>
        <v>0</v>
      </c>
      <c r="BH153" s="231">
        <f>IF(N153="sníž. přenesená",J153,0)</f>
        <v>0</v>
      </c>
      <c r="BI153" s="231">
        <f>IF(N153="nulová",J153,0)</f>
        <v>0</v>
      </c>
      <c r="BJ153" s="23" t="s">
        <v>170</v>
      </c>
      <c r="BK153" s="231">
        <f>ROUND(I153*H153,2)</f>
        <v>0</v>
      </c>
      <c r="BL153" s="23" t="s">
        <v>262</v>
      </c>
      <c r="BM153" s="23" t="s">
        <v>2359</v>
      </c>
    </row>
    <row r="154" spans="2:47" s="1" customFormat="1" ht="13.5">
      <c r="B154" s="45"/>
      <c r="C154" s="73"/>
      <c r="D154" s="232" t="s">
        <v>172</v>
      </c>
      <c r="E154" s="73"/>
      <c r="F154" s="233" t="s">
        <v>2356</v>
      </c>
      <c r="G154" s="73"/>
      <c r="H154" s="73"/>
      <c r="I154" s="190"/>
      <c r="J154" s="73"/>
      <c r="K154" s="73"/>
      <c r="L154" s="71"/>
      <c r="M154" s="234"/>
      <c r="N154" s="46"/>
      <c r="O154" s="46"/>
      <c r="P154" s="46"/>
      <c r="Q154" s="46"/>
      <c r="R154" s="46"/>
      <c r="S154" s="46"/>
      <c r="T154" s="94"/>
      <c r="AT154" s="23" t="s">
        <v>172</v>
      </c>
      <c r="AU154" s="23" t="s">
        <v>85</v>
      </c>
    </row>
    <row r="155" spans="2:65" s="1" customFormat="1" ht="16.5" customHeight="1">
      <c r="B155" s="45"/>
      <c r="C155" s="220" t="s">
        <v>366</v>
      </c>
      <c r="D155" s="220" t="s">
        <v>165</v>
      </c>
      <c r="E155" s="221" t="s">
        <v>2360</v>
      </c>
      <c r="F155" s="222" t="s">
        <v>2361</v>
      </c>
      <c r="G155" s="223" t="s">
        <v>756</v>
      </c>
      <c r="H155" s="224">
        <v>1</v>
      </c>
      <c r="I155" s="225"/>
      <c r="J155" s="226">
        <f>ROUND(I155*H155,2)</f>
        <v>0</v>
      </c>
      <c r="K155" s="222" t="s">
        <v>169</v>
      </c>
      <c r="L155" s="71"/>
      <c r="M155" s="227" t="s">
        <v>21</v>
      </c>
      <c r="N155" s="228" t="s">
        <v>48</v>
      </c>
      <c r="O155" s="46"/>
      <c r="P155" s="229">
        <f>O155*H155</f>
        <v>0</v>
      </c>
      <c r="Q155" s="229">
        <v>0.00012</v>
      </c>
      <c r="R155" s="229">
        <f>Q155*H155</f>
        <v>0.00012</v>
      </c>
      <c r="S155" s="229">
        <v>0</v>
      </c>
      <c r="T155" s="230">
        <f>S155*H155</f>
        <v>0</v>
      </c>
      <c r="AR155" s="23" t="s">
        <v>262</v>
      </c>
      <c r="AT155" s="23" t="s">
        <v>165</v>
      </c>
      <c r="AU155" s="23" t="s">
        <v>85</v>
      </c>
      <c r="AY155" s="23" t="s">
        <v>163</v>
      </c>
      <c r="BE155" s="231">
        <f>IF(N155="základní",J155,0)</f>
        <v>0</v>
      </c>
      <c r="BF155" s="231">
        <f>IF(N155="snížená",J155,0)</f>
        <v>0</v>
      </c>
      <c r="BG155" s="231">
        <f>IF(N155="zákl. přenesená",J155,0)</f>
        <v>0</v>
      </c>
      <c r="BH155" s="231">
        <f>IF(N155="sníž. přenesená",J155,0)</f>
        <v>0</v>
      </c>
      <c r="BI155" s="231">
        <f>IF(N155="nulová",J155,0)</f>
        <v>0</v>
      </c>
      <c r="BJ155" s="23" t="s">
        <v>170</v>
      </c>
      <c r="BK155" s="231">
        <f>ROUND(I155*H155,2)</f>
        <v>0</v>
      </c>
      <c r="BL155" s="23" t="s">
        <v>262</v>
      </c>
      <c r="BM155" s="23" t="s">
        <v>2362</v>
      </c>
    </row>
    <row r="156" spans="2:65" s="1" customFormat="1" ht="25.5" customHeight="1">
      <c r="B156" s="45"/>
      <c r="C156" s="220" t="s">
        <v>371</v>
      </c>
      <c r="D156" s="220" t="s">
        <v>165</v>
      </c>
      <c r="E156" s="221" t="s">
        <v>2363</v>
      </c>
      <c r="F156" s="222" t="s">
        <v>2364</v>
      </c>
      <c r="G156" s="223" t="s">
        <v>756</v>
      </c>
      <c r="H156" s="224">
        <v>2</v>
      </c>
      <c r="I156" s="225"/>
      <c r="J156" s="226">
        <f>ROUND(I156*H156,2)</f>
        <v>0</v>
      </c>
      <c r="K156" s="222" t="s">
        <v>169</v>
      </c>
      <c r="L156" s="71"/>
      <c r="M156" s="227" t="s">
        <v>21</v>
      </c>
      <c r="N156" s="228" t="s">
        <v>48</v>
      </c>
      <c r="O156" s="46"/>
      <c r="P156" s="229">
        <f>O156*H156</f>
        <v>0</v>
      </c>
      <c r="Q156" s="229">
        <v>0.00023</v>
      </c>
      <c r="R156" s="229">
        <f>Q156*H156</f>
        <v>0.00046</v>
      </c>
      <c r="S156" s="229">
        <v>0</v>
      </c>
      <c r="T156" s="230">
        <f>S156*H156</f>
        <v>0</v>
      </c>
      <c r="AR156" s="23" t="s">
        <v>262</v>
      </c>
      <c r="AT156" s="23" t="s">
        <v>165</v>
      </c>
      <c r="AU156" s="23" t="s">
        <v>85</v>
      </c>
      <c r="AY156" s="23" t="s">
        <v>163</v>
      </c>
      <c r="BE156" s="231">
        <f>IF(N156="základní",J156,0)</f>
        <v>0</v>
      </c>
      <c r="BF156" s="231">
        <f>IF(N156="snížená",J156,0)</f>
        <v>0</v>
      </c>
      <c r="BG156" s="231">
        <f>IF(N156="zákl. přenesená",J156,0)</f>
        <v>0</v>
      </c>
      <c r="BH156" s="231">
        <f>IF(N156="sníž. přenesená",J156,0)</f>
        <v>0</v>
      </c>
      <c r="BI156" s="231">
        <f>IF(N156="nulová",J156,0)</f>
        <v>0</v>
      </c>
      <c r="BJ156" s="23" t="s">
        <v>170</v>
      </c>
      <c r="BK156" s="231">
        <f>ROUND(I156*H156,2)</f>
        <v>0</v>
      </c>
      <c r="BL156" s="23" t="s">
        <v>262</v>
      </c>
      <c r="BM156" s="23" t="s">
        <v>2365</v>
      </c>
    </row>
    <row r="157" spans="2:65" s="1" customFormat="1" ht="25.5" customHeight="1">
      <c r="B157" s="45"/>
      <c r="C157" s="220" t="s">
        <v>377</v>
      </c>
      <c r="D157" s="220" t="s">
        <v>165</v>
      </c>
      <c r="E157" s="221" t="s">
        <v>2366</v>
      </c>
      <c r="F157" s="222" t="s">
        <v>2367</v>
      </c>
      <c r="G157" s="223" t="s">
        <v>756</v>
      </c>
      <c r="H157" s="224">
        <v>3</v>
      </c>
      <c r="I157" s="225"/>
      <c r="J157" s="226">
        <f>ROUND(I157*H157,2)</f>
        <v>0</v>
      </c>
      <c r="K157" s="222" t="s">
        <v>169</v>
      </c>
      <c r="L157" s="71"/>
      <c r="M157" s="227" t="s">
        <v>21</v>
      </c>
      <c r="N157" s="228" t="s">
        <v>48</v>
      </c>
      <c r="O157" s="46"/>
      <c r="P157" s="229">
        <f>O157*H157</f>
        <v>0</v>
      </c>
      <c r="Q157" s="229">
        <v>2E-05</v>
      </c>
      <c r="R157" s="229">
        <f>Q157*H157</f>
        <v>6.000000000000001E-05</v>
      </c>
      <c r="S157" s="229">
        <v>0</v>
      </c>
      <c r="T157" s="230">
        <f>S157*H157</f>
        <v>0</v>
      </c>
      <c r="AR157" s="23" t="s">
        <v>262</v>
      </c>
      <c r="AT157" s="23" t="s">
        <v>165</v>
      </c>
      <c r="AU157" s="23" t="s">
        <v>85</v>
      </c>
      <c r="AY157" s="23" t="s">
        <v>163</v>
      </c>
      <c r="BE157" s="231">
        <f>IF(N157="základní",J157,0)</f>
        <v>0</v>
      </c>
      <c r="BF157" s="231">
        <f>IF(N157="snížená",J157,0)</f>
        <v>0</v>
      </c>
      <c r="BG157" s="231">
        <f>IF(N157="zákl. přenesená",J157,0)</f>
        <v>0</v>
      </c>
      <c r="BH157" s="231">
        <f>IF(N157="sníž. přenesená",J157,0)</f>
        <v>0</v>
      </c>
      <c r="BI157" s="231">
        <f>IF(N157="nulová",J157,0)</f>
        <v>0</v>
      </c>
      <c r="BJ157" s="23" t="s">
        <v>170</v>
      </c>
      <c r="BK157" s="231">
        <f>ROUND(I157*H157,2)</f>
        <v>0</v>
      </c>
      <c r="BL157" s="23" t="s">
        <v>262</v>
      </c>
      <c r="BM157" s="23" t="s">
        <v>2368</v>
      </c>
    </row>
    <row r="158" spans="2:65" s="1" customFormat="1" ht="16.5" customHeight="1">
      <c r="B158" s="45"/>
      <c r="C158" s="257" t="s">
        <v>387</v>
      </c>
      <c r="D158" s="257" t="s">
        <v>221</v>
      </c>
      <c r="E158" s="258" t="s">
        <v>2369</v>
      </c>
      <c r="F158" s="259" t="s">
        <v>2370</v>
      </c>
      <c r="G158" s="260" t="s">
        <v>756</v>
      </c>
      <c r="H158" s="261">
        <v>3</v>
      </c>
      <c r="I158" s="262"/>
      <c r="J158" s="263">
        <f>ROUND(I158*H158,2)</f>
        <v>0</v>
      </c>
      <c r="K158" s="259" t="s">
        <v>21</v>
      </c>
      <c r="L158" s="264"/>
      <c r="M158" s="265" t="s">
        <v>21</v>
      </c>
      <c r="N158" s="266" t="s">
        <v>48</v>
      </c>
      <c r="O158" s="46"/>
      <c r="P158" s="229">
        <f>O158*H158</f>
        <v>0</v>
      </c>
      <c r="Q158" s="229">
        <v>0.00029</v>
      </c>
      <c r="R158" s="229">
        <f>Q158*H158</f>
        <v>0.00087</v>
      </c>
      <c r="S158" s="229">
        <v>0</v>
      </c>
      <c r="T158" s="230">
        <f>S158*H158</f>
        <v>0</v>
      </c>
      <c r="AR158" s="23" t="s">
        <v>359</v>
      </c>
      <c r="AT158" s="23" t="s">
        <v>221</v>
      </c>
      <c r="AU158" s="23" t="s">
        <v>85</v>
      </c>
      <c r="AY158" s="23" t="s">
        <v>163</v>
      </c>
      <c r="BE158" s="231">
        <f>IF(N158="základní",J158,0)</f>
        <v>0</v>
      </c>
      <c r="BF158" s="231">
        <f>IF(N158="snížená",J158,0)</f>
        <v>0</v>
      </c>
      <c r="BG158" s="231">
        <f>IF(N158="zákl. přenesená",J158,0)</f>
        <v>0</v>
      </c>
      <c r="BH158" s="231">
        <f>IF(N158="sníž. přenesená",J158,0)</f>
        <v>0</v>
      </c>
      <c r="BI158" s="231">
        <f>IF(N158="nulová",J158,0)</f>
        <v>0</v>
      </c>
      <c r="BJ158" s="23" t="s">
        <v>170</v>
      </c>
      <c r="BK158" s="231">
        <f>ROUND(I158*H158,2)</f>
        <v>0</v>
      </c>
      <c r="BL158" s="23" t="s">
        <v>262</v>
      </c>
      <c r="BM158" s="23" t="s">
        <v>2371</v>
      </c>
    </row>
    <row r="159" spans="2:65" s="1" customFormat="1" ht="16.5" customHeight="1">
      <c r="B159" s="45"/>
      <c r="C159" s="220" t="s">
        <v>393</v>
      </c>
      <c r="D159" s="220" t="s">
        <v>165</v>
      </c>
      <c r="E159" s="221" t="s">
        <v>2372</v>
      </c>
      <c r="F159" s="222" t="s">
        <v>2373</v>
      </c>
      <c r="G159" s="223" t="s">
        <v>756</v>
      </c>
      <c r="H159" s="224">
        <v>5</v>
      </c>
      <c r="I159" s="225"/>
      <c r="J159" s="226">
        <f>ROUND(I159*H159,2)</f>
        <v>0</v>
      </c>
      <c r="K159" s="222" t="s">
        <v>169</v>
      </c>
      <c r="L159" s="71"/>
      <c r="M159" s="227" t="s">
        <v>21</v>
      </c>
      <c r="N159" s="228" t="s">
        <v>48</v>
      </c>
      <c r="O159" s="46"/>
      <c r="P159" s="229">
        <f>O159*H159</f>
        <v>0</v>
      </c>
      <c r="Q159" s="229">
        <v>0.00075</v>
      </c>
      <c r="R159" s="229">
        <f>Q159*H159</f>
        <v>0.00375</v>
      </c>
      <c r="S159" s="229">
        <v>0</v>
      </c>
      <c r="T159" s="230">
        <f>S159*H159</f>
        <v>0</v>
      </c>
      <c r="AR159" s="23" t="s">
        <v>262</v>
      </c>
      <c r="AT159" s="23" t="s">
        <v>165</v>
      </c>
      <c r="AU159" s="23" t="s">
        <v>85</v>
      </c>
      <c r="AY159" s="23" t="s">
        <v>163</v>
      </c>
      <c r="BE159" s="231">
        <f>IF(N159="základní",J159,0)</f>
        <v>0</v>
      </c>
      <c r="BF159" s="231">
        <f>IF(N159="snížená",J159,0)</f>
        <v>0</v>
      </c>
      <c r="BG159" s="231">
        <f>IF(N159="zákl. přenesená",J159,0)</f>
        <v>0</v>
      </c>
      <c r="BH159" s="231">
        <f>IF(N159="sníž. přenesená",J159,0)</f>
        <v>0</v>
      </c>
      <c r="BI159" s="231">
        <f>IF(N159="nulová",J159,0)</f>
        <v>0</v>
      </c>
      <c r="BJ159" s="23" t="s">
        <v>170</v>
      </c>
      <c r="BK159" s="231">
        <f>ROUND(I159*H159,2)</f>
        <v>0</v>
      </c>
      <c r="BL159" s="23" t="s">
        <v>262</v>
      </c>
      <c r="BM159" s="23" t="s">
        <v>2374</v>
      </c>
    </row>
    <row r="160" spans="2:65" s="1" customFormat="1" ht="16.5" customHeight="1">
      <c r="B160" s="45"/>
      <c r="C160" s="220" t="s">
        <v>398</v>
      </c>
      <c r="D160" s="220" t="s">
        <v>165</v>
      </c>
      <c r="E160" s="221" t="s">
        <v>2375</v>
      </c>
      <c r="F160" s="222" t="s">
        <v>2376</v>
      </c>
      <c r="G160" s="223" t="s">
        <v>756</v>
      </c>
      <c r="H160" s="224">
        <v>5</v>
      </c>
      <c r="I160" s="225"/>
      <c r="J160" s="226">
        <f>ROUND(I160*H160,2)</f>
        <v>0</v>
      </c>
      <c r="K160" s="222" t="s">
        <v>169</v>
      </c>
      <c r="L160" s="71"/>
      <c r="M160" s="227" t="s">
        <v>21</v>
      </c>
      <c r="N160" s="228" t="s">
        <v>48</v>
      </c>
      <c r="O160" s="46"/>
      <c r="P160" s="229">
        <f>O160*H160</f>
        <v>0</v>
      </c>
      <c r="Q160" s="229">
        <v>0.00123</v>
      </c>
      <c r="R160" s="229">
        <f>Q160*H160</f>
        <v>0.00615</v>
      </c>
      <c r="S160" s="229">
        <v>0</v>
      </c>
      <c r="T160" s="230">
        <f>S160*H160</f>
        <v>0</v>
      </c>
      <c r="AR160" s="23" t="s">
        <v>262</v>
      </c>
      <c r="AT160" s="23" t="s">
        <v>165</v>
      </c>
      <c r="AU160" s="23" t="s">
        <v>85</v>
      </c>
      <c r="AY160" s="23" t="s">
        <v>163</v>
      </c>
      <c r="BE160" s="231">
        <f>IF(N160="základní",J160,0)</f>
        <v>0</v>
      </c>
      <c r="BF160" s="231">
        <f>IF(N160="snížená",J160,0)</f>
        <v>0</v>
      </c>
      <c r="BG160" s="231">
        <f>IF(N160="zákl. přenesená",J160,0)</f>
        <v>0</v>
      </c>
      <c r="BH160" s="231">
        <f>IF(N160="sníž. přenesená",J160,0)</f>
        <v>0</v>
      </c>
      <c r="BI160" s="231">
        <f>IF(N160="nulová",J160,0)</f>
        <v>0</v>
      </c>
      <c r="BJ160" s="23" t="s">
        <v>170</v>
      </c>
      <c r="BK160" s="231">
        <f>ROUND(I160*H160,2)</f>
        <v>0</v>
      </c>
      <c r="BL160" s="23" t="s">
        <v>262</v>
      </c>
      <c r="BM160" s="23" t="s">
        <v>2377</v>
      </c>
    </row>
    <row r="161" spans="2:65" s="1" customFormat="1" ht="25.5" customHeight="1">
      <c r="B161" s="45"/>
      <c r="C161" s="220" t="s">
        <v>409</v>
      </c>
      <c r="D161" s="220" t="s">
        <v>165</v>
      </c>
      <c r="E161" s="221" t="s">
        <v>2378</v>
      </c>
      <c r="F161" s="222" t="s">
        <v>2379</v>
      </c>
      <c r="G161" s="223" t="s">
        <v>756</v>
      </c>
      <c r="H161" s="224">
        <v>7</v>
      </c>
      <c r="I161" s="225"/>
      <c r="J161" s="226">
        <f>ROUND(I161*H161,2)</f>
        <v>0</v>
      </c>
      <c r="K161" s="222" t="s">
        <v>169</v>
      </c>
      <c r="L161" s="71"/>
      <c r="M161" s="227" t="s">
        <v>21</v>
      </c>
      <c r="N161" s="228" t="s">
        <v>48</v>
      </c>
      <c r="O161" s="46"/>
      <c r="P161" s="229">
        <f>O161*H161</f>
        <v>0</v>
      </c>
      <c r="Q161" s="229">
        <v>0.00118</v>
      </c>
      <c r="R161" s="229">
        <f>Q161*H161</f>
        <v>0.00826</v>
      </c>
      <c r="S161" s="229">
        <v>0</v>
      </c>
      <c r="T161" s="230">
        <f>S161*H161</f>
        <v>0</v>
      </c>
      <c r="AR161" s="23" t="s">
        <v>262</v>
      </c>
      <c r="AT161" s="23" t="s">
        <v>165</v>
      </c>
      <c r="AU161" s="23" t="s">
        <v>85</v>
      </c>
      <c r="AY161" s="23" t="s">
        <v>163</v>
      </c>
      <c r="BE161" s="231">
        <f>IF(N161="základní",J161,0)</f>
        <v>0</v>
      </c>
      <c r="BF161" s="231">
        <f>IF(N161="snížená",J161,0)</f>
        <v>0</v>
      </c>
      <c r="BG161" s="231">
        <f>IF(N161="zákl. přenesená",J161,0)</f>
        <v>0</v>
      </c>
      <c r="BH161" s="231">
        <f>IF(N161="sníž. přenesená",J161,0)</f>
        <v>0</v>
      </c>
      <c r="BI161" s="231">
        <f>IF(N161="nulová",J161,0)</f>
        <v>0</v>
      </c>
      <c r="BJ161" s="23" t="s">
        <v>170</v>
      </c>
      <c r="BK161" s="231">
        <f>ROUND(I161*H161,2)</f>
        <v>0</v>
      </c>
      <c r="BL161" s="23" t="s">
        <v>262</v>
      </c>
      <c r="BM161" s="23" t="s">
        <v>2380</v>
      </c>
    </row>
    <row r="162" spans="2:47" s="1" customFormat="1" ht="13.5">
      <c r="B162" s="45"/>
      <c r="C162" s="73"/>
      <c r="D162" s="232" t="s">
        <v>172</v>
      </c>
      <c r="E162" s="73"/>
      <c r="F162" s="233" t="s">
        <v>2381</v>
      </c>
      <c r="G162" s="73"/>
      <c r="H162" s="73"/>
      <c r="I162" s="190"/>
      <c r="J162" s="73"/>
      <c r="K162" s="73"/>
      <c r="L162" s="71"/>
      <c r="M162" s="234"/>
      <c r="N162" s="46"/>
      <c r="O162" s="46"/>
      <c r="P162" s="46"/>
      <c r="Q162" s="46"/>
      <c r="R162" s="46"/>
      <c r="S162" s="46"/>
      <c r="T162" s="94"/>
      <c r="AT162" s="23" t="s">
        <v>172</v>
      </c>
      <c r="AU162" s="23" t="s">
        <v>85</v>
      </c>
    </row>
    <row r="163" spans="2:51" s="11" customFormat="1" ht="13.5">
      <c r="B163" s="235"/>
      <c r="C163" s="236"/>
      <c r="D163" s="232" t="s">
        <v>174</v>
      </c>
      <c r="E163" s="237" t="s">
        <v>21</v>
      </c>
      <c r="F163" s="238" t="s">
        <v>2382</v>
      </c>
      <c r="G163" s="236"/>
      <c r="H163" s="239">
        <v>1</v>
      </c>
      <c r="I163" s="240"/>
      <c r="J163" s="236"/>
      <c r="K163" s="236"/>
      <c r="L163" s="241"/>
      <c r="M163" s="242"/>
      <c r="N163" s="243"/>
      <c r="O163" s="243"/>
      <c r="P163" s="243"/>
      <c r="Q163" s="243"/>
      <c r="R163" s="243"/>
      <c r="S163" s="243"/>
      <c r="T163" s="244"/>
      <c r="AT163" s="245" t="s">
        <v>174</v>
      </c>
      <c r="AU163" s="245" t="s">
        <v>85</v>
      </c>
      <c r="AV163" s="11" t="s">
        <v>85</v>
      </c>
      <c r="AW163" s="11" t="s">
        <v>38</v>
      </c>
      <c r="AX163" s="11" t="s">
        <v>75</v>
      </c>
      <c r="AY163" s="245" t="s">
        <v>163</v>
      </c>
    </row>
    <row r="164" spans="2:51" s="11" customFormat="1" ht="13.5">
      <c r="B164" s="235"/>
      <c r="C164" s="236"/>
      <c r="D164" s="232" t="s">
        <v>174</v>
      </c>
      <c r="E164" s="237" t="s">
        <v>21</v>
      </c>
      <c r="F164" s="238" t="s">
        <v>2383</v>
      </c>
      <c r="G164" s="236"/>
      <c r="H164" s="239">
        <v>2</v>
      </c>
      <c r="I164" s="240"/>
      <c r="J164" s="236"/>
      <c r="K164" s="236"/>
      <c r="L164" s="241"/>
      <c r="M164" s="242"/>
      <c r="N164" s="243"/>
      <c r="O164" s="243"/>
      <c r="P164" s="243"/>
      <c r="Q164" s="243"/>
      <c r="R164" s="243"/>
      <c r="S164" s="243"/>
      <c r="T164" s="244"/>
      <c r="AT164" s="245" t="s">
        <v>174</v>
      </c>
      <c r="AU164" s="245" t="s">
        <v>85</v>
      </c>
      <c r="AV164" s="11" t="s">
        <v>85</v>
      </c>
      <c r="AW164" s="11" t="s">
        <v>38</v>
      </c>
      <c r="AX164" s="11" t="s">
        <v>75</v>
      </c>
      <c r="AY164" s="245" t="s">
        <v>163</v>
      </c>
    </row>
    <row r="165" spans="2:51" s="11" customFormat="1" ht="13.5">
      <c r="B165" s="235"/>
      <c r="C165" s="236"/>
      <c r="D165" s="232" t="s">
        <v>174</v>
      </c>
      <c r="E165" s="237" t="s">
        <v>21</v>
      </c>
      <c r="F165" s="238" t="s">
        <v>2384</v>
      </c>
      <c r="G165" s="236"/>
      <c r="H165" s="239">
        <v>1</v>
      </c>
      <c r="I165" s="240"/>
      <c r="J165" s="236"/>
      <c r="K165" s="236"/>
      <c r="L165" s="241"/>
      <c r="M165" s="242"/>
      <c r="N165" s="243"/>
      <c r="O165" s="243"/>
      <c r="P165" s="243"/>
      <c r="Q165" s="243"/>
      <c r="R165" s="243"/>
      <c r="S165" s="243"/>
      <c r="T165" s="244"/>
      <c r="AT165" s="245" t="s">
        <v>174</v>
      </c>
      <c r="AU165" s="245" t="s">
        <v>85</v>
      </c>
      <c r="AV165" s="11" t="s">
        <v>85</v>
      </c>
      <c r="AW165" s="11" t="s">
        <v>38</v>
      </c>
      <c r="AX165" s="11" t="s">
        <v>75</v>
      </c>
      <c r="AY165" s="245" t="s">
        <v>163</v>
      </c>
    </row>
    <row r="166" spans="2:51" s="11" customFormat="1" ht="13.5">
      <c r="B166" s="235"/>
      <c r="C166" s="236"/>
      <c r="D166" s="232" t="s">
        <v>174</v>
      </c>
      <c r="E166" s="237" t="s">
        <v>21</v>
      </c>
      <c r="F166" s="238" t="s">
        <v>2385</v>
      </c>
      <c r="G166" s="236"/>
      <c r="H166" s="239">
        <v>3</v>
      </c>
      <c r="I166" s="240"/>
      <c r="J166" s="236"/>
      <c r="K166" s="236"/>
      <c r="L166" s="241"/>
      <c r="M166" s="242"/>
      <c r="N166" s="243"/>
      <c r="O166" s="243"/>
      <c r="P166" s="243"/>
      <c r="Q166" s="243"/>
      <c r="R166" s="243"/>
      <c r="S166" s="243"/>
      <c r="T166" s="244"/>
      <c r="AT166" s="245" t="s">
        <v>174</v>
      </c>
      <c r="AU166" s="245" t="s">
        <v>85</v>
      </c>
      <c r="AV166" s="11" t="s">
        <v>85</v>
      </c>
      <c r="AW166" s="11" t="s">
        <v>38</v>
      </c>
      <c r="AX166" s="11" t="s">
        <v>75</v>
      </c>
      <c r="AY166" s="245" t="s">
        <v>163</v>
      </c>
    </row>
    <row r="167" spans="2:51" s="12" customFormat="1" ht="13.5">
      <c r="B167" s="246"/>
      <c r="C167" s="247"/>
      <c r="D167" s="232" t="s">
        <v>174</v>
      </c>
      <c r="E167" s="248" t="s">
        <v>21</v>
      </c>
      <c r="F167" s="249" t="s">
        <v>194</v>
      </c>
      <c r="G167" s="247"/>
      <c r="H167" s="250">
        <v>7</v>
      </c>
      <c r="I167" s="251"/>
      <c r="J167" s="247"/>
      <c r="K167" s="247"/>
      <c r="L167" s="252"/>
      <c r="M167" s="253"/>
      <c r="N167" s="254"/>
      <c r="O167" s="254"/>
      <c r="P167" s="254"/>
      <c r="Q167" s="254"/>
      <c r="R167" s="254"/>
      <c r="S167" s="254"/>
      <c r="T167" s="255"/>
      <c r="AT167" s="256" t="s">
        <v>174</v>
      </c>
      <c r="AU167" s="256" t="s">
        <v>85</v>
      </c>
      <c r="AV167" s="12" t="s">
        <v>170</v>
      </c>
      <c r="AW167" s="12" t="s">
        <v>38</v>
      </c>
      <c r="AX167" s="12" t="s">
        <v>83</v>
      </c>
      <c r="AY167" s="256" t="s">
        <v>163</v>
      </c>
    </row>
    <row r="168" spans="2:65" s="1" customFormat="1" ht="25.5" customHeight="1">
      <c r="B168" s="45"/>
      <c r="C168" s="220" t="s">
        <v>414</v>
      </c>
      <c r="D168" s="220" t="s">
        <v>165</v>
      </c>
      <c r="E168" s="221" t="s">
        <v>2386</v>
      </c>
      <c r="F168" s="222" t="s">
        <v>2387</v>
      </c>
      <c r="G168" s="223" t="s">
        <v>183</v>
      </c>
      <c r="H168" s="224">
        <v>214</v>
      </c>
      <c r="I168" s="225"/>
      <c r="J168" s="226">
        <f>ROUND(I168*H168,2)</f>
        <v>0</v>
      </c>
      <c r="K168" s="222" t="s">
        <v>169</v>
      </c>
      <c r="L168" s="71"/>
      <c r="M168" s="227" t="s">
        <v>21</v>
      </c>
      <c r="N168" s="228" t="s">
        <v>48</v>
      </c>
      <c r="O168" s="46"/>
      <c r="P168" s="229">
        <f>O168*H168</f>
        <v>0</v>
      </c>
      <c r="Q168" s="229">
        <v>0.00019</v>
      </c>
      <c r="R168" s="229">
        <f>Q168*H168</f>
        <v>0.04066</v>
      </c>
      <c r="S168" s="229">
        <v>0</v>
      </c>
      <c r="T168" s="230">
        <f>S168*H168</f>
        <v>0</v>
      </c>
      <c r="AR168" s="23" t="s">
        <v>262</v>
      </c>
      <c r="AT168" s="23" t="s">
        <v>165</v>
      </c>
      <c r="AU168" s="23" t="s">
        <v>85</v>
      </c>
      <c r="AY168" s="23" t="s">
        <v>163</v>
      </c>
      <c r="BE168" s="231">
        <f>IF(N168="základní",J168,0)</f>
        <v>0</v>
      </c>
      <c r="BF168" s="231">
        <f>IF(N168="snížená",J168,0)</f>
        <v>0</v>
      </c>
      <c r="BG168" s="231">
        <f>IF(N168="zákl. přenesená",J168,0)</f>
        <v>0</v>
      </c>
      <c r="BH168" s="231">
        <f>IF(N168="sníž. přenesená",J168,0)</f>
        <v>0</v>
      </c>
      <c r="BI168" s="231">
        <f>IF(N168="nulová",J168,0)</f>
        <v>0</v>
      </c>
      <c r="BJ168" s="23" t="s">
        <v>170</v>
      </c>
      <c r="BK168" s="231">
        <f>ROUND(I168*H168,2)</f>
        <v>0</v>
      </c>
      <c r="BL168" s="23" t="s">
        <v>262</v>
      </c>
      <c r="BM168" s="23" t="s">
        <v>2388</v>
      </c>
    </row>
    <row r="169" spans="2:47" s="1" customFormat="1" ht="13.5">
      <c r="B169" s="45"/>
      <c r="C169" s="73"/>
      <c r="D169" s="232" t="s">
        <v>172</v>
      </c>
      <c r="E169" s="73"/>
      <c r="F169" s="233" t="s">
        <v>2389</v>
      </c>
      <c r="G169" s="73"/>
      <c r="H169" s="73"/>
      <c r="I169" s="190"/>
      <c r="J169" s="73"/>
      <c r="K169" s="73"/>
      <c r="L169" s="71"/>
      <c r="M169" s="234"/>
      <c r="N169" s="46"/>
      <c r="O169" s="46"/>
      <c r="P169" s="46"/>
      <c r="Q169" s="46"/>
      <c r="R169" s="46"/>
      <c r="S169" s="46"/>
      <c r="T169" s="94"/>
      <c r="AT169" s="23" t="s">
        <v>172</v>
      </c>
      <c r="AU169" s="23" t="s">
        <v>85</v>
      </c>
    </row>
    <row r="170" spans="2:65" s="1" customFormat="1" ht="25.5" customHeight="1">
      <c r="B170" s="45"/>
      <c r="C170" s="220" t="s">
        <v>419</v>
      </c>
      <c r="D170" s="220" t="s">
        <v>165</v>
      </c>
      <c r="E170" s="221" t="s">
        <v>2390</v>
      </c>
      <c r="F170" s="222" t="s">
        <v>2391</v>
      </c>
      <c r="G170" s="223" t="s">
        <v>253</v>
      </c>
      <c r="H170" s="224">
        <v>0.957</v>
      </c>
      <c r="I170" s="225"/>
      <c r="J170" s="226">
        <f>ROUND(I170*H170,2)</f>
        <v>0</v>
      </c>
      <c r="K170" s="222" t="s">
        <v>169</v>
      </c>
      <c r="L170" s="71"/>
      <c r="M170" s="227" t="s">
        <v>21</v>
      </c>
      <c r="N170" s="228" t="s">
        <v>48</v>
      </c>
      <c r="O170" s="46"/>
      <c r="P170" s="229">
        <f>O170*H170</f>
        <v>0</v>
      </c>
      <c r="Q170" s="229">
        <v>0</v>
      </c>
      <c r="R170" s="229">
        <f>Q170*H170</f>
        <v>0</v>
      </c>
      <c r="S170" s="229">
        <v>0</v>
      </c>
      <c r="T170" s="230">
        <f>S170*H170</f>
        <v>0</v>
      </c>
      <c r="AR170" s="23" t="s">
        <v>262</v>
      </c>
      <c r="AT170" s="23" t="s">
        <v>165</v>
      </c>
      <c r="AU170" s="23" t="s">
        <v>85</v>
      </c>
      <c r="AY170" s="23" t="s">
        <v>163</v>
      </c>
      <c r="BE170" s="231">
        <f>IF(N170="základní",J170,0)</f>
        <v>0</v>
      </c>
      <c r="BF170" s="231">
        <f>IF(N170="snížená",J170,0)</f>
        <v>0</v>
      </c>
      <c r="BG170" s="231">
        <f>IF(N170="zákl. přenesená",J170,0)</f>
        <v>0</v>
      </c>
      <c r="BH170" s="231">
        <f>IF(N170="sníž. přenesená",J170,0)</f>
        <v>0</v>
      </c>
      <c r="BI170" s="231">
        <f>IF(N170="nulová",J170,0)</f>
        <v>0</v>
      </c>
      <c r="BJ170" s="23" t="s">
        <v>170</v>
      </c>
      <c r="BK170" s="231">
        <f>ROUND(I170*H170,2)</f>
        <v>0</v>
      </c>
      <c r="BL170" s="23" t="s">
        <v>262</v>
      </c>
      <c r="BM170" s="23" t="s">
        <v>2392</v>
      </c>
    </row>
    <row r="171" spans="2:65" s="1" customFormat="1" ht="16.5" customHeight="1">
      <c r="B171" s="45"/>
      <c r="C171" s="220" t="s">
        <v>423</v>
      </c>
      <c r="D171" s="220" t="s">
        <v>165</v>
      </c>
      <c r="E171" s="221" t="s">
        <v>2393</v>
      </c>
      <c r="F171" s="222" t="s">
        <v>2394</v>
      </c>
      <c r="G171" s="223" t="s">
        <v>924</v>
      </c>
      <c r="H171" s="224">
        <v>1</v>
      </c>
      <c r="I171" s="225"/>
      <c r="J171" s="226">
        <f>ROUND(I171*H171,2)</f>
        <v>0</v>
      </c>
      <c r="K171" s="222" t="s">
        <v>21</v>
      </c>
      <c r="L171" s="71"/>
      <c r="M171" s="227" t="s">
        <v>21</v>
      </c>
      <c r="N171" s="228" t="s">
        <v>48</v>
      </c>
      <c r="O171" s="46"/>
      <c r="P171" s="229">
        <f>O171*H171</f>
        <v>0</v>
      </c>
      <c r="Q171" s="229">
        <v>0.002</v>
      </c>
      <c r="R171" s="229">
        <f>Q171*H171</f>
        <v>0.002</v>
      </c>
      <c r="S171" s="229">
        <v>0</v>
      </c>
      <c r="T171" s="230">
        <f>S171*H171</f>
        <v>0</v>
      </c>
      <c r="AR171" s="23" t="s">
        <v>262</v>
      </c>
      <c r="AT171" s="23" t="s">
        <v>165</v>
      </c>
      <c r="AU171" s="23" t="s">
        <v>85</v>
      </c>
      <c r="AY171" s="23" t="s">
        <v>163</v>
      </c>
      <c r="BE171" s="231">
        <f>IF(N171="základní",J171,0)</f>
        <v>0</v>
      </c>
      <c r="BF171" s="231">
        <f>IF(N171="snížená",J171,0)</f>
        <v>0</v>
      </c>
      <c r="BG171" s="231">
        <f>IF(N171="zákl. přenesená",J171,0)</f>
        <v>0</v>
      </c>
      <c r="BH171" s="231">
        <f>IF(N171="sníž. přenesená",J171,0)</f>
        <v>0</v>
      </c>
      <c r="BI171" s="231">
        <f>IF(N171="nulová",J171,0)</f>
        <v>0</v>
      </c>
      <c r="BJ171" s="23" t="s">
        <v>170</v>
      </c>
      <c r="BK171" s="231">
        <f>ROUND(I171*H171,2)</f>
        <v>0</v>
      </c>
      <c r="BL171" s="23" t="s">
        <v>262</v>
      </c>
      <c r="BM171" s="23" t="s">
        <v>2395</v>
      </c>
    </row>
    <row r="172" spans="2:47" s="1" customFormat="1" ht="13.5">
      <c r="B172" s="45"/>
      <c r="C172" s="73"/>
      <c r="D172" s="232" t="s">
        <v>172</v>
      </c>
      <c r="E172" s="73"/>
      <c r="F172" s="233" t="s">
        <v>2381</v>
      </c>
      <c r="G172" s="73"/>
      <c r="H172" s="73"/>
      <c r="I172" s="190"/>
      <c r="J172" s="73"/>
      <c r="K172" s="73"/>
      <c r="L172" s="71"/>
      <c r="M172" s="234"/>
      <c r="N172" s="46"/>
      <c r="O172" s="46"/>
      <c r="P172" s="46"/>
      <c r="Q172" s="46"/>
      <c r="R172" s="46"/>
      <c r="S172" s="46"/>
      <c r="T172" s="94"/>
      <c r="AT172" s="23" t="s">
        <v>172</v>
      </c>
      <c r="AU172" s="23" t="s">
        <v>85</v>
      </c>
    </row>
    <row r="173" spans="2:65" s="1" customFormat="1" ht="38.25" customHeight="1">
      <c r="B173" s="45"/>
      <c r="C173" s="220" t="s">
        <v>428</v>
      </c>
      <c r="D173" s="220" t="s">
        <v>165</v>
      </c>
      <c r="E173" s="221" t="s">
        <v>2396</v>
      </c>
      <c r="F173" s="222" t="s">
        <v>2397</v>
      </c>
      <c r="G173" s="223" t="s">
        <v>253</v>
      </c>
      <c r="H173" s="224">
        <v>0.293</v>
      </c>
      <c r="I173" s="225"/>
      <c r="J173" s="226">
        <f>ROUND(I173*H173,2)</f>
        <v>0</v>
      </c>
      <c r="K173" s="222" t="s">
        <v>169</v>
      </c>
      <c r="L173" s="71"/>
      <c r="M173" s="227" t="s">
        <v>21</v>
      </c>
      <c r="N173" s="228" t="s">
        <v>48</v>
      </c>
      <c r="O173" s="46"/>
      <c r="P173" s="229">
        <f>O173*H173</f>
        <v>0</v>
      </c>
      <c r="Q173" s="229">
        <v>0</v>
      </c>
      <c r="R173" s="229">
        <f>Q173*H173</f>
        <v>0</v>
      </c>
      <c r="S173" s="229">
        <v>0</v>
      </c>
      <c r="T173" s="230">
        <f>S173*H173</f>
        <v>0</v>
      </c>
      <c r="AR173" s="23" t="s">
        <v>262</v>
      </c>
      <c r="AT173" s="23" t="s">
        <v>165</v>
      </c>
      <c r="AU173" s="23" t="s">
        <v>85</v>
      </c>
      <c r="AY173" s="23" t="s">
        <v>163</v>
      </c>
      <c r="BE173" s="231">
        <f>IF(N173="základní",J173,0)</f>
        <v>0</v>
      </c>
      <c r="BF173" s="231">
        <f>IF(N173="snížená",J173,0)</f>
        <v>0</v>
      </c>
      <c r="BG173" s="231">
        <f>IF(N173="zákl. přenesená",J173,0)</f>
        <v>0</v>
      </c>
      <c r="BH173" s="231">
        <f>IF(N173="sníž. přenesená",J173,0)</f>
        <v>0</v>
      </c>
      <c r="BI173" s="231">
        <f>IF(N173="nulová",J173,0)</f>
        <v>0</v>
      </c>
      <c r="BJ173" s="23" t="s">
        <v>170</v>
      </c>
      <c r="BK173" s="231">
        <f>ROUND(I173*H173,2)</f>
        <v>0</v>
      </c>
      <c r="BL173" s="23" t="s">
        <v>262</v>
      </c>
      <c r="BM173" s="23" t="s">
        <v>2398</v>
      </c>
    </row>
    <row r="174" spans="2:47" s="1" customFormat="1" ht="13.5">
      <c r="B174" s="45"/>
      <c r="C174" s="73"/>
      <c r="D174" s="232" t="s">
        <v>172</v>
      </c>
      <c r="E174" s="73"/>
      <c r="F174" s="233" t="s">
        <v>722</v>
      </c>
      <c r="G174" s="73"/>
      <c r="H174" s="73"/>
      <c r="I174" s="190"/>
      <c r="J174" s="73"/>
      <c r="K174" s="73"/>
      <c r="L174" s="71"/>
      <c r="M174" s="234"/>
      <c r="N174" s="46"/>
      <c r="O174" s="46"/>
      <c r="P174" s="46"/>
      <c r="Q174" s="46"/>
      <c r="R174" s="46"/>
      <c r="S174" s="46"/>
      <c r="T174" s="94"/>
      <c r="AT174" s="23" t="s">
        <v>172</v>
      </c>
      <c r="AU174" s="23" t="s">
        <v>85</v>
      </c>
    </row>
    <row r="175" spans="2:65" s="1" customFormat="1" ht="38.25" customHeight="1">
      <c r="B175" s="45"/>
      <c r="C175" s="220" t="s">
        <v>433</v>
      </c>
      <c r="D175" s="220" t="s">
        <v>165</v>
      </c>
      <c r="E175" s="221" t="s">
        <v>2399</v>
      </c>
      <c r="F175" s="222" t="s">
        <v>2400</v>
      </c>
      <c r="G175" s="223" t="s">
        <v>253</v>
      </c>
      <c r="H175" s="224">
        <v>0.293</v>
      </c>
      <c r="I175" s="225"/>
      <c r="J175" s="226">
        <f>ROUND(I175*H175,2)</f>
        <v>0</v>
      </c>
      <c r="K175" s="222" t="s">
        <v>169</v>
      </c>
      <c r="L175" s="71"/>
      <c r="M175" s="227" t="s">
        <v>21</v>
      </c>
      <c r="N175" s="228" t="s">
        <v>48</v>
      </c>
      <c r="O175" s="46"/>
      <c r="P175" s="229">
        <f>O175*H175</f>
        <v>0</v>
      </c>
      <c r="Q175" s="229">
        <v>0</v>
      </c>
      <c r="R175" s="229">
        <f>Q175*H175</f>
        <v>0</v>
      </c>
      <c r="S175" s="229">
        <v>0</v>
      </c>
      <c r="T175" s="230">
        <f>S175*H175</f>
        <v>0</v>
      </c>
      <c r="AR175" s="23" t="s">
        <v>262</v>
      </c>
      <c r="AT175" s="23" t="s">
        <v>165</v>
      </c>
      <c r="AU175" s="23" t="s">
        <v>85</v>
      </c>
      <c r="AY175" s="23" t="s">
        <v>163</v>
      </c>
      <c r="BE175" s="231">
        <f>IF(N175="základní",J175,0)</f>
        <v>0</v>
      </c>
      <c r="BF175" s="231">
        <f>IF(N175="snížená",J175,0)</f>
        <v>0</v>
      </c>
      <c r="BG175" s="231">
        <f>IF(N175="zákl. přenesená",J175,0)</f>
        <v>0</v>
      </c>
      <c r="BH175" s="231">
        <f>IF(N175="sníž. přenesená",J175,0)</f>
        <v>0</v>
      </c>
      <c r="BI175" s="231">
        <f>IF(N175="nulová",J175,0)</f>
        <v>0</v>
      </c>
      <c r="BJ175" s="23" t="s">
        <v>170</v>
      </c>
      <c r="BK175" s="231">
        <f>ROUND(I175*H175,2)</f>
        <v>0</v>
      </c>
      <c r="BL175" s="23" t="s">
        <v>262</v>
      </c>
      <c r="BM175" s="23" t="s">
        <v>2401</v>
      </c>
    </row>
    <row r="176" spans="2:47" s="1" customFormat="1" ht="13.5">
      <c r="B176" s="45"/>
      <c r="C176" s="73"/>
      <c r="D176" s="232" t="s">
        <v>172</v>
      </c>
      <c r="E176" s="73"/>
      <c r="F176" s="233" t="s">
        <v>722</v>
      </c>
      <c r="G176" s="73"/>
      <c r="H176" s="73"/>
      <c r="I176" s="190"/>
      <c r="J176" s="73"/>
      <c r="K176" s="73"/>
      <c r="L176" s="71"/>
      <c r="M176" s="234"/>
      <c r="N176" s="46"/>
      <c r="O176" s="46"/>
      <c r="P176" s="46"/>
      <c r="Q176" s="46"/>
      <c r="R176" s="46"/>
      <c r="S176" s="46"/>
      <c r="T176" s="94"/>
      <c r="AT176" s="23" t="s">
        <v>172</v>
      </c>
      <c r="AU176" s="23" t="s">
        <v>85</v>
      </c>
    </row>
    <row r="177" spans="2:63" s="10" customFormat="1" ht="29.85" customHeight="1">
      <c r="B177" s="204"/>
      <c r="C177" s="205"/>
      <c r="D177" s="206" t="s">
        <v>74</v>
      </c>
      <c r="E177" s="218" t="s">
        <v>2402</v>
      </c>
      <c r="F177" s="218" t="s">
        <v>2403</v>
      </c>
      <c r="G177" s="205"/>
      <c r="H177" s="205"/>
      <c r="I177" s="208"/>
      <c r="J177" s="219">
        <f>BK177</f>
        <v>0</v>
      </c>
      <c r="K177" s="205"/>
      <c r="L177" s="210"/>
      <c r="M177" s="211"/>
      <c r="N177" s="212"/>
      <c r="O177" s="212"/>
      <c r="P177" s="213">
        <f>SUM(P178:P234)</f>
        <v>0</v>
      </c>
      <c r="Q177" s="212"/>
      <c r="R177" s="213">
        <f>SUM(R178:R234)</f>
        <v>0.41945</v>
      </c>
      <c r="S177" s="212"/>
      <c r="T177" s="214">
        <f>SUM(T178:T234)</f>
        <v>0.47825999999999996</v>
      </c>
      <c r="AR177" s="215" t="s">
        <v>85</v>
      </c>
      <c r="AT177" s="216" t="s">
        <v>74</v>
      </c>
      <c r="AU177" s="216" t="s">
        <v>83</v>
      </c>
      <c r="AY177" s="215" t="s">
        <v>163</v>
      </c>
      <c r="BK177" s="217">
        <f>SUM(BK178:BK234)</f>
        <v>0</v>
      </c>
    </row>
    <row r="178" spans="2:65" s="1" customFormat="1" ht="16.5" customHeight="1">
      <c r="B178" s="45"/>
      <c r="C178" s="220" t="s">
        <v>439</v>
      </c>
      <c r="D178" s="220" t="s">
        <v>165</v>
      </c>
      <c r="E178" s="221" t="s">
        <v>2404</v>
      </c>
      <c r="F178" s="222" t="s">
        <v>2405</v>
      </c>
      <c r="G178" s="223" t="s">
        <v>924</v>
      </c>
      <c r="H178" s="224">
        <v>6</v>
      </c>
      <c r="I178" s="225"/>
      <c r="J178" s="226">
        <f>ROUND(I178*H178,2)</f>
        <v>0</v>
      </c>
      <c r="K178" s="222" t="s">
        <v>169</v>
      </c>
      <c r="L178" s="71"/>
      <c r="M178" s="227" t="s">
        <v>21</v>
      </c>
      <c r="N178" s="228" t="s">
        <v>48</v>
      </c>
      <c r="O178" s="46"/>
      <c r="P178" s="229">
        <f>O178*H178</f>
        <v>0</v>
      </c>
      <c r="Q178" s="229">
        <v>0</v>
      </c>
      <c r="R178" s="229">
        <f>Q178*H178</f>
        <v>0</v>
      </c>
      <c r="S178" s="229">
        <v>0.01933</v>
      </c>
      <c r="T178" s="230">
        <f>S178*H178</f>
        <v>0.11598</v>
      </c>
      <c r="AR178" s="23" t="s">
        <v>262</v>
      </c>
      <c r="AT178" s="23" t="s">
        <v>165</v>
      </c>
      <c r="AU178" s="23" t="s">
        <v>85</v>
      </c>
      <c r="AY178" s="23" t="s">
        <v>163</v>
      </c>
      <c r="BE178" s="231">
        <f>IF(N178="základní",J178,0)</f>
        <v>0</v>
      </c>
      <c r="BF178" s="231">
        <f>IF(N178="snížená",J178,0)</f>
        <v>0</v>
      </c>
      <c r="BG178" s="231">
        <f>IF(N178="zákl. přenesená",J178,0)</f>
        <v>0</v>
      </c>
      <c r="BH178" s="231">
        <f>IF(N178="sníž. přenesená",J178,0)</f>
        <v>0</v>
      </c>
      <c r="BI178" s="231">
        <f>IF(N178="nulová",J178,0)</f>
        <v>0</v>
      </c>
      <c r="BJ178" s="23" t="s">
        <v>170</v>
      </c>
      <c r="BK178" s="231">
        <f>ROUND(I178*H178,2)</f>
        <v>0</v>
      </c>
      <c r="BL178" s="23" t="s">
        <v>262</v>
      </c>
      <c r="BM178" s="23" t="s">
        <v>2406</v>
      </c>
    </row>
    <row r="179" spans="2:65" s="1" customFormat="1" ht="16.5" customHeight="1">
      <c r="B179" s="45"/>
      <c r="C179" s="220" t="s">
        <v>446</v>
      </c>
      <c r="D179" s="220" t="s">
        <v>165</v>
      </c>
      <c r="E179" s="221" t="s">
        <v>2407</v>
      </c>
      <c r="F179" s="222" t="s">
        <v>2408</v>
      </c>
      <c r="G179" s="223" t="s">
        <v>924</v>
      </c>
      <c r="H179" s="224">
        <v>6</v>
      </c>
      <c r="I179" s="225"/>
      <c r="J179" s="226">
        <f>ROUND(I179*H179,2)</f>
        <v>0</v>
      </c>
      <c r="K179" s="222" t="s">
        <v>169</v>
      </c>
      <c r="L179" s="71"/>
      <c r="M179" s="227" t="s">
        <v>21</v>
      </c>
      <c r="N179" s="228" t="s">
        <v>48</v>
      </c>
      <c r="O179" s="46"/>
      <c r="P179" s="229">
        <f>O179*H179</f>
        <v>0</v>
      </c>
      <c r="Q179" s="229">
        <v>0.0232</v>
      </c>
      <c r="R179" s="229">
        <f>Q179*H179</f>
        <v>0.1392</v>
      </c>
      <c r="S179" s="229">
        <v>0</v>
      </c>
      <c r="T179" s="230">
        <f>S179*H179</f>
        <v>0</v>
      </c>
      <c r="AR179" s="23" t="s">
        <v>262</v>
      </c>
      <c r="AT179" s="23" t="s">
        <v>165</v>
      </c>
      <c r="AU179" s="23" t="s">
        <v>85</v>
      </c>
      <c r="AY179" s="23" t="s">
        <v>163</v>
      </c>
      <c r="BE179" s="231">
        <f>IF(N179="základní",J179,0)</f>
        <v>0</v>
      </c>
      <c r="BF179" s="231">
        <f>IF(N179="snížená",J179,0)</f>
        <v>0</v>
      </c>
      <c r="BG179" s="231">
        <f>IF(N179="zákl. přenesená",J179,0)</f>
        <v>0</v>
      </c>
      <c r="BH179" s="231">
        <f>IF(N179="sníž. přenesená",J179,0)</f>
        <v>0</v>
      </c>
      <c r="BI179" s="231">
        <f>IF(N179="nulová",J179,0)</f>
        <v>0</v>
      </c>
      <c r="BJ179" s="23" t="s">
        <v>170</v>
      </c>
      <c r="BK179" s="231">
        <f>ROUND(I179*H179,2)</f>
        <v>0</v>
      </c>
      <c r="BL179" s="23" t="s">
        <v>262</v>
      </c>
      <c r="BM179" s="23" t="s">
        <v>2409</v>
      </c>
    </row>
    <row r="180" spans="2:47" s="1" customFormat="1" ht="13.5">
      <c r="B180" s="45"/>
      <c r="C180" s="73"/>
      <c r="D180" s="232" t="s">
        <v>172</v>
      </c>
      <c r="E180" s="73"/>
      <c r="F180" s="233" t="s">
        <v>2410</v>
      </c>
      <c r="G180" s="73"/>
      <c r="H180" s="73"/>
      <c r="I180" s="190"/>
      <c r="J180" s="73"/>
      <c r="K180" s="73"/>
      <c r="L180" s="71"/>
      <c r="M180" s="234"/>
      <c r="N180" s="46"/>
      <c r="O180" s="46"/>
      <c r="P180" s="46"/>
      <c r="Q180" s="46"/>
      <c r="R180" s="46"/>
      <c r="S180" s="46"/>
      <c r="T180" s="94"/>
      <c r="AT180" s="23" t="s">
        <v>172</v>
      </c>
      <c r="AU180" s="23" t="s">
        <v>85</v>
      </c>
    </row>
    <row r="181" spans="2:65" s="1" customFormat="1" ht="16.5" customHeight="1">
      <c r="B181" s="45"/>
      <c r="C181" s="220" t="s">
        <v>452</v>
      </c>
      <c r="D181" s="220" t="s">
        <v>165</v>
      </c>
      <c r="E181" s="221" t="s">
        <v>2411</v>
      </c>
      <c r="F181" s="222" t="s">
        <v>2412</v>
      </c>
      <c r="G181" s="223" t="s">
        <v>756</v>
      </c>
      <c r="H181" s="224">
        <v>1</v>
      </c>
      <c r="I181" s="225"/>
      <c r="J181" s="226">
        <f>ROUND(I181*H181,2)</f>
        <v>0</v>
      </c>
      <c r="K181" s="222" t="s">
        <v>169</v>
      </c>
      <c r="L181" s="71"/>
      <c r="M181" s="227" t="s">
        <v>21</v>
      </c>
      <c r="N181" s="228" t="s">
        <v>48</v>
      </c>
      <c r="O181" s="46"/>
      <c r="P181" s="229">
        <f>O181*H181</f>
        <v>0</v>
      </c>
      <c r="Q181" s="229">
        <v>0.00178</v>
      </c>
      <c r="R181" s="229">
        <f>Q181*H181</f>
        <v>0.00178</v>
      </c>
      <c r="S181" s="229">
        <v>0</v>
      </c>
      <c r="T181" s="230">
        <f>S181*H181</f>
        <v>0</v>
      </c>
      <c r="AR181" s="23" t="s">
        <v>262</v>
      </c>
      <c r="AT181" s="23" t="s">
        <v>165</v>
      </c>
      <c r="AU181" s="23" t="s">
        <v>85</v>
      </c>
      <c r="AY181" s="23" t="s">
        <v>163</v>
      </c>
      <c r="BE181" s="231">
        <f>IF(N181="základní",J181,0)</f>
        <v>0</v>
      </c>
      <c r="BF181" s="231">
        <f>IF(N181="snížená",J181,0)</f>
        <v>0</v>
      </c>
      <c r="BG181" s="231">
        <f>IF(N181="zákl. přenesená",J181,0)</f>
        <v>0</v>
      </c>
      <c r="BH181" s="231">
        <f>IF(N181="sníž. přenesená",J181,0)</f>
        <v>0</v>
      </c>
      <c r="BI181" s="231">
        <f>IF(N181="nulová",J181,0)</f>
        <v>0</v>
      </c>
      <c r="BJ181" s="23" t="s">
        <v>170</v>
      </c>
      <c r="BK181" s="231">
        <f>ROUND(I181*H181,2)</f>
        <v>0</v>
      </c>
      <c r="BL181" s="23" t="s">
        <v>262</v>
      </c>
      <c r="BM181" s="23" t="s">
        <v>2413</v>
      </c>
    </row>
    <row r="182" spans="2:47" s="1" customFormat="1" ht="13.5">
      <c r="B182" s="45"/>
      <c r="C182" s="73"/>
      <c r="D182" s="232" t="s">
        <v>172</v>
      </c>
      <c r="E182" s="73"/>
      <c r="F182" s="233" t="s">
        <v>2410</v>
      </c>
      <c r="G182" s="73"/>
      <c r="H182" s="73"/>
      <c r="I182" s="190"/>
      <c r="J182" s="73"/>
      <c r="K182" s="73"/>
      <c r="L182" s="71"/>
      <c r="M182" s="234"/>
      <c r="N182" s="46"/>
      <c r="O182" s="46"/>
      <c r="P182" s="46"/>
      <c r="Q182" s="46"/>
      <c r="R182" s="46"/>
      <c r="S182" s="46"/>
      <c r="T182" s="94"/>
      <c r="AT182" s="23" t="s">
        <v>172</v>
      </c>
      <c r="AU182" s="23" t="s">
        <v>85</v>
      </c>
    </row>
    <row r="183" spans="2:65" s="1" customFormat="1" ht="16.5" customHeight="1">
      <c r="B183" s="45"/>
      <c r="C183" s="257" t="s">
        <v>457</v>
      </c>
      <c r="D183" s="257" t="s">
        <v>221</v>
      </c>
      <c r="E183" s="258" t="s">
        <v>2414</v>
      </c>
      <c r="F183" s="259" t="s">
        <v>2415</v>
      </c>
      <c r="G183" s="260" t="s">
        <v>756</v>
      </c>
      <c r="H183" s="261">
        <v>1</v>
      </c>
      <c r="I183" s="262"/>
      <c r="J183" s="263">
        <f>ROUND(I183*H183,2)</f>
        <v>0</v>
      </c>
      <c r="K183" s="259" t="s">
        <v>21</v>
      </c>
      <c r="L183" s="264"/>
      <c r="M183" s="265" t="s">
        <v>21</v>
      </c>
      <c r="N183" s="266" t="s">
        <v>48</v>
      </c>
      <c r="O183" s="46"/>
      <c r="P183" s="229">
        <f>O183*H183</f>
        <v>0</v>
      </c>
      <c r="Q183" s="229">
        <v>0.021</v>
      </c>
      <c r="R183" s="229">
        <f>Q183*H183</f>
        <v>0.021</v>
      </c>
      <c r="S183" s="229">
        <v>0</v>
      </c>
      <c r="T183" s="230">
        <f>S183*H183</f>
        <v>0</v>
      </c>
      <c r="AR183" s="23" t="s">
        <v>359</v>
      </c>
      <c r="AT183" s="23" t="s">
        <v>221</v>
      </c>
      <c r="AU183" s="23" t="s">
        <v>85</v>
      </c>
      <c r="AY183" s="23" t="s">
        <v>163</v>
      </c>
      <c r="BE183" s="231">
        <f>IF(N183="základní",J183,0)</f>
        <v>0</v>
      </c>
      <c r="BF183" s="231">
        <f>IF(N183="snížená",J183,0)</f>
        <v>0</v>
      </c>
      <c r="BG183" s="231">
        <f>IF(N183="zákl. přenesená",J183,0)</f>
        <v>0</v>
      </c>
      <c r="BH183" s="231">
        <f>IF(N183="sníž. přenesená",J183,0)</f>
        <v>0</v>
      </c>
      <c r="BI183" s="231">
        <f>IF(N183="nulová",J183,0)</f>
        <v>0</v>
      </c>
      <c r="BJ183" s="23" t="s">
        <v>170</v>
      </c>
      <c r="BK183" s="231">
        <f>ROUND(I183*H183,2)</f>
        <v>0</v>
      </c>
      <c r="BL183" s="23" t="s">
        <v>262</v>
      </c>
      <c r="BM183" s="23" t="s">
        <v>2416</v>
      </c>
    </row>
    <row r="184" spans="2:65" s="1" customFormat="1" ht="16.5" customHeight="1">
      <c r="B184" s="45"/>
      <c r="C184" s="257" t="s">
        <v>462</v>
      </c>
      <c r="D184" s="257" t="s">
        <v>221</v>
      </c>
      <c r="E184" s="258" t="s">
        <v>2417</v>
      </c>
      <c r="F184" s="259" t="s">
        <v>2418</v>
      </c>
      <c r="G184" s="260" t="s">
        <v>756</v>
      </c>
      <c r="H184" s="261">
        <v>1</v>
      </c>
      <c r="I184" s="262"/>
      <c r="J184" s="263">
        <f>ROUND(I184*H184,2)</f>
        <v>0</v>
      </c>
      <c r="K184" s="259" t="s">
        <v>169</v>
      </c>
      <c r="L184" s="264"/>
      <c r="M184" s="265" t="s">
        <v>21</v>
      </c>
      <c r="N184" s="266" t="s">
        <v>48</v>
      </c>
      <c r="O184" s="46"/>
      <c r="P184" s="229">
        <f>O184*H184</f>
        <v>0</v>
      </c>
      <c r="Q184" s="229">
        <v>0.0003</v>
      </c>
      <c r="R184" s="229">
        <f>Q184*H184</f>
        <v>0.0003</v>
      </c>
      <c r="S184" s="229">
        <v>0</v>
      </c>
      <c r="T184" s="230">
        <f>S184*H184</f>
        <v>0</v>
      </c>
      <c r="AR184" s="23" t="s">
        <v>359</v>
      </c>
      <c r="AT184" s="23" t="s">
        <v>221</v>
      </c>
      <c r="AU184" s="23" t="s">
        <v>85</v>
      </c>
      <c r="AY184" s="23" t="s">
        <v>163</v>
      </c>
      <c r="BE184" s="231">
        <f>IF(N184="základní",J184,0)</f>
        <v>0</v>
      </c>
      <c r="BF184" s="231">
        <f>IF(N184="snížená",J184,0)</f>
        <v>0</v>
      </c>
      <c r="BG184" s="231">
        <f>IF(N184="zákl. přenesená",J184,0)</f>
        <v>0</v>
      </c>
      <c r="BH184" s="231">
        <f>IF(N184="sníž. přenesená",J184,0)</f>
        <v>0</v>
      </c>
      <c r="BI184" s="231">
        <f>IF(N184="nulová",J184,0)</f>
        <v>0</v>
      </c>
      <c r="BJ184" s="23" t="s">
        <v>170</v>
      </c>
      <c r="BK184" s="231">
        <f>ROUND(I184*H184,2)</f>
        <v>0</v>
      </c>
      <c r="BL184" s="23" t="s">
        <v>262</v>
      </c>
      <c r="BM184" s="23" t="s">
        <v>2419</v>
      </c>
    </row>
    <row r="185" spans="2:65" s="1" customFormat="1" ht="16.5" customHeight="1">
      <c r="B185" s="45"/>
      <c r="C185" s="220" t="s">
        <v>468</v>
      </c>
      <c r="D185" s="220" t="s">
        <v>165</v>
      </c>
      <c r="E185" s="221" t="s">
        <v>2420</v>
      </c>
      <c r="F185" s="222" t="s">
        <v>2421</v>
      </c>
      <c r="G185" s="223" t="s">
        <v>924</v>
      </c>
      <c r="H185" s="224">
        <v>3</v>
      </c>
      <c r="I185" s="225"/>
      <c r="J185" s="226">
        <f>ROUND(I185*H185,2)</f>
        <v>0</v>
      </c>
      <c r="K185" s="222" t="s">
        <v>169</v>
      </c>
      <c r="L185" s="71"/>
      <c r="M185" s="227" t="s">
        <v>21</v>
      </c>
      <c r="N185" s="228" t="s">
        <v>48</v>
      </c>
      <c r="O185" s="46"/>
      <c r="P185" s="229">
        <f>O185*H185</f>
        <v>0</v>
      </c>
      <c r="Q185" s="229">
        <v>0.01058</v>
      </c>
      <c r="R185" s="229">
        <f>Q185*H185</f>
        <v>0.031740000000000004</v>
      </c>
      <c r="S185" s="229">
        <v>0</v>
      </c>
      <c r="T185" s="230">
        <f>S185*H185</f>
        <v>0</v>
      </c>
      <c r="AR185" s="23" t="s">
        <v>262</v>
      </c>
      <c r="AT185" s="23" t="s">
        <v>165</v>
      </c>
      <c r="AU185" s="23" t="s">
        <v>85</v>
      </c>
      <c r="AY185" s="23" t="s">
        <v>163</v>
      </c>
      <c r="BE185" s="231">
        <f>IF(N185="základní",J185,0)</f>
        <v>0</v>
      </c>
      <c r="BF185" s="231">
        <f>IF(N185="snížená",J185,0)</f>
        <v>0</v>
      </c>
      <c r="BG185" s="231">
        <f>IF(N185="zákl. přenesená",J185,0)</f>
        <v>0</v>
      </c>
      <c r="BH185" s="231">
        <f>IF(N185="sníž. přenesená",J185,0)</f>
        <v>0</v>
      </c>
      <c r="BI185" s="231">
        <f>IF(N185="nulová",J185,0)</f>
        <v>0</v>
      </c>
      <c r="BJ185" s="23" t="s">
        <v>170</v>
      </c>
      <c r="BK185" s="231">
        <f>ROUND(I185*H185,2)</f>
        <v>0</v>
      </c>
      <c r="BL185" s="23" t="s">
        <v>262</v>
      </c>
      <c r="BM185" s="23" t="s">
        <v>2422</v>
      </c>
    </row>
    <row r="186" spans="2:47" s="1" customFormat="1" ht="13.5">
      <c r="B186" s="45"/>
      <c r="C186" s="73"/>
      <c r="D186" s="232" t="s">
        <v>172</v>
      </c>
      <c r="E186" s="73"/>
      <c r="F186" s="233" t="s">
        <v>2423</v>
      </c>
      <c r="G186" s="73"/>
      <c r="H186" s="73"/>
      <c r="I186" s="190"/>
      <c r="J186" s="73"/>
      <c r="K186" s="73"/>
      <c r="L186" s="71"/>
      <c r="M186" s="234"/>
      <c r="N186" s="46"/>
      <c r="O186" s="46"/>
      <c r="P186" s="46"/>
      <c r="Q186" s="46"/>
      <c r="R186" s="46"/>
      <c r="S186" s="46"/>
      <c r="T186" s="94"/>
      <c r="AT186" s="23" t="s">
        <v>172</v>
      </c>
      <c r="AU186" s="23" t="s">
        <v>85</v>
      </c>
    </row>
    <row r="187" spans="2:65" s="1" customFormat="1" ht="16.5" customHeight="1">
      <c r="B187" s="45"/>
      <c r="C187" s="220" t="s">
        <v>474</v>
      </c>
      <c r="D187" s="220" t="s">
        <v>165</v>
      </c>
      <c r="E187" s="221" t="s">
        <v>2424</v>
      </c>
      <c r="F187" s="222" t="s">
        <v>2425</v>
      </c>
      <c r="G187" s="223" t="s">
        <v>924</v>
      </c>
      <c r="H187" s="224">
        <v>2</v>
      </c>
      <c r="I187" s="225"/>
      <c r="J187" s="226">
        <f>ROUND(I187*H187,2)</f>
        <v>0</v>
      </c>
      <c r="K187" s="222" t="s">
        <v>169</v>
      </c>
      <c r="L187" s="71"/>
      <c r="M187" s="227" t="s">
        <v>21</v>
      </c>
      <c r="N187" s="228" t="s">
        <v>48</v>
      </c>
      <c r="O187" s="46"/>
      <c r="P187" s="229">
        <f>O187*H187</f>
        <v>0</v>
      </c>
      <c r="Q187" s="229">
        <v>0</v>
      </c>
      <c r="R187" s="229">
        <f>Q187*H187</f>
        <v>0</v>
      </c>
      <c r="S187" s="229">
        <v>0.0284</v>
      </c>
      <c r="T187" s="230">
        <f>S187*H187</f>
        <v>0.0568</v>
      </c>
      <c r="AR187" s="23" t="s">
        <v>262</v>
      </c>
      <c r="AT187" s="23" t="s">
        <v>165</v>
      </c>
      <c r="AU187" s="23" t="s">
        <v>85</v>
      </c>
      <c r="AY187" s="23" t="s">
        <v>163</v>
      </c>
      <c r="BE187" s="231">
        <f>IF(N187="základní",J187,0)</f>
        <v>0</v>
      </c>
      <c r="BF187" s="231">
        <f>IF(N187="snížená",J187,0)</f>
        <v>0</v>
      </c>
      <c r="BG187" s="231">
        <f>IF(N187="zákl. přenesená",J187,0)</f>
        <v>0</v>
      </c>
      <c r="BH187" s="231">
        <f>IF(N187="sníž. přenesená",J187,0)</f>
        <v>0</v>
      </c>
      <c r="BI187" s="231">
        <f>IF(N187="nulová",J187,0)</f>
        <v>0</v>
      </c>
      <c r="BJ187" s="23" t="s">
        <v>170</v>
      </c>
      <c r="BK187" s="231">
        <f>ROUND(I187*H187,2)</f>
        <v>0</v>
      </c>
      <c r="BL187" s="23" t="s">
        <v>262</v>
      </c>
      <c r="BM187" s="23" t="s">
        <v>2426</v>
      </c>
    </row>
    <row r="188" spans="2:65" s="1" customFormat="1" ht="16.5" customHeight="1">
      <c r="B188" s="45"/>
      <c r="C188" s="220" t="s">
        <v>479</v>
      </c>
      <c r="D188" s="220" t="s">
        <v>165</v>
      </c>
      <c r="E188" s="221" t="s">
        <v>2427</v>
      </c>
      <c r="F188" s="222" t="s">
        <v>2428</v>
      </c>
      <c r="G188" s="223" t="s">
        <v>924</v>
      </c>
      <c r="H188" s="224">
        <v>5</v>
      </c>
      <c r="I188" s="225"/>
      <c r="J188" s="226">
        <f>ROUND(I188*H188,2)</f>
        <v>0</v>
      </c>
      <c r="K188" s="222" t="s">
        <v>169</v>
      </c>
      <c r="L188" s="71"/>
      <c r="M188" s="227" t="s">
        <v>21</v>
      </c>
      <c r="N188" s="228" t="s">
        <v>48</v>
      </c>
      <c r="O188" s="46"/>
      <c r="P188" s="229">
        <f>O188*H188</f>
        <v>0</v>
      </c>
      <c r="Q188" s="229">
        <v>0</v>
      </c>
      <c r="R188" s="229">
        <f>Q188*H188</f>
        <v>0</v>
      </c>
      <c r="S188" s="229">
        <v>0.01946</v>
      </c>
      <c r="T188" s="230">
        <f>S188*H188</f>
        <v>0.09730000000000001</v>
      </c>
      <c r="AR188" s="23" t="s">
        <v>262</v>
      </c>
      <c r="AT188" s="23" t="s">
        <v>165</v>
      </c>
      <c r="AU188" s="23" t="s">
        <v>85</v>
      </c>
      <c r="AY188" s="23" t="s">
        <v>163</v>
      </c>
      <c r="BE188" s="231">
        <f>IF(N188="základní",J188,0)</f>
        <v>0</v>
      </c>
      <c r="BF188" s="231">
        <f>IF(N188="snížená",J188,0)</f>
        <v>0</v>
      </c>
      <c r="BG188" s="231">
        <f>IF(N188="zákl. přenesená",J188,0)</f>
        <v>0</v>
      </c>
      <c r="BH188" s="231">
        <f>IF(N188="sníž. přenesená",J188,0)</f>
        <v>0</v>
      </c>
      <c r="BI188" s="231">
        <f>IF(N188="nulová",J188,0)</f>
        <v>0</v>
      </c>
      <c r="BJ188" s="23" t="s">
        <v>170</v>
      </c>
      <c r="BK188" s="231">
        <f>ROUND(I188*H188,2)</f>
        <v>0</v>
      </c>
      <c r="BL188" s="23" t="s">
        <v>262</v>
      </c>
      <c r="BM188" s="23" t="s">
        <v>2429</v>
      </c>
    </row>
    <row r="189" spans="2:65" s="1" customFormat="1" ht="25.5" customHeight="1">
      <c r="B189" s="45"/>
      <c r="C189" s="220" t="s">
        <v>484</v>
      </c>
      <c r="D189" s="220" t="s">
        <v>165</v>
      </c>
      <c r="E189" s="221" t="s">
        <v>2430</v>
      </c>
      <c r="F189" s="222" t="s">
        <v>2431</v>
      </c>
      <c r="G189" s="223" t="s">
        <v>924</v>
      </c>
      <c r="H189" s="224">
        <v>8</v>
      </c>
      <c r="I189" s="225"/>
      <c r="J189" s="226">
        <f>ROUND(I189*H189,2)</f>
        <v>0</v>
      </c>
      <c r="K189" s="222" t="s">
        <v>169</v>
      </c>
      <c r="L189" s="71"/>
      <c r="M189" s="227" t="s">
        <v>21</v>
      </c>
      <c r="N189" s="228" t="s">
        <v>48</v>
      </c>
      <c r="O189" s="46"/>
      <c r="P189" s="229">
        <f>O189*H189</f>
        <v>0</v>
      </c>
      <c r="Q189" s="229">
        <v>0.01075</v>
      </c>
      <c r="R189" s="229">
        <f>Q189*H189</f>
        <v>0.086</v>
      </c>
      <c r="S189" s="229">
        <v>0</v>
      </c>
      <c r="T189" s="230">
        <f>S189*H189</f>
        <v>0</v>
      </c>
      <c r="AR189" s="23" t="s">
        <v>262</v>
      </c>
      <c r="AT189" s="23" t="s">
        <v>165</v>
      </c>
      <c r="AU189" s="23" t="s">
        <v>85</v>
      </c>
      <c r="AY189" s="23" t="s">
        <v>163</v>
      </c>
      <c r="BE189" s="231">
        <f>IF(N189="základní",J189,0)</f>
        <v>0</v>
      </c>
      <c r="BF189" s="231">
        <f>IF(N189="snížená",J189,0)</f>
        <v>0</v>
      </c>
      <c r="BG189" s="231">
        <f>IF(N189="zákl. přenesená",J189,0)</f>
        <v>0</v>
      </c>
      <c r="BH189" s="231">
        <f>IF(N189="sníž. přenesená",J189,0)</f>
        <v>0</v>
      </c>
      <c r="BI189" s="231">
        <f>IF(N189="nulová",J189,0)</f>
        <v>0</v>
      </c>
      <c r="BJ189" s="23" t="s">
        <v>170</v>
      </c>
      <c r="BK189" s="231">
        <f>ROUND(I189*H189,2)</f>
        <v>0</v>
      </c>
      <c r="BL189" s="23" t="s">
        <v>262</v>
      </c>
      <c r="BM189" s="23" t="s">
        <v>2432</v>
      </c>
    </row>
    <row r="190" spans="2:47" s="1" customFormat="1" ht="13.5">
      <c r="B190" s="45"/>
      <c r="C190" s="73"/>
      <c r="D190" s="232" t="s">
        <v>172</v>
      </c>
      <c r="E190" s="73"/>
      <c r="F190" s="233" t="s">
        <v>2433</v>
      </c>
      <c r="G190" s="73"/>
      <c r="H190" s="73"/>
      <c r="I190" s="190"/>
      <c r="J190" s="73"/>
      <c r="K190" s="73"/>
      <c r="L190" s="71"/>
      <c r="M190" s="234"/>
      <c r="N190" s="46"/>
      <c r="O190" s="46"/>
      <c r="P190" s="46"/>
      <c r="Q190" s="46"/>
      <c r="R190" s="46"/>
      <c r="S190" s="46"/>
      <c r="T190" s="94"/>
      <c r="AT190" s="23" t="s">
        <v>172</v>
      </c>
      <c r="AU190" s="23" t="s">
        <v>85</v>
      </c>
    </row>
    <row r="191" spans="2:65" s="1" customFormat="1" ht="16.5" customHeight="1">
      <c r="B191" s="45"/>
      <c r="C191" s="220" t="s">
        <v>489</v>
      </c>
      <c r="D191" s="220" t="s">
        <v>165</v>
      </c>
      <c r="E191" s="221" t="s">
        <v>2434</v>
      </c>
      <c r="F191" s="222" t="s">
        <v>2435</v>
      </c>
      <c r="G191" s="223" t="s">
        <v>924</v>
      </c>
      <c r="H191" s="224">
        <v>1</v>
      </c>
      <c r="I191" s="225"/>
      <c r="J191" s="226">
        <f>ROUND(I191*H191,2)</f>
        <v>0</v>
      </c>
      <c r="K191" s="222" t="s">
        <v>169</v>
      </c>
      <c r="L191" s="71"/>
      <c r="M191" s="227" t="s">
        <v>21</v>
      </c>
      <c r="N191" s="228" t="s">
        <v>48</v>
      </c>
      <c r="O191" s="46"/>
      <c r="P191" s="229">
        <f>O191*H191</f>
        <v>0</v>
      </c>
      <c r="Q191" s="229">
        <v>0.00185</v>
      </c>
      <c r="R191" s="229">
        <f>Q191*H191</f>
        <v>0.00185</v>
      </c>
      <c r="S191" s="229">
        <v>0</v>
      </c>
      <c r="T191" s="230">
        <f>S191*H191</f>
        <v>0</v>
      </c>
      <c r="AR191" s="23" t="s">
        <v>262</v>
      </c>
      <c r="AT191" s="23" t="s">
        <v>165</v>
      </c>
      <c r="AU191" s="23" t="s">
        <v>85</v>
      </c>
      <c r="AY191" s="23" t="s">
        <v>163</v>
      </c>
      <c r="BE191" s="231">
        <f>IF(N191="základní",J191,0)</f>
        <v>0</v>
      </c>
      <c r="BF191" s="231">
        <f>IF(N191="snížená",J191,0)</f>
        <v>0</v>
      </c>
      <c r="BG191" s="231">
        <f>IF(N191="zákl. přenesená",J191,0)</f>
        <v>0</v>
      </c>
      <c r="BH191" s="231">
        <f>IF(N191="sníž. přenesená",J191,0)</f>
        <v>0</v>
      </c>
      <c r="BI191" s="231">
        <f>IF(N191="nulová",J191,0)</f>
        <v>0</v>
      </c>
      <c r="BJ191" s="23" t="s">
        <v>170</v>
      </c>
      <c r="BK191" s="231">
        <f>ROUND(I191*H191,2)</f>
        <v>0</v>
      </c>
      <c r="BL191" s="23" t="s">
        <v>262</v>
      </c>
      <c r="BM191" s="23" t="s">
        <v>2436</v>
      </c>
    </row>
    <row r="192" spans="2:47" s="1" customFormat="1" ht="13.5">
      <c r="B192" s="45"/>
      <c r="C192" s="73"/>
      <c r="D192" s="232" t="s">
        <v>172</v>
      </c>
      <c r="E192" s="73"/>
      <c r="F192" s="233" t="s">
        <v>2433</v>
      </c>
      <c r="G192" s="73"/>
      <c r="H192" s="73"/>
      <c r="I192" s="190"/>
      <c r="J192" s="73"/>
      <c r="K192" s="73"/>
      <c r="L192" s="71"/>
      <c r="M192" s="234"/>
      <c r="N192" s="46"/>
      <c r="O192" s="46"/>
      <c r="P192" s="46"/>
      <c r="Q192" s="46"/>
      <c r="R192" s="46"/>
      <c r="S192" s="46"/>
      <c r="T192" s="94"/>
      <c r="AT192" s="23" t="s">
        <v>172</v>
      </c>
      <c r="AU192" s="23" t="s">
        <v>85</v>
      </c>
    </row>
    <row r="193" spans="2:65" s="1" customFormat="1" ht="16.5" customHeight="1">
      <c r="B193" s="45"/>
      <c r="C193" s="257" t="s">
        <v>493</v>
      </c>
      <c r="D193" s="257" t="s">
        <v>221</v>
      </c>
      <c r="E193" s="258" t="s">
        <v>2437</v>
      </c>
      <c r="F193" s="259" t="s">
        <v>2438</v>
      </c>
      <c r="G193" s="260" t="s">
        <v>756</v>
      </c>
      <c r="H193" s="261">
        <v>1</v>
      </c>
      <c r="I193" s="262"/>
      <c r="J193" s="263">
        <f>ROUND(I193*H193,2)</f>
        <v>0</v>
      </c>
      <c r="K193" s="259" t="s">
        <v>21</v>
      </c>
      <c r="L193" s="264"/>
      <c r="M193" s="265" t="s">
        <v>21</v>
      </c>
      <c r="N193" s="266" t="s">
        <v>48</v>
      </c>
      <c r="O193" s="46"/>
      <c r="P193" s="229">
        <f>O193*H193</f>
        <v>0</v>
      </c>
      <c r="Q193" s="229">
        <v>0.013</v>
      </c>
      <c r="R193" s="229">
        <f>Q193*H193</f>
        <v>0.013</v>
      </c>
      <c r="S193" s="229">
        <v>0</v>
      </c>
      <c r="T193" s="230">
        <f>S193*H193</f>
        <v>0</v>
      </c>
      <c r="AR193" s="23" t="s">
        <v>359</v>
      </c>
      <c r="AT193" s="23" t="s">
        <v>221</v>
      </c>
      <c r="AU193" s="23" t="s">
        <v>85</v>
      </c>
      <c r="AY193" s="23" t="s">
        <v>163</v>
      </c>
      <c r="BE193" s="231">
        <f>IF(N193="základní",J193,0)</f>
        <v>0</v>
      </c>
      <c r="BF193" s="231">
        <f>IF(N193="snížená",J193,0)</f>
        <v>0</v>
      </c>
      <c r="BG193" s="231">
        <f>IF(N193="zákl. přenesená",J193,0)</f>
        <v>0</v>
      </c>
      <c r="BH193" s="231">
        <f>IF(N193="sníž. přenesená",J193,0)</f>
        <v>0</v>
      </c>
      <c r="BI193" s="231">
        <f>IF(N193="nulová",J193,0)</f>
        <v>0</v>
      </c>
      <c r="BJ193" s="23" t="s">
        <v>170</v>
      </c>
      <c r="BK193" s="231">
        <f>ROUND(I193*H193,2)</f>
        <v>0</v>
      </c>
      <c r="BL193" s="23" t="s">
        <v>262</v>
      </c>
      <c r="BM193" s="23" t="s">
        <v>2439</v>
      </c>
    </row>
    <row r="194" spans="2:65" s="1" customFormat="1" ht="16.5" customHeight="1">
      <c r="B194" s="45"/>
      <c r="C194" s="220" t="s">
        <v>497</v>
      </c>
      <c r="D194" s="220" t="s">
        <v>165</v>
      </c>
      <c r="E194" s="221" t="s">
        <v>2440</v>
      </c>
      <c r="F194" s="222" t="s">
        <v>2441</v>
      </c>
      <c r="G194" s="223" t="s">
        <v>924</v>
      </c>
      <c r="H194" s="224">
        <v>2</v>
      </c>
      <c r="I194" s="225"/>
      <c r="J194" s="226">
        <f>ROUND(I194*H194,2)</f>
        <v>0</v>
      </c>
      <c r="K194" s="222" t="s">
        <v>21</v>
      </c>
      <c r="L194" s="71"/>
      <c r="M194" s="227" t="s">
        <v>21</v>
      </c>
      <c r="N194" s="228" t="s">
        <v>48</v>
      </c>
      <c r="O194" s="46"/>
      <c r="P194" s="229">
        <f>O194*H194</f>
        <v>0</v>
      </c>
      <c r="Q194" s="229">
        <v>0.01075</v>
      </c>
      <c r="R194" s="229">
        <f>Q194*H194</f>
        <v>0.0215</v>
      </c>
      <c r="S194" s="229">
        <v>0</v>
      </c>
      <c r="T194" s="230">
        <f>S194*H194</f>
        <v>0</v>
      </c>
      <c r="AR194" s="23" t="s">
        <v>262</v>
      </c>
      <c r="AT194" s="23" t="s">
        <v>165</v>
      </c>
      <c r="AU194" s="23" t="s">
        <v>85</v>
      </c>
      <c r="AY194" s="23" t="s">
        <v>163</v>
      </c>
      <c r="BE194" s="231">
        <f>IF(N194="základní",J194,0)</f>
        <v>0</v>
      </c>
      <c r="BF194" s="231">
        <f>IF(N194="snížená",J194,0)</f>
        <v>0</v>
      </c>
      <c r="BG194" s="231">
        <f>IF(N194="zákl. přenesená",J194,0)</f>
        <v>0</v>
      </c>
      <c r="BH194" s="231">
        <f>IF(N194="sníž. přenesená",J194,0)</f>
        <v>0</v>
      </c>
      <c r="BI194" s="231">
        <f>IF(N194="nulová",J194,0)</f>
        <v>0</v>
      </c>
      <c r="BJ194" s="23" t="s">
        <v>170</v>
      </c>
      <c r="BK194" s="231">
        <f>ROUND(I194*H194,2)</f>
        <v>0</v>
      </c>
      <c r="BL194" s="23" t="s">
        <v>262</v>
      </c>
      <c r="BM194" s="23" t="s">
        <v>2442</v>
      </c>
    </row>
    <row r="195" spans="2:47" s="1" customFormat="1" ht="13.5">
      <c r="B195" s="45"/>
      <c r="C195" s="73"/>
      <c r="D195" s="232" t="s">
        <v>172</v>
      </c>
      <c r="E195" s="73"/>
      <c r="F195" s="233" t="s">
        <v>2433</v>
      </c>
      <c r="G195" s="73"/>
      <c r="H195" s="73"/>
      <c r="I195" s="190"/>
      <c r="J195" s="73"/>
      <c r="K195" s="73"/>
      <c r="L195" s="71"/>
      <c r="M195" s="234"/>
      <c r="N195" s="46"/>
      <c r="O195" s="46"/>
      <c r="P195" s="46"/>
      <c r="Q195" s="46"/>
      <c r="R195" s="46"/>
      <c r="S195" s="46"/>
      <c r="T195" s="94"/>
      <c r="AT195" s="23" t="s">
        <v>172</v>
      </c>
      <c r="AU195" s="23" t="s">
        <v>85</v>
      </c>
    </row>
    <row r="196" spans="2:65" s="1" customFormat="1" ht="16.5" customHeight="1">
      <c r="B196" s="45"/>
      <c r="C196" s="220" t="s">
        <v>502</v>
      </c>
      <c r="D196" s="220" t="s">
        <v>165</v>
      </c>
      <c r="E196" s="221" t="s">
        <v>2443</v>
      </c>
      <c r="F196" s="222" t="s">
        <v>2444</v>
      </c>
      <c r="G196" s="223" t="s">
        <v>924</v>
      </c>
      <c r="H196" s="224">
        <v>1</v>
      </c>
      <c r="I196" s="225"/>
      <c r="J196" s="226">
        <f>ROUND(I196*H196,2)</f>
        <v>0</v>
      </c>
      <c r="K196" s="222" t="s">
        <v>169</v>
      </c>
      <c r="L196" s="71"/>
      <c r="M196" s="227" t="s">
        <v>21</v>
      </c>
      <c r="N196" s="228" t="s">
        <v>48</v>
      </c>
      <c r="O196" s="46"/>
      <c r="P196" s="229">
        <f>O196*H196</f>
        <v>0</v>
      </c>
      <c r="Q196" s="229">
        <v>0</v>
      </c>
      <c r="R196" s="229">
        <f>Q196*H196</f>
        <v>0</v>
      </c>
      <c r="S196" s="229">
        <v>0.0329</v>
      </c>
      <c r="T196" s="230">
        <f>S196*H196</f>
        <v>0.0329</v>
      </c>
      <c r="AR196" s="23" t="s">
        <v>262</v>
      </c>
      <c r="AT196" s="23" t="s">
        <v>165</v>
      </c>
      <c r="AU196" s="23" t="s">
        <v>85</v>
      </c>
      <c r="AY196" s="23" t="s">
        <v>163</v>
      </c>
      <c r="BE196" s="231">
        <f>IF(N196="základní",J196,0)</f>
        <v>0</v>
      </c>
      <c r="BF196" s="231">
        <f>IF(N196="snížená",J196,0)</f>
        <v>0</v>
      </c>
      <c r="BG196" s="231">
        <f>IF(N196="zákl. přenesená",J196,0)</f>
        <v>0</v>
      </c>
      <c r="BH196" s="231">
        <f>IF(N196="sníž. přenesená",J196,0)</f>
        <v>0</v>
      </c>
      <c r="BI196" s="231">
        <f>IF(N196="nulová",J196,0)</f>
        <v>0</v>
      </c>
      <c r="BJ196" s="23" t="s">
        <v>170</v>
      </c>
      <c r="BK196" s="231">
        <f>ROUND(I196*H196,2)</f>
        <v>0</v>
      </c>
      <c r="BL196" s="23" t="s">
        <v>262</v>
      </c>
      <c r="BM196" s="23" t="s">
        <v>2445</v>
      </c>
    </row>
    <row r="197" spans="2:65" s="1" customFormat="1" ht="25.5" customHeight="1">
      <c r="B197" s="45"/>
      <c r="C197" s="220" t="s">
        <v>507</v>
      </c>
      <c r="D197" s="220" t="s">
        <v>165</v>
      </c>
      <c r="E197" s="221" t="s">
        <v>2446</v>
      </c>
      <c r="F197" s="222" t="s">
        <v>2447</v>
      </c>
      <c r="G197" s="223" t="s">
        <v>924</v>
      </c>
      <c r="H197" s="224">
        <v>1</v>
      </c>
      <c r="I197" s="225"/>
      <c r="J197" s="226">
        <f>ROUND(I197*H197,2)</f>
        <v>0</v>
      </c>
      <c r="K197" s="222" t="s">
        <v>169</v>
      </c>
      <c r="L197" s="71"/>
      <c r="M197" s="227" t="s">
        <v>21</v>
      </c>
      <c r="N197" s="228" t="s">
        <v>48</v>
      </c>
      <c r="O197" s="46"/>
      <c r="P197" s="229">
        <f>O197*H197</f>
        <v>0</v>
      </c>
      <c r="Q197" s="229">
        <v>0.0016</v>
      </c>
      <c r="R197" s="229">
        <f>Q197*H197</f>
        <v>0.0016</v>
      </c>
      <c r="S197" s="229">
        <v>0</v>
      </c>
      <c r="T197" s="230">
        <f>S197*H197</f>
        <v>0</v>
      </c>
      <c r="AR197" s="23" t="s">
        <v>262</v>
      </c>
      <c r="AT197" s="23" t="s">
        <v>165</v>
      </c>
      <c r="AU197" s="23" t="s">
        <v>85</v>
      </c>
      <c r="AY197" s="23" t="s">
        <v>163</v>
      </c>
      <c r="BE197" s="231">
        <f>IF(N197="základní",J197,0)</f>
        <v>0</v>
      </c>
      <c r="BF197" s="231">
        <f>IF(N197="snížená",J197,0)</f>
        <v>0</v>
      </c>
      <c r="BG197" s="231">
        <f>IF(N197="zákl. přenesená",J197,0)</f>
        <v>0</v>
      </c>
      <c r="BH197" s="231">
        <f>IF(N197="sníž. přenesená",J197,0)</f>
        <v>0</v>
      </c>
      <c r="BI197" s="231">
        <f>IF(N197="nulová",J197,0)</f>
        <v>0</v>
      </c>
      <c r="BJ197" s="23" t="s">
        <v>170</v>
      </c>
      <c r="BK197" s="231">
        <f>ROUND(I197*H197,2)</f>
        <v>0</v>
      </c>
      <c r="BL197" s="23" t="s">
        <v>262</v>
      </c>
      <c r="BM197" s="23" t="s">
        <v>2448</v>
      </c>
    </row>
    <row r="198" spans="2:65" s="1" customFormat="1" ht="25.5" customHeight="1">
      <c r="B198" s="45"/>
      <c r="C198" s="220" t="s">
        <v>512</v>
      </c>
      <c r="D198" s="220" t="s">
        <v>165</v>
      </c>
      <c r="E198" s="221" t="s">
        <v>2449</v>
      </c>
      <c r="F198" s="222" t="s">
        <v>2450</v>
      </c>
      <c r="G198" s="223" t="s">
        <v>924</v>
      </c>
      <c r="H198" s="224">
        <v>1</v>
      </c>
      <c r="I198" s="225"/>
      <c r="J198" s="226">
        <f>ROUND(I198*H198,2)</f>
        <v>0</v>
      </c>
      <c r="K198" s="222" t="s">
        <v>169</v>
      </c>
      <c r="L198" s="71"/>
      <c r="M198" s="227" t="s">
        <v>21</v>
      </c>
      <c r="N198" s="228" t="s">
        <v>48</v>
      </c>
      <c r="O198" s="46"/>
      <c r="P198" s="229">
        <f>O198*H198</f>
        <v>0</v>
      </c>
      <c r="Q198" s="229">
        <v>0.00085</v>
      </c>
      <c r="R198" s="229">
        <f>Q198*H198</f>
        <v>0.00085</v>
      </c>
      <c r="S198" s="229">
        <v>0</v>
      </c>
      <c r="T198" s="230">
        <f>S198*H198</f>
        <v>0</v>
      </c>
      <c r="AR198" s="23" t="s">
        <v>262</v>
      </c>
      <c r="AT198" s="23" t="s">
        <v>165</v>
      </c>
      <c r="AU198" s="23" t="s">
        <v>85</v>
      </c>
      <c r="AY198" s="23" t="s">
        <v>163</v>
      </c>
      <c r="BE198" s="231">
        <f>IF(N198="základní",J198,0)</f>
        <v>0</v>
      </c>
      <c r="BF198" s="231">
        <f>IF(N198="snížená",J198,0)</f>
        <v>0</v>
      </c>
      <c r="BG198" s="231">
        <f>IF(N198="zákl. přenesená",J198,0)</f>
        <v>0</v>
      </c>
      <c r="BH198" s="231">
        <f>IF(N198="sníž. přenesená",J198,0)</f>
        <v>0</v>
      </c>
      <c r="BI198" s="231">
        <f>IF(N198="nulová",J198,0)</f>
        <v>0</v>
      </c>
      <c r="BJ198" s="23" t="s">
        <v>170</v>
      </c>
      <c r="BK198" s="231">
        <f>ROUND(I198*H198,2)</f>
        <v>0</v>
      </c>
      <c r="BL198" s="23" t="s">
        <v>262</v>
      </c>
      <c r="BM198" s="23" t="s">
        <v>2451</v>
      </c>
    </row>
    <row r="199" spans="2:65" s="1" customFormat="1" ht="25.5" customHeight="1">
      <c r="B199" s="45"/>
      <c r="C199" s="220" t="s">
        <v>518</v>
      </c>
      <c r="D199" s="220" t="s">
        <v>165</v>
      </c>
      <c r="E199" s="221" t="s">
        <v>2452</v>
      </c>
      <c r="F199" s="222" t="s">
        <v>2453</v>
      </c>
      <c r="G199" s="223" t="s">
        <v>924</v>
      </c>
      <c r="H199" s="224">
        <v>3</v>
      </c>
      <c r="I199" s="225"/>
      <c r="J199" s="226">
        <f>ROUND(I199*H199,2)</f>
        <v>0</v>
      </c>
      <c r="K199" s="222" t="s">
        <v>169</v>
      </c>
      <c r="L199" s="71"/>
      <c r="M199" s="227" t="s">
        <v>21</v>
      </c>
      <c r="N199" s="228" t="s">
        <v>48</v>
      </c>
      <c r="O199" s="46"/>
      <c r="P199" s="229">
        <f>O199*H199</f>
        <v>0</v>
      </c>
      <c r="Q199" s="229">
        <v>0</v>
      </c>
      <c r="R199" s="229">
        <f>Q199*H199</f>
        <v>0</v>
      </c>
      <c r="S199" s="229">
        <v>0.0092</v>
      </c>
      <c r="T199" s="230">
        <f>S199*H199</f>
        <v>0.0276</v>
      </c>
      <c r="AR199" s="23" t="s">
        <v>262</v>
      </c>
      <c r="AT199" s="23" t="s">
        <v>165</v>
      </c>
      <c r="AU199" s="23" t="s">
        <v>85</v>
      </c>
      <c r="AY199" s="23" t="s">
        <v>163</v>
      </c>
      <c r="BE199" s="231">
        <f>IF(N199="základní",J199,0)</f>
        <v>0</v>
      </c>
      <c r="BF199" s="231">
        <f>IF(N199="snížená",J199,0)</f>
        <v>0</v>
      </c>
      <c r="BG199" s="231">
        <f>IF(N199="zákl. přenesená",J199,0)</f>
        <v>0</v>
      </c>
      <c r="BH199" s="231">
        <f>IF(N199="sníž. přenesená",J199,0)</f>
        <v>0</v>
      </c>
      <c r="BI199" s="231">
        <f>IF(N199="nulová",J199,0)</f>
        <v>0</v>
      </c>
      <c r="BJ199" s="23" t="s">
        <v>170</v>
      </c>
      <c r="BK199" s="231">
        <f>ROUND(I199*H199,2)</f>
        <v>0</v>
      </c>
      <c r="BL199" s="23" t="s">
        <v>262</v>
      </c>
      <c r="BM199" s="23" t="s">
        <v>2454</v>
      </c>
    </row>
    <row r="200" spans="2:65" s="1" customFormat="1" ht="25.5" customHeight="1">
      <c r="B200" s="45"/>
      <c r="C200" s="220" t="s">
        <v>522</v>
      </c>
      <c r="D200" s="220" t="s">
        <v>165</v>
      </c>
      <c r="E200" s="221" t="s">
        <v>2455</v>
      </c>
      <c r="F200" s="222" t="s">
        <v>2456</v>
      </c>
      <c r="G200" s="223" t="s">
        <v>924</v>
      </c>
      <c r="H200" s="224">
        <v>3</v>
      </c>
      <c r="I200" s="225"/>
      <c r="J200" s="226">
        <f>ROUND(I200*H200,2)</f>
        <v>0</v>
      </c>
      <c r="K200" s="222" t="s">
        <v>169</v>
      </c>
      <c r="L200" s="71"/>
      <c r="M200" s="227" t="s">
        <v>21</v>
      </c>
      <c r="N200" s="228" t="s">
        <v>48</v>
      </c>
      <c r="O200" s="46"/>
      <c r="P200" s="229">
        <f>O200*H200</f>
        <v>0</v>
      </c>
      <c r="Q200" s="229">
        <v>0.0147</v>
      </c>
      <c r="R200" s="229">
        <f>Q200*H200</f>
        <v>0.0441</v>
      </c>
      <c r="S200" s="229">
        <v>0</v>
      </c>
      <c r="T200" s="230">
        <f>S200*H200</f>
        <v>0</v>
      </c>
      <c r="AR200" s="23" t="s">
        <v>262</v>
      </c>
      <c r="AT200" s="23" t="s">
        <v>165</v>
      </c>
      <c r="AU200" s="23" t="s">
        <v>85</v>
      </c>
      <c r="AY200" s="23" t="s">
        <v>163</v>
      </c>
      <c r="BE200" s="231">
        <f>IF(N200="základní",J200,0)</f>
        <v>0</v>
      </c>
      <c r="BF200" s="231">
        <f>IF(N200="snížená",J200,0)</f>
        <v>0</v>
      </c>
      <c r="BG200" s="231">
        <f>IF(N200="zákl. přenesená",J200,0)</f>
        <v>0</v>
      </c>
      <c r="BH200" s="231">
        <f>IF(N200="sníž. přenesená",J200,0)</f>
        <v>0</v>
      </c>
      <c r="BI200" s="231">
        <f>IF(N200="nulová",J200,0)</f>
        <v>0</v>
      </c>
      <c r="BJ200" s="23" t="s">
        <v>170</v>
      </c>
      <c r="BK200" s="231">
        <f>ROUND(I200*H200,2)</f>
        <v>0</v>
      </c>
      <c r="BL200" s="23" t="s">
        <v>262</v>
      </c>
      <c r="BM200" s="23" t="s">
        <v>2457</v>
      </c>
    </row>
    <row r="201" spans="2:65" s="1" customFormat="1" ht="25.5" customHeight="1">
      <c r="B201" s="45"/>
      <c r="C201" s="220" t="s">
        <v>535</v>
      </c>
      <c r="D201" s="220" t="s">
        <v>165</v>
      </c>
      <c r="E201" s="221" t="s">
        <v>2458</v>
      </c>
      <c r="F201" s="222" t="s">
        <v>2459</v>
      </c>
      <c r="G201" s="223" t="s">
        <v>253</v>
      </c>
      <c r="H201" s="224">
        <v>8</v>
      </c>
      <c r="I201" s="225"/>
      <c r="J201" s="226">
        <f>ROUND(I201*H201,2)</f>
        <v>0</v>
      </c>
      <c r="K201" s="222" t="s">
        <v>169</v>
      </c>
      <c r="L201" s="71"/>
      <c r="M201" s="227" t="s">
        <v>21</v>
      </c>
      <c r="N201" s="228" t="s">
        <v>48</v>
      </c>
      <c r="O201" s="46"/>
      <c r="P201" s="229">
        <f>O201*H201</f>
        <v>0</v>
      </c>
      <c r="Q201" s="229">
        <v>0</v>
      </c>
      <c r="R201" s="229">
        <f>Q201*H201</f>
        <v>0</v>
      </c>
      <c r="S201" s="229">
        <v>0</v>
      </c>
      <c r="T201" s="230">
        <f>S201*H201</f>
        <v>0</v>
      </c>
      <c r="AR201" s="23" t="s">
        <v>262</v>
      </c>
      <c r="AT201" s="23" t="s">
        <v>165</v>
      </c>
      <c r="AU201" s="23" t="s">
        <v>85</v>
      </c>
      <c r="AY201" s="23" t="s">
        <v>163</v>
      </c>
      <c r="BE201" s="231">
        <f>IF(N201="základní",J201,0)</f>
        <v>0</v>
      </c>
      <c r="BF201" s="231">
        <f>IF(N201="snížená",J201,0)</f>
        <v>0</v>
      </c>
      <c r="BG201" s="231">
        <f>IF(N201="zákl. přenesená",J201,0)</f>
        <v>0</v>
      </c>
      <c r="BH201" s="231">
        <f>IF(N201="sníž. přenesená",J201,0)</f>
        <v>0</v>
      </c>
      <c r="BI201" s="231">
        <f>IF(N201="nulová",J201,0)</f>
        <v>0</v>
      </c>
      <c r="BJ201" s="23" t="s">
        <v>170</v>
      </c>
      <c r="BK201" s="231">
        <f>ROUND(I201*H201,2)</f>
        <v>0</v>
      </c>
      <c r="BL201" s="23" t="s">
        <v>262</v>
      </c>
      <c r="BM201" s="23" t="s">
        <v>2460</v>
      </c>
    </row>
    <row r="202" spans="2:65" s="1" customFormat="1" ht="16.5" customHeight="1">
      <c r="B202" s="45"/>
      <c r="C202" s="220" t="s">
        <v>541</v>
      </c>
      <c r="D202" s="220" t="s">
        <v>165</v>
      </c>
      <c r="E202" s="221" t="s">
        <v>2461</v>
      </c>
      <c r="F202" s="222" t="s">
        <v>2462</v>
      </c>
      <c r="G202" s="223" t="s">
        <v>924</v>
      </c>
      <c r="H202" s="224">
        <v>2</v>
      </c>
      <c r="I202" s="225"/>
      <c r="J202" s="226">
        <f>ROUND(I202*H202,2)</f>
        <v>0</v>
      </c>
      <c r="K202" s="222" t="s">
        <v>169</v>
      </c>
      <c r="L202" s="71"/>
      <c r="M202" s="227" t="s">
        <v>21</v>
      </c>
      <c r="N202" s="228" t="s">
        <v>48</v>
      </c>
      <c r="O202" s="46"/>
      <c r="P202" s="229">
        <f>O202*H202</f>
        <v>0</v>
      </c>
      <c r="Q202" s="229">
        <v>0</v>
      </c>
      <c r="R202" s="229">
        <f>Q202*H202</f>
        <v>0</v>
      </c>
      <c r="S202" s="229">
        <v>0.067</v>
      </c>
      <c r="T202" s="230">
        <f>S202*H202</f>
        <v>0.134</v>
      </c>
      <c r="AR202" s="23" t="s">
        <v>262</v>
      </c>
      <c r="AT202" s="23" t="s">
        <v>165</v>
      </c>
      <c r="AU202" s="23" t="s">
        <v>85</v>
      </c>
      <c r="AY202" s="23" t="s">
        <v>163</v>
      </c>
      <c r="BE202" s="231">
        <f>IF(N202="základní",J202,0)</f>
        <v>0</v>
      </c>
      <c r="BF202" s="231">
        <f>IF(N202="snížená",J202,0)</f>
        <v>0</v>
      </c>
      <c r="BG202" s="231">
        <f>IF(N202="zákl. přenesená",J202,0)</f>
        <v>0</v>
      </c>
      <c r="BH202" s="231">
        <f>IF(N202="sníž. přenesená",J202,0)</f>
        <v>0</v>
      </c>
      <c r="BI202" s="231">
        <f>IF(N202="nulová",J202,0)</f>
        <v>0</v>
      </c>
      <c r="BJ202" s="23" t="s">
        <v>170</v>
      </c>
      <c r="BK202" s="231">
        <f>ROUND(I202*H202,2)</f>
        <v>0</v>
      </c>
      <c r="BL202" s="23" t="s">
        <v>262</v>
      </c>
      <c r="BM202" s="23" t="s">
        <v>2463</v>
      </c>
    </row>
    <row r="203" spans="2:65" s="1" customFormat="1" ht="16.5" customHeight="1">
      <c r="B203" s="45"/>
      <c r="C203" s="220" t="s">
        <v>546</v>
      </c>
      <c r="D203" s="220" t="s">
        <v>165</v>
      </c>
      <c r="E203" s="221" t="s">
        <v>2464</v>
      </c>
      <c r="F203" s="222" t="s">
        <v>2465</v>
      </c>
      <c r="G203" s="223" t="s">
        <v>924</v>
      </c>
      <c r="H203" s="224">
        <v>33</v>
      </c>
      <c r="I203" s="225"/>
      <c r="J203" s="226">
        <f>ROUND(I203*H203,2)</f>
        <v>0</v>
      </c>
      <c r="K203" s="222" t="s">
        <v>169</v>
      </c>
      <c r="L203" s="71"/>
      <c r="M203" s="227" t="s">
        <v>21</v>
      </c>
      <c r="N203" s="228" t="s">
        <v>48</v>
      </c>
      <c r="O203" s="46"/>
      <c r="P203" s="229">
        <f>O203*H203</f>
        <v>0</v>
      </c>
      <c r="Q203" s="229">
        <v>0.0003</v>
      </c>
      <c r="R203" s="229">
        <f>Q203*H203</f>
        <v>0.009899999999999999</v>
      </c>
      <c r="S203" s="229">
        <v>0</v>
      </c>
      <c r="T203" s="230">
        <f>S203*H203</f>
        <v>0</v>
      </c>
      <c r="AR203" s="23" t="s">
        <v>262</v>
      </c>
      <c r="AT203" s="23" t="s">
        <v>165</v>
      </c>
      <c r="AU203" s="23" t="s">
        <v>85</v>
      </c>
      <c r="AY203" s="23" t="s">
        <v>163</v>
      </c>
      <c r="BE203" s="231">
        <f>IF(N203="základní",J203,0)</f>
        <v>0</v>
      </c>
      <c r="BF203" s="231">
        <f>IF(N203="snížená",J203,0)</f>
        <v>0</v>
      </c>
      <c r="BG203" s="231">
        <f>IF(N203="zákl. přenesená",J203,0)</f>
        <v>0</v>
      </c>
      <c r="BH203" s="231">
        <f>IF(N203="sníž. přenesená",J203,0)</f>
        <v>0</v>
      </c>
      <c r="BI203" s="231">
        <f>IF(N203="nulová",J203,0)</f>
        <v>0</v>
      </c>
      <c r="BJ203" s="23" t="s">
        <v>170</v>
      </c>
      <c r="BK203" s="231">
        <f>ROUND(I203*H203,2)</f>
        <v>0</v>
      </c>
      <c r="BL203" s="23" t="s">
        <v>262</v>
      </c>
      <c r="BM203" s="23" t="s">
        <v>2466</v>
      </c>
    </row>
    <row r="204" spans="2:65" s="1" customFormat="1" ht="16.5" customHeight="1">
      <c r="B204" s="45"/>
      <c r="C204" s="220" t="s">
        <v>551</v>
      </c>
      <c r="D204" s="220" t="s">
        <v>165</v>
      </c>
      <c r="E204" s="221" t="s">
        <v>2467</v>
      </c>
      <c r="F204" s="222" t="s">
        <v>2468</v>
      </c>
      <c r="G204" s="223" t="s">
        <v>924</v>
      </c>
      <c r="H204" s="224">
        <v>8</v>
      </c>
      <c r="I204" s="225"/>
      <c r="J204" s="226">
        <f>ROUND(I204*H204,2)</f>
        <v>0</v>
      </c>
      <c r="K204" s="222" t="s">
        <v>169</v>
      </c>
      <c r="L204" s="71"/>
      <c r="M204" s="227" t="s">
        <v>21</v>
      </c>
      <c r="N204" s="228" t="s">
        <v>48</v>
      </c>
      <c r="O204" s="46"/>
      <c r="P204" s="229">
        <f>O204*H204</f>
        <v>0</v>
      </c>
      <c r="Q204" s="229">
        <v>0</v>
      </c>
      <c r="R204" s="229">
        <f>Q204*H204</f>
        <v>0</v>
      </c>
      <c r="S204" s="229">
        <v>0.00086</v>
      </c>
      <c r="T204" s="230">
        <f>S204*H204</f>
        <v>0.00688</v>
      </c>
      <c r="AR204" s="23" t="s">
        <v>262</v>
      </c>
      <c r="AT204" s="23" t="s">
        <v>165</v>
      </c>
      <c r="AU204" s="23" t="s">
        <v>85</v>
      </c>
      <c r="AY204" s="23" t="s">
        <v>163</v>
      </c>
      <c r="BE204" s="231">
        <f>IF(N204="základní",J204,0)</f>
        <v>0</v>
      </c>
      <c r="BF204" s="231">
        <f>IF(N204="snížená",J204,0)</f>
        <v>0</v>
      </c>
      <c r="BG204" s="231">
        <f>IF(N204="zákl. přenesená",J204,0)</f>
        <v>0</v>
      </c>
      <c r="BH204" s="231">
        <f>IF(N204="sníž. přenesená",J204,0)</f>
        <v>0</v>
      </c>
      <c r="BI204" s="231">
        <f>IF(N204="nulová",J204,0)</f>
        <v>0</v>
      </c>
      <c r="BJ204" s="23" t="s">
        <v>170</v>
      </c>
      <c r="BK204" s="231">
        <f>ROUND(I204*H204,2)</f>
        <v>0</v>
      </c>
      <c r="BL204" s="23" t="s">
        <v>262</v>
      </c>
      <c r="BM204" s="23" t="s">
        <v>2469</v>
      </c>
    </row>
    <row r="205" spans="2:65" s="1" customFormat="1" ht="25.5" customHeight="1">
      <c r="B205" s="45"/>
      <c r="C205" s="220" t="s">
        <v>561</v>
      </c>
      <c r="D205" s="220" t="s">
        <v>165</v>
      </c>
      <c r="E205" s="221" t="s">
        <v>2470</v>
      </c>
      <c r="F205" s="222" t="s">
        <v>2471</v>
      </c>
      <c r="G205" s="223" t="s">
        <v>924</v>
      </c>
      <c r="H205" s="224">
        <v>1</v>
      </c>
      <c r="I205" s="225"/>
      <c r="J205" s="226">
        <f>ROUND(I205*H205,2)</f>
        <v>0</v>
      </c>
      <c r="K205" s="222" t="s">
        <v>169</v>
      </c>
      <c r="L205" s="71"/>
      <c r="M205" s="227" t="s">
        <v>21</v>
      </c>
      <c r="N205" s="228" t="s">
        <v>48</v>
      </c>
      <c r="O205" s="46"/>
      <c r="P205" s="229">
        <f>O205*H205</f>
        <v>0</v>
      </c>
      <c r="Q205" s="229">
        <v>0.00196</v>
      </c>
      <c r="R205" s="229">
        <f>Q205*H205</f>
        <v>0.00196</v>
      </c>
      <c r="S205" s="229">
        <v>0</v>
      </c>
      <c r="T205" s="230">
        <f>S205*H205</f>
        <v>0</v>
      </c>
      <c r="AR205" s="23" t="s">
        <v>262</v>
      </c>
      <c r="AT205" s="23" t="s">
        <v>165</v>
      </c>
      <c r="AU205" s="23" t="s">
        <v>85</v>
      </c>
      <c r="AY205" s="23" t="s">
        <v>163</v>
      </c>
      <c r="BE205" s="231">
        <f>IF(N205="základní",J205,0)</f>
        <v>0</v>
      </c>
      <c r="BF205" s="231">
        <f>IF(N205="snížená",J205,0)</f>
        <v>0</v>
      </c>
      <c r="BG205" s="231">
        <f>IF(N205="zákl. přenesená",J205,0)</f>
        <v>0</v>
      </c>
      <c r="BH205" s="231">
        <f>IF(N205="sníž. přenesená",J205,0)</f>
        <v>0</v>
      </c>
      <c r="BI205" s="231">
        <f>IF(N205="nulová",J205,0)</f>
        <v>0</v>
      </c>
      <c r="BJ205" s="23" t="s">
        <v>170</v>
      </c>
      <c r="BK205" s="231">
        <f>ROUND(I205*H205,2)</f>
        <v>0</v>
      </c>
      <c r="BL205" s="23" t="s">
        <v>262</v>
      </c>
      <c r="BM205" s="23" t="s">
        <v>2472</v>
      </c>
    </row>
    <row r="206" spans="2:47" s="1" customFormat="1" ht="13.5">
      <c r="B206" s="45"/>
      <c r="C206" s="73"/>
      <c r="D206" s="232" t="s">
        <v>172</v>
      </c>
      <c r="E206" s="73"/>
      <c r="F206" s="233" t="s">
        <v>2473</v>
      </c>
      <c r="G206" s="73"/>
      <c r="H206" s="73"/>
      <c r="I206" s="190"/>
      <c r="J206" s="73"/>
      <c r="K206" s="73"/>
      <c r="L206" s="71"/>
      <c r="M206" s="234"/>
      <c r="N206" s="46"/>
      <c r="O206" s="46"/>
      <c r="P206" s="46"/>
      <c r="Q206" s="46"/>
      <c r="R206" s="46"/>
      <c r="S206" s="46"/>
      <c r="T206" s="94"/>
      <c r="AT206" s="23" t="s">
        <v>172</v>
      </c>
      <c r="AU206" s="23" t="s">
        <v>85</v>
      </c>
    </row>
    <row r="207" spans="2:65" s="1" customFormat="1" ht="25.5" customHeight="1">
      <c r="B207" s="45"/>
      <c r="C207" s="220" t="s">
        <v>573</v>
      </c>
      <c r="D207" s="220" t="s">
        <v>165</v>
      </c>
      <c r="E207" s="221" t="s">
        <v>2474</v>
      </c>
      <c r="F207" s="222" t="s">
        <v>2475</v>
      </c>
      <c r="G207" s="223" t="s">
        <v>924</v>
      </c>
      <c r="H207" s="224">
        <v>2</v>
      </c>
      <c r="I207" s="225"/>
      <c r="J207" s="226">
        <f>ROUND(I207*H207,2)</f>
        <v>0</v>
      </c>
      <c r="K207" s="222" t="s">
        <v>169</v>
      </c>
      <c r="L207" s="71"/>
      <c r="M207" s="227" t="s">
        <v>21</v>
      </c>
      <c r="N207" s="228" t="s">
        <v>48</v>
      </c>
      <c r="O207" s="46"/>
      <c r="P207" s="229">
        <f>O207*H207</f>
        <v>0</v>
      </c>
      <c r="Q207" s="229">
        <v>0.0018</v>
      </c>
      <c r="R207" s="229">
        <f>Q207*H207</f>
        <v>0.0036</v>
      </c>
      <c r="S207" s="229">
        <v>0</v>
      </c>
      <c r="T207" s="230">
        <f>S207*H207</f>
        <v>0</v>
      </c>
      <c r="AR207" s="23" t="s">
        <v>262</v>
      </c>
      <c r="AT207" s="23" t="s">
        <v>165</v>
      </c>
      <c r="AU207" s="23" t="s">
        <v>85</v>
      </c>
      <c r="AY207" s="23" t="s">
        <v>163</v>
      </c>
      <c r="BE207" s="231">
        <f>IF(N207="základní",J207,0)</f>
        <v>0</v>
      </c>
      <c r="BF207" s="231">
        <f>IF(N207="snížená",J207,0)</f>
        <v>0</v>
      </c>
      <c r="BG207" s="231">
        <f>IF(N207="zákl. přenesená",J207,0)</f>
        <v>0</v>
      </c>
      <c r="BH207" s="231">
        <f>IF(N207="sníž. přenesená",J207,0)</f>
        <v>0</v>
      </c>
      <c r="BI207" s="231">
        <f>IF(N207="nulová",J207,0)</f>
        <v>0</v>
      </c>
      <c r="BJ207" s="23" t="s">
        <v>170</v>
      </c>
      <c r="BK207" s="231">
        <f>ROUND(I207*H207,2)</f>
        <v>0</v>
      </c>
      <c r="BL207" s="23" t="s">
        <v>262</v>
      </c>
      <c r="BM207" s="23" t="s">
        <v>2476</v>
      </c>
    </row>
    <row r="208" spans="2:47" s="1" customFormat="1" ht="13.5">
      <c r="B208" s="45"/>
      <c r="C208" s="73"/>
      <c r="D208" s="232" t="s">
        <v>172</v>
      </c>
      <c r="E208" s="73"/>
      <c r="F208" s="233" t="s">
        <v>2473</v>
      </c>
      <c r="G208" s="73"/>
      <c r="H208" s="73"/>
      <c r="I208" s="190"/>
      <c r="J208" s="73"/>
      <c r="K208" s="73"/>
      <c r="L208" s="71"/>
      <c r="M208" s="234"/>
      <c r="N208" s="46"/>
      <c r="O208" s="46"/>
      <c r="P208" s="46"/>
      <c r="Q208" s="46"/>
      <c r="R208" s="46"/>
      <c r="S208" s="46"/>
      <c r="T208" s="94"/>
      <c r="AT208" s="23" t="s">
        <v>172</v>
      </c>
      <c r="AU208" s="23" t="s">
        <v>85</v>
      </c>
    </row>
    <row r="209" spans="2:65" s="1" customFormat="1" ht="16.5" customHeight="1">
      <c r="B209" s="45"/>
      <c r="C209" s="220" t="s">
        <v>579</v>
      </c>
      <c r="D209" s="220" t="s">
        <v>165</v>
      </c>
      <c r="E209" s="221" t="s">
        <v>2477</v>
      </c>
      <c r="F209" s="222" t="s">
        <v>2478</v>
      </c>
      <c r="G209" s="223" t="s">
        <v>924</v>
      </c>
      <c r="H209" s="224">
        <v>4</v>
      </c>
      <c r="I209" s="225"/>
      <c r="J209" s="226">
        <f>ROUND(I209*H209,2)</f>
        <v>0</v>
      </c>
      <c r="K209" s="222" t="s">
        <v>169</v>
      </c>
      <c r="L209" s="71"/>
      <c r="M209" s="227" t="s">
        <v>21</v>
      </c>
      <c r="N209" s="228" t="s">
        <v>48</v>
      </c>
      <c r="O209" s="46"/>
      <c r="P209" s="229">
        <f>O209*H209</f>
        <v>0</v>
      </c>
      <c r="Q209" s="229">
        <v>0.0018</v>
      </c>
      <c r="R209" s="229">
        <f>Q209*H209</f>
        <v>0.0072</v>
      </c>
      <c r="S209" s="229">
        <v>0</v>
      </c>
      <c r="T209" s="230">
        <f>S209*H209</f>
        <v>0</v>
      </c>
      <c r="AR209" s="23" t="s">
        <v>262</v>
      </c>
      <c r="AT209" s="23" t="s">
        <v>165</v>
      </c>
      <c r="AU209" s="23" t="s">
        <v>85</v>
      </c>
      <c r="AY209" s="23" t="s">
        <v>163</v>
      </c>
      <c r="BE209" s="231">
        <f>IF(N209="základní",J209,0)</f>
        <v>0</v>
      </c>
      <c r="BF209" s="231">
        <f>IF(N209="snížená",J209,0)</f>
        <v>0</v>
      </c>
      <c r="BG209" s="231">
        <f>IF(N209="zákl. přenesená",J209,0)</f>
        <v>0</v>
      </c>
      <c r="BH209" s="231">
        <f>IF(N209="sníž. přenesená",J209,0)</f>
        <v>0</v>
      </c>
      <c r="BI209" s="231">
        <f>IF(N209="nulová",J209,0)</f>
        <v>0</v>
      </c>
      <c r="BJ209" s="23" t="s">
        <v>170</v>
      </c>
      <c r="BK209" s="231">
        <f>ROUND(I209*H209,2)</f>
        <v>0</v>
      </c>
      <c r="BL209" s="23" t="s">
        <v>262</v>
      </c>
      <c r="BM209" s="23" t="s">
        <v>2479</v>
      </c>
    </row>
    <row r="210" spans="2:47" s="1" customFormat="1" ht="13.5">
      <c r="B210" s="45"/>
      <c r="C210" s="73"/>
      <c r="D210" s="232" t="s">
        <v>172</v>
      </c>
      <c r="E210" s="73"/>
      <c r="F210" s="233" t="s">
        <v>2480</v>
      </c>
      <c r="G210" s="73"/>
      <c r="H210" s="73"/>
      <c r="I210" s="190"/>
      <c r="J210" s="73"/>
      <c r="K210" s="73"/>
      <c r="L210" s="71"/>
      <c r="M210" s="234"/>
      <c r="N210" s="46"/>
      <c r="O210" s="46"/>
      <c r="P210" s="46"/>
      <c r="Q210" s="46"/>
      <c r="R210" s="46"/>
      <c r="S210" s="46"/>
      <c r="T210" s="94"/>
      <c r="AT210" s="23" t="s">
        <v>172</v>
      </c>
      <c r="AU210" s="23" t="s">
        <v>85</v>
      </c>
    </row>
    <row r="211" spans="2:65" s="1" customFormat="1" ht="25.5" customHeight="1">
      <c r="B211" s="45"/>
      <c r="C211" s="220" t="s">
        <v>585</v>
      </c>
      <c r="D211" s="220" t="s">
        <v>165</v>
      </c>
      <c r="E211" s="221" t="s">
        <v>2481</v>
      </c>
      <c r="F211" s="222" t="s">
        <v>2482</v>
      </c>
      <c r="G211" s="223" t="s">
        <v>924</v>
      </c>
      <c r="H211" s="224">
        <v>7</v>
      </c>
      <c r="I211" s="225"/>
      <c r="J211" s="226">
        <f>ROUND(I211*H211,2)</f>
        <v>0</v>
      </c>
      <c r="K211" s="222" t="s">
        <v>21</v>
      </c>
      <c r="L211" s="71"/>
      <c r="M211" s="227" t="s">
        <v>21</v>
      </c>
      <c r="N211" s="228" t="s">
        <v>48</v>
      </c>
      <c r="O211" s="46"/>
      <c r="P211" s="229">
        <f>O211*H211</f>
        <v>0</v>
      </c>
      <c r="Q211" s="229">
        <v>0.00254</v>
      </c>
      <c r="R211" s="229">
        <f>Q211*H211</f>
        <v>0.01778</v>
      </c>
      <c r="S211" s="229">
        <v>0</v>
      </c>
      <c r="T211" s="230">
        <f>S211*H211</f>
        <v>0</v>
      </c>
      <c r="AR211" s="23" t="s">
        <v>262</v>
      </c>
      <c r="AT211" s="23" t="s">
        <v>165</v>
      </c>
      <c r="AU211" s="23" t="s">
        <v>85</v>
      </c>
      <c r="AY211" s="23" t="s">
        <v>163</v>
      </c>
      <c r="BE211" s="231">
        <f>IF(N211="základní",J211,0)</f>
        <v>0</v>
      </c>
      <c r="BF211" s="231">
        <f>IF(N211="snížená",J211,0)</f>
        <v>0</v>
      </c>
      <c r="BG211" s="231">
        <f>IF(N211="zákl. přenesená",J211,0)</f>
        <v>0</v>
      </c>
      <c r="BH211" s="231">
        <f>IF(N211="sníž. přenesená",J211,0)</f>
        <v>0</v>
      </c>
      <c r="BI211" s="231">
        <f>IF(N211="nulová",J211,0)</f>
        <v>0</v>
      </c>
      <c r="BJ211" s="23" t="s">
        <v>170</v>
      </c>
      <c r="BK211" s="231">
        <f>ROUND(I211*H211,2)</f>
        <v>0</v>
      </c>
      <c r="BL211" s="23" t="s">
        <v>262</v>
      </c>
      <c r="BM211" s="23" t="s">
        <v>2483</v>
      </c>
    </row>
    <row r="212" spans="2:47" s="1" customFormat="1" ht="13.5">
      <c r="B212" s="45"/>
      <c r="C212" s="73"/>
      <c r="D212" s="232" t="s">
        <v>172</v>
      </c>
      <c r="E212" s="73"/>
      <c r="F212" s="233" t="s">
        <v>2480</v>
      </c>
      <c r="G212" s="73"/>
      <c r="H212" s="73"/>
      <c r="I212" s="190"/>
      <c r="J212" s="73"/>
      <c r="K212" s="73"/>
      <c r="L212" s="71"/>
      <c r="M212" s="234"/>
      <c r="N212" s="46"/>
      <c r="O212" s="46"/>
      <c r="P212" s="46"/>
      <c r="Q212" s="46"/>
      <c r="R212" s="46"/>
      <c r="S212" s="46"/>
      <c r="T212" s="94"/>
      <c r="AT212" s="23" t="s">
        <v>172</v>
      </c>
      <c r="AU212" s="23" t="s">
        <v>85</v>
      </c>
    </row>
    <row r="213" spans="2:65" s="1" customFormat="1" ht="25.5" customHeight="1">
      <c r="B213" s="45"/>
      <c r="C213" s="220" t="s">
        <v>590</v>
      </c>
      <c r="D213" s="220" t="s">
        <v>165</v>
      </c>
      <c r="E213" s="221" t="s">
        <v>2484</v>
      </c>
      <c r="F213" s="222" t="s">
        <v>2485</v>
      </c>
      <c r="G213" s="223" t="s">
        <v>924</v>
      </c>
      <c r="H213" s="224">
        <v>2</v>
      </c>
      <c r="I213" s="225"/>
      <c r="J213" s="226">
        <f>ROUND(I213*H213,2)</f>
        <v>0</v>
      </c>
      <c r="K213" s="222" t="s">
        <v>21</v>
      </c>
      <c r="L213" s="71"/>
      <c r="M213" s="227" t="s">
        <v>21</v>
      </c>
      <c r="N213" s="228" t="s">
        <v>48</v>
      </c>
      <c r="O213" s="46"/>
      <c r="P213" s="229">
        <f>O213*H213</f>
        <v>0</v>
      </c>
      <c r="Q213" s="229">
        <v>0.00254</v>
      </c>
      <c r="R213" s="229">
        <f>Q213*H213</f>
        <v>0.00508</v>
      </c>
      <c r="S213" s="229">
        <v>0</v>
      </c>
      <c r="T213" s="230">
        <f>S213*H213</f>
        <v>0</v>
      </c>
      <c r="AR213" s="23" t="s">
        <v>262</v>
      </c>
      <c r="AT213" s="23" t="s">
        <v>165</v>
      </c>
      <c r="AU213" s="23" t="s">
        <v>85</v>
      </c>
      <c r="AY213" s="23" t="s">
        <v>163</v>
      </c>
      <c r="BE213" s="231">
        <f>IF(N213="základní",J213,0)</f>
        <v>0</v>
      </c>
      <c r="BF213" s="231">
        <f>IF(N213="snížená",J213,0)</f>
        <v>0</v>
      </c>
      <c r="BG213" s="231">
        <f>IF(N213="zákl. přenesená",J213,0)</f>
        <v>0</v>
      </c>
      <c r="BH213" s="231">
        <f>IF(N213="sníž. přenesená",J213,0)</f>
        <v>0</v>
      </c>
      <c r="BI213" s="231">
        <f>IF(N213="nulová",J213,0)</f>
        <v>0</v>
      </c>
      <c r="BJ213" s="23" t="s">
        <v>170</v>
      </c>
      <c r="BK213" s="231">
        <f>ROUND(I213*H213,2)</f>
        <v>0</v>
      </c>
      <c r="BL213" s="23" t="s">
        <v>262</v>
      </c>
      <c r="BM213" s="23" t="s">
        <v>2486</v>
      </c>
    </row>
    <row r="214" spans="2:47" s="1" customFormat="1" ht="13.5">
      <c r="B214" s="45"/>
      <c r="C214" s="73"/>
      <c r="D214" s="232" t="s">
        <v>172</v>
      </c>
      <c r="E214" s="73"/>
      <c r="F214" s="233" t="s">
        <v>2480</v>
      </c>
      <c r="G214" s="73"/>
      <c r="H214" s="73"/>
      <c r="I214" s="190"/>
      <c r="J214" s="73"/>
      <c r="K214" s="73"/>
      <c r="L214" s="71"/>
      <c r="M214" s="234"/>
      <c r="N214" s="46"/>
      <c r="O214" s="46"/>
      <c r="P214" s="46"/>
      <c r="Q214" s="46"/>
      <c r="R214" s="46"/>
      <c r="S214" s="46"/>
      <c r="T214" s="94"/>
      <c r="AT214" s="23" t="s">
        <v>172</v>
      </c>
      <c r="AU214" s="23" t="s">
        <v>85</v>
      </c>
    </row>
    <row r="215" spans="2:65" s="1" customFormat="1" ht="16.5" customHeight="1">
      <c r="B215" s="45"/>
      <c r="C215" s="220" t="s">
        <v>595</v>
      </c>
      <c r="D215" s="220" t="s">
        <v>165</v>
      </c>
      <c r="E215" s="221" t="s">
        <v>2487</v>
      </c>
      <c r="F215" s="222" t="s">
        <v>2488</v>
      </c>
      <c r="G215" s="223" t="s">
        <v>756</v>
      </c>
      <c r="H215" s="224">
        <v>1</v>
      </c>
      <c r="I215" s="225"/>
      <c r="J215" s="226">
        <f>ROUND(I215*H215,2)</f>
        <v>0</v>
      </c>
      <c r="K215" s="222" t="s">
        <v>169</v>
      </c>
      <c r="L215" s="71"/>
      <c r="M215" s="227" t="s">
        <v>21</v>
      </c>
      <c r="N215" s="228" t="s">
        <v>48</v>
      </c>
      <c r="O215" s="46"/>
      <c r="P215" s="229">
        <f>O215*H215</f>
        <v>0</v>
      </c>
      <c r="Q215" s="229">
        <v>4E-05</v>
      </c>
      <c r="R215" s="229">
        <f>Q215*H215</f>
        <v>4E-05</v>
      </c>
      <c r="S215" s="229">
        <v>0</v>
      </c>
      <c r="T215" s="230">
        <f>S215*H215</f>
        <v>0</v>
      </c>
      <c r="AR215" s="23" t="s">
        <v>262</v>
      </c>
      <c r="AT215" s="23" t="s">
        <v>165</v>
      </c>
      <c r="AU215" s="23" t="s">
        <v>85</v>
      </c>
      <c r="AY215" s="23" t="s">
        <v>163</v>
      </c>
      <c r="BE215" s="231">
        <f>IF(N215="základní",J215,0)</f>
        <v>0</v>
      </c>
      <c r="BF215" s="231">
        <f>IF(N215="snížená",J215,0)</f>
        <v>0</v>
      </c>
      <c r="BG215" s="231">
        <f>IF(N215="zákl. přenesená",J215,0)</f>
        <v>0</v>
      </c>
      <c r="BH215" s="231">
        <f>IF(N215="sníž. přenesená",J215,0)</f>
        <v>0</v>
      </c>
      <c r="BI215" s="231">
        <f>IF(N215="nulová",J215,0)</f>
        <v>0</v>
      </c>
      <c r="BJ215" s="23" t="s">
        <v>170</v>
      </c>
      <c r="BK215" s="231">
        <f>ROUND(I215*H215,2)</f>
        <v>0</v>
      </c>
      <c r="BL215" s="23" t="s">
        <v>262</v>
      </c>
      <c r="BM215" s="23" t="s">
        <v>2489</v>
      </c>
    </row>
    <row r="216" spans="2:47" s="1" customFormat="1" ht="13.5">
      <c r="B216" s="45"/>
      <c r="C216" s="73"/>
      <c r="D216" s="232" t="s">
        <v>172</v>
      </c>
      <c r="E216" s="73"/>
      <c r="F216" s="233" t="s">
        <v>2480</v>
      </c>
      <c r="G216" s="73"/>
      <c r="H216" s="73"/>
      <c r="I216" s="190"/>
      <c r="J216" s="73"/>
      <c r="K216" s="73"/>
      <c r="L216" s="71"/>
      <c r="M216" s="234"/>
      <c r="N216" s="46"/>
      <c r="O216" s="46"/>
      <c r="P216" s="46"/>
      <c r="Q216" s="46"/>
      <c r="R216" s="46"/>
      <c r="S216" s="46"/>
      <c r="T216" s="94"/>
      <c r="AT216" s="23" t="s">
        <v>172</v>
      </c>
      <c r="AU216" s="23" t="s">
        <v>85</v>
      </c>
    </row>
    <row r="217" spans="2:65" s="1" customFormat="1" ht="16.5" customHeight="1">
      <c r="B217" s="45"/>
      <c r="C217" s="257" t="s">
        <v>600</v>
      </c>
      <c r="D217" s="257" t="s">
        <v>221</v>
      </c>
      <c r="E217" s="258" t="s">
        <v>2490</v>
      </c>
      <c r="F217" s="259" t="s">
        <v>2491</v>
      </c>
      <c r="G217" s="260" t="s">
        <v>756</v>
      </c>
      <c r="H217" s="261">
        <v>1</v>
      </c>
      <c r="I217" s="262"/>
      <c r="J217" s="263">
        <f>ROUND(I217*H217,2)</f>
        <v>0</v>
      </c>
      <c r="K217" s="259" t="s">
        <v>169</v>
      </c>
      <c r="L217" s="264"/>
      <c r="M217" s="265" t="s">
        <v>21</v>
      </c>
      <c r="N217" s="266" t="s">
        <v>48</v>
      </c>
      <c r="O217" s="46"/>
      <c r="P217" s="229">
        <f>O217*H217</f>
        <v>0</v>
      </c>
      <c r="Q217" s="229">
        <v>0.00152</v>
      </c>
      <c r="R217" s="229">
        <f>Q217*H217</f>
        <v>0.00152</v>
      </c>
      <c r="S217" s="229">
        <v>0</v>
      </c>
      <c r="T217" s="230">
        <f>S217*H217</f>
        <v>0</v>
      </c>
      <c r="AR217" s="23" t="s">
        <v>359</v>
      </c>
      <c r="AT217" s="23" t="s">
        <v>221</v>
      </c>
      <c r="AU217" s="23" t="s">
        <v>85</v>
      </c>
      <c r="AY217" s="23" t="s">
        <v>163</v>
      </c>
      <c r="BE217" s="231">
        <f>IF(N217="základní",J217,0)</f>
        <v>0</v>
      </c>
      <c r="BF217" s="231">
        <f>IF(N217="snížená",J217,0)</f>
        <v>0</v>
      </c>
      <c r="BG217" s="231">
        <f>IF(N217="zákl. přenesená",J217,0)</f>
        <v>0</v>
      </c>
      <c r="BH217" s="231">
        <f>IF(N217="sníž. přenesená",J217,0)</f>
        <v>0</v>
      </c>
      <c r="BI217" s="231">
        <f>IF(N217="nulová",J217,0)</f>
        <v>0</v>
      </c>
      <c r="BJ217" s="23" t="s">
        <v>170</v>
      </c>
      <c r="BK217" s="231">
        <f>ROUND(I217*H217,2)</f>
        <v>0</v>
      </c>
      <c r="BL217" s="23" t="s">
        <v>262</v>
      </c>
      <c r="BM217" s="23" t="s">
        <v>2492</v>
      </c>
    </row>
    <row r="218" spans="2:51" s="11" customFormat="1" ht="13.5">
      <c r="B218" s="235"/>
      <c r="C218" s="236"/>
      <c r="D218" s="232" t="s">
        <v>174</v>
      </c>
      <c r="E218" s="237" t="s">
        <v>21</v>
      </c>
      <c r="F218" s="238" t="s">
        <v>2493</v>
      </c>
      <c r="G218" s="236"/>
      <c r="H218" s="239">
        <v>1</v>
      </c>
      <c r="I218" s="240"/>
      <c r="J218" s="236"/>
      <c r="K218" s="236"/>
      <c r="L218" s="241"/>
      <c r="M218" s="242"/>
      <c r="N218" s="243"/>
      <c r="O218" s="243"/>
      <c r="P218" s="243"/>
      <c r="Q218" s="243"/>
      <c r="R218" s="243"/>
      <c r="S218" s="243"/>
      <c r="T218" s="244"/>
      <c r="AT218" s="245" t="s">
        <v>174</v>
      </c>
      <c r="AU218" s="245" t="s">
        <v>85</v>
      </c>
      <c r="AV218" s="11" t="s">
        <v>85</v>
      </c>
      <c r="AW218" s="11" t="s">
        <v>38</v>
      </c>
      <c r="AX218" s="11" t="s">
        <v>75</v>
      </c>
      <c r="AY218" s="245" t="s">
        <v>163</v>
      </c>
    </row>
    <row r="219" spans="2:51" s="12" customFormat="1" ht="13.5">
      <c r="B219" s="246"/>
      <c r="C219" s="247"/>
      <c r="D219" s="232" t="s">
        <v>174</v>
      </c>
      <c r="E219" s="248" t="s">
        <v>21</v>
      </c>
      <c r="F219" s="249" t="s">
        <v>194</v>
      </c>
      <c r="G219" s="247"/>
      <c r="H219" s="250">
        <v>1</v>
      </c>
      <c r="I219" s="251"/>
      <c r="J219" s="247"/>
      <c r="K219" s="247"/>
      <c r="L219" s="252"/>
      <c r="M219" s="253"/>
      <c r="N219" s="254"/>
      <c r="O219" s="254"/>
      <c r="P219" s="254"/>
      <c r="Q219" s="254"/>
      <c r="R219" s="254"/>
      <c r="S219" s="254"/>
      <c r="T219" s="255"/>
      <c r="AT219" s="256" t="s">
        <v>174</v>
      </c>
      <c r="AU219" s="256" t="s">
        <v>85</v>
      </c>
      <c r="AV219" s="12" t="s">
        <v>170</v>
      </c>
      <c r="AW219" s="12" t="s">
        <v>38</v>
      </c>
      <c r="AX219" s="12" t="s">
        <v>83</v>
      </c>
      <c r="AY219" s="256" t="s">
        <v>163</v>
      </c>
    </row>
    <row r="220" spans="2:65" s="1" customFormat="1" ht="16.5" customHeight="1">
      <c r="B220" s="45"/>
      <c r="C220" s="220" t="s">
        <v>607</v>
      </c>
      <c r="D220" s="220" t="s">
        <v>165</v>
      </c>
      <c r="E220" s="221" t="s">
        <v>2494</v>
      </c>
      <c r="F220" s="222" t="s">
        <v>2495</v>
      </c>
      <c r="G220" s="223" t="s">
        <v>756</v>
      </c>
      <c r="H220" s="224">
        <v>8</v>
      </c>
      <c r="I220" s="225"/>
      <c r="J220" s="226">
        <f>ROUND(I220*H220,2)</f>
        <v>0</v>
      </c>
      <c r="K220" s="222" t="s">
        <v>169</v>
      </c>
      <c r="L220" s="71"/>
      <c r="M220" s="227" t="s">
        <v>21</v>
      </c>
      <c r="N220" s="228" t="s">
        <v>48</v>
      </c>
      <c r="O220" s="46"/>
      <c r="P220" s="229">
        <f>O220*H220</f>
        <v>0</v>
      </c>
      <c r="Q220" s="229">
        <v>0</v>
      </c>
      <c r="R220" s="229">
        <f>Q220*H220</f>
        <v>0</v>
      </c>
      <c r="S220" s="229">
        <v>0.00085</v>
      </c>
      <c r="T220" s="230">
        <f>S220*H220</f>
        <v>0.0068</v>
      </c>
      <c r="AR220" s="23" t="s">
        <v>262</v>
      </c>
      <c r="AT220" s="23" t="s">
        <v>165</v>
      </c>
      <c r="AU220" s="23" t="s">
        <v>85</v>
      </c>
      <c r="AY220" s="23" t="s">
        <v>163</v>
      </c>
      <c r="BE220" s="231">
        <f>IF(N220="základní",J220,0)</f>
        <v>0</v>
      </c>
      <c r="BF220" s="231">
        <f>IF(N220="snížená",J220,0)</f>
        <v>0</v>
      </c>
      <c r="BG220" s="231">
        <f>IF(N220="zákl. přenesená",J220,0)</f>
        <v>0</v>
      </c>
      <c r="BH220" s="231">
        <f>IF(N220="sníž. přenesená",J220,0)</f>
        <v>0</v>
      </c>
      <c r="BI220" s="231">
        <f>IF(N220="nulová",J220,0)</f>
        <v>0</v>
      </c>
      <c r="BJ220" s="23" t="s">
        <v>170</v>
      </c>
      <c r="BK220" s="231">
        <f>ROUND(I220*H220,2)</f>
        <v>0</v>
      </c>
      <c r="BL220" s="23" t="s">
        <v>262</v>
      </c>
      <c r="BM220" s="23" t="s">
        <v>2496</v>
      </c>
    </row>
    <row r="221" spans="2:65" s="1" customFormat="1" ht="16.5" customHeight="1">
      <c r="B221" s="45"/>
      <c r="C221" s="220" t="s">
        <v>616</v>
      </c>
      <c r="D221" s="220" t="s">
        <v>165</v>
      </c>
      <c r="E221" s="221" t="s">
        <v>2497</v>
      </c>
      <c r="F221" s="222" t="s">
        <v>2498</v>
      </c>
      <c r="G221" s="223" t="s">
        <v>756</v>
      </c>
      <c r="H221" s="224">
        <v>11</v>
      </c>
      <c r="I221" s="225"/>
      <c r="J221" s="226">
        <f>ROUND(I221*H221,2)</f>
        <v>0</v>
      </c>
      <c r="K221" s="222" t="s">
        <v>169</v>
      </c>
      <c r="L221" s="71"/>
      <c r="M221" s="227" t="s">
        <v>21</v>
      </c>
      <c r="N221" s="228" t="s">
        <v>48</v>
      </c>
      <c r="O221" s="46"/>
      <c r="P221" s="229">
        <f>O221*H221</f>
        <v>0</v>
      </c>
      <c r="Q221" s="229">
        <v>0.00023</v>
      </c>
      <c r="R221" s="229">
        <f>Q221*H221</f>
        <v>0.00253</v>
      </c>
      <c r="S221" s="229">
        <v>0</v>
      </c>
      <c r="T221" s="230">
        <f>S221*H221</f>
        <v>0</v>
      </c>
      <c r="AR221" s="23" t="s">
        <v>262</v>
      </c>
      <c r="AT221" s="23" t="s">
        <v>165</v>
      </c>
      <c r="AU221" s="23" t="s">
        <v>85</v>
      </c>
      <c r="AY221" s="23" t="s">
        <v>163</v>
      </c>
      <c r="BE221" s="231">
        <f>IF(N221="základní",J221,0)</f>
        <v>0</v>
      </c>
      <c r="BF221" s="231">
        <f>IF(N221="snížená",J221,0)</f>
        <v>0</v>
      </c>
      <c r="BG221" s="231">
        <f>IF(N221="zákl. přenesená",J221,0)</f>
        <v>0</v>
      </c>
      <c r="BH221" s="231">
        <f>IF(N221="sníž. přenesená",J221,0)</f>
        <v>0</v>
      </c>
      <c r="BI221" s="231">
        <f>IF(N221="nulová",J221,0)</f>
        <v>0</v>
      </c>
      <c r="BJ221" s="23" t="s">
        <v>170</v>
      </c>
      <c r="BK221" s="231">
        <f>ROUND(I221*H221,2)</f>
        <v>0</v>
      </c>
      <c r="BL221" s="23" t="s">
        <v>262</v>
      </c>
      <c r="BM221" s="23" t="s">
        <v>2499</v>
      </c>
    </row>
    <row r="222" spans="2:47" s="1" customFormat="1" ht="13.5">
      <c r="B222" s="45"/>
      <c r="C222" s="73"/>
      <c r="D222" s="232" t="s">
        <v>172</v>
      </c>
      <c r="E222" s="73"/>
      <c r="F222" s="233" t="s">
        <v>2500</v>
      </c>
      <c r="G222" s="73"/>
      <c r="H222" s="73"/>
      <c r="I222" s="190"/>
      <c r="J222" s="73"/>
      <c r="K222" s="73"/>
      <c r="L222" s="71"/>
      <c r="M222" s="234"/>
      <c r="N222" s="46"/>
      <c r="O222" s="46"/>
      <c r="P222" s="46"/>
      <c r="Q222" s="46"/>
      <c r="R222" s="46"/>
      <c r="S222" s="46"/>
      <c r="T222" s="94"/>
      <c r="AT222" s="23" t="s">
        <v>172</v>
      </c>
      <c r="AU222" s="23" t="s">
        <v>85</v>
      </c>
    </row>
    <row r="223" spans="2:65" s="1" customFormat="1" ht="25.5" customHeight="1">
      <c r="B223" s="45"/>
      <c r="C223" s="220" t="s">
        <v>622</v>
      </c>
      <c r="D223" s="220" t="s">
        <v>165</v>
      </c>
      <c r="E223" s="221" t="s">
        <v>2501</v>
      </c>
      <c r="F223" s="222" t="s">
        <v>2502</v>
      </c>
      <c r="G223" s="223" t="s">
        <v>756</v>
      </c>
      <c r="H223" s="224">
        <v>2</v>
      </c>
      <c r="I223" s="225"/>
      <c r="J223" s="226">
        <f>ROUND(I223*H223,2)</f>
        <v>0</v>
      </c>
      <c r="K223" s="222" t="s">
        <v>169</v>
      </c>
      <c r="L223" s="71"/>
      <c r="M223" s="227" t="s">
        <v>21</v>
      </c>
      <c r="N223" s="228" t="s">
        <v>48</v>
      </c>
      <c r="O223" s="46"/>
      <c r="P223" s="229">
        <f>O223*H223</f>
        <v>0</v>
      </c>
      <c r="Q223" s="229">
        <v>0.00047</v>
      </c>
      <c r="R223" s="229">
        <f>Q223*H223</f>
        <v>0.00094</v>
      </c>
      <c r="S223" s="229">
        <v>0</v>
      </c>
      <c r="T223" s="230">
        <f>S223*H223</f>
        <v>0</v>
      </c>
      <c r="AR223" s="23" t="s">
        <v>262</v>
      </c>
      <c r="AT223" s="23" t="s">
        <v>165</v>
      </c>
      <c r="AU223" s="23" t="s">
        <v>85</v>
      </c>
      <c r="AY223" s="23" t="s">
        <v>163</v>
      </c>
      <c r="BE223" s="231">
        <f>IF(N223="základní",J223,0)</f>
        <v>0</v>
      </c>
      <c r="BF223" s="231">
        <f>IF(N223="snížená",J223,0)</f>
        <v>0</v>
      </c>
      <c r="BG223" s="231">
        <f>IF(N223="zákl. přenesená",J223,0)</f>
        <v>0</v>
      </c>
      <c r="BH223" s="231">
        <f>IF(N223="sníž. přenesená",J223,0)</f>
        <v>0</v>
      </c>
      <c r="BI223" s="231">
        <f>IF(N223="nulová",J223,0)</f>
        <v>0</v>
      </c>
      <c r="BJ223" s="23" t="s">
        <v>170</v>
      </c>
      <c r="BK223" s="231">
        <f>ROUND(I223*H223,2)</f>
        <v>0</v>
      </c>
      <c r="BL223" s="23" t="s">
        <v>262</v>
      </c>
      <c r="BM223" s="23" t="s">
        <v>2503</v>
      </c>
    </row>
    <row r="224" spans="2:47" s="1" customFormat="1" ht="13.5">
      <c r="B224" s="45"/>
      <c r="C224" s="73"/>
      <c r="D224" s="232" t="s">
        <v>172</v>
      </c>
      <c r="E224" s="73"/>
      <c r="F224" s="233" t="s">
        <v>2500</v>
      </c>
      <c r="G224" s="73"/>
      <c r="H224" s="73"/>
      <c r="I224" s="190"/>
      <c r="J224" s="73"/>
      <c r="K224" s="73"/>
      <c r="L224" s="71"/>
      <c r="M224" s="234"/>
      <c r="N224" s="46"/>
      <c r="O224" s="46"/>
      <c r="P224" s="46"/>
      <c r="Q224" s="46"/>
      <c r="R224" s="46"/>
      <c r="S224" s="46"/>
      <c r="T224" s="94"/>
      <c r="AT224" s="23" t="s">
        <v>172</v>
      </c>
      <c r="AU224" s="23" t="s">
        <v>85</v>
      </c>
    </row>
    <row r="225" spans="2:65" s="1" customFormat="1" ht="25.5" customHeight="1">
      <c r="B225" s="45"/>
      <c r="C225" s="220" t="s">
        <v>627</v>
      </c>
      <c r="D225" s="220" t="s">
        <v>165</v>
      </c>
      <c r="E225" s="221" t="s">
        <v>2504</v>
      </c>
      <c r="F225" s="222" t="s">
        <v>2505</v>
      </c>
      <c r="G225" s="223" t="s">
        <v>756</v>
      </c>
      <c r="H225" s="224">
        <v>2</v>
      </c>
      <c r="I225" s="225"/>
      <c r="J225" s="226">
        <f>ROUND(I225*H225,2)</f>
        <v>0</v>
      </c>
      <c r="K225" s="222" t="s">
        <v>169</v>
      </c>
      <c r="L225" s="71"/>
      <c r="M225" s="227" t="s">
        <v>21</v>
      </c>
      <c r="N225" s="228" t="s">
        <v>48</v>
      </c>
      <c r="O225" s="46"/>
      <c r="P225" s="229">
        <f>O225*H225</f>
        <v>0</v>
      </c>
      <c r="Q225" s="229">
        <v>0.00066</v>
      </c>
      <c r="R225" s="229">
        <f>Q225*H225</f>
        <v>0.00132</v>
      </c>
      <c r="S225" s="229">
        <v>0</v>
      </c>
      <c r="T225" s="230">
        <f>S225*H225</f>
        <v>0</v>
      </c>
      <c r="AR225" s="23" t="s">
        <v>262</v>
      </c>
      <c r="AT225" s="23" t="s">
        <v>165</v>
      </c>
      <c r="AU225" s="23" t="s">
        <v>85</v>
      </c>
      <c r="AY225" s="23" t="s">
        <v>163</v>
      </c>
      <c r="BE225" s="231">
        <f>IF(N225="základní",J225,0)</f>
        <v>0</v>
      </c>
      <c r="BF225" s="231">
        <f>IF(N225="snížená",J225,0)</f>
        <v>0</v>
      </c>
      <c r="BG225" s="231">
        <f>IF(N225="zákl. přenesená",J225,0)</f>
        <v>0</v>
      </c>
      <c r="BH225" s="231">
        <f>IF(N225="sníž. přenesená",J225,0)</f>
        <v>0</v>
      </c>
      <c r="BI225" s="231">
        <f>IF(N225="nulová",J225,0)</f>
        <v>0</v>
      </c>
      <c r="BJ225" s="23" t="s">
        <v>170</v>
      </c>
      <c r="BK225" s="231">
        <f>ROUND(I225*H225,2)</f>
        <v>0</v>
      </c>
      <c r="BL225" s="23" t="s">
        <v>262</v>
      </c>
      <c r="BM225" s="23" t="s">
        <v>2506</v>
      </c>
    </row>
    <row r="226" spans="2:47" s="1" customFormat="1" ht="13.5">
      <c r="B226" s="45"/>
      <c r="C226" s="73"/>
      <c r="D226" s="232" t="s">
        <v>172</v>
      </c>
      <c r="E226" s="73"/>
      <c r="F226" s="233" t="s">
        <v>2500</v>
      </c>
      <c r="G226" s="73"/>
      <c r="H226" s="73"/>
      <c r="I226" s="190"/>
      <c r="J226" s="73"/>
      <c r="K226" s="73"/>
      <c r="L226" s="71"/>
      <c r="M226" s="234"/>
      <c r="N226" s="46"/>
      <c r="O226" s="46"/>
      <c r="P226" s="46"/>
      <c r="Q226" s="46"/>
      <c r="R226" s="46"/>
      <c r="S226" s="46"/>
      <c r="T226" s="94"/>
      <c r="AT226" s="23" t="s">
        <v>172</v>
      </c>
      <c r="AU226" s="23" t="s">
        <v>85</v>
      </c>
    </row>
    <row r="227" spans="2:65" s="1" customFormat="1" ht="16.5" customHeight="1">
      <c r="B227" s="45"/>
      <c r="C227" s="220" t="s">
        <v>635</v>
      </c>
      <c r="D227" s="220" t="s">
        <v>165</v>
      </c>
      <c r="E227" s="221" t="s">
        <v>2507</v>
      </c>
      <c r="F227" s="222" t="s">
        <v>2508</v>
      </c>
      <c r="G227" s="223" t="s">
        <v>756</v>
      </c>
      <c r="H227" s="224">
        <v>3</v>
      </c>
      <c r="I227" s="225"/>
      <c r="J227" s="226">
        <f>ROUND(I227*H227,2)</f>
        <v>0</v>
      </c>
      <c r="K227" s="222" t="s">
        <v>169</v>
      </c>
      <c r="L227" s="71"/>
      <c r="M227" s="227" t="s">
        <v>21</v>
      </c>
      <c r="N227" s="228" t="s">
        <v>48</v>
      </c>
      <c r="O227" s="46"/>
      <c r="P227" s="229">
        <f>O227*H227</f>
        <v>0</v>
      </c>
      <c r="Q227" s="229">
        <v>0.00028</v>
      </c>
      <c r="R227" s="229">
        <f>Q227*H227</f>
        <v>0.0008399999999999999</v>
      </c>
      <c r="S227" s="229">
        <v>0</v>
      </c>
      <c r="T227" s="230">
        <f>S227*H227</f>
        <v>0</v>
      </c>
      <c r="AR227" s="23" t="s">
        <v>262</v>
      </c>
      <c r="AT227" s="23" t="s">
        <v>165</v>
      </c>
      <c r="AU227" s="23" t="s">
        <v>85</v>
      </c>
      <c r="AY227" s="23" t="s">
        <v>163</v>
      </c>
      <c r="BE227" s="231">
        <f>IF(N227="základní",J227,0)</f>
        <v>0</v>
      </c>
      <c r="BF227" s="231">
        <f>IF(N227="snížená",J227,0)</f>
        <v>0</v>
      </c>
      <c r="BG227" s="231">
        <f>IF(N227="zákl. přenesená",J227,0)</f>
        <v>0</v>
      </c>
      <c r="BH227" s="231">
        <f>IF(N227="sníž. přenesená",J227,0)</f>
        <v>0</v>
      </c>
      <c r="BI227" s="231">
        <f>IF(N227="nulová",J227,0)</f>
        <v>0</v>
      </c>
      <c r="BJ227" s="23" t="s">
        <v>170</v>
      </c>
      <c r="BK227" s="231">
        <f>ROUND(I227*H227,2)</f>
        <v>0</v>
      </c>
      <c r="BL227" s="23" t="s">
        <v>262</v>
      </c>
      <c r="BM227" s="23" t="s">
        <v>2509</v>
      </c>
    </row>
    <row r="228" spans="2:47" s="1" customFormat="1" ht="13.5">
      <c r="B228" s="45"/>
      <c r="C228" s="73"/>
      <c r="D228" s="232" t="s">
        <v>172</v>
      </c>
      <c r="E228" s="73"/>
      <c r="F228" s="233" t="s">
        <v>2500</v>
      </c>
      <c r="G228" s="73"/>
      <c r="H228" s="73"/>
      <c r="I228" s="190"/>
      <c r="J228" s="73"/>
      <c r="K228" s="73"/>
      <c r="L228" s="71"/>
      <c r="M228" s="234"/>
      <c r="N228" s="46"/>
      <c r="O228" s="46"/>
      <c r="P228" s="46"/>
      <c r="Q228" s="46"/>
      <c r="R228" s="46"/>
      <c r="S228" s="46"/>
      <c r="T228" s="94"/>
      <c r="AT228" s="23" t="s">
        <v>172</v>
      </c>
      <c r="AU228" s="23" t="s">
        <v>85</v>
      </c>
    </row>
    <row r="229" spans="2:65" s="1" customFormat="1" ht="16.5" customHeight="1">
      <c r="B229" s="45"/>
      <c r="C229" s="220" t="s">
        <v>638</v>
      </c>
      <c r="D229" s="220" t="s">
        <v>165</v>
      </c>
      <c r="E229" s="221" t="s">
        <v>2510</v>
      </c>
      <c r="F229" s="222" t="s">
        <v>2511</v>
      </c>
      <c r="G229" s="223" t="s">
        <v>924</v>
      </c>
      <c r="H229" s="224">
        <v>1</v>
      </c>
      <c r="I229" s="225"/>
      <c r="J229" s="226">
        <f>ROUND(I229*H229,2)</f>
        <v>0</v>
      </c>
      <c r="K229" s="222" t="s">
        <v>21</v>
      </c>
      <c r="L229" s="71"/>
      <c r="M229" s="227" t="s">
        <v>21</v>
      </c>
      <c r="N229" s="228" t="s">
        <v>48</v>
      </c>
      <c r="O229" s="46"/>
      <c r="P229" s="229">
        <f>O229*H229</f>
        <v>0</v>
      </c>
      <c r="Q229" s="229">
        <v>0.00382</v>
      </c>
      <c r="R229" s="229">
        <f>Q229*H229</f>
        <v>0.00382</v>
      </c>
      <c r="S229" s="229">
        <v>0</v>
      </c>
      <c r="T229" s="230">
        <f>S229*H229</f>
        <v>0</v>
      </c>
      <c r="AR229" s="23" t="s">
        <v>262</v>
      </c>
      <c r="AT229" s="23" t="s">
        <v>165</v>
      </c>
      <c r="AU229" s="23" t="s">
        <v>85</v>
      </c>
      <c r="AY229" s="23" t="s">
        <v>163</v>
      </c>
      <c r="BE229" s="231">
        <f>IF(N229="základní",J229,0)</f>
        <v>0</v>
      </c>
      <c r="BF229" s="231">
        <f>IF(N229="snížená",J229,0)</f>
        <v>0</v>
      </c>
      <c r="BG229" s="231">
        <f>IF(N229="zákl. přenesená",J229,0)</f>
        <v>0</v>
      </c>
      <c r="BH229" s="231">
        <f>IF(N229="sníž. přenesená",J229,0)</f>
        <v>0</v>
      </c>
      <c r="BI229" s="231">
        <f>IF(N229="nulová",J229,0)</f>
        <v>0</v>
      </c>
      <c r="BJ229" s="23" t="s">
        <v>170</v>
      </c>
      <c r="BK229" s="231">
        <f>ROUND(I229*H229,2)</f>
        <v>0</v>
      </c>
      <c r="BL229" s="23" t="s">
        <v>262</v>
      </c>
      <c r="BM229" s="23" t="s">
        <v>2512</v>
      </c>
    </row>
    <row r="230" spans="2:47" s="1" customFormat="1" ht="13.5">
      <c r="B230" s="45"/>
      <c r="C230" s="73"/>
      <c r="D230" s="232" t="s">
        <v>172</v>
      </c>
      <c r="E230" s="73"/>
      <c r="F230" s="233" t="s">
        <v>2410</v>
      </c>
      <c r="G230" s="73"/>
      <c r="H230" s="73"/>
      <c r="I230" s="190"/>
      <c r="J230" s="73"/>
      <c r="K230" s="73"/>
      <c r="L230" s="71"/>
      <c r="M230" s="234"/>
      <c r="N230" s="46"/>
      <c r="O230" s="46"/>
      <c r="P230" s="46"/>
      <c r="Q230" s="46"/>
      <c r="R230" s="46"/>
      <c r="S230" s="46"/>
      <c r="T230" s="94"/>
      <c r="AT230" s="23" t="s">
        <v>172</v>
      </c>
      <c r="AU230" s="23" t="s">
        <v>85</v>
      </c>
    </row>
    <row r="231" spans="2:65" s="1" customFormat="1" ht="38.25" customHeight="1">
      <c r="B231" s="45"/>
      <c r="C231" s="220" t="s">
        <v>643</v>
      </c>
      <c r="D231" s="220" t="s">
        <v>165</v>
      </c>
      <c r="E231" s="221" t="s">
        <v>2513</v>
      </c>
      <c r="F231" s="222" t="s">
        <v>2514</v>
      </c>
      <c r="G231" s="223" t="s">
        <v>253</v>
      </c>
      <c r="H231" s="224">
        <v>0.419</v>
      </c>
      <c r="I231" s="225"/>
      <c r="J231" s="226">
        <f>ROUND(I231*H231,2)</f>
        <v>0</v>
      </c>
      <c r="K231" s="222" t="s">
        <v>169</v>
      </c>
      <c r="L231" s="71"/>
      <c r="M231" s="227" t="s">
        <v>21</v>
      </c>
      <c r="N231" s="228" t="s">
        <v>48</v>
      </c>
      <c r="O231" s="46"/>
      <c r="P231" s="229">
        <f>O231*H231</f>
        <v>0</v>
      </c>
      <c r="Q231" s="229">
        <v>0</v>
      </c>
      <c r="R231" s="229">
        <f>Q231*H231</f>
        <v>0</v>
      </c>
      <c r="S231" s="229">
        <v>0</v>
      </c>
      <c r="T231" s="230">
        <f>S231*H231</f>
        <v>0</v>
      </c>
      <c r="AR231" s="23" t="s">
        <v>262</v>
      </c>
      <c r="AT231" s="23" t="s">
        <v>165</v>
      </c>
      <c r="AU231" s="23" t="s">
        <v>85</v>
      </c>
      <c r="AY231" s="23" t="s">
        <v>163</v>
      </c>
      <c r="BE231" s="231">
        <f>IF(N231="základní",J231,0)</f>
        <v>0</v>
      </c>
      <c r="BF231" s="231">
        <f>IF(N231="snížená",J231,0)</f>
        <v>0</v>
      </c>
      <c r="BG231" s="231">
        <f>IF(N231="zákl. přenesená",J231,0)</f>
        <v>0</v>
      </c>
      <c r="BH231" s="231">
        <f>IF(N231="sníž. přenesená",J231,0)</f>
        <v>0</v>
      </c>
      <c r="BI231" s="231">
        <f>IF(N231="nulová",J231,0)</f>
        <v>0</v>
      </c>
      <c r="BJ231" s="23" t="s">
        <v>170</v>
      </c>
      <c r="BK231" s="231">
        <f>ROUND(I231*H231,2)</f>
        <v>0</v>
      </c>
      <c r="BL231" s="23" t="s">
        <v>262</v>
      </c>
      <c r="BM231" s="23" t="s">
        <v>2515</v>
      </c>
    </row>
    <row r="232" spans="2:47" s="1" customFormat="1" ht="13.5">
      <c r="B232" s="45"/>
      <c r="C232" s="73"/>
      <c r="D232" s="232" t="s">
        <v>172</v>
      </c>
      <c r="E232" s="73"/>
      <c r="F232" s="233" t="s">
        <v>940</v>
      </c>
      <c r="G232" s="73"/>
      <c r="H232" s="73"/>
      <c r="I232" s="190"/>
      <c r="J232" s="73"/>
      <c r="K232" s="73"/>
      <c r="L232" s="71"/>
      <c r="M232" s="234"/>
      <c r="N232" s="46"/>
      <c r="O232" s="46"/>
      <c r="P232" s="46"/>
      <c r="Q232" s="46"/>
      <c r="R232" s="46"/>
      <c r="S232" s="46"/>
      <c r="T232" s="94"/>
      <c r="AT232" s="23" t="s">
        <v>172</v>
      </c>
      <c r="AU232" s="23" t="s">
        <v>85</v>
      </c>
    </row>
    <row r="233" spans="2:65" s="1" customFormat="1" ht="38.25" customHeight="1">
      <c r="B233" s="45"/>
      <c r="C233" s="220" t="s">
        <v>648</v>
      </c>
      <c r="D233" s="220" t="s">
        <v>165</v>
      </c>
      <c r="E233" s="221" t="s">
        <v>2516</v>
      </c>
      <c r="F233" s="222" t="s">
        <v>2517</v>
      </c>
      <c r="G233" s="223" t="s">
        <v>253</v>
      </c>
      <c r="H233" s="224">
        <v>0.419</v>
      </c>
      <c r="I233" s="225"/>
      <c r="J233" s="226">
        <f>ROUND(I233*H233,2)</f>
        <v>0</v>
      </c>
      <c r="K233" s="222" t="s">
        <v>169</v>
      </c>
      <c r="L233" s="71"/>
      <c r="M233" s="227" t="s">
        <v>21</v>
      </c>
      <c r="N233" s="228" t="s">
        <v>48</v>
      </c>
      <c r="O233" s="46"/>
      <c r="P233" s="229">
        <f>O233*H233</f>
        <v>0</v>
      </c>
      <c r="Q233" s="229">
        <v>0</v>
      </c>
      <c r="R233" s="229">
        <f>Q233*H233</f>
        <v>0</v>
      </c>
      <c r="S233" s="229">
        <v>0</v>
      </c>
      <c r="T233" s="230">
        <f>S233*H233</f>
        <v>0</v>
      </c>
      <c r="AR233" s="23" t="s">
        <v>262</v>
      </c>
      <c r="AT233" s="23" t="s">
        <v>165</v>
      </c>
      <c r="AU233" s="23" t="s">
        <v>85</v>
      </c>
      <c r="AY233" s="23" t="s">
        <v>163</v>
      </c>
      <c r="BE233" s="231">
        <f>IF(N233="základní",J233,0)</f>
        <v>0</v>
      </c>
      <c r="BF233" s="231">
        <f>IF(N233="snížená",J233,0)</f>
        <v>0</v>
      </c>
      <c r="BG233" s="231">
        <f>IF(N233="zákl. přenesená",J233,0)</f>
        <v>0</v>
      </c>
      <c r="BH233" s="231">
        <f>IF(N233="sníž. přenesená",J233,0)</f>
        <v>0</v>
      </c>
      <c r="BI233" s="231">
        <f>IF(N233="nulová",J233,0)</f>
        <v>0</v>
      </c>
      <c r="BJ233" s="23" t="s">
        <v>170</v>
      </c>
      <c r="BK233" s="231">
        <f>ROUND(I233*H233,2)</f>
        <v>0</v>
      </c>
      <c r="BL233" s="23" t="s">
        <v>262</v>
      </c>
      <c r="BM233" s="23" t="s">
        <v>2518</v>
      </c>
    </row>
    <row r="234" spans="2:47" s="1" customFormat="1" ht="13.5">
      <c r="B234" s="45"/>
      <c r="C234" s="73"/>
      <c r="D234" s="232" t="s">
        <v>172</v>
      </c>
      <c r="E234" s="73"/>
      <c r="F234" s="233" t="s">
        <v>940</v>
      </c>
      <c r="G234" s="73"/>
      <c r="H234" s="73"/>
      <c r="I234" s="190"/>
      <c r="J234" s="73"/>
      <c r="K234" s="73"/>
      <c r="L234" s="71"/>
      <c r="M234" s="234"/>
      <c r="N234" s="46"/>
      <c r="O234" s="46"/>
      <c r="P234" s="46"/>
      <c r="Q234" s="46"/>
      <c r="R234" s="46"/>
      <c r="S234" s="46"/>
      <c r="T234" s="94"/>
      <c r="AT234" s="23" t="s">
        <v>172</v>
      </c>
      <c r="AU234" s="23" t="s">
        <v>85</v>
      </c>
    </row>
    <row r="235" spans="2:63" s="10" customFormat="1" ht="29.85" customHeight="1">
      <c r="B235" s="204"/>
      <c r="C235" s="205"/>
      <c r="D235" s="206" t="s">
        <v>74</v>
      </c>
      <c r="E235" s="218" t="s">
        <v>1774</v>
      </c>
      <c r="F235" s="218" t="s">
        <v>1775</v>
      </c>
      <c r="G235" s="205"/>
      <c r="H235" s="205"/>
      <c r="I235" s="208"/>
      <c r="J235" s="219">
        <f>BK235</f>
        <v>0</v>
      </c>
      <c r="K235" s="205"/>
      <c r="L235" s="210"/>
      <c r="M235" s="211"/>
      <c r="N235" s="212"/>
      <c r="O235" s="212"/>
      <c r="P235" s="213">
        <f>SUM(P236:P242)</f>
        <v>0</v>
      </c>
      <c r="Q235" s="212"/>
      <c r="R235" s="213">
        <f>SUM(R236:R242)</f>
        <v>0.00162</v>
      </c>
      <c r="S235" s="212"/>
      <c r="T235" s="214">
        <f>SUM(T236:T242)</f>
        <v>0</v>
      </c>
      <c r="AR235" s="215" t="s">
        <v>85</v>
      </c>
      <c r="AT235" s="216" t="s">
        <v>74</v>
      </c>
      <c r="AU235" s="216" t="s">
        <v>83</v>
      </c>
      <c r="AY235" s="215" t="s">
        <v>163</v>
      </c>
      <c r="BK235" s="217">
        <f>SUM(BK236:BK242)</f>
        <v>0</v>
      </c>
    </row>
    <row r="236" spans="2:65" s="1" customFormat="1" ht="25.5" customHeight="1">
      <c r="B236" s="45"/>
      <c r="C236" s="220" t="s">
        <v>652</v>
      </c>
      <c r="D236" s="220" t="s">
        <v>165</v>
      </c>
      <c r="E236" s="221" t="s">
        <v>2519</v>
      </c>
      <c r="F236" s="222" t="s">
        <v>2520</v>
      </c>
      <c r="G236" s="223" t="s">
        <v>756</v>
      </c>
      <c r="H236" s="224">
        <v>6</v>
      </c>
      <c r="I236" s="225"/>
      <c r="J236" s="226">
        <f>ROUND(I236*H236,2)</f>
        <v>0</v>
      </c>
      <c r="K236" s="222" t="s">
        <v>169</v>
      </c>
      <c r="L236" s="71"/>
      <c r="M236" s="227" t="s">
        <v>21</v>
      </c>
      <c r="N236" s="228" t="s">
        <v>48</v>
      </c>
      <c r="O236" s="46"/>
      <c r="P236" s="229">
        <f>O236*H236</f>
        <v>0</v>
      </c>
      <c r="Q236" s="229">
        <v>0</v>
      </c>
      <c r="R236" s="229">
        <f>Q236*H236</f>
        <v>0</v>
      </c>
      <c r="S236" s="229">
        <v>0</v>
      </c>
      <c r="T236" s="230">
        <f>S236*H236</f>
        <v>0</v>
      </c>
      <c r="AR236" s="23" t="s">
        <v>262</v>
      </c>
      <c r="AT236" s="23" t="s">
        <v>165</v>
      </c>
      <c r="AU236" s="23" t="s">
        <v>85</v>
      </c>
      <c r="AY236" s="23" t="s">
        <v>163</v>
      </c>
      <c r="BE236" s="231">
        <f>IF(N236="základní",J236,0)</f>
        <v>0</v>
      </c>
      <c r="BF236" s="231">
        <f>IF(N236="snížená",J236,0)</f>
        <v>0</v>
      </c>
      <c r="BG236" s="231">
        <f>IF(N236="zákl. přenesená",J236,0)</f>
        <v>0</v>
      </c>
      <c r="BH236" s="231">
        <f>IF(N236="sníž. přenesená",J236,0)</f>
        <v>0</v>
      </c>
      <c r="BI236" s="231">
        <f>IF(N236="nulová",J236,0)</f>
        <v>0</v>
      </c>
      <c r="BJ236" s="23" t="s">
        <v>170</v>
      </c>
      <c r="BK236" s="231">
        <f>ROUND(I236*H236,2)</f>
        <v>0</v>
      </c>
      <c r="BL236" s="23" t="s">
        <v>262</v>
      </c>
      <c r="BM236" s="23" t="s">
        <v>2521</v>
      </c>
    </row>
    <row r="237" spans="2:47" s="1" customFormat="1" ht="13.5">
      <c r="B237" s="45"/>
      <c r="C237" s="73"/>
      <c r="D237" s="232" t="s">
        <v>172</v>
      </c>
      <c r="E237" s="73"/>
      <c r="F237" s="233" t="s">
        <v>2522</v>
      </c>
      <c r="G237" s="73"/>
      <c r="H237" s="73"/>
      <c r="I237" s="190"/>
      <c r="J237" s="73"/>
      <c r="K237" s="73"/>
      <c r="L237" s="71"/>
      <c r="M237" s="234"/>
      <c r="N237" s="46"/>
      <c r="O237" s="46"/>
      <c r="P237" s="46"/>
      <c r="Q237" s="46"/>
      <c r="R237" s="46"/>
      <c r="S237" s="46"/>
      <c r="T237" s="94"/>
      <c r="AT237" s="23" t="s">
        <v>172</v>
      </c>
      <c r="AU237" s="23" t="s">
        <v>85</v>
      </c>
    </row>
    <row r="238" spans="2:65" s="1" customFormat="1" ht="16.5" customHeight="1">
      <c r="B238" s="45"/>
      <c r="C238" s="257" t="s">
        <v>655</v>
      </c>
      <c r="D238" s="257" t="s">
        <v>221</v>
      </c>
      <c r="E238" s="258" t="s">
        <v>2523</v>
      </c>
      <c r="F238" s="259" t="s">
        <v>2524</v>
      </c>
      <c r="G238" s="260" t="s">
        <v>756</v>
      </c>
      <c r="H238" s="261">
        <v>6</v>
      </c>
      <c r="I238" s="262"/>
      <c r="J238" s="263">
        <f>ROUND(I238*H238,2)</f>
        <v>0</v>
      </c>
      <c r="K238" s="259" t="s">
        <v>21</v>
      </c>
      <c r="L238" s="264"/>
      <c r="M238" s="265" t="s">
        <v>21</v>
      </c>
      <c r="N238" s="266" t="s">
        <v>48</v>
      </c>
      <c r="O238" s="46"/>
      <c r="P238" s="229">
        <f>O238*H238</f>
        <v>0</v>
      </c>
      <c r="Q238" s="229">
        <v>0.00027</v>
      </c>
      <c r="R238" s="229">
        <f>Q238*H238</f>
        <v>0.00162</v>
      </c>
      <c r="S238" s="229">
        <v>0</v>
      </c>
      <c r="T238" s="230">
        <f>S238*H238</f>
        <v>0</v>
      </c>
      <c r="AR238" s="23" t="s">
        <v>359</v>
      </c>
      <c r="AT238" s="23" t="s">
        <v>221</v>
      </c>
      <c r="AU238" s="23" t="s">
        <v>85</v>
      </c>
      <c r="AY238" s="23" t="s">
        <v>163</v>
      </c>
      <c r="BE238" s="231">
        <f>IF(N238="základní",J238,0)</f>
        <v>0</v>
      </c>
      <c r="BF238" s="231">
        <f>IF(N238="snížená",J238,0)</f>
        <v>0</v>
      </c>
      <c r="BG238" s="231">
        <f>IF(N238="zákl. přenesená",J238,0)</f>
        <v>0</v>
      </c>
      <c r="BH238" s="231">
        <f>IF(N238="sníž. přenesená",J238,0)</f>
        <v>0</v>
      </c>
      <c r="BI238" s="231">
        <f>IF(N238="nulová",J238,0)</f>
        <v>0</v>
      </c>
      <c r="BJ238" s="23" t="s">
        <v>170</v>
      </c>
      <c r="BK238" s="231">
        <f>ROUND(I238*H238,2)</f>
        <v>0</v>
      </c>
      <c r="BL238" s="23" t="s">
        <v>262</v>
      </c>
      <c r="BM238" s="23" t="s">
        <v>2525</v>
      </c>
    </row>
    <row r="239" spans="2:65" s="1" customFormat="1" ht="38.25" customHeight="1">
      <c r="B239" s="45"/>
      <c r="C239" s="220" t="s">
        <v>663</v>
      </c>
      <c r="D239" s="220" t="s">
        <v>165</v>
      </c>
      <c r="E239" s="221" t="s">
        <v>1800</v>
      </c>
      <c r="F239" s="222" t="s">
        <v>1801</v>
      </c>
      <c r="G239" s="223" t="s">
        <v>253</v>
      </c>
      <c r="H239" s="224">
        <v>0.002</v>
      </c>
      <c r="I239" s="225"/>
      <c r="J239" s="226">
        <f>ROUND(I239*H239,2)</f>
        <v>0</v>
      </c>
      <c r="K239" s="222" t="s">
        <v>169</v>
      </c>
      <c r="L239" s="71"/>
      <c r="M239" s="227" t="s">
        <v>21</v>
      </c>
      <c r="N239" s="228" t="s">
        <v>48</v>
      </c>
      <c r="O239" s="46"/>
      <c r="P239" s="229">
        <f>O239*H239</f>
        <v>0</v>
      </c>
      <c r="Q239" s="229">
        <v>0</v>
      </c>
      <c r="R239" s="229">
        <f>Q239*H239</f>
        <v>0</v>
      </c>
      <c r="S239" s="229">
        <v>0</v>
      </c>
      <c r="T239" s="230">
        <f>S239*H239</f>
        <v>0</v>
      </c>
      <c r="AR239" s="23" t="s">
        <v>262</v>
      </c>
      <c r="AT239" s="23" t="s">
        <v>165</v>
      </c>
      <c r="AU239" s="23" t="s">
        <v>85</v>
      </c>
      <c r="AY239" s="23" t="s">
        <v>163</v>
      </c>
      <c r="BE239" s="231">
        <f>IF(N239="základní",J239,0)</f>
        <v>0</v>
      </c>
      <c r="BF239" s="231">
        <f>IF(N239="snížená",J239,0)</f>
        <v>0</v>
      </c>
      <c r="BG239" s="231">
        <f>IF(N239="zákl. přenesená",J239,0)</f>
        <v>0</v>
      </c>
      <c r="BH239" s="231">
        <f>IF(N239="sníž. přenesená",J239,0)</f>
        <v>0</v>
      </c>
      <c r="BI239" s="231">
        <f>IF(N239="nulová",J239,0)</f>
        <v>0</v>
      </c>
      <c r="BJ239" s="23" t="s">
        <v>170</v>
      </c>
      <c r="BK239" s="231">
        <f>ROUND(I239*H239,2)</f>
        <v>0</v>
      </c>
      <c r="BL239" s="23" t="s">
        <v>262</v>
      </c>
      <c r="BM239" s="23" t="s">
        <v>2526</v>
      </c>
    </row>
    <row r="240" spans="2:47" s="1" customFormat="1" ht="13.5">
      <c r="B240" s="45"/>
      <c r="C240" s="73"/>
      <c r="D240" s="232" t="s">
        <v>172</v>
      </c>
      <c r="E240" s="73"/>
      <c r="F240" s="233" t="s">
        <v>672</v>
      </c>
      <c r="G240" s="73"/>
      <c r="H240" s="73"/>
      <c r="I240" s="190"/>
      <c r="J240" s="73"/>
      <c r="K240" s="73"/>
      <c r="L240" s="71"/>
      <c r="M240" s="234"/>
      <c r="N240" s="46"/>
      <c r="O240" s="46"/>
      <c r="P240" s="46"/>
      <c r="Q240" s="46"/>
      <c r="R240" s="46"/>
      <c r="S240" s="46"/>
      <c r="T240" s="94"/>
      <c r="AT240" s="23" t="s">
        <v>172</v>
      </c>
      <c r="AU240" s="23" t="s">
        <v>85</v>
      </c>
    </row>
    <row r="241" spans="2:65" s="1" customFormat="1" ht="38.25" customHeight="1">
      <c r="B241" s="45"/>
      <c r="C241" s="220" t="s">
        <v>668</v>
      </c>
      <c r="D241" s="220" t="s">
        <v>165</v>
      </c>
      <c r="E241" s="221" t="s">
        <v>1803</v>
      </c>
      <c r="F241" s="222" t="s">
        <v>1804</v>
      </c>
      <c r="G241" s="223" t="s">
        <v>253</v>
      </c>
      <c r="H241" s="224">
        <v>0.002</v>
      </c>
      <c r="I241" s="225"/>
      <c r="J241" s="226">
        <f>ROUND(I241*H241,2)</f>
        <v>0</v>
      </c>
      <c r="K241" s="222" t="s">
        <v>169</v>
      </c>
      <c r="L241" s="71"/>
      <c r="M241" s="227" t="s">
        <v>21</v>
      </c>
      <c r="N241" s="228" t="s">
        <v>48</v>
      </c>
      <c r="O241" s="46"/>
      <c r="P241" s="229">
        <f>O241*H241</f>
        <v>0</v>
      </c>
      <c r="Q241" s="229">
        <v>0</v>
      </c>
      <c r="R241" s="229">
        <f>Q241*H241</f>
        <v>0</v>
      </c>
      <c r="S241" s="229">
        <v>0</v>
      </c>
      <c r="T241" s="230">
        <f>S241*H241</f>
        <v>0</v>
      </c>
      <c r="AR241" s="23" t="s">
        <v>262</v>
      </c>
      <c r="AT241" s="23" t="s">
        <v>165</v>
      </c>
      <c r="AU241" s="23" t="s">
        <v>85</v>
      </c>
      <c r="AY241" s="23" t="s">
        <v>163</v>
      </c>
      <c r="BE241" s="231">
        <f>IF(N241="základní",J241,0)</f>
        <v>0</v>
      </c>
      <c r="BF241" s="231">
        <f>IF(N241="snížená",J241,0)</f>
        <v>0</v>
      </c>
      <c r="BG241" s="231">
        <f>IF(N241="zákl. přenesená",J241,0)</f>
        <v>0</v>
      </c>
      <c r="BH241" s="231">
        <f>IF(N241="sníž. přenesená",J241,0)</f>
        <v>0</v>
      </c>
      <c r="BI241" s="231">
        <f>IF(N241="nulová",J241,0)</f>
        <v>0</v>
      </c>
      <c r="BJ241" s="23" t="s">
        <v>170</v>
      </c>
      <c r="BK241" s="231">
        <f>ROUND(I241*H241,2)</f>
        <v>0</v>
      </c>
      <c r="BL241" s="23" t="s">
        <v>262</v>
      </c>
      <c r="BM241" s="23" t="s">
        <v>2527</v>
      </c>
    </row>
    <row r="242" spans="2:47" s="1" customFormat="1" ht="13.5">
      <c r="B242" s="45"/>
      <c r="C242" s="73"/>
      <c r="D242" s="232" t="s">
        <v>172</v>
      </c>
      <c r="E242" s="73"/>
      <c r="F242" s="233" t="s">
        <v>672</v>
      </c>
      <c r="G242" s="73"/>
      <c r="H242" s="73"/>
      <c r="I242" s="190"/>
      <c r="J242" s="73"/>
      <c r="K242" s="73"/>
      <c r="L242" s="71"/>
      <c r="M242" s="285"/>
      <c r="N242" s="278"/>
      <c r="O242" s="278"/>
      <c r="P242" s="278"/>
      <c r="Q242" s="278"/>
      <c r="R242" s="278"/>
      <c r="S242" s="278"/>
      <c r="T242" s="286"/>
      <c r="AT242" s="23" t="s">
        <v>172</v>
      </c>
      <c r="AU242" s="23" t="s">
        <v>85</v>
      </c>
    </row>
    <row r="243" spans="2:12" s="1" customFormat="1" ht="6.95" customHeight="1">
      <c r="B243" s="66"/>
      <c r="C243" s="67"/>
      <c r="D243" s="67"/>
      <c r="E243" s="67"/>
      <c r="F243" s="67"/>
      <c r="G243" s="67"/>
      <c r="H243" s="67"/>
      <c r="I243" s="165"/>
      <c r="J243" s="67"/>
      <c r="K243" s="67"/>
      <c r="L243" s="71"/>
    </row>
  </sheetData>
  <sheetProtection password="CC35" sheet="1" objects="1" scenarios="1" formatColumns="0" formatRows="0" autoFilter="0"/>
  <autoFilter ref="C84:K242"/>
  <mergeCells count="10">
    <mergeCell ref="E7:H7"/>
    <mergeCell ref="E9:H9"/>
    <mergeCell ref="E24:H24"/>
    <mergeCell ref="E45:H45"/>
    <mergeCell ref="E47:H47"/>
    <mergeCell ref="J51:J52"/>
    <mergeCell ref="E75:H75"/>
    <mergeCell ref="E77:H77"/>
    <mergeCell ref="G1:H1"/>
    <mergeCell ref="L2:V2"/>
  </mergeCells>
  <hyperlinks>
    <hyperlink ref="F1:G1" location="C2" display="1) Krycí list soupisu"/>
    <hyperlink ref="G1:H1" location="C54" display="2) Rekapitulace"/>
    <hyperlink ref="J1" location="C84"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Petr Trlifaj</dc:creator>
  <cp:keywords/>
  <dc:description/>
  <cp:lastModifiedBy>Petr Trlifaj</cp:lastModifiedBy>
  <dcterms:created xsi:type="dcterms:W3CDTF">2019-11-04T14:30:29Z</dcterms:created>
  <dcterms:modified xsi:type="dcterms:W3CDTF">2019-11-04T14:30:54Z</dcterms:modified>
  <cp:category/>
  <cp:version/>
  <cp:contentType/>
  <cp:contentStatus/>
</cp:coreProperties>
</file>