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71 ČIH\"/>
    </mc:Choice>
  </mc:AlternateContent>
  <bookViews>
    <workbookView xWindow="0" yWindow="0" windowWidth="28590" windowHeight="11100" activeTab="1"/>
  </bookViews>
  <sheets>
    <sheet name="Rekapitulace stavby" sheetId="1" r:id="rId1"/>
    <sheet name="4 - Bytová jednotka č.4" sheetId="2" r:id="rId2"/>
    <sheet name="Pokyny pro vyplnění" sheetId="3" r:id="rId3"/>
  </sheets>
  <definedNames>
    <definedName name="_xlnm._FilterDatabase" localSheetId="1" hidden="1">'4 - Bytová jednotka č.4'!$C$101:$K$403</definedName>
    <definedName name="_xlnm.Print_Titles" localSheetId="1">'4 - Bytová jednotka č.4'!$101:$101</definedName>
    <definedName name="_xlnm.Print_Titles" localSheetId="0">'Rekapitulace stavby'!$49:$49</definedName>
    <definedName name="_xlnm.Print_Area" localSheetId="1">'4 - Bytová jednotka č.4'!$C$4:$J$36,'4 - Bytová jednotka č.4'!$C$42:$J$83,'4 - Bytová jednotka č.4'!$C$89:$K$403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03" i="2"/>
  <c r="BH403" i="2"/>
  <c r="BG403" i="2"/>
  <c r="BE403" i="2"/>
  <c r="T403" i="2"/>
  <c r="T402" i="2"/>
  <c r="R403" i="2"/>
  <c r="R402" i="2"/>
  <c r="P403" i="2"/>
  <c r="P402" i="2"/>
  <c r="P399" i="2" s="1"/>
  <c r="BK403" i="2"/>
  <c r="BK402" i="2"/>
  <c r="J402" i="2"/>
  <c r="J82" i="2" s="1"/>
  <c r="J403" i="2"/>
  <c r="BF403" i="2" s="1"/>
  <c r="BI401" i="2"/>
  <c r="BH401" i="2"/>
  <c r="BG401" i="2"/>
  <c r="BE401" i="2"/>
  <c r="T401" i="2"/>
  <c r="T400" i="2"/>
  <c r="T399" i="2" s="1"/>
  <c r="R401" i="2"/>
  <c r="R400" i="2"/>
  <c r="R399" i="2"/>
  <c r="P401" i="2"/>
  <c r="P400" i="2"/>
  <c r="BK401" i="2"/>
  <c r="BK400" i="2" s="1"/>
  <c r="J401" i="2"/>
  <c r="BF401" i="2"/>
  <c r="BI396" i="2"/>
  <c r="BH396" i="2"/>
  <c r="BG396" i="2"/>
  <c r="BE396" i="2"/>
  <c r="T396" i="2"/>
  <c r="R396" i="2"/>
  <c r="P396" i="2"/>
  <c r="BK396" i="2"/>
  <c r="J396" i="2"/>
  <c r="BF396" i="2"/>
  <c r="BI393" i="2"/>
  <c r="BH393" i="2"/>
  <c r="BG393" i="2"/>
  <c r="BE393" i="2"/>
  <c r="T393" i="2"/>
  <c r="R393" i="2"/>
  <c r="R376" i="2" s="1"/>
  <c r="P393" i="2"/>
  <c r="BK393" i="2"/>
  <c r="J393" i="2"/>
  <c r="BF393" i="2"/>
  <c r="BI390" i="2"/>
  <c r="BH390" i="2"/>
  <c r="BG390" i="2"/>
  <c r="BE390" i="2"/>
  <c r="T390" i="2"/>
  <c r="R390" i="2"/>
  <c r="P390" i="2"/>
  <c r="BK390" i="2"/>
  <c r="BK376" i="2" s="1"/>
  <c r="J376" i="2" s="1"/>
  <c r="J79" i="2" s="1"/>
  <c r="J390" i="2"/>
  <c r="BF390" i="2"/>
  <c r="BI377" i="2"/>
  <c r="BH377" i="2"/>
  <c r="BG377" i="2"/>
  <c r="BE377" i="2"/>
  <c r="T377" i="2"/>
  <c r="T376" i="2"/>
  <c r="R377" i="2"/>
  <c r="P377" i="2"/>
  <c r="P376" i="2"/>
  <c r="BK377" i="2"/>
  <c r="J377" i="2"/>
  <c r="BF377" i="2" s="1"/>
  <c r="BI375" i="2"/>
  <c r="BH375" i="2"/>
  <c r="BG375" i="2"/>
  <c r="BE375" i="2"/>
  <c r="T375" i="2"/>
  <c r="R375" i="2"/>
  <c r="P375" i="2"/>
  <c r="BK375" i="2"/>
  <c r="J375" i="2"/>
  <c r="BF375" i="2"/>
  <c r="BI374" i="2"/>
  <c r="BH374" i="2"/>
  <c r="BG374" i="2"/>
  <c r="BE374" i="2"/>
  <c r="T374" i="2"/>
  <c r="R374" i="2"/>
  <c r="P374" i="2"/>
  <c r="P359" i="2" s="1"/>
  <c r="BK374" i="2"/>
  <c r="J374" i="2"/>
  <c r="BF374" i="2"/>
  <c r="BI371" i="2"/>
  <c r="BH371" i="2"/>
  <c r="BG371" i="2"/>
  <c r="BE371" i="2"/>
  <c r="T371" i="2"/>
  <c r="T359" i="2" s="1"/>
  <c r="R371" i="2"/>
  <c r="P371" i="2"/>
  <c r="BK371" i="2"/>
  <c r="J371" i="2"/>
  <c r="BF371" i="2"/>
  <c r="BI360" i="2"/>
  <c r="BH360" i="2"/>
  <c r="BG360" i="2"/>
  <c r="BE360" i="2"/>
  <c r="T360" i="2"/>
  <c r="R360" i="2"/>
  <c r="R359" i="2"/>
  <c r="P360" i="2"/>
  <c r="BK360" i="2"/>
  <c r="BK359" i="2"/>
  <c r="J359" i="2" s="1"/>
  <c r="J78" i="2" s="1"/>
  <c r="J360" i="2"/>
  <c r="BF360" i="2"/>
  <c r="BI358" i="2"/>
  <c r="BH358" i="2"/>
  <c r="BG358" i="2"/>
  <c r="BE358" i="2"/>
  <c r="T358" i="2"/>
  <c r="R358" i="2"/>
  <c r="P358" i="2"/>
  <c r="P353" i="2" s="1"/>
  <c r="BK358" i="2"/>
  <c r="J358" i="2"/>
  <c r="BF358" i="2"/>
  <c r="BI355" i="2"/>
  <c r="BH355" i="2"/>
  <c r="BG355" i="2"/>
  <c r="BE355" i="2"/>
  <c r="T355" i="2"/>
  <c r="T353" i="2" s="1"/>
  <c r="R355" i="2"/>
  <c r="P355" i="2"/>
  <c r="BK355" i="2"/>
  <c r="J355" i="2"/>
  <c r="BF355" i="2"/>
  <c r="BI354" i="2"/>
  <c r="BH354" i="2"/>
  <c r="BG354" i="2"/>
  <c r="BE354" i="2"/>
  <c r="T354" i="2"/>
  <c r="R354" i="2"/>
  <c r="R353" i="2"/>
  <c r="P354" i="2"/>
  <c r="BK354" i="2"/>
  <c r="BK353" i="2"/>
  <c r="J353" i="2" s="1"/>
  <c r="J77" i="2" s="1"/>
  <c r="J354" i="2"/>
  <c r="BF354" i="2"/>
  <c r="BI352" i="2"/>
  <c r="BH352" i="2"/>
  <c r="BG352" i="2"/>
  <c r="BE352" i="2"/>
  <c r="T352" i="2"/>
  <c r="R352" i="2"/>
  <c r="P352" i="2"/>
  <c r="BK352" i="2"/>
  <c r="J352" i="2"/>
  <c r="BF352" i="2"/>
  <c r="BI351" i="2"/>
  <c r="BH351" i="2"/>
  <c r="BG351" i="2"/>
  <c r="BE351" i="2"/>
  <c r="T351" i="2"/>
  <c r="R351" i="2"/>
  <c r="P351" i="2"/>
  <c r="BK351" i="2"/>
  <c r="J351" i="2"/>
  <c r="BF351" i="2"/>
  <c r="BI350" i="2"/>
  <c r="BH350" i="2"/>
  <c r="BG350" i="2"/>
  <c r="BE350" i="2"/>
  <c r="T350" i="2"/>
  <c r="R350" i="2"/>
  <c r="P350" i="2"/>
  <c r="BK350" i="2"/>
  <c r="J350" i="2"/>
  <c r="BF350" i="2"/>
  <c r="BI349" i="2"/>
  <c r="BH349" i="2"/>
  <c r="BG349" i="2"/>
  <c r="BE349" i="2"/>
  <c r="T349" i="2"/>
  <c r="R349" i="2"/>
  <c r="P349" i="2"/>
  <c r="BK349" i="2"/>
  <c r="J349" i="2"/>
  <c r="BF349" i="2"/>
  <c r="BI347" i="2"/>
  <c r="BH347" i="2"/>
  <c r="BG347" i="2"/>
  <c r="BE347" i="2"/>
  <c r="T347" i="2"/>
  <c r="R347" i="2"/>
  <c r="P347" i="2"/>
  <c r="BK347" i="2"/>
  <c r="J347" i="2"/>
  <c r="BF347" i="2"/>
  <c r="BI343" i="2"/>
  <c r="BH343" i="2"/>
  <c r="BG343" i="2"/>
  <c r="BE343" i="2"/>
  <c r="T343" i="2"/>
  <c r="R343" i="2"/>
  <c r="R336" i="2" s="1"/>
  <c r="P343" i="2"/>
  <c r="BK343" i="2"/>
  <c r="J343" i="2"/>
  <c r="BF343" i="2"/>
  <c r="BI341" i="2"/>
  <c r="BH341" i="2"/>
  <c r="BG341" i="2"/>
  <c r="BE341" i="2"/>
  <c r="T341" i="2"/>
  <c r="R341" i="2"/>
  <c r="P341" i="2"/>
  <c r="BK341" i="2"/>
  <c r="BK336" i="2" s="1"/>
  <c r="J336" i="2" s="1"/>
  <c r="J76" i="2" s="1"/>
  <c r="J341" i="2"/>
  <c r="BF341" i="2"/>
  <c r="BI337" i="2"/>
  <c r="BH337" i="2"/>
  <c r="BG337" i="2"/>
  <c r="BE337" i="2"/>
  <c r="T337" i="2"/>
  <c r="T336" i="2"/>
  <c r="R337" i="2"/>
  <c r="P337" i="2"/>
  <c r="P336" i="2"/>
  <c r="BK337" i="2"/>
  <c r="J337" i="2"/>
  <c r="BF337" i="2" s="1"/>
  <c r="BI335" i="2"/>
  <c r="BH335" i="2"/>
  <c r="BG335" i="2"/>
  <c r="BE335" i="2"/>
  <c r="T335" i="2"/>
  <c r="R335" i="2"/>
  <c r="P335" i="2"/>
  <c r="BK335" i="2"/>
  <c r="J335" i="2"/>
  <c r="BF335" i="2"/>
  <c r="BI334" i="2"/>
  <c r="BH334" i="2"/>
  <c r="BG334" i="2"/>
  <c r="BE334" i="2"/>
  <c r="T334" i="2"/>
  <c r="R334" i="2"/>
  <c r="P334" i="2"/>
  <c r="BK334" i="2"/>
  <c r="J334" i="2"/>
  <c r="BF334" i="2"/>
  <c r="BI332" i="2"/>
  <c r="BH332" i="2"/>
  <c r="BG332" i="2"/>
  <c r="BE332" i="2"/>
  <c r="T332" i="2"/>
  <c r="R332" i="2"/>
  <c r="R324" i="2" s="1"/>
  <c r="P332" i="2"/>
  <c r="BK332" i="2"/>
  <c r="J332" i="2"/>
  <c r="BF332" i="2"/>
  <c r="BI331" i="2"/>
  <c r="BH331" i="2"/>
  <c r="BG331" i="2"/>
  <c r="BE331" i="2"/>
  <c r="T331" i="2"/>
  <c r="R331" i="2"/>
  <c r="P331" i="2"/>
  <c r="BK331" i="2"/>
  <c r="BK324" i="2" s="1"/>
  <c r="J324" i="2" s="1"/>
  <c r="J75" i="2" s="1"/>
  <c r="J331" i="2"/>
  <c r="BF331" i="2"/>
  <c r="BI325" i="2"/>
  <c r="BH325" i="2"/>
  <c r="BG325" i="2"/>
  <c r="BE325" i="2"/>
  <c r="T325" i="2"/>
  <c r="T324" i="2"/>
  <c r="R325" i="2"/>
  <c r="P325" i="2"/>
  <c r="P324" i="2"/>
  <c r="BK325" i="2"/>
  <c r="J325" i="2"/>
  <c r="BF325" i="2" s="1"/>
  <c r="BI323" i="2"/>
  <c r="BH323" i="2"/>
  <c r="BG323" i="2"/>
  <c r="BE323" i="2"/>
  <c r="T323" i="2"/>
  <c r="R323" i="2"/>
  <c r="P323" i="2"/>
  <c r="BK323" i="2"/>
  <c r="J323" i="2"/>
  <c r="BF323" i="2"/>
  <c r="BI322" i="2"/>
  <c r="BH322" i="2"/>
  <c r="BG322" i="2"/>
  <c r="BE322" i="2"/>
  <c r="T322" i="2"/>
  <c r="R322" i="2"/>
  <c r="P322" i="2"/>
  <c r="BK322" i="2"/>
  <c r="J322" i="2"/>
  <c r="BF322" i="2"/>
  <c r="BI320" i="2"/>
  <c r="BH320" i="2"/>
  <c r="BG320" i="2"/>
  <c r="BE320" i="2"/>
  <c r="T320" i="2"/>
  <c r="R320" i="2"/>
  <c r="R314" i="2" s="1"/>
  <c r="P320" i="2"/>
  <c r="BK320" i="2"/>
  <c r="J320" i="2"/>
  <c r="BF320" i="2"/>
  <c r="BI319" i="2"/>
  <c r="BH319" i="2"/>
  <c r="BG319" i="2"/>
  <c r="BE319" i="2"/>
  <c r="T319" i="2"/>
  <c r="R319" i="2"/>
  <c r="P319" i="2"/>
  <c r="BK319" i="2"/>
  <c r="BK314" i="2" s="1"/>
  <c r="J314" i="2" s="1"/>
  <c r="J74" i="2" s="1"/>
  <c r="J319" i="2"/>
  <c r="BF319" i="2"/>
  <c r="BI315" i="2"/>
  <c r="BH315" i="2"/>
  <c r="BG315" i="2"/>
  <c r="BE315" i="2"/>
  <c r="T315" i="2"/>
  <c r="T314" i="2"/>
  <c r="R315" i="2"/>
  <c r="P315" i="2"/>
  <c r="P314" i="2"/>
  <c r="BK315" i="2"/>
  <c r="J315" i="2"/>
  <c r="BF315" i="2" s="1"/>
  <c r="BI313" i="2"/>
  <c r="BH313" i="2"/>
  <c r="BG313" i="2"/>
  <c r="BE313" i="2"/>
  <c r="T313" i="2"/>
  <c r="R313" i="2"/>
  <c r="P313" i="2"/>
  <c r="BK313" i="2"/>
  <c r="J313" i="2"/>
  <c r="BF313" i="2"/>
  <c r="BI312" i="2"/>
  <c r="BH312" i="2"/>
  <c r="BG312" i="2"/>
  <c r="BE312" i="2"/>
  <c r="T312" i="2"/>
  <c r="R312" i="2"/>
  <c r="P312" i="2"/>
  <c r="BK312" i="2"/>
  <c r="J312" i="2"/>
  <c r="BF312" i="2"/>
  <c r="BI311" i="2"/>
  <c r="BH311" i="2"/>
  <c r="BG311" i="2"/>
  <c r="BE311" i="2"/>
  <c r="T311" i="2"/>
  <c r="R311" i="2"/>
  <c r="P311" i="2"/>
  <c r="BK311" i="2"/>
  <c r="J311" i="2"/>
  <c r="BF311" i="2"/>
  <c r="BI310" i="2"/>
  <c r="BH310" i="2"/>
  <c r="BG310" i="2"/>
  <c r="BE310" i="2"/>
  <c r="T310" i="2"/>
  <c r="R310" i="2"/>
  <c r="P310" i="2"/>
  <c r="BK310" i="2"/>
  <c r="J310" i="2"/>
  <c r="BF310" i="2"/>
  <c r="BI309" i="2"/>
  <c r="BH309" i="2"/>
  <c r="BG309" i="2"/>
  <c r="BE309" i="2"/>
  <c r="T309" i="2"/>
  <c r="R309" i="2"/>
  <c r="P309" i="2"/>
  <c r="BK309" i="2"/>
  <c r="J309" i="2"/>
  <c r="BF309" i="2"/>
  <c r="BI308" i="2"/>
  <c r="BH308" i="2"/>
  <c r="BG308" i="2"/>
  <c r="BE308" i="2"/>
  <c r="T308" i="2"/>
  <c r="R308" i="2"/>
  <c r="P308" i="2"/>
  <c r="BK308" i="2"/>
  <c r="J308" i="2"/>
  <c r="BF308" i="2"/>
  <c r="BI307" i="2"/>
  <c r="BH307" i="2"/>
  <c r="BG307" i="2"/>
  <c r="BE307" i="2"/>
  <c r="T307" i="2"/>
  <c r="R307" i="2"/>
  <c r="P307" i="2"/>
  <c r="BK307" i="2"/>
  <c r="J307" i="2"/>
  <c r="BF307" i="2"/>
  <c r="BI306" i="2"/>
  <c r="BH306" i="2"/>
  <c r="BG306" i="2"/>
  <c r="BE306" i="2"/>
  <c r="T306" i="2"/>
  <c r="R306" i="2"/>
  <c r="P306" i="2"/>
  <c r="BK306" i="2"/>
  <c r="J306" i="2"/>
  <c r="BF306" i="2"/>
  <c r="BI305" i="2"/>
  <c r="BH305" i="2"/>
  <c r="BG305" i="2"/>
  <c r="BE305" i="2"/>
  <c r="T305" i="2"/>
  <c r="R305" i="2"/>
  <c r="P305" i="2"/>
  <c r="BK305" i="2"/>
  <c r="J305" i="2"/>
  <c r="BF305" i="2"/>
  <c r="BI304" i="2"/>
  <c r="BH304" i="2"/>
  <c r="BG304" i="2"/>
  <c r="BE304" i="2"/>
  <c r="T304" i="2"/>
  <c r="R304" i="2"/>
  <c r="P304" i="2"/>
  <c r="P297" i="2" s="1"/>
  <c r="BK304" i="2"/>
  <c r="J304" i="2"/>
  <c r="BF304" i="2"/>
  <c r="BI303" i="2"/>
  <c r="BH303" i="2"/>
  <c r="BG303" i="2"/>
  <c r="BE303" i="2"/>
  <c r="T303" i="2"/>
  <c r="T297" i="2" s="1"/>
  <c r="R303" i="2"/>
  <c r="P303" i="2"/>
  <c r="BK303" i="2"/>
  <c r="J303" i="2"/>
  <c r="BF303" i="2"/>
  <c r="BI298" i="2"/>
  <c r="BH298" i="2"/>
  <c r="BG298" i="2"/>
  <c r="BE298" i="2"/>
  <c r="T298" i="2"/>
  <c r="R298" i="2"/>
  <c r="R297" i="2"/>
  <c r="P298" i="2"/>
  <c r="BK298" i="2"/>
  <c r="BK297" i="2"/>
  <c r="J297" i="2" s="1"/>
  <c r="J73" i="2" s="1"/>
  <c r="J298" i="2"/>
  <c r="BF298" i="2"/>
  <c r="BI296" i="2"/>
  <c r="BH296" i="2"/>
  <c r="BG296" i="2"/>
  <c r="BE296" i="2"/>
  <c r="T296" i="2"/>
  <c r="R296" i="2"/>
  <c r="P296" i="2"/>
  <c r="BK296" i="2"/>
  <c r="J296" i="2"/>
  <c r="BF296" i="2"/>
  <c r="BI295" i="2"/>
  <c r="BH295" i="2"/>
  <c r="BG295" i="2"/>
  <c r="BE295" i="2"/>
  <c r="T295" i="2"/>
  <c r="R295" i="2"/>
  <c r="P295" i="2"/>
  <c r="BK295" i="2"/>
  <c r="J295" i="2"/>
  <c r="BF295" i="2"/>
  <c r="BI292" i="2"/>
  <c r="BH292" i="2"/>
  <c r="BG292" i="2"/>
  <c r="BE292" i="2"/>
  <c r="T292" i="2"/>
  <c r="R292" i="2"/>
  <c r="P292" i="2"/>
  <c r="BK292" i="2"/>
  <c r="J292" i="2"/>
  <c r="BF292" i="2"/>
  <c r="BI291" i="2"/>
  <c r="BH291" i="2"/>
  <c r="BG291" i="2"/>
  <c r="BE291" i="2"/>
  <c r="T291" i="2"/>
  <c r="R291" i="2"/>
  <c r="P291" i="2"/>
  <c r="BK291" i="2"/>
  <c r="J291" i="2"/>
  <c r="BF291" i="2"/>
  <c r="BI290" i="2"/>
  <c r="BH290" i="2"/>
  <c r="BG290" i="2"/>
  <c r="BE290" i="2"/>
  <c r="T290" i="2"/>
  <c r="R290" i="2"/>
  <c r="P290" i="2"/>
  <c r="BK290" i="2"/>
  <c r="J290" i="2"/>
  <c r="BF290" i="2"/>
  <c r="BI286" i="2"/>
  <c r="BH286" i="2"/>
  <c r="BG286" i="2"/>
  <c r="BE286" i="2"/>
  <c r="T286" i="2"/>
  <c r="R286" i="2"/>
  <c r="R275" i="2" s="1"/>
  <c r="P286" i="2"/>
  <c r="BK286" i="2"/>
  <c r="J286" i="2"/>
  <c r="BF286" i="2"/>
  <c r="BI281" i="2"/>
  <c r="BH281" i="2"/>
  <c r="BG281" i="2"/>
  <c r="BE281" i="2"/>
  <c r="T281" i="2"/>
  <c r="R281" i="2"/>
  <c r="P281" i="2"/>
  <c r="BK281" i="2"/>
  <c r="BK275" i="2" s="1"/>
  <c r="J275" i="2" s="1"/>
  <c r="J72" i="2" s="1"/>
  <c r="J281" i="2"/>
  <c r="BF281" i="2"/>
  <c r="BI276" i="2"/>
  <c r="BH276" i="2"/>
  <c r="BG276" i="2"/>
  <c r="BE276" i="2"/>
  <c r="T276" i="2"/>
  <c r="T275" i="2"/>
  <c r="R276" i="2"/>
  <c r="P276" i="2"/>
  <c r="P275" i="2"/>
  <c r="BK276" i="2"/>
  <c r="J276" i="2"/>
  <c r="BF276" i="2" s="1"/>
  <c r="BI274" i="2"/>
  <c r="BH274" i="2"/>
  <c r="BG274" i="2"/>
  <c r="BE274" i="2"/>
  <c r="T274" i="2"/>
  <c r="R274" i="2"/>
  <c r="P274" i="2"/>
  <c r="BK274" i="2"/>
  <c r="J274" i="2"/>
  <c r="BF274" i="2"/>
  <c r="BI273" i="2"/>
  <c r="BH273" i="2"/>
  <c r="BG273" i="2"/>
  <c r="BE273" i="2"/>
  <c r="T273" i="2"/>
  <c r="R273" i="2"/>
  <c r="P273" i="2"/>
  <c r="BK273" i="2"/>
  <c r="J273" i="2"/>
  <c r="BF273" i="2"/>
  <c r="BI272" i="2"/>
  <c r="BH272" i="2"/>
  <c r="BG272" i="2"/>
  <c r="BE272" i="2"/>
  <c r="T272" i="2"/>
  <c r="R272" i="2"/>
  <c r="R269" i="2" s="1"/>
  <c r="P272" i="2"/>
  <c r="BK272" i="2"/>
  <c r="J272" i="2"/>
  <c r="BF272" i="2"/>
  <c r="BI271" i="2"/>
  <c r="BH271" i="2"/>
  <c r="BG271" i="2"/>
  <c r="BE271" i="2"/>
  <c r="T271" i="2"/>
  <c r="R271" i="2"/>
  <c r="P271" i="2"/>
  <c r="BK271" i="2"/>
  <c r="BK269" i="2" s="1"/>
  <c r="J269" i="2" s="1"/>
  <c r="J71" i="2" s="1"/>
  <c r="J271" i="2"/>
  <c r="BF271" i="2"/>
  <c r="BI270" i="2"/>
  <c r="BH270" i="2"/>
  <c r="BG270" i="2"/>
  <c r="BE270" i="2"/>
  <c r="T270" i="2"/>
  <c r="T269" i="2"/>
  <c r="R270" i="2"/>
  <c r="P270" i="2"/>
  <c r="P269" i="2"/>
  <c r="BK270" i="2"/>
  <c r="J270" i="2"/>
  <c r="BF270" i="2" s="1"/>
  <c r="BI268" i="2"/>
  <c r="BH268" i="2"/>
  <c r="BG268" i="2"/>
  <c r="BE268" i="2"/>
  <c r="T268" i="2"/>
  <c r="R268" i="2"/>
  <c r="P268" i="2"/>
  <c r="BK268" i="2"/>
  <c r="J268" i="2"/>
  <c r="BF268" i="2"/>
  <c r="BI267" i="2"/>
  <c r="BH267" i="2"/>
  <c r="BG267" i="2"/>
  <c r="BE267" i="2"/>
  <c r="T267" i="2"/>
  <c r="R267" i="2"/>
  <c r="P267" i="2"/>
  <c r="BK267" i="2"/>
  <c r="J267" i="2"/>
  <c r="BF267" i="2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BK265" i="2"/>
  <c r="J265" i="2"/>
  <c r="BF265" i="2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J261" i="2"/>
  <c r="BF261" i="2"/>
  <c r="BI260" i="2"/>
  <c r="BH260" i="2"/>
  <c r="BG260" i="2"/>
  <c r="BE260" i="2"/>
  <c r="T260" i="2"/>
  <c r="R260" i="2"/>
  <c r="P260" i="2"/>
  <c r="BK260" i="2"/>
  <c r="J260" i="2"/>
  <c r="BF260" i="2"/>
  <c r="BI259" i="2"/>
  <c r="BH259" i="2"/>
  <c r="BG259" i="2"/>
  <c r="BE259" i="2"/>
  <c r="T259" i="2"/>
  <c r="R259" i="2"/>
  <c r="P259" i="2"/>
  <c r="BK259" i="2"/>
  <c r="J259" i="2"/>
  <c r="BF259" i="2"/>
  <c r="BI258" i="2"/>
  <c r="BH258" i="2"/>
  <c r="BG258" i="2"/>
  <c r="BE258" i="2"/>
  <c r="T258" i="2"/>
  <c r="R258" i="2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J257" i="2"/>
  <c r="BF257" i="2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/>
  <c r="BI254" i="2"/>
  <c r="BH254" i="2"/>
  <c r="BG254" i="2"/>
  <c r="BE254" i="2"/>
  <c r="T254" i="2"/>
  <c r="R254" i="2"/>
  <c r="R251" i="2" s="1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BK251" i="2" s="1"/>
  <c r="J251" i="2" s="1"/>
  <c r="J70" i="2" s="1"/>
  <c r="J253" i="2"/>
  <c r="BF253" i="2"/>
  <c r="BI252" i="2"/>
  <c r="BH252" i="2"/>
  <c r="BG252" i="2"/>
  <c r="BE252" i="2"/>
  <c r="T252" i="2"/>
  <c r="T251" i="2"/>
  <c r="R252" i="2"/>
  <c r="P252" i="2"/>
  <c r="P251" i="2"/>
  <c r="BK252" i="2"/>
  <c r="J252" i="2"/>
  <c r="BF252" i="2" s="1"/>
  <c r="BI250" i="2"/>
  <c r="BH250" i="2"/>
  <c r="BG250" i="2"/>
  <c r="BE250" i="2"/>
  <c r="T250" i="2"/>
  <c r="R250" i="2"/>
  <c r="R247" i="2" s="1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BK247" i="2" s="1"/>
  <c r="J247" i="2" s="1"/>
  <c r="J69" i="2" s="1"/>
  <c r="J249" i="2"/>
  <c r="BF249" i="2"/>
  <c r="BI248" i="2"/>
  <c r="BH248" i="2"/>
  <c r="BG248" i="2"/>
  <c r="BE248" i="2"/>
  <c r="T248" i="2"/>
  <c r="T247" i="2"/>
  <c r="R248" i="2"/>
  <c r="P248" i="2"/>
  <c r="P247" i="2"/>
  <c r="BK248" i="2"/>
  <c r="J248" i="2"/>
  <c r="BF248" i="2" s="1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R238" i="2"/>
  <c r="P238" i="2"/>
  <c r="BK238" i="2"/>
  <c r="J238" i="2"/>
  <c r="BF238" i="2"/>
  <c r="BI237" i="2"/>
  <c r="BH237" i="2"/>
  <c r="BG237" i="2"/>
  <c r="BE237" i="2"/>
  <c r="T237" i="2"/>
  <c r="R237" i="2"/>
  <c r="P237" i="2"/>
  <c r="BK237" i="2"/>
  <c r="J237" i="2"/>
  <c r="BF237" i="2"/>
  <c r="BI236" i="2"/>
  <c r="BH236" i="2"/>
  <c r="BG236" i="2"/>
  <c r="BE236" i="2"/>
  <c r="T236" i="2"/>
  <c r="R236" i="2"/>
  <c r="P236" i="2"/>
  <c r="BK236" i="2"/>
  <c r="J236" i="2"/>
  <c r="BF236" i="2"/>
  <c r="BI235" i="2"/>
  <c r="BH235" i="2"/>
  <c r="BG235" i="2"/>
  <c r="BE235" i="2"/>
  <c r="T235" i="2"/>
  <c r="R235" i="2"/>
  <c r="P235" i="2"/>
  <c r="BK235" i="2"/>
  <c r="J235" i="2"/>
  <c r="BF235" i="2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R227" i="2" s="1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BK227" i="2" s="1"/>
  <c r="J227" i="2" s="1"/>
  <c r="J68" i="2" s="1"/>
  <c r="J229" i="2"/>
  <c r="BF229" i="2"/>
  <c r="BI228" i="2"/>
  <c r="BH228" i="2"/>
  <c r="BG228" i="2"/>
  <c r="BE228" i="2"/>
  <c r="T228" i="2"/>
  <c r="T227" i="2"/>
  <c r="R228" i="2"/>
  <c r="P228" i="2"/>
  <c r="P227" i="2"/>
  <c r="BK228" i="2"/>
  <c r="J228" i="2"/>
  <c r="BF228" i="2" s="1"/>
  <c r="BI226" i="2"/>
  <c r="BH226" i="2"/>
  <c r="BG226" i="2"/>
  <c r="BE226" i="2"/>
  <c r="T226" i="2"/>
  <c r="R226" i="2"/>
  <c r="P226" i="2"/>
  <c r="BK226" i="2"/>
  <c r="J226" i="2"/>
  <c r="BF226" i="2"/>
  <c r="BI225" i="2"/>
  <c r="BH225" i="2"/>
  <c r="BG225" i="2"/>
  <c r="BE225" i="2"/>
  <c r="T225" i="2"/>
  <c r="R225" i="2"/>
  <c r="P225" i="2"/>
  <c r="BK225" i="2"/>
  <c r="J225" i="2"/>
  <c r="BF225" i="2"/>
  <c r="BI224" i="2"/>
  <c r="BH224" i="2"/>
  <c r="BG224" i="2"/>
  <c r="BE224" i="2"/>
  <c r="T224" i="2"/>
  <c r="R224" i="2"/>
  <c r="P224" i="2"/>
  <c r="BK224" i="2"/>
  <c r="J224" i="2"/>
  <c r="BF224" i="2"/>
  <c r="BI223" i="2"/>
  <c r="BH223" i="2"/>
  <c r="BG223" i="2"/>
  <c r="BE223" i="2"/>
  <c r="T223" i="2"/>
  <c r="R223" i="2"/>
  <c r="P223" i="2"/>
  <c r="BK223" i="2"/>
  <c r="J223" i="2"/>
  <c r="BF223" i="2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R215" i="2" s="1"/>
  <c r="P220" i="2"/>
  <c r="BK220" i="2"/>
  <c r="J220" i="2"/>
  <c r="BF220" i="2"/>
  <c r="BI217" i="2"/>
  <c r="BH217" i="2"/>
  <c r="BG217" i="2"/>
  <c r="BE217" i="2"/>
  <c r="T217" i="2"/>
  <c r="R217" i="2"/>
  <c r="P217" i="2"/>
  <c r="BK217" i="2"/>
  <c r="BK215" i="2" s="1"/>
  <c r="J215" i="2" s="1"/>
  <c r="J67" i="2" s="1"/>
  <c r="J217" i="2"/>
  <c r="BF217" i="2"/>
  <c r="BI216" i="2"/>
  <c r="BH216" i="2"/>
  <c r="BG216" i="2"/>
  <c r="BE216" i="2"/>
  <c r="T216" i="2"/>
  <c r="T215" i="2"/>
  <c r="R216" i="2"/>
  <c r="P216" i="2"/>
  <c r="P215" i="2"/>
  <c r="BK216" i="2"/>
  <c r="J216" i="2"/>
  <c r="BF216" i="2" s="1"/>
  <c r="BI214" i="2"/>
  <c r="BH214" i="2"/>
  <c r="BG214" i="2"/>
  <c r="BE214" i="2"/>
  <c r="T214" i="2"/>
  <c r="R214" i="2"/>
  <c r="P214" i="2"/>
  <c r="BK214" i="2"/>
  <c r="J214" i="2"/>
  <c r="BF214" i="2"/>
  <c r="BI213" i="2"/>
  <c r="BH213" i="2"/>
  <c r="BG213" i="2"/>
  <c r="BE213" i="2"/>
  <c r="T213" i="2"/>
  <c r="R213" i="2"/>
  <c r="P213" i="2"/>
  <c r="BK213" i="2"/>
  <c r="J213" i="2"/>
  <c r="BF213" i="2"/>
  <c r="BI212" i="2"/>
  <c r="BH212" i="2"/>
  <c r="BG212" i="2"/>
  <c r="BE212" i="2"/>
  <c r="T212" i="2"/>
  <c r="R212" i="2"/>
  <c r="P212" i="2"/>
  <c r="BK212" i="2"/>
  <c r="J212" i="2"/>
  <c r="BF212" i="2"/>
  <c r="BI211" i="2"/>
  <c r="BH211" i="2"/>
  <c r="BG211" i="2"/>
  <c r="BE211" i="2"/>
  <c r="T211" i="2"/>
  <c r="R211" i="2"/>
  <c r="P211" i="2"/>
  <c r="BK211" i="2"/>
  <c r="J211" i="2"/>
  <c r="BF211" i="2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/>
  <c r="BI206" i="2"/>
  <c r="BH206" i="2"/>
  <c r="BG206" i="2"/>
  <c r="BE206" i="2"/>
  <c r="T206" i="2"/>
  <c r="R206" i="2"/>
  <c r="R203" i="2" s="1"/>
  <c r="P206" i="2"/>
  <c r="BK206" i="2"/>
  <c r="J206" i="2"/>
  <c r="BF206" i="2"/>
  <c r="BI205" i="2"/>
  <c r="BH205" i="2"/>
  <c r="BG205" i="2"/>
  <c r="BE205" i="2"/>
  <c r="T205" i="2"/>
  <c r="R205" i="2"/>
  <c r="P205" i="2"/>
  <c r="BK205" i="2"/>
  <c r="BK203" i="2" s="1"/>
  <c r="J203" i="2" s="1"/>
  <c r="J66" i="2" s="1"/>
  <c r="J205" i="2"/>
  <c r="BF205" i="2"/>
  <c r="BI204" i="2"/>
  <c r="BH204" i="2"/>
  <c r="BG204" i="2"/>
  <c r="BE204" i="2"/>
  <c r="T204" i="2"/>
  <c r="T203" i="2"/>
  <c r="R204" i="2"/>
  <c r="P204" i="2"/>
  <c r="P203" i="2"/>
  <c r="BK204" i="2"/>
  <c r="J204" i="2"/>
  <c r="BF204" i="2" s="1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200" i="2"/>
  <c r="BH200" i="2"/>
  <c r="BG200" i="2"/>
  <c r="BE200" i="2"/>
  <c r="T200" i="2"/>
  <c r="R200" i="2"/>
  <c r="P200" i="2"/>
  <c r="BK200" i="2"/>
  <c r="J200" i="2"/>
  <c r="BF200" i="2"/>
  <c r="BI197" i="2"/>
  <c r="BH197" i="2"/>
  <c r="BG197" i="2"/>
  <c r="BE197" i="2"/>
  <c r="T197" i="2"/>
  <c r="R197" i="2"/>
  <c r="P197" i="2"/>
  <c r="BK197" i="2"/>
  <c r="J197" i="2"/>
  <c r="BF197" i="2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P192" i="2" s="1"/>
  <c r="BK195" i="2"/>
  <c r="J195" i="2"/>
  <c r="BF195" i="2"/>
  <c r="BI194" i="2"/>
  <c r="BH194" i="2"/>
  <c r="BG194" i="2"/>
  <c r="BE194" i="2"/>
  <c r="T194" i="2"/>
  <c r="T192" i="2" s="1"/>
  <c r="R194" i="2"/>
  <c r="P194" i="2"/>
  <c r="BK194" i="2"/>
  <c r="J194" i="2"/>
  <c r="BF194" i="2"/>
  <c r="BI193" i="2"/>
  <c r="BH193" i="2"/>
  <c r="BG193" i="2"/>
  <c r="BE193" i="2"/>
  <c r="T193" i="2"/>
  <c r="R193" i="2"/>
  <c r="R192" i="2"/>
  <c r="P193" i="2"/>
  <c r="BK193" i="2"/>
  <c r="BK192" i="2"/>
  <c r="J192" i="2" s="1"/>
  <c r="J65" i="2" s="1"/>
  <c r="J193" i="2"/>
  <c r="BF193" i="2"/>
  <c r="BI191" i="2"/>
  <c r="BH191" i="2"/>
  <c r="BG191" i="2"/>
  <c r="BE191" i="2"/>
  <c r="T191" i="2"/>
  <c r="R191" i="2"/>
  <c r="P191" i="2"/>
  <c r="BK191" i="2"/>
  <c r="J191" i="2"/>
  <c r="BF191" i="2"/>
  <c r="BI190" i="2"/>
  <c r="BH190" i="2"/>
  <c r="BG190" i="2"/>
  <c r="BE190" i="2"/>
  <c r="T190" i="2"/>
  <c r="R190" i="2"/>
  <c r="P190" i="2"/>
  <c r="BK190" i="2"/>
  <c r="J190" i="2"/>
  <c r="BF190" i="2"/>
  <c r="BI188" i="2"/>
  <c r="BH188" i="2"/>
  <c r="BG188" i="2"/>
  <c r="BE188" i="2"/>
  <c r="T188" i="2"/>
  <c r="R188" i="2"/>
  <c r="P188" i="2"/>
  <c r="BK188" i="2"/>
  <c r="J188" i="2"/>
  <c r="BF188" i="2"/>
  <c r="BI187" i="2"/>
  <c r="BH187" i="2"/>
  <c r="BG187" i="2"/>
  <c r="BE187" i="2"/>
  <c r="T187" i="2"/>
  <c r="R187" i="2"/>
  <c r="P187" i="2"/>
  <c r="BK187" i="2"/>
  <c r="J187" i="2"/>
  <c r="BF187" i="2"/>
  <c r="BI179" i="2"/>
  <c r="BH179" i="2"/>
  <c r="BG179" i="2"/>
  <c r="BE179" i="2"/>
  <c r="T179" i="2"/>
  <c r="R179" i="2"/>
  <c r="P179" i="2"/>
  <c r="BK179" i="2"/>
  <c r="J179" i="2"/>
  <c r="BF179" i="2"/>
  <c r="BI177" i="2"/>
  <c r="BH177" i="2"/>
  <c r="BG177" i="2"/>
  <c r="BE177" i="2"/>
  <c r="T177" i="2"/>
  <c r="R177" i="2"/>
  <c r="P177" i="2"/>
  <c r="BK177" i="2"/>
  <c r="J177" i="2"/>
  <c r="BF177" i="2"/>
  <c r="BI174" i="2"/>
  <c r="BH174" i="2"/>
  <c r="BG174" i="2"/>
  <c r="BE174" i="2"/>
  <c r="T174" i="2"/>
  <c r="R174" i="2"/>
  <c r="P174" i="2"/>
  <c r="BK174" i="2"/>
  <c r="BK161" i="2" s="1"/>
  <c r="J174" i="2"/>
  <c r="BF174" i="2"/>
  <c r="BI166" i="2"/>
  <c r="BH166" i="2"/>
  <c r="BG166" i="2"/>
  <c r="BE166" i="2"/>
  <c r="T166" i="2"/>
  <c r="T161" i="2" s="1"/>
  <c r="R166" i="2"/>
  <c r="P166" i="2"/>
  <c r="BK166" i="2"/>
  <c r="J166" i="2"/>
  <c r="BF166" i="2"/>
  <c r="BI162" i="2"/>
  <c r="BH162" i="2"/>
  <c r="BG162" i="2"/>
  <c r="BE162" i="2"/>
  <c r="T162" i="2"/>
  <c r="R162" i="2"/>
  <c r="R161" i="2" s="1"/>
  <c r="P162" i="2"/>
  <c r="P161" i="2"/>
  <c r="BK162" i="2"/>
  <c r="J162" i="2"/>
  <c r="BF162" i="2"/>
  <c r="BI159" i="2"/>
  <c r="BH159" i="2"/>
  <c r="BG159" i="2"/>
  <c r="BE159" i="2"/>
  <c r="T159" i="2"/>
  <c r="R159" i="2"/>
  <c r="R156" i="2" s="1"/>
  <c r="P159" i="2"/>
  <c r="BK159" i="2"/>
  <c r="J159" i="2"/>
  <c r="BF159" i="2"/>
  <c r="BI158" i="2"/>
  <c r="BH158" i="2"/>
  <c r="BG158" i="2"/>
  <c r="BE158" i="2"/>
  <c r="T158" i="2"/>
  <c r="R158" i="2"/>
  <c r="P158" i="2"/>
  <c r="BK158" i="2"/>
  <c r="BK156" i="2" s="1"/>
  <c r="J156" i="2" s="1"/>
  <c r="J62" i="2" s="1"/>
  <c r="J158" i="2"/>
  <c r="BF158" i="2"/>
  <c r="BI157" i="2"/>
  <c r="BH157" i="2"/>
  <c r="BG157" i="2"/>
  <c r="BE157" i="2"/>
  <c r="T157" i="2"/>
  <c r="T156" i="2"/>
  <c r="R157" i="2"/>
  <c r="P157" i="2"/>
  <c r="P156" i="2"/>
  <c r="BK157" i="2"/>
  <c r="J157" i="2"/>
  <c r="BF157" i="2" s="1"/>
  <c r="BI155" i="2"/>
  <c r="BH155" i="2"/>
  <c r="BG155" i="2"/>
  <c r="BE155" i="2"/>
  <c r="T155" i="2"/>
  <c r="R155" i="2"/>
  <c r="P155" i="2"/>
  <c r="BK155" i="2"/>
  <c r="J155" i="2"/>
  <c r="BF155" i="2"/>
  <c r="BI153" i="2"/>
  <c r="BH153" i="2"/>
  <c r="BG153" i="2"/>
  <c r="BE153" i="2"/>
  <c r="T153" i="2"/>
  <c r="R153" i="2"/>
  <c r="P153" i="2"/>
  <c r="BK153" i="2"/>
  <c r="J153" i="2"/>
  <c r="BF153" i="2"/>
  <c r="BI152" i="2"/>
  <c r="BH152" i="2"/>
  <c r="BG152" i="2"/>
  <c r="BE152" i="2"/>
  <c r="T152" i="2"/>
  <c r="R152" i="2"/>
  <c r="R148" i="2" s="1"/>
  <c r="P152" i="2"/>
  <c r="BK152" i="2"/>
  <c r="J152" i="2"/>
  <c r="BF152" i="2"/>
  <c r="BI150" i="2"/>
  <c r="BH150" i="2"/>
  <c r="BG150" i="2"/>
  <c r="BE150" i="2"/>
  <c r="T150" i="2"/>
  <c r="R150" i="2"/>
  <c r="P150" i="2"/>
  <c r="BK150" i="2"/>
  <c r="BK148" i="2" s="1"/>
  <c r="J148" i="2" s="1"/>
  <c r="J61" i="2" s="1"/>
  <c r="J150" i="2"/>
  <c r="BF150" i="2"/>
  <c r="BI149" i="2"/>
  <c r="BH149" i="2"/>
  <c r="BG149" i="2"/>
  <c r="BE149" i="2"/>
  <c r="T149" i="2"/>
  <c r="T148" i="2"/>
  <c r="R149" i="2"/>
  <c r="P149" i="2"/>
  <c r="P148" i="2"/>
  <c r="BK149" i="2"/>
  <c r="J149" i="2"/>
  <c r="BF149" i="2" s="1"/>
  <c r="BI144" i="2"/>
  <c r="BH144" i="2"/>
  <c r="BG144" i="2"/>
  <c r="BE144" i="2"/>
  <c r="T144" i="2"/>
  <c r="R144" i="2"/>
  <c r="P144" i="2"/>
  <c r="BK144" i="2"/>
  <c r="J144" i="2"/>
  <c r="BF144" i="2"/>
  <c r="BI142" i="2"/>
  <c r="BH142" i="2"/>
  <c r="BG142" i="2"/>
  <c r="BE142" i="2"/>
  <c r="T142" i="2"/>
  <c r="R142" i="2"/>
  <c r="P142" i="2"/>
  <c r="BK142" i="2"/>
  <c r="J142" i="2"/>
  <c r="BF142" i="2"/>
  <c r="BI137" i="2"/>
  <c r="BH137" i="2"/>
  <c r="BG137" i="2"/>
  <c r="BE137" i="2"/>
  <c r="T137" i="2"/>
  <c r="R137" i="2"/>
  <c r="R126" i="2" s="1"/>
  <c r="P137" i="2"/>
  <c r="BK137" i="2"/>
  <c r="J137" i="2"/>
  <c r="BF137" i="2"/>
  <c r="BI134" i="2"/>
  <c r="BH134" i="2"/>
  <c r="BG134" i="2"/>
  <c r="BE134" i="2"/>
  <c r="T134" i="2"/>
  <c r="R134" i="2"/>
  <c r="P134" i="2"/>
  <c r="BK134" i="2"/>
  <c r="BK126" i="2" s="1"/>
  <c r="J126" i="2" s="1"/>
  <c r="J60" i="2" s="1"/>
  <c r="J134" i="2"/>
  <c r="BF134" i="2"/>
  <c r="BI127" i="2"/>
  <c r="BH127" i="2"/>
  <c r="BG127" i="2"/>
  <c r="BE127" i="2"/>
  <c r="T127" i="2"/>
  <c r="T126" i="2"/>
  <c r="R127" i="2"/>
  <c r="P127" i="2"/>
  <c r="P126" i="2"/>
  <c r="BK127" i="2"/>
  <c r="J127" i="2"/>
  <c r="BF127" i="2" s="1"/>
  <c r="BI125" i="2"/>
  <c r="BH125" i="2"/>
  <c r="BG125" i="2"/>
  <c r="BE125" i="2"/>
  <c r="T125" i="2"/>
  <c r="R125" i="2"/>
  <c r="P125" i="2"/>
  <c r="BK125" i="2"/>
  <c r="J125" i="2"/>
  <c r="BF125" i="2"/>
  <c r="BI124" i="2"/>
  <c r="BH124" i="2"/>
  <c r="BG124" i="2"/>
  <c r="BE124" i="2"/>
  <c r="T124" i="2"/>
  <c r="R124" i="2"/>
  <c r="P124" i="2"/>
  <c r="BK124" i="2"/>
  <c r="J124" i="2"/>
  <c r="BF124" i="2"/>
  <c r="BI123" i="2"/>
  <c r="BH123" i="2"/>
  <c r="BG123" i="2"/>
  <c r="BE123" i="2"/>
  <c r="T123" i="2"/>
  <c r="R123" i="2"/>
  <c r="P123" i="2"/>
  <c r="BK123" i="2"/>
  <c r="J123" i="2"/>
  <c r="BF123" i="2"/>
  <c r="BI120" i="2"/>
  <c r="BH120" i="2"/>
  <c r="BG120" i="2"/>
  <c r="BE120" i="2"/>
  <c r="T120" i="2"/>
  <c r="R120" i="2"/>
  <c r="P120" i="2"/>
  <c r="BK120" i="2"/>
  <c r="J120" i="2"/>
  <c r="BF120" i="2"/>
  <c r="BI118" i="2"/>
  <c r="BH118" i="2"/>
  <c r="BG118" i="2"/>
  <c r="BE118" i="2"/>
  <c r="T118" i="2"/>
  <c r="R118" i="2"/>
  <c r="P118" i="2"/>
  <c r="BK118" i="2"/>
  <c r="J118" i="2"/>
  <c r="BF118" i="2"/>
  <c r="BI116" i="2"/>
  <c r="BH116" i="2"/>
  <c r="BG116" i="2"/>
  <c r="BE116" i="2"/>
  <c r="T116" i="2"/>
  <c r="R116" i="2"/>
  <c r="P116" i="2"/>
  <c r="BK116" i="2"/>
  <c r="J116" i="2"/>
  <c r="BF116" i="2"/>
  <c r="BI114" i="2"/>
  <c r="BH114" i="2"/>
  <c r="BG114" i="2"/>
  <c r="BE114" i="2"/>
  <c r="T114" i="2"/>
  <c r="R114" i="2"/>
  <c r="P114" i="2"/>
  <c r="BK114" i="2"/>
  <c r="J114" i="2"/>
  <c r="BF114" i="2"/>
  <c r="BI113" i="2"/>
  <c r="BH113" i="2"/>
  <c r="BG113" i="2"/>
  <c r="BE113" i="2"/>
  <c r="T113" i="2"/>
  <c r="R113" i="2"/>
  <c r="P113" i="2"/>
  <c r="BK113" i="2"/>
  <c r="J113" i="2"/>
  <c r="BF113" i="2"/>
  <c r="BI112" i="2"/>
  <c r="BH112" i="2"/>
  <c r="BG112" i="2"/>
  <c r="BE112" i="2"/>
  <c r="T112" i="2"/>
  <c r="R112" i="2"/>
  <c r="P112" i="2"/>
  <c r="BK112" i="2"/>
  <c r="J112" i="2"/>
  <c r="BF112" i="2"/>
  <c r="BI111" i="2"/>
  <c r="BH111" i="2"/>
  <c r="BG111" i="2"/>
  <c r="BE111" i="2"/>
  <c r="T111" i="2"/>
  <c r="R111" i="2"/>
  <c r="P111" i="2"/>
  <c r="BK111" i="2"/>
  <c r="J111" i="2"/>
  <c r="BF111" i="2"/>
  <c r="BI110" i="2"/>
  <c r="BH110" i="2"/>
  <c r="BG110" i="2"/>
  <c r="BE110" i="2"/>
  <c r="T110" i="2"/>
  <c r="R110" i="2"/>
  <c r="R107" i="2" s="1"/>
  <c r="P110" i="2"/>
  <c r="BK110" i="2"/>
  <c r="J110" i="2"/>
  <c r="BF110" i="2"/>
  <c r="BI109" i="2"/>
  <c r="BH109" i="2"/>
  <c r="BG109" i="2"/>
  <c r="F32" i="2" s="1"/>
  <c r="BB52" i="1" s="1"/>
  <c r="BB51" i="1" s="1"/>
  <c r="BE109" i="2"/>
  <c r="T109" i="2"/>
  <c r="R109" i="2"/>
  <c r="P109" i="2"/>
  <c r="BK109" i="2"/>
  <c r="BK107" i="2" s="1"/>
  <c r="J107" i="2" s="1"/>
  <c r="J59" i="2" s="1"/>
  <c r="J109" i="2"/>
  <c r="BF109" i="2"/>
  <c r="BI108" i="2"/>
  <c r="BH108" i="2"/>
  <c r="F33" i="2" s="1"/>
  <c r="BC52" i="1" s="1"/>
  <c r="BC51" i="1" s="1"/>
  <c r="BG108" i="2"/>
  <c r="BE108" i="2"/>
  <c r="T108" i="2"/>
  <c r="T107" i="2"/>
  <c r="T103" i="2" s="1"/>
  <c r="R108" i="2"/>
  <c r="P108" i="2"/>
  <c r="P107" i="2"/>
  <c r="P103" i="2" s="1"/>
  <c r="BK108" i="2"/>
  <c r="J108" i="2"/>
  <c r="BF108" i="2" s="1"/>
  <c r="BI105" i="2"/>
  <c r="F34" i="2"/>
  <c r="BD52" i="1" s="1"/>
  <c r="BD51" i="1" s="1"/>
  <c r="W30" i="1" s="1"/>
  <c r="BH105" i="2"/>
  <c r="BG105" i="2"/>
  <c r="BE105" i="2"/>
  <c r="J30" i="2" s="1"/>
  <c r="AV52" i="1" s="1"/>
  <c r="T105" i="2"/>
  <c r="T104" i="2"/>
  <c r="R105" i="2"/>
  <c r="R104" i="2"/>
  <c r="P105" i="2"/>
  <c r="P104" i="2"/>
  <c r="BK105" i="2"/>
  <c r="BK104" i="2"/>
  <c r="J104" i="2"/>
  <c r="J58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98" i="2"/>
  <c r="F51" i="2"/>
  <c r="J14" i="2"/>
  <c r="J12" i="2"/>
  <c r="J96" i="2"/>
  <c r="J49" i="2"/>
  <c r="E7" i="2"/>
  <c r="E92" i="2" s="1"/>
  <c r="AS51" i="1"/>
  <c r="L47" i="1"/>
  <c r="AM46" i="1"/>
  <c r="L46" i="1"/>
  <c r="AM44" i="1"/>
  <c r="L44" i="1"/>
  <c r="L42" i="1"/>
  <c r="L41" i="1"/>
  <c r="BK103" i="2" l="1"/>
  <c r="BK399" i="2"/>
  <c r="J399" i="2" s="1"/>
  <c r="J80" i="2" s="1"/>
  <c r="J400" i="2"/>
  <c r="J81" i="2" s="1"/>
  <c r="P160" i="2"/>
  <c r="P102" i="2" s="1"/>
  <c r="AU52" i="1" s="1"/>
  <c r="AU51" i="1" s="1"/>
  <c r="BK160" i="2"/>
  <c r="J160" i="2" s="1"/>
  <c r="J63" i="2" s="1"/>
  <c r="J161" i="2"/>
  <c r="J64" i="2" s="1"/>
  <c r="T160" i="2"/>
  <c r="T102" i="2" s="1"/>
  <c r="AX51" i="1"/>
  <c r="W28" i="1"/>
  <c r="J31" i="2"/>
  <c r="AW52" i="1" s="1"/>
  <c r="AT52" i="1" s="1"/>
  <c r="F31" i="2"/>
  <c r="BA52" i="1" s="1"/>
  <c r="BA51" i="1" s="1"/>
  <c r="AY51" i="1"/>
  <c r="W29" i="1"/>
  <c r="R103" i="2"/>
  <c r="R102" i="2" s="1"/>
  <c r="R160" i="2"/>
  <c r="F30" i="2"/>
  <c r="AZ52" i="1" s="1"/>
  <c r="AZ51" i="1" s="1"/>
  <c r="F52" i="2"/>
  <c r="E45" i="2"/>
  <c r="AV51" i="1" l="1"/>
  <c r="W26" i="1"/>
  <c r="J103" i="2"/>
  <c r="J57" i="2" s="1"/>
  <c r="BK102" i="2"/>
  <c r="J102" i="2" s="1"/>
  <c r="W27" i="1"/>
  <c r="AW51" i="1"/>
  <c r="AK27" i="1" s="1"/>
  <c r="J56" i="2" l="1"/>
  <c r="J27" i="2"/>
  <c r="AK26" i="1"/>
  <c r="AT51" i="1"/>
  <c r="J36" i="2" l="1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<sst xmlns="http://schemas.openxmlformats.org/spreadsheetml/2006/main" count="4359" uniqueCount="1090">
  <si>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</si>
  <si>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</si>
  <si>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</si>
  <si>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</si>
  <si>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</si>
  <si>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</si>
  <si>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</si>
  <si>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</si>
  <si>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</si>
  <si>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</si>
  <si>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</si>
  <si>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</si>
  <si>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</si>
  <si>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</si>
  <si>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</si>
  <si>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</si>
  <si>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</si>
  <si>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</si>
  <si>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</si>
  <si>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</si>
  <si>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</si>
  <si>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</si>
  <si>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</si>
  <si>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</si>
  <si>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</si>
  <si>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</si>
  <si>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</si>
  <si>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</si>
  <si>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</si>
  <si>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</si>
  <si>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</si>
  <si>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</si>
  <si>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</si>
  <si>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</si>
  <si>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</si>
  <si>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</si>
  <si>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</si>
  <si>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</si>
  <si>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</si>
  <si>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</si>
  <si>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</si>
  <si>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</si>
  <si>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</si>
  <si>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</si>
  <si>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</si>
  <si>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</si>
  <si>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</si>
  <si>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</si>
  <si>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</si>
  <si>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</si>
  <si>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</si>
  <si>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</si>
  <si>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</si>
  <si>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</si>
  <si>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</si>
  <si>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</si>
  <si>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</si>
  <si>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</si>
  <si>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</si>
  <si>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</si>
  <si>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</si>
  <si>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</si>
  <si>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</si>
  <si>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</si>
  <si>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</si>
  <si>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</si>
  <si>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</si>
  <si>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</si>
  <si>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</si>
  <si>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</si>
  <si>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</si>
  <si>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</si>
  <si>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</si>
  <si>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</si>
  <si>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</si>
  <si>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</si>
  <si>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4</t>
  </si>
  <si>
    <t>STA</t>
  </si>
  <si>
    <t>1</t>
  </si>
  <si>
    <t>{94bcfcd2-24da-4a3e-9ac1-c45007b6e7ca}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</si>
  <si>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</si>
  <si>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</si>
  <si>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</si>
  <si>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</si>
  <si>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</si>
  <si>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</si>
  <si>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</si>
  <si>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</si>
  <si>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</si>
  <si>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</si>
  <si>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</si>
  <si>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</si>
  <si>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</si>
  <si>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</si>
  <si>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</si>
  <si>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</si>
  <si>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</si>
  <si>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</si>
  <si>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</si>
  <si>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</si>
  <si>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</si>
  <si>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</si>
  <si>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</si>
  <si>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</si>
  <si>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</si>
  <si>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</si>
  <si>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</si>
  <si>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</si>
  <si>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</si>
  <si>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</si>
  <si>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</si>
  <si>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</si>
  <si>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</si>
  <si>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</si>
  <si>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</si>
  <si>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</si>
  <si>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</si>
  <si>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</si>
  <si>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</si>
  <si>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</si>
  <si>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</si>
  <si>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</si>
  <si>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</si>
  <si>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</si>
  <si>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</si>
  <si>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</si>
  <si>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</si>
  <si>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</si>
  <si>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</si>
  <si>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</si>
  <si>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</si>
  <si>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</si>
  <si>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</si>
  <si>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</si>
  <si>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</si>
  <si>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</si>
  <si>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</si>
  <si>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</si>
  <si>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</si>
  <si>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</si>
  <si>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</si>
  <si>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</si>
  <si>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2</t>
  </si>
  <si>
    <t>1545874700</t>
  </si>
  <si>
    <t>VV</t>
  </si>
  <si>
    <t>(1,6+0,7)*0,8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</si>
  <si>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</si>
  <si>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</si>
  <si>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</si>
  <si>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</si>
  <si>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-1977491242</t>
  </si>
  <si>
    <t>611142001</t>
  </si>
  <si>
    <t>Potažení vnitřních ploch pletivem  v ploše nebo pruzích, na plném podkladu sklovláknitým vtlačením do tmelu stropů</t>
  </si>
  <si>
    <t>1143201479</t>
  </si>
  <si>
    <t>611311131</t>
  </si>
  <si>
    <t>Potažení vnitřních ploch štukem tloušťky do 3 mm vodorovných konstrukcí stropů rovných</t>
  </si>
  <si>
    <t>-885281888</t>
  </si>
  <si>
    <t>5</t>
  </si>
  <si>
    <t>611321111</t>
  </si>
  <si>
    <t>Omítka vápenocementová vnitřních ploch  nanášená ručně jednovrstvá, tloušťky do 10 mm hrubá zatřená vodorovných konstrukcí stropů rovných</t>
  </si>
  <si>
    <t>632819663</t>
  </si>
  <si>
    <t>612131121</t>
  </si>
  <si>
    <t>Podkladní a spojovací vrstva vnitřních omítaných ploch  penetrace akrylát-silikonová nanášená ručně stěn</t>
  </si>
  <si>
    <t>-940137234</t>
  </si>
  <si>
    <t>7</t>
  </si>
  <si>
    <t>612142001</t>
  </si>
  <si>
    <t>Potažení vnitřních ploch pletivem  v ploše nebo pruzích, na plném podkladu sklovláknitým vtlačením do tmelu stěn</t>
  </si>
  <si>
    <t>954564405</t>
  </si>
  <si>
    <t>8</t>
  </si>
  <si>
    <t>612311131</t>
  </si>
  <si>
    <t>Potažení vnitřních ploch štukem tloušťky do 3 mm svislých konstrukcí stěn</t>
  </si>
  <si>
    <t>-1398423295</t>
  </si>
  <si>
    <t>(0,08+1,035+0,065+0,065+2,465+1,77+0,08)*0,6</t>
  </si>
  <si>
    <t>9</t>
  </si>
  <si>
    <t>612321111</t>
  </si>
  <si>
    <t>Omítka vápenocementová vnitřních ploch  nanášená ručně jednovrstvá, tloušťky do 10 mm hrubá zatřená svislých konstrukcí stěn</t>
  </si>
  <si>
    <t>-683108480</t>
  </si>
  <si>
    <t>(0,08+1,035+0,065+0,065+2,465+1,77+0,08)*2,6</t>
  </si>
  <si>
    <t>10</t>
  </si>
  <si>
    <t>619991001</t>
  </si>
  <si>
    <t>Zakrytí vnitřních ploch před znečištěním  včetně pozdějšího odkrytí podlah fólií přilepenou lepící páskou</t>
  </si>
  <si>
    <t>-1918738242</t>
  </si>
  <si>
    <t>3,5*5</t>
  </si>
  <si>
    <t>11</t>
  </si>
  <si>
    <t>619991011</t>
  </si>
  <si>
    <t>Zakrytí vnitřních ploch před znečištěním  včetně pozdějšího odkrytí konstrukcí a prvků obalením fólií a přelepením páskou</t>
  </si>
  <si>
    <t>251460578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</si>
  <si>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</si>
  <si>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</si>
  <si>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</si>
  <si>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</si>
  <si>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</si>
  <si>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250053714</t>
  </si>
  <si>
    <t>13</t>
  </si>
  <si>
    <t>642944121</t>
  </si>
  <si>
    <t>Osazení ocelových dveřních zárubní lisovaných nebo z úhelníků dodatečně  s vybetonováním prahu, plochy do 2,5 m2</t>
  </si>
  <si>
    <t>kus</t>
  </si>
  <si>
    <t>516972850</t>
  </si>
  <si>
    <t>14</t>
  </si>
  <si>
    <t>M</t>
  </si>
  <si>
    <t>55331521</t>
  </si>
  <si>
    <t>zárubeň ocelová pro sádrokarton 100 700 L/P</t>
  </si>
  <si>
    <t>1373811725</t>
  </si>
  <si>
    <t>Ostatní konstrukce a práce, bourání</t>
  </si>
  <si>
    <t>784111001</t>
  </si>
  <si>
    <t>Oprášení (ometení) podkladu v místnostech výšky do 3,80 m</t>
  </si>
  <si>
    <t>16</t>
  </si>
  <si>
    <t>752726677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</si>
  <si>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</si>
  <si>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</si>
  <si>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</si>
  <si>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</si>
  <si>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</si>
  <si>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</si>
  <si>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</si>
  <si>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omítky v místnostech výšky do 3,80 m</t>
  </si>
  <si>
    <t>838406743</t>
  </si>
  <si>
    <t>lehké obroušení stávajícího panelu - příprava pro novou omítku:</t>
  </si>
  <si>
    <t>26,094</t>
  </si>
  <si>
    <t>17</t>
  </si>
  <si>
    <t>952901111</t>
  </si>
  <si>
    <t>Vyčištění budov nebo objektů před předáním do užívání  budov bytové nebo občanské výstavby, světlé výšky podlaží do 4 m</t>
  </si>
  <si>
    <t>93282941</t>
  </si>
  <si>
    <t>3,4*5</t>
  </si>
  <si>
    <t>přístupová trasa do bytu-choba:</t>
  </si>
  <si>
    <t>18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</si>
  <si>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</si>
  <si>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</si>
  <si>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-2129862331</t>
  </si>
  <si>
    <t>(2,62+1,85+1,85+1,71+0,87+1,14+0,78)*2,6</t>
  </si>
  <si>
    <t>19</t>
  </si>
  <si>
    <t>965046111</t>
  </si>
  <si>
    <t>Broušení stávajících betonových podlah úběr do 3 mm</t>
  </si>
  <si>
    <t>1436136200</t>
  </si>
  <si>
    <t>(0,065+2,465)*(1,77+0,08)</t>
  </si>
  <si>
    <t>(0,87+0,065)*(0,08+1,035+0,065)</t>
  </si>
  <si>
    <t>997</t>
  </si>
  <si>
    <t>Přesun sutě</t>
  </si>
  <si>
    <t>20</t>
  </si>
  <si>
    <t>997013157</t>
  </si>
  <si>
    <t>Vnitrostaveništní doprava suti a vybouraných hmot  vodorovně do 50 m svisle s omezením mechanizace pro budovy a haly výšky přes 21 do 24 m</t>
  </si>
  <si>
    <t>t</t>
  </si>
  <si>
    <t>-2062224421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</si>
  <si>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</si>
  <si>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</si>
  <si>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1669084408</t>
  </si>
  <si>
    <t>3,049*50 'Přepočtené koeficientem množství</t>
  </si>
  <si>
    <t>22</t>
  </si>
  <si>
    <t>997013501</t>
  </si>
  <si>
    <t>Odvoz suti a vybouraných hmot na skládku nebo meziskládku  se složením, na vzdálenost do 1 km</t>
  </si>
  <si>
    <t>1766818283</t>
  </si>
  <si>
    <t>23</t>
  </si>
  <si>
    <t>997013509</t>
  </si>
  <si>
    <t>Odvoz suti a vybouraných hmot na skládku nebo meziskládku  se složením, na vzdálenost Příplatek k ceně za každý další i započatý 1 km přes 1 km</t>
  </si>
  <si>
    <t>2126731061</t>
  </si>
  <si>
    <t>3,049*9 'Přepočtené koeficientem množství</t>
  </si>
  <si>
    <t>24</t>
  </si>
  <si>
    <t>997013831</t>
  </si>
  <si>
    <t>Poplatek za uložení stavebního odpadu na skládce (skládkovné) směsného stavebního a demoličního zatříděného do Katalogu odpadů pod kódem 170 904</t>
  </si>
  <si>
    <t>940256817</t>
  </si>
  <si>
    <t>998</t>
  </si>
  <si>
    <t>Přesun hmot</t>
  </si>
  <si>
    <t>25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</si>
  <si>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</si>
  <si>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</si>
  <si>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-30438343</t>
  </si>
  <si>
    <t>26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</si>
  <si>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</si>
  <si>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</si>
  <si>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-758282596</t>
  </si>
  <si>
    <t>27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</si>
  <si>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</si>
  <si>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</si>
  <si>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-288413830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</si>
  <si>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</si>
  <si>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</si>
  <si>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</si>
  <si>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</si>
  <si>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</si>
  <si>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</si>
  <si>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na ploše vodorovné V dvouvrstvá na betonu</t>
  </si>
  <si>
    <t>-1819363699</t>
  </si>
  <si>
    <t>0,855*1,035</t>
  </si>
  <si>
    <t>2,465*1,77</t>
  </si>
  <si>
    <t>29</t>
  </si>
  <si>
    <t>711192201</t>
  </si>
  <si>
    <t>Provedení izolace proti zemní vlhkosti hydroizolační stěrkou na ploše svislé S dvouvrstvá na betonu</t>
  </si>
  <si>
    <t>1487066797</t>
  </si>
  <si>
    <t>(0,855+1,035*2)*0,2</t>
  </si>
  <si>
    <t>(0,67+1,6+0,5)*2</t>
  </si>
  <si>
    <t>(0,4+0,5+0,4+1,77+2,465-0,7+1,1)*0,2</t>
  </si>
  <si>
    <t>0,5*0,4</t>
  </si>
  <si>
    <t>pod vanou:</t>
  </si>
  <si>
    <t>(1,6+0,5)*0,8</t>
  </si>
  <si>
    <t>30</t>
  </si>
  <si>
    <t>24617150</t>
  </si>
  <si>
    <t>hmota nátěrová hydroizolační elastická na beton nebo omítku</t>
  </si>
  <si>
    <t>kg</t>
  </si>
  <si>
    <t>32</t>
  </si>
  <si>
    <t>-806091364</t>
  </si>
  <si>
    <t>spotřeba 3kg/m2, tl. 2mm</t>
  </si>
  <si>
    <t>(5,248+9,192)*3</t>
  </si>
  <si>
    <t>31</t>
  </si>
  <si>
    <t>711199095</t>
  </si>
  <si>
    <t>Příplatek k cenám provedení izolace proti zemní vlhkosti za plochu do 10 m2  natěradly za studena nebo za horka</t>
  </si>
  <si>
    <t>61022274</t>
  </si>
  <si>
    <t>5,248+9,192</t>
  </si>
  <si>
    <t>711199101</t>
  </si>
  <si>
    <t>Provedení izolace proti zemní vlhkosti hydroizolační stěrkou doplňků vodotěsné těsnící pásky pro dilatační a styčné spáry</t>
  </si>
  <si>
    <t>m</t>
  </si>
  <si>
    <t>1353502284</t>
  </si>
  <si>
    <t>1,35+0,855+1,35</t>
  </si>
  <si>
    <t>1,77+2,465+1,77+2,465-0,7</t>
  </si>
  <si>
    <t>1,6+0,5</t>
  </si>
  <si>
    <t>0,2*4</t>
  </si>
  <si>
    <t>33</t>
  </si>
  <si>
    <t>711199102</t>
  </si>
  <si>
    <t>Provedení izolace proti zemní vlhkosti hydroizolační stěrkou doplňků vodotěsné těsnící pásky pro vnější a vnitřní roh</t>
  </si>
  <si>
    <t>-71222774</t>
  </si>
  <si>
    <t>34</t>
  </si>
  <si>
    <t>28355020</t>
  </si>
  <si>
    <t>páska pružná těsnící š 80mm</t>
  </si>
  <si>
    <t>449787468</t>
  </si>
  <si>
    <t>15,825*1,1</t>
  </si>
  <si>
    <t>35</t>
  </si>
  <si>
    <t>998711103</t>
  </si>
  <si>
    <t>Přesun hmot pro izolace proti vodě, vlhkosti a plynům  stanovený z hmotnosti přesunovaného materiálu vodorovná dopravní vzdálenost do 50 m v objektech výšky přes 12 do 60 m</t>
  </si>
  <si>
    <t>1034683821</t>
  </si>
  <si>
    <t>36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</si>
  <si>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</si>
  <si>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</si>
  <si>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-1194841512</t>
  </si>
  <si>
    <t>721</t>
  </si>
  <si>
    <t>Zdravotechnika - vnitřní kanalizace</t>
  </si>
  <si>
    <t>37</t>
  </si>
  <si>
    <t>721171808</t>
  </si>
  <si>
    <t>Demontáž potrubí z novodurových trub  odpadních nebo připojovacích přes 75 do D 114</t>
  </si>
  <si>
    <t>1284211085</t>
  </si>
  <si>
    <t>38</t>
  </si>
  <si>
    <t>721173706</t>
  </si>
  <si>
    <t>Potrubí z plastových trub polyetylenové svařované odpadní (svislé) DN 100</t>
  </si>
  <si>
    <t>375145165</t>
  </si>
  <si>
    <t>39</t>
  </si>
  <si>
    <t>721173722</t>
  </si>
  <si>
    <t>Potrubí z plastových trub polyetylenové svařované připojovací DN 40</t>
  </si>
  <si>
    <t>-1702993758</t>
  </si>
  <si>
    <t>40</t>
  </si>
  <si>
    <t>721173724</t>
  </si>
  <si>
    <t>Potrubí z plastových trub polyetylenové svařované připojovací DN 70</t>
  </si>
  <si>
    <t>1308440207</t>
  </si>
  <si>
    <t>41</t>
  </si>
  <si>
    <t>721220801</t>
  </si>
  <si>
    <t>Demontáž zápachových uzávěrek  do DN 70</t>
  </si>
  <si>
    <t>1327202399</t>
  </si>
  <si>
    <t>vana,umyvadlo,pračka:</t>
  </si>
  <si>
    <t>42</t>
  </si>
  <si>
    <t>721290111</t>
  </si>
  <si>
    <t>Zkouška těsnosti kanalizace  v objektech vodou do DN 125</t>
  </si>
  <si>
    <t>1629825695</t>
  </si>
  <si>
    <t>43</t>
  </si>
  <si>
    <t>998721103</t>
  </si>
  <si>
    <t>Přesun hmot pro vnitřní kanalizace  stanovený z hmotnosti přesunovaného materiálu vodorovná dopravní vzdálenost do 50 m v objektech výšky přes 12 do 24 m</t>
  </si>
  <si>
    <t>-627931854</t>
  </si>
  <si>
    <t>44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</si>
  <si>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</si>
  <si>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</si>
  <si>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-1175562779</t>
  </si>
  <si>
    <t>722</t>
  </si>
  <si>
    <t>Zdravotechnika - vnitřní vodovod</t>
  </si>
  <si>
    <t>45</t>
  </si>
  <si>
    <t>722170801</t>
  </si>
  <si>
    <t>Demontáž rozvodů vody z plastů  do Ø 25 mm</t>
  </si>
  <si>
    <t>-159514401</t>
  </si>
  <si>
    <t>46</t>
  </si>
  <si>
    <t>722176113</t>
  </si>
  <si>
    <t>Montáž potrubí z plastových trub  svařovaných polyfuzně D přes 20 do 25 mm</t>
  </si>
  <si>
    <t>-1878283752</t>
  </si>
  <si>
    <t>47</t>
  </si>
  <si>
    <t>28615150</t>
  </si>
  <si>
    <t>trubka vodovodní tlaková PPR řada PN 20 D 16mm dl 4m</t>
  </si>
  <si>
    <t>1553518461</t>
  </si>
  <si>
    <t>48</t>
  </si>
  <si>
    <t>28615152</t>
  </si>
  <si>
    <t>trubka vodovodní tlaková PPR řada PN 20 D 20mm dl 4m</t>
  </si>
  <si>
    <t>176038605</t>
  </si>
  <si>
    <t>49</t>
  </si>
  <si>
    <t>28615153</t>
  </si>
  <si>
    <t>trubka vodovodní tlaková PPR řada PN 20 D 25mm dl 4m</t>
  </si>
  <si>
    <t>1526265226</t>
  </si>
  <si>
    <t>722179191</t>
  </si>
  <si>
    <t>Příplatek k ceně rozvody vody z plastů  za práce malého rozsahu na zakázce do 20 m rozvodu</t>
  </si>
  <si>
    <t>soubor</t>
  </si>
  <si>
    <t>-89748265</t>
  </si>
  <si>
    <t>51</t>
  </si>
  <si>
    <t>722179192</t>
  </si>
  <si>
    <t>Příplatek k ceně rozvody vody z plastů  za práce malého rozsahu na zakázce při průměru trubek do 32 mm, do 15 svarů</t>
  </si>
  <si>
    <t>-202770668</t>
  </si>
  <si>
    <t>52</t>
  </si>
  <si>
    <t>722290215</t>
  </si>
  <si>
    <t>Zkoušky, proplach a desinfekce vodovodního potrubí  zkoušky těsnosti vodovodního potrubí hrdlového nebo přírubového do DN 100</t>
  </si>
  <si>
    <t>-1666315169</t>
  </si>
  <si>
    <t>53</t>
  </si>
  <si>
    <t>722290234</t>
  </si>
  <si>
    <t>Zkoušky, proplach a desinfekce vodovodního potrubí  proplach a desinfekce vodovodního potrubí do DN 80</t>
  </si>
  <si>
    <t>-1652819822</t>
  </si>
  <si>
    <t>54</t>
  </si>
  <si>
    <t>998722103</t>
  </si>
  <si>
    <t>Přesun hmot pro vnitřní vodovod  stanovený z hmotnosti přesunovaného materiálu vodorovná dopravní vzdálenost do 50 m v objektech výšky přes 12 do 24 m</t>
  </si>
  <si>
    <t>-1773948601</t>
  </si>
  <si>
    <t>55</t>
  </si>
  <si>
    <t>998722181</t>
  </si>
  <si>
    <t>Přesun hmot pro vnitřní vodovod  stanovený z hmotnosti přesunovaného materiálu Příplatek k ceně za přesun prováděný bez použití mechanizace pro jakoukoliv výšku objektu</t>
  </si>
  <si>
    <t>1300530440</t>
  </si>
  <si>
    <t>723</t>
  </si>
  <si>
    <t>Zdravotechnika - vnitřní plynovod</t>
  </si>
  <si>
    <t>56</t>
  </si>
  <si>
    <t>723120804</t>
  </si>
  <si>
    <t>Demontáž potrubí svařovaného z ocelových trubek závitových  do DN 25</t>
  </si>
  <si>
    <t>-1045526388</t>
  </si>
  <si>
    <t>57</t>
  </si>
  <si>
    <t>723150402</t>
  </si>
  <si>
    <t>Potrubí z ocelových trubek hladkých  chráničky z ušlechtilé oceli spojované lisováním DN 15</t>
  </si>
  <si>
    <t>-1367435609</t>
  </si>
  <si>
    <t>chránička:</t>
  </si>
  <si>
    <t>58</t>
  </si>
  <si>
    <t>723181002</t>
  </si>
  <si>
    <t>Potrubí z měděných trubek měkkých, spojovaných lisováním DN 15</t>
  </si>
  <si>
    <t>-1007271420</t>
  </si>
  <si>
    <t>59</t>
  </si>
  <si>
    <t>723190105</t>
  </si>
  <si>
    <t>Přípojky plynovodní ke spotřebičům z hadic nerezových vnitřní závit G 1/2 FF, délky 100 cm</t>
  </si>
  <si>
    <t>-251352846</t>
  </si>
  <si>
    <t>60</t>
  </si>
  <si>
    <t>723190901</t>
  </si>
  <si>
    <t>Opravy plynovodního potrubí  uzavření nebo otevření potrubí</t>
  </si>
  <si>
    <t>1626788454</t>
  </si>
  <si>
    <t>61</t>
  </si>
  <si>
    <t>723190907</t>
  </si>
  <si>
    <t>Opravy plynovodního potrubí  odvzdušnění a napuštění potrubí</t>
  </si>
  <si>
    <t>117600942</t>
  </si>
  <si>
    <t>62</t>
  </si>
  <si>
    <t>723190909</t>
  </si>
  <si>
    <t>Opravy plynovodního potrubí  neúřední zkouška těsnosti dosavadního potrubí</t>
  </si>
  <si>
    <t>1021692908</t>
  </si>
  <si>
    <t>63</t>
  </si>
  <si>
    <t>998723103</t>
  </si>
  <si>
    <t>Přesun hmot pro vnitřní plynovod  stanovený z hmotnosti přesunovaného materiálu vodorovná dopravní vzdálenost do 50 m v objektech výšky přes 12 do 24 m</t>
  </si>
  <si>
    <t>1920482708</t>
  </si>
  <si>
    <t>64</t>
  </si>
  <si>
    <t>998723181</t>
  </si>
  <si>
    <t>Přesun hmot pro vnitřní plynovod  stanovený z hmotnosti přesunovaného materiálu Příplatek k ceně za přesun prováděný bez použití mechanizace pro jakoukoliv výšku objektu</t>
  </si>
  <si>
    <t>736806953</t>
  </si>
  <si>
    <t>725</t>
  </si>
  <si>
    <t>Zdravotechnika - zařizovací předměty</t>
  </si>
  <si>
    <t>65</t>
  </si>
  <si>
    <t>725110811</t>
  </si>
  <si>
    <t>Demontáž klozetů  splachovacích s nádrží nebo tlakovým splachovačem</t>
  </si>
  <si>
    <t>-475901089</t>
  </si>
  <si>
    <t>66</t>
  </si>
  <si>
    <t>725112001</t>
  </si>
  <si>
    <t>Zařízení záchodů klozety keramické standardní samostatně stojící s hlubokým splachováním odpad vodorovný</t>
  </si>
  <si>
    <t>-1096083123</t>
  </si>
  <si>
    <t>67</t>
  </si>
  <si>
    <t>725210821</t>
  </si>
  <si>
    <t>Demontáž umyvadel  bez výtokových armatur umyvadel</t>
  </si>
  <si>
    <t>32067373</t>
  </si>
  <si>
    <t>68</t>
  </si>
  <si>
    <t>725211602</t>
  </si>
  <si>
    <t>Umyvadla keramická bez výtokových armatur se zápachovou uzávěrkou připevněná na stěnu šrouby bílá bez sloupu nebo krytu na sifon 550 mm</t>
  </si>
  <si>
    <t>-273382775</t>
  </si>
  <si>
    <t>69</t>
  </si>
  <si>
    <t>725220841</t>
  </si>
  <si>
    <t>Demontáž van  ocelových rohových</t>
  </si>
  <si>
    <t>618859742</t>
  </si>
  <si>
    <t>70</t>
  </si>
  <si>
    <t>725222116</t>
  </si>
  <si>
    <t>Vany bez výtokových armatur akrylátové se zápachovou uzávěrkou klasické 1700x700 mm</t>
  </si>
  <si>
    <t>1695169265</t>
  </si>
  <si>
    <t>71</t>
  </si>
  <si>
    <t>725810811</t>
  </si>
  <si>
    <t>Demontáž výtokových ventilů  nástěnných</t>
  </si>
  <si>
    <t>1912885028</t>
  </si>
  <si>
    <t>72</t>
  </si>
  <si>
    <t>725811115</t>
  </si>
  <si>
    <t>Ventily nástěnné s pevným výtokem G 1/2 x 80 mm</t>
  </si>
  <si>
    <t>460646398</t>
  </si>
  <si>
    <t>73</t>
  </si>
  <si>
    <t>725820801</t>
  </si>
  <si>
    <t>Demontáž baterií  nástěnných do G 3/4</t>
  </si>
  <si>
    <t>1658278595</t>
  </si>
  <si>
    <t>74</t>
  </si>
  <si>
    <t>725822611</t>
  </si>
  <si>
    <t>Baterie umyvadlové stojánkové pákové bez výpusti</t>
  </si>
  <si>
    <t>-1438504529</t>
  </si>
  <si>
    <t>75</t>
  </si>
  <si>
    <t>725831313</t>
  </si>
  <si>
    <t>Baterie vanové nástěnné pákové s příslušenstvím a pohyblivým držákem</t>
  </si>
  <si>
    <t>1673591761</t>
  </si>
  <si>
    <t>76</t>
  </si>
  <si>
    <t>725865501</t>
  </si>
  <si>
    <t>Zápachové uzávěrky zařizovacích předmětů odpadní soupravy se zápachovou uzávěrkou DN 40/50</t>
  </si>
  <si>
    <t>1020715577</t>
  </si>
  <si>
    <t>77</t>
  </si>
  <si>
    <t>725869101</t>
  </si>
  <si>
    <t>Zápachové uzávěrky zařizovacích předmětů montáž zápachových uzávěrek umyvadlových do DN 40</t>
  </si>
  <si>
    <t>-1816814272</t>
  </si>
  <si>
    <t>78</t>
  </si>
  <si>
    <t>55161837</t>
  </si>
  <si>
    <t>uzávěrka zápachová pro pračku a myčku nástěnná PP-bílá DN 40</t>
  </si>
  <si>
    <t>-1581787840</t>
  </si>
  <si>
    <t>79</t>
  </si>
  <si>
    <t>ZUU</t>
  </si>
  <si>
    <t>Zápachová uzávěra - sifon pro umyvadla, provedení chrom</t>
  </si>
  <si>
    <t>-1563880816</t>
  </si>
  <si>
    <t>80</t>
  </si>
  <si>
    <t>725980123</t>
  </si>
  <si>
    <t>Dvířka  30/30</t>
  </si>
  <si>
    <t>-618045207</t>
  </si>
  <si>
    <t>81</t>
  </si>
  <si>
    <t>998725103</t>
  </si>
  <si>
    <t>Přesun hmot pro zařizovací předměty  stanovený z hmotnosti přesunovaného materiálu vodorovná dopravní vzdálenost do 50 m v objektech výšky přes 12 do 24 m</t>
  </si>
  <si>
    <t>990522383</t>
  </si>
  <si>
    <t>82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</si>
  <si>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</si>
  <si>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</si>
  <si>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68963617</t>
  </si>
  <si>
    <t>83</t>
  </si>
  <si>
    <t>OIM</t>
  </si>
  <si>
    <t>Ostatní instalační materiál nutný pro dopojení zařizovacích předmětů (pancéřové hadičky, těsnění atd...)</t>
  </si>
  <si>
    <t>kpl</t>
  </si>
  <si>
    <t>221792254</t>
  </si>
  <si>
    <t>726</t>
  </si>
  <si>
    <t>Zdravotechnika - předstěnové instalace</t>
  </si>
  <si>
    <t>84</t>
  </si>
  <si>
    <t>726131001</t>
  </si>
  <si>
    <t>Předstěnové instalační systémy do lehkých stěn s kovovou konstrukcí pro umyvadla stavební výšky do 1120 mm se stojánkovou baterií</t>
  </si>
  <si>
    <t>-296843930</t>
  </si>
  <si>
    <t>85</t>
  </si>
  <si>
    <t>998726113</t>
  </si>
  <si>
    <t>Přesun hmot pro instalační prefabrikáty  stanovený z hmotnosti přesunovaného materiálu vodorovná dopravní vzdálenost do 50 m v objektech výšky přes 12 m do 24 m</t>
  </si>
  <si>
    <t>-314194951</t>
  </si>
  <si>
    <t>86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</si>
  <si>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</si>
  <si>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</si>
  <si>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1606360341</t>
  </si>
  <si>
    <t>741</t>
  </si>
  <si>
    <t>Elektroinstalace - silnoproud</t>
  </si>
  <si>
    <t>87</t>
  </si>
  <si>
    <t>741112001</t>
  </si>
  <si>
    <t>Montáž krabic elektroinstalačních bez napojení na trubky a lišty, demontáže a montáže víčka a přístroje protahovacích nebo odbočných zapuštěných plastových kruhových</t>
  </si>
  <si>
    <t>922020834</t>
  </si>
  <si>
    <t>88</t>
  </si>
  <si>
    <t>34571515</t>
  </si>
  <si>
    <t>krabice přístrojová instalační 400 V, 142x71x45mm do dutých stěn</t>
  </si>
  <si>
    <t>-1277156261</t>
  </si>
  <si>
    <t>89</t>
  </si>
  <si>
    <t>741120001</t>
  </si>
  <si>
    <t>Montáž vodičů izolovaných měděných bez ukončení uložených pod omítku plných a laněných (CY), průřezu žíly 0,35 až 6 mm2</t>
  </si>
  <si>
    <t>979783579</t>
  </si>
  <si>
    <t>90</t>
  </si>
  <si>
    <t>34111036</t>
  </si>
  <si>
    <t>kabel silový s Cu jádrem 1 kV 3x2,5mm2</t>
  </si>
  <si>
    <t>202718088</t>
  </si>
  <si>
    <t>91</t>
  </si>
  <si>
    <t>34111018</t>
  </si>
  <si>
    <t>kabel silový s Cu jádrem 1 kV 2x6mm2</t>
  </si>
  <si>
    <t>-1295383594</t>
  </si>
  <si>
    <t>92</t>
  </si>
  <si>
    <t>741210001</t>
  </si>
  <si>
    <t>Montáž rozvodnic oceloplechových nebo plastových bez zapojení vodičů běžných, hmotnosti do 20 kg</t>
  </si>
  <si>
    <t>-1016559653</t>
  </si>
  <si>
    <t>93</t>
  </si>
  <si>
    <t>35713850</t>
  </si>
  <si>
    <t>rozvodnice elektroměrové s jedním 1 fázovým místem bez požární úpravy</t>
  </si>
  <si>
    <t>-1947445359</t>
  </si>
  <si>
    <t>94</t>
  </si>
  <si>
    <t>741310001</t>
  </si>
  <si>
    <t>Montáž spínačů jedno nebo dvoupólových nástěnných se zapojením vodičů, pro prostředí normální vypínačů, řazení 1-jednopólových</t>
  </si>
  <si>
    <t>-1375142258</t>
  </si>
  <si>
    <t>95</t>
  </si>
  <si>
    <t>34535799</t>
  </si>
  <si>
    <t>ovladač zapínací tlačítkový 10A 3553-80289 velkoplošný</t>
  </si>
  <si>
    <t>1570345928</t>
  </si>
  <si>
    <t>96</t>
  </si>
  <si>
    <t>741313001</t>
  </si>
  <si>
    <t>Montáž zásuvek domovních se zapojením vodičů bezšroubové připojení polozapuštěných nebo zapuštěných 10/16 A, provedení 2P + PE</t>
  </si>
  <si>
    <t>1032035027</t>
  </si>
  <si>
    <t>97</t>
  </si>
  <si>
    <t>35811077</t>
  </si>
  <si>
    <t>zásuvka nepropustná nástěnná 16A 220 V 3pólová</t>
  </si>
  <si>
    <t>-51097149</t>
  </si>
  <si>
    <t>98</t>
  </si>
  <si>
    <t>741370002</t>
  </si>
  <si>
    <t>Montáž svítidel žárovkových se zapojením vodičů bytových nebo společenských místností stropních přisazených 1 zdroj se sklem</t>
  </si>
  <si>
    <t>-337476983</t>
  </si>
  <si>
    <t>99</t>
  </si>
  <si>
    <t>34821275</t>
  </si>
  <si>
    <t>svítidlo bytové žárovkové IP 42, max. 60 W E27</t>
  </si>
  <si>
    <t>2081981535</t>
  </si>
  <si>
    <t>100</t>
  </si>
  <si>
    <t>34111030</t>
  </si>
  <si>
    <t>kabel silový s Cu jádrem 1 kV 3x1,5mm2</t>
  </si>
  <si>
    <t>1919152999</t>
  </si>
  <si>
    <t>101</t>
  </si>
  <si>
    <t>741810001</t>
  </si>
  <si>
    <t>Zkoušky a prohlídky elektrických rozvodů a zařízení celková prohlídka a vyhotovení revizní zprávy pro objem montážních prací do 100 tis. Kč</t>
  </si>
  <si>
    <t>1041541242</t>
  </si>
  <si>
    <t>102</t>
  </si>
  <si>
    <t>998741103</t>
  </si>
  <si>
    <t>Přesun hmot pro silnoproud stanovený z hmotnosti přesunovaného materiálu vodorovná dopravní vzdálenost do 50 m v objektech výšky přes 12 do 24 m</t>
  </si>
  <si>
    <t>-1525771741</t>
  </si>
  <si>
    <t>103</t>
  </si>
  <si>
    <t>998741181</t>
  </si>
  <si>
    <t>Přesun hmot pro silnoproud stanovený z hmotnosti přesunovaného materiálu Příplatek k ceně za přesun prováděný bez použití mechanizace pro jakoukoliv výšku objektu</t>
  </si>
  <si>
    <t>1321480628</t>
  </si>
  <si>
    <t>751</t>
  </si>
  <si>
    <t>Vzduchotechnika</t>
  </si>
  <si>
    <t>104</t>
  </si>
  <si>
    <t>751111012</t>
  </si>
  <si>
    <t>Montáž ventilátoru axiálního nízkotlakého  nástěnného základního, průměru přes 100 do 200 mm</t>
  </si>
  <si>
    <t>386209978</t>
  </si>
  <si>
    <t>105</t>
  </si>
  <si>
    <t>V</t>
  </si>
  <si>
    <t>Axiální ventilátor max. 20x20cm, pr. 125 mm</t>
  </si>
  <si>
    <t>-17589779</t>
  </si>
  <si>
    <t>106</t>
  </si>
  <si>
    <t>751111811</t>
  </si>
  <si>
    <t>Demontáž ventilátoru axiálního nízkotlakého kruhové potrubí, průměru do 200 mm</t>
  </si>
  <si>
    <t>126872247</t>
  </si>
  <si>
    <t>107</t>
  </si>
  <si>
    <t>998751102</t>
  </si>
  <si>
    <t>Přesun hmot pro vzduchotechniku stanovený z hmotnosti přesunovaného materiálu vodorovná dopravní vzdálenost do 100 m v objektech výšky přes 12 do 24 m</t>
  </si>
  <si>
    <t>106115621</t>
  </si>
  <si>
    <t>108</t>
  </si>
  <si>
    <t>998751181</t>
  </si>
  <si>
    <t>Přesun hmot pro vzduchotechniku stanovený z hmotnosti přesunovaného materiálu Příplatek k cenám za přesun prováděný bez použití mechanizace pro jakoukoliv výšku objektu</t>
  </si>
  <si>
    <t>-33984552</t>
  </si>
  <si>
    <t>763</t>
  </si>
  <si>
    <t>Konstrukce suché výstavby</t>
  </si>
  <si>
    <t>109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</si>
  <si>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</si>
  <si>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</si>
  <si>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1433905959</t>
  </si>
  <si>
    <t>1,035*2,6</t>
  </si>
  <si>
    <t>(0,855+0,08)*2,6</t>
  </si>
  <si>
    <t>2,465*2,6</t>
  </si>
  <si>
    <t>110</t>
  </si>
  <si>
    <t>763111718</t>
  </si>
  <si>
    <t>Příčka ze sádrokartonových desek  ostatní konstrukce a práce na příčkách ze sádrokartonových desek úprava styku příčky a podhledu separační páskou se silikonem</t>
  </si>
  <si>
    <t>-88712070</t>
  </si>
  <si>
    <t>(0,85+1,035)*2</t>
  </si>
  <si>
    <t>(2,465+1,77)*2</t>
  </si>
  <si>
    <t>2,6*6</t>
  </si>
  <si>
    <t>111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</si>
  <si>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</si>
  <si>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</si>
  <si>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725847131</t>
  </si>
  <si>
    <t>2,6*5</t>
  </si>
  <si>
    <t>0,5</t>
  </si>
  <si>
    <t>112</t>
  </si>
  <si>
    <t>763111751</t>
  </si>
  <si>
    <t>Příčka ze sádrokartonových desek  Příplatek k cenám za plochu do 6 m2 jednotlivě</t>
  </si>
  <si>
    <t>-1863204536</t>
  </si>
  <si>
    <t>113</t>
  </si>
  <si>
    <t>763111762</t>
  </si>
  <si>
    <t>Příčka ze sádrokartonových desek  Příplatek k cenám za zahuštění profilů u příček s nosnou konstrukcí z jednoduchých profilů na vzdálenost 41 cm</t>
  </si>
  <si>
    <t>-899010263</t>
  </si>
  <si>
    <t>114</t>
  </si>
  <si>
    <t>763111771</t>
  </si>
  <si>
    <t>Příčka ze sádrokartonových desek  Příplatek k cenám za rovinnost kvality speciální tmelení kvality Q3</t>
  </si>
  <si>
    <t>604843209</t>
  </si>
  <si>
    <t>11,531*2</t>
  </si>
  <si>
    <t>115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</si>
  <si>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</si>
  <si>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</si>
  <si>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-1751130644</t>
  </si>
  <si>
    <t>116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</si>
  <si>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</si>
  <si>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</si>
  <si>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-721238999</t>
  </si>
  <si>
    <t>766</t>
  </si>
  <si>
    <t>Konstrukce truhlářské</t>
  </si>
  <si>
    <t>117</t>
  </si>
  <si>
    <t>766421812</t>
  </si>
  <si>
    <t>Demontáž obložení podhledů  panely, plochy přes 1,5 m2</t>
  </si>
  <si>
    <t>-366302214</t>
  </si>
  <si>
    <t>demontáž obložení stropu umakartem:</t>
  </si>
  <si>
    <t>1,14*0,87</t>
  </si>
  <si>
    <t>1,71*1,85</t>
  </si>
  <si>
    <t>118</t>
  </si>
  <si>
    <t>766660001</t>
  </si>
  <si>
    <t>Montáž dveřních křídel dřevěných nebo plastových  otevíravých do ocelové zárubně povrchově upravených jednokřídlových, šířky do 800 mm</t>
  </si>
  <si>
    <t>-548354424</t>
  </si>
  <si>
    <t>119</t>
  </si>
  <si>
    <t>61162854</t>
  </si>
  <si>
    <t>dveře vnitřní foliované plné 1křídlové 70x197 cm</t>
  </si>
  <si>
    <t>-2021326721</t>
  </si>
  <si>
    <t>120</t>
  </si>
  <si>
    <t>54914610</t>
  </si>
  <si>
    <t>kování vrchní dveřní klika včetně rozet a montážního materiálu R BB nerez PK</t>
  </si>
  <si>
    <t>-1838050448</t>
  </si>
  <si>
    <t>121</t>
  </si>
  <si>
    <t>766660722</t>
  </si>
  <si>
    <t>Montáž dveřních doplňků dveřního kování zámku</t>
  </si>
  <si>
    <t>748373690</t>
  </si>
  <si>
    <t>122</t>
  </si>
  <si>
    <t>54925015</t>
  </si>
  <si>
    <t>zámek stavební zadlabací dozický 02-03 L Zn</t>
  </si>
  <si>
    <t>-884177789</t>
  </si>
  <si>
    <t>123</t>
  </si>
  <si>
    <t>766695212</t>
  </si>
  <si>
    <t>Montáž ostatních truhlářských konstrukcí  prahů dveří jednokřídlových, šířky do 100 mm</t>
  </si>
  <si>
    <t>-1030851432</t>
  </si>
  <si>
    <t>124</t>
  </si>
  <si>
    <t>61187416</t>
  </si>
  <si>
    <t>práh dveřní dřevěný bukový tl 2cm dl 92cm š 10cm</t>
  </si>
  <si>
    <t>1961347692</t>
  </si>
  <si>
    <t>125</t>
  </si>
  <si>
    <t>998766103</t>
  </si>
  <si>
    <t>Přesun hmot pro konstrukce truhlářské stanovený z hmotnosti přesunovaného materiálu vodorovná dopravní vzdálenost do 50 m v objektech výšky přes 12 do 24 m</t>
  </si>
  <si>
    <t>1770269998</t>
  </si>
  <si>
    <t>126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</si>
  <si>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</si>
  <si>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</si>
  <si>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1150177602</t>
  </si>
  <si>
    <t>127</t>
  </si>
  <si>
    <t>DV</t>
  </si>
  <si>
    <t>Dodávka a osazení laminátových dvířek za wc vč. úchytek a začištění</t>
  </si>
  <si>
    <t>829961799</t>
  </si>
  <si>
    <t>128</t>
  </si>
  <si>
    <t>UP</t>
  </si>
  <si>
    <t>Dodatečná úprava dveřních prahů vzhledem k výškovým rozdílům podlah</t>
  </si>
  <si>
    <t>-1064291954</t>
  </si>
  <si>
    <t>771</t>
  </si>
  <si>
    <t>Podlahy z dlaždic</t>
  </si>
  <si>
    <t>129</t>
  </si>
  <si>
    <t>771571113</t>
  </si>
  <si>
    <t>Montáž podlah z dlaždic keramických  kladených do malty režných nebo glazovaných hladkých přes 9 do 12 ks/ m2</t>
  </si>
  <si>
    <t>804311995</t>
  </si>
  <si>
    <t>2,46*1,77</t>
  </si>
  <si>
    <t>130</t>
  </si>
  <si>
    <t>771591111</t>
  </si>
  <si>
    <t>Podlahy - ostatní práce  penetrace podkladu</t>
  </si>
  <si>
    <t>-633825752</t>
  </si>
  <si>
    <t>131</t>
  </si>
  <si>
    <t>59761408</t>
  </si>
  <si>
    <t>dlaždice keramické slinuté neglazované mrazuvzdorné barevná přes 9 do 12 ks/m2</t>
  </si>
  <si>
    <t>2037090515</t>
  </si>
  <si>
    <t>5,239*1,1 'Přepočtené koeficientem množství</t>
  </si>
  <si>
    <t>132</t>
  </si>
  <si>
    <t>998771103</t>
  </si>
  <si>
    <t>Přesun hmot pro podlahy z dlaždic stanovený z hmotnosti přesunovaného materiálu vodorovná dopravní vzdálenost do 50 m v objektech výšky přes 12 do 24 m</t>
  </si>
  <si>
    <t>-846245906</t>
  </si>
  <si>
    <t>133</t>
  </si>
  <si>
    <t>998771181</t>
  </si>
  <si>
    <t>Přesun hmot pro podlahy z dlaždic stanovený z hmotnosti přesunovaného materiálu Příplatek k ceně za přesun prováděný bez použití mechanizace pro jakoukoliv výšku objektu</t>
  </si>
  <si>
    <t>780873385</t>
  </si>
  <si>
    <t>776</t>
  </si>
  <si>
    <t>Podlahy povlakové</t>
  </si>
  <si>
    <t>134</t>
  </si>
  <si>
    <t>776201812</t>
  </si>
  <si>
    <t>Demontáž povlakových podlahovin lepených ručně s podložkou</t>
  </si>
  <si>
    <t>-1518565433</t>
  </si>
  <si>
    <t>demontáž nášlapné vrstvy z pvc:</t>
  </si>
  <si>
    <t>1,85*0,78</t>
  </si>
  <si>
    <t>135</t>
  </si>
  <si>
    <t>776421111</t>
  </si>
  <si>
    <t>Montáž lišt obvodových lepených</t>
  </si>
  <si>
    <t>-2092828167</t>
  </si>
  <si>
    <t>136</t>
  </si>
  <si>
    <t>28411003</t>
  </si>
  <si>
    <t>lišta soklová PVC 30 x 30 mm</t>
  </si>
  <si>
    <t>-797829927</t>
  </si>
  <si>
    <t>4*1,02 'Přepočtené koeficientem množství</t>
  </si>
  <si>
    <t>137</t>
  </si>
  <si>
    <t>998776103</t>
  </si>
  <si>
    <t>Přesun hmot pro podlahy povlakové  stanovený z hmotnosti přesunovaného materiálu vodorovná dopravní vzdálenost do 50 m v objektech výšky přes 12 do 24 m</t>
  </si>
  <si>
    <t>-450857797</t>
  </si>
  <si>
    <t>138</t>
  </si>
  <si>
    <t>998776181</t>
  </si>
  <si>
    <t>Přesun hmot pro podlahy povlakové  stanovený z hmotnosti přesunovaného materiálu Příplatek k cenám za přesun prováděný bez použití mechanizace pro jakoukoliv výšku objektu</t>
  </si>
  <si>
    <t>-1462351495</t>
  </si>
  <si>
    <t>781</t>
  </si>
  <si>
    <t>Dokončovací práce - obklady</t>
  </si>
  <si>
    <t>139</t>
  </si>
  <si>
    <t>781413212</t>
  </si>
  <si>
    <t>Montáž obkladů vnitřních stěn z obkladaček a dekorů (listel) pórovinových  lepených standardním lepidlem z dekorů, výšky přes 65 do 75 mm</t>
  </si>
  <si>
    <t>486568064</t>
  </si>
  <si>
    <t>(0,855+1,02)*2</t>
  </si>
  <si>
    <t>140</t>
  </si>
  <si>
    <t>L</t>
  </si>
  <si>
    <t>Listela - dekorovaný obklad</t>
  </si>
  <si>
    <t>-186882746</t>
  </si>
  <si>
    <t>12,22/0,4*1,1</t>
  </si>
  <si>
    <t>141</t>
  </si>
  <si>
    <t>781471113</t>
  </si>
  <si>
    <t>Montáž obkladů vnitřních stěn z dlaždic keramických  kladených do malty režných nebo glazovaných hladkých přes 12 do 19 ks/m2</t>
  </si>
  <si>
    <t>-573952459</t>
  </si>
  <si>
    <t>(2,46+1,77)*2*2</t>
  </si>
  <si>
    <t>(0,855+1,035)*2*2</t>
  </si>
  <si>
    <t>142</t>
  </si>
  <si>
    <t>59761155</t>
  </si>
  <si>
    <t>dlaždice keramické koupelnové(barevné) přes 19 do 25 ks/m2</t>
  </si>
  <si>
    <t>825296327</t>
  </si>
  <si>
    <t>24,480*1,1</t>
  </si>
  <si>
    <t>143</t>
  </si>
  <si>
    <t>781495111</t>
  </si>
  <si>
    <t>Ostatní prvky  ostatní práce penetrace podkladu</t>
  </si>
  <si>
    <t>1660992774</t>
  </si>
  <si>
    <t>144</t>
  </si>
  <si>
    <t>998781103</t>
  </si>
  <si>
    <t>Přesun hmot pro obklady keramické  stanovený z hmotnosti přesunovaného materiálu vodorovná dopravní vzdálenost do 50 m v objektech výšky přes 12 do 24 m</t>
  </si>
  <si>
    <t>-223192799</t>
  </si>
  <si>
    <t>145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</si>
  <si>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</si>
  <si>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</si>
  <si>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-1645227509</t>
  </si>
  <si>
    <t>146</t>
  </si>
  <si>
    <t>Z</t>
  </si>
  <si>
    <t>Dodávka a montáž zrcadla na zeď</t>
  </si>
  <si>
    <t>1542329077</t>
  </si>
  <si>
    <t>783</t>
  </si>
  <si>
    <t>Dokončovací práce - nátěry</t>
  </si>
  <si>
    <t>147</t>
  </si>
  <si>
    <t>783301313</t>
  </si>
  <si>
    <t>Příprava podkladu zámečnických konstrukcí před provedením nátěru odmaštění odmašťovačem ředidlovým</t>
  </si>
  <si>
    <t>-671995149</t>
  </si>
  <si>
    <t>148</t>
  </si>
  <si>
    <t>783314101</t>
  </si>
  <si>
    <t>Základní nátěr zámečnických konstrukcí jednonásobný syntetický</t>
  </si>
  <si>
    <t>1739955898</t>
  </si>
  <si>
    <t>zárubně:</t>
  </si>
  <si>
    <t>(2*2+0,9)*2*0,5</t>
  </si>
  <si>
    <t>149</t>
  </si>
  <si>
    <t>783317101</t>
  </si>
  <si>
    <t>Krycí nátěr (email) zámečnických konstrukcí jednonásobný syntetický standardní</t>
  </si>
  <si>
    <t>894569387</t>
  </si>
  <si>
    <t>784</t>
  </si>
  <si>
    <t>Dokončovací práce - malby a tapety</t>
  </si>
  <si>
    <t>150</t>
  </si>
  <si>
    <t>-1229925659</t>
  </si>
  <si>
    <t>1,035*0,855</t>
  </si>
  <si>
    <t>stěny:</t>
  </si>
  <si>
    <t>(2,465+1,77)*2*0,6</t>
  </si>
  <si>
    <t>(1,035+0,855)*2*0,6</t>
  </si>
  <si>
    <t>chodba:</t>
  </si>
  <si>
    <t>3,4*2,6</t>
  </si>
  <si>
    <t>(2,6*2+3,4)*1</t>
  </si>
  <si>
    <t>151</t>
  </si>
  <si>
    <t>784121001</t>
  </si>
  <si>
    <t>Oškrabání malby v místnostech výšky do 3,80 m</t>
  </si>
  <si>
    <t>1342702563</t>
  </si>
  <si>
    <t>strop komory:</t>
  </si>
  <si>
    <t>0,78*1,85</t>
  </si>
  <si>
    <t>152</t>
  </si>
  <si>
    <t>784181111</t>
  </si>
  <si>
    <t>Penetrace podkladu jednonásobná základní silikátová v místnostech výšky do 3,80 m</t>
  </si>
  <si>
    <t>-287927250</t>
  </si>
  <si>
    <t>153</t>
  </si>
  <si>
    <t>784321001</t>
  </si>
  <si>
    <t>Malby silikátové jednonásobné, bílé v místnostech výšky do 3,80 m</t>
  </si>
  <si>
    <t>1543682133</t>
  </si>
  <si>
    <t>HZS</t>
  </si>
  <si>
    <t>Hodinové zúčtovací sazby</t>
  </si>
  <si>
    <t>154</t>
  </si>
  <si>
    <t>HZS1292</t>
  </si>
  <si>
    <t>Hodinové zúčtovací sazby profesí HSV  zemní a pomocné práce stavební dělník</t>
  </si>
  <si>
    <t>hod</t>
  </si>
  <si>
    <t>512</t>
  </si>
  <si>
    <t>1114956636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</si>
  <si>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</si>
  <si>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</si>
  <si>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</si>
  <si>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</si>
  <si>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</si>
  <si>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</si>
  <si>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155</t>
  </si>
  <si>
    <t>HZS2212</t>
  </si>
  <si>
    <t>Hodinové zúčtovací sazby profesí PSV  provádění stavebních instalací instalatér odborný</t>
  </si>
  <si>
    <t>29013744</t>
  </si>
  <si>
    <t>Ostatní drobné nepecifikované práce související s rozvody vody a kanalizace bytového jádra:</t>
  </si>
  <si>
    <t>156</t>
  </si>
  <si>
    <t>HZS3111</t>
  </si>
  <si>
    <t>Hodinové zúčtovací sazby montáží technologických zařízení  při externích montážích montér potrubí</t>
  </si>
  <si>
    <t>1824790884</t>
  </si>
  <si>
    <t>dopojení nového ventilátoru na stávající potrubí:</t>
  </si>
  <si>
    <t>157</t>
  </si>
  <si>
    <t>HZS4212</t>
  </si>
  <si>
    <t>Hodinové zúčtovací sazby ostatních profesí  revizní a kontrolní činnost revizní technik specialista</t>
  </si>
  <si>
    <t>-1421633153</t>
  </si>
  <si>
    <t>revize plynu:</t>
  </si>
  <si>
    <t>VRN</t>
  </si>
  <si>
    <t>Vedlejší rozpočtové náklady</t>
  </si>
  <si>
    <t>VRN3</t>
  </si>
  <si>
    <t>Zařízení staveniště</t>
  </si>
  <si>
    <t>158</t>
  </si>
  <si>
    <t>030001000</t>
  </si>
  <si>
    <t>1024</t>
  </si>
  <si>
    <t>47668973</t>
  </si>
  <si>
    <t>VRN7</t>
  </si>
  <si>
    <t>Provozní vlivy</t>
  </si>
  <si>
    <t>159</t>
  </si>
  <si>
    <t>070001000</t>
  </si>
  <si>
    <t>-322649504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</si>
  <si>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</si>
  <si>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</si>
  <si>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</si>
  <si>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</si>
  <si>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</si>
  <si>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</si>
  <si>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</si>
  <si>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</si>
  <si>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</si>
  <si>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</si>
  <si>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</si>
  <si>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</si>
  <si>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</si>
  <si>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</si>
  <si>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</si>
  <si>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</si>
  <si>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</si>
  <si>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</si>
  <si>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</si>
  <si>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</si>
  <si>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</si>
  <si>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</si>
  <si>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</si>
  <si>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</si>
  <si>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</si>
  <si>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</si>
  <si>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</si>
  <si>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</si>
  <si>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</si>
  <si>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</si>
  <si>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</si>
  <si>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</si>
  <si>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</si>
  <si>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</si>
  <si>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</si>
  <si>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</si>
  <si>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</si>
  <si>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</si>
  <si>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</si>
  <si>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</si>
  <si>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</si>
  <si>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</si>
  <si>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</si>
  <si>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</si>
  <si>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</si>
  <si>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</si>
  <si>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</si>
  <si>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</si>
  <si>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</si>
  <si>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</si>
  <si>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</si>
  <si>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</si>
  <si>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</si>
  <si>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</si>
  <si>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</si>
  <si>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</si>
  <si>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</si>
  <si>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</si>
  <si>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</si>
  <si>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</si>
  <si>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</si>
  <si>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</si>
  <si>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</si>
  <si>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</si>
  <si>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</si>
  <si>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</si>
  <si>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</si>
  <si>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</si>
  <si>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</si>
  <si>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</si>
  <si>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</si>
  <si>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</si>
  <si>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</si>
  <si>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</si>
  <si>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</si>
  <si>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</si>
  <si>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</si>
  <si>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</si>
  <si>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</si>
  <si>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</si>
  <si>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</si>
  <si>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</si>
  <si>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</si>
  <si>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</si>
  <si>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</si>
  <si>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</si>
  <si>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</si>
  <si>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</si>
  <si>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</si>
  <si>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</si>
  <si>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</si>
  <si>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</si>
  <si>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</si>
  <si>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</si>
  <si>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</si>
  <si>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</si>
  <si>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</si>
  <si>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</si>
  <si>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</si>
  <si>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</si>
  <si>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</si>
  <si>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</si>
  <si>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</si>
  <si>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</si>
  <si>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</si>
  <si>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</si>
  <si>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</si>
  <si>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</si>
  <si>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</si>
  <si>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</si>
  <si>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</si>
  <si>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</si>
  <si>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</si>
  <si>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</si>
  <si>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</si>
  <si>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</si>
  <si>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</si>
  <si>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</si>
  <si>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</si>
  <si>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</si>
  <si>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</si>
  <si>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</si>
  <si>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</si>
  <si>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</si>
  <si>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</si>
  <si>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</si>
  <si>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</si>
  <si>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</si>
  <si>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</si>
  <si>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</si>
  <si>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</si>
  <si>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</si>
  <si>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</si>
  <si>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</si>
  <si>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</si>
  <si>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</si>
  <si>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</si>
  <si>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</si>
  <si>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</si>
  <si>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</si>
  <si>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</si>
  <si>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</si>
  <si>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</si>
  <si>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</si>
  <si>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</si>
  <si>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</si>
  <si>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</si>
  <si>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</si>
  <si>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</si>
  <si>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</si>
  <si>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</si>
  <si>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</si>
  <si>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</si>
  <si>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</si>
  <si>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</si>
  <si>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</si>
  <si>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</si>
  <si>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</si>
  <si>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</si>
  <si>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</si>
  <si>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</si>
  <si>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</si>
  <si>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</si>
  <si>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</si>
  <si>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</si>
  <si>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</si>
  <si>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</si>
  <si>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</si>
  <si>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</si>
  <si>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</si>
  <si>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</si>
  <si>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</si>
  <si>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</si>
  <si>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</si>
  <si>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</si>
  <si>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</si>
  <si>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</si>
  <si>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</si>
  <si>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</si>
  <si>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</si>
  <si>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</si>
  <si>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</si>
  <si>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</si>
  <si>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Horymírova 2949/14</t>
  </si>
  <si>
    <t>Bytová jednotka č.37</t>
  </si>
  <si>
    <t>4 - Bytová jednotka č.37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</si>
</sst>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26" fillId="0" borderId="0" xfId="0" applyFont="1" applyAlignment="1">
      <alignment horizontal="left" vertical="center" wrapText="1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" activePane="bottomLeft" state="frozen"/>
      <selection pane="bottomLeft" activeCell="AI55" sqref="AI5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26" t="s">
        <v>8</v>
      </c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28" t="s">
        <v>17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8"/>
      <c r="AQ5" s="30"/>
      <c r="BE5" s="320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298" t="s">
        <v>1087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8"/>
      <c r="AQ6" s="30"/>
      <c r="BE6" s="321"/>
      <c r="BS6" s="23" t="s">
        <v>9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321"/>
      <c r="BS7" s="23" t="s">
        <v>9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321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1"/>
      <c r="BS9" s="23" t="s">
        <v>9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321"/>
      <c r="BS10" s="23" t="s">
        <v>9</v>
      </c>
    </row>
    <row r="11" spans="1:74" ht="18.399999999999999" customHeight="1">
      <c r="B11" s="27"/>
      <c r="C11" s="28"/>
      <c r="D11" s="28"/>
      <c r="E11" s="34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28</v>
      </c>
      <c r="AL11" s="28"/>
      <c r="AM11" s="28"/>
      <c r="AN11" s="34" t="s">
        <v>5</v>
      </c>
      <c r="AO11" s="28"/>
      <c r="AP11" s="28"/>
      <c r="AQ11" s="30"/>
      <c r="BE11" s="321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1"/>
      <c r="BS12" s="23" t="s">
        <v>9</v>
      </c>
    </row>
    <row r="13" spans="1:74" ht="14.45" customHeight="1">
      <c r="B13" s="27"/>
      <c r="C13" s="28"/>
      <c r="D13" s="36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30</v>
      </c>
      <c r="AO13" s="28"/>
      <c r="AP13" s="28"/>
      <c r="AQ13" s="30"/>
      <c r="BE13" s="321"/>
      <c r="BS13" s="23" t="s">
        <v>9</v>
      </c>
    </row>
    <row r="14" spans="1:74" ht="15">
      <c r="B14" s="27"/>
      <c r="C14" s="28"/>
      <c r="D14" s="28"/>
      <c r="E14" s="329" t="s">
        <v>30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6" t="s">
        <v>28</v>
      </c>
      <c r="AL14" s="28"/>
      <c r="AM14" s="28"/>
      <c r="AN14" s="38" t="s">
        <v>30</v>
      </c>
      <c r="AO14" s="28"/>
      <c r="AP14" s="28"/>
      <c r="AQ14" s="30"/>
      <c r="BE14" s="321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1"/>
      <c r="BS15" s="23" t="s">
        <v>6</v>
      </c>
    </row>
    <row r="16" spans="1:74" ht="14.45" customHeight="1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32</v>
      </c>
      <c r="AO16" s="28"/>
      <c r="AP16" s="28"/>
      <c r="AQ16" s="30"/>
      <c r="BE16" s="321"/>
      <c r="BS16" s="23" t="s">
        <v>6</v>
      </c>
    </row>
    <row r="17" spans="2:71" ht="18.399999999999999" customHeight="1">
      <c r="B17" s="27"/>
      <c r="C17" s="28"/>
      <c r="D17" s="28"/>
      <c r="E17" s="34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28</v>
      </c>
      <c r="AL17" s="28"/>
      <c r="AM17" s="28"/>
      <c r="AN17" s="34" t="s">
        <v>34</v>
      </c>
      <c r="AO17" s="28"/>
      <c r="AP17" s="28"/>
      <c r="AQ17" s="30"/>
      <c r="BE17" s="321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1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1"/>
      <c r="BS19" s="23" t="s">
        <v>9</v>
      </c>
    </row>
    <row r="20" spans="2:71" ht="16.5" customHeight="1">
      <c r="B20" s="27"/>
      <c r="C20" s="28"/>
      <c r="D20" s="28"/>
      <c r="E20" s="331" t="s">
        <v>5</v>
      </c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28"/>
      <c r="AP20" s="28"/>
      <c r="AQ20" s="30"/>
      <c r="BE20" s="321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1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1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2">
        <f>ROUND(AG51,2)</f>
        <v>0</v>
      </c>
      <c r="AL23" s="333"/>
      <c r="AM23" s="333"/>
      <c r="AN23" s="333"/>
      <c r="AO23" s="333"/>
      <c r="AP23" s="41"/>
      <c r="AQ23" s="44"/>
      <c r="BE23" s="321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1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4" t="s">
        <v>38</v>
      </c>
      <c r="M25" s="334"/>
      <c r="N25" s="334"/>
      <c r="O25" s="334"/>
      <c r="P25" s="41"/>
      <c r="Q25" s="41"/>
      <c r="R25" s="41"/>
      <c r="S25" s="41"/>
      <c r="T25" s="41"/>
      <c r="U25" s="41"/>
      <c r="V25" s="41"/>
      <c r="W25" s="334" t="s">
        <v>39</v>
      </c>
      <c r="X25" s="334"/>
      <c r="Y25" s="334"/>
      <c r="Z25" s="334"/>
      <c r="AA25" s="334"/>
      <c r="AB25" s="334"/>
      <c r="AC25" s="334"/>
      <c r="AD25" s="334"/>
      <c r="AE25" s="334"/>
      <c r="AF25" s="41"/>
      <c r="AG25" s="41"/>
      <c r="AH25" s="41"/>
      <c r="AI25" s="41"/>
      <c r="AJ25" s="41"/>
      <c r="AK25" s="334" t="s">
        <v>40</v>
      </c>
      <c r="AL25" s="334"/>
      <c r="AM25" s="334"/>
      <c r="AN25" s="334"/>
      <c r="AO25" s="334"/>
      <c r="AP25" s="41"/>
      <c r="AQ25" s="44"/>
      <c r="BE25" s="321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03">
        <v>0.21</v>
      </c>
      <c r="M26" s="302"/>
      <c r="N26" s="302"/>
      <c r="O26" s="302"/>
      <c r="P26" s="47"/>
      <c r="Q26" s="47"/>
      <c r="R26" s="47"/>
      <c r="S26" s="47"/>
      <c r="T26" s="47"/>
      <c r="U26" s="47"/>
      <c r="V26" s="47"/>
      <c r="W26" s="301">
        <f>ROUND(AZ51,2)</f>
        <v>0</v>
      </c>
      <c r="X26" s="302"/>
      <c r="Y26" s="302"/>
      <c r="Z26" s="302"/>
      <c r="AA26" s="302"/>
      <c r="AB26" s="302"/>
      <c r="AC26" s="302"/>
      <c r="AD26" s="302"/>
      <c r="AE26" s="302"/>
      <c r="AF26" s="47"/>
      <c r="AG26" s="47"/>
      <c r="AH26" s="47"/>
      <c r="AI26" s="47"/>
      <c r="AJ26" s="47"/>
      <c r="AK26" s="301">
        <f>ROUND(AV51,2)</f>
        <v>0</v>
      </c>
      <c r="AL26" s="302"/>
      <c r="AM26" s="302"/>
      <c r="AN26" s="302"/>
      <c r="AO26" s="302"/>
      <c r="AP26" s="47"/>
      <c r="AQ26" s="49"/>
      <c r="BE26" s="321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03">
        <v>0.15</v>
      </c>
      <c r="M27" s="302"/>
      <c r="N27" s="302"/>
      <c r="O27" s="302"/>
      <c r="P27" s="47"/>
      <c r="Q27" s="47"/>
      <c r="R27" s="47"/>
      <c r="S27" s="47"/>
      <c r="T27" s="47"/>
      <c r="U27" s="47"/>
      <c r="V27" s="47"/>
      <c r="W27" s="301">
        <f>ROUND(BA51,2)</f>
        <v>0</v>
      </c>
      <c r="X27" s="302"/>
      <c r="Y27" s="302"/>
      <c r="Z27" s="302"/>
      <c r="AA27" s="302"/>
      <c r="AB27" s="302"/>
      <c r="AC27" s="302"/>
      <c r="AD27" s="302"/>
      <c r="AE27" s="302"/>
      <c r="AF27" s="47"/>
      <c r="AG27" s="47"/>
      <c r="AH27" s="47"/>
      <c r="AI27" s="47"/>
      <c r="AJ27" s="47"/>
      <c r="AK27" s="301">
        <f>ROUND(AW51,2)</f>
        <v>0</v>
      </c>
      <c r="AL27" s="302"/>
      <c r="AM27" s="302"/>
      <c r="AN27" s="302"/>
      <c r="AO27" s="302"/>
      <c r="AP27" s="47"/>
      <c r="AQ27" s="49"/>
      <c r="BE27" s="321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03">
        <v>0.21</v>
      </c>
      <c r="M28" s="302"/>
      <c r="N28" s="302"/>
      <c r="O28" s="302"/>
      <c r="P28" s="47"/>
      <c r="Q28" s="47"/>
      <c r="R28" s="47"/>
      <c r="S28" s="47"/>
      <c r="T28" s="47"/>
      <c r="U28" s="47"/>
      <c r="V28" s="47"/>
      <c r="W28" s="301">
        <f>ROUND(BB51,2)</f>
        <v>0</v>
      </c>
      <c r="X28" s="302"/>
      <c r="Y28" s="302"/>
      <c r="Z28" s="302"/>
      <c r="AA28" s="302"/>
      <c r="AB28" s="302"/>
      <c r="AC28" s="302"/>
      <c r="AD28" s="302"/>
      <c r="AE28" s="302"/>
      <c r="AF28" s="47"/>
      <c r="AG28" s="47"/>
      <c r="AH28" s="47"/>
      <c r="AI28" s="47"/>
      <c r="AJ28" s="47"/>
      <c r="AK28" s="301">
        <v>0</v>
      </c>
      <c r="AL28" s="302"/>
      <c r="AM28" s="302"/>
      <c r="AN28" s="302"/>
      <c r="AO28" s="302"/>
      <c r="AP28" s="47"/>
      <c r="AQ28" s="49"/>
      <c r="BE28" s="321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03">
        <v>0.15</v>
      </c>
      <c r="M29" s="302"/>
      <c r="N29" s="302"/>
      <c r="O29" s="302"/>
      <c r="P29" s="47"/>
      <c r="Q29" s="47"/>
      <c r="R29" s="47"/>
      <c r="S29" s="47"/>
      <c r="T29" s="47"/>
      <c r="U29" s="47"/>
      <c r="V29" s="47"/>
      <c r="W29" s="301">
        <f>ROUND(BC51,2)</f>
        <v>0</v>
      </c>
      <c r="X29" s="302"/>
      <c r="Y29" s="302"/>
      <c r="Z29" s="302"/>
      <c r="AA29" s="302"/>
      <c r="AB29" s="302"/>
      <c r="AC29" s="302"/>
      <c r="AD29" s="302"/>
      <c r="AE29" s="302"/>
      <c r="AF29" s="47"/>
      <c r="AG29" s="47"/>
      <c r="AH29" s="47"/>
      <c r="AI29" s="47"/>
      <c r="AJ29" s="47"/>
      <c r="AK29" s="301">
        <v>0</v>
      </c>
      <c r="AL29" s="302"/>
      <c r="AM29" s="302"/>
      <c r="AN29" s="302"/>
      <c r="AO29" s="302"/>
      <c r="AP29" s="47"/>
      <c r="AQ29" s="49"/>
      <c r="BE29" s="321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03">
        <v>0</v>
      </c>
      <c r="M30" s="302"/>
      <c r="N30" s="302"/>
      <c r="O30" s="302"/>
      <c r="P30" s="47"/>
      <c r="Q30" s="47"/>
      <c r="R30" s="47"/>
      <c r="S30" s="47"/>
      <c r="T30" s="47"/>
      <c r="U30" s="47"/>
      <c r="V30" s="47"/>
      <c r="W30" s="301">
        <f>ROUND(BD51,2)</f>
        <v>0</v>
      </c>
      <c r="X30" s="302"/>
      <c r="Y30" s="302"/>
      <c r="Z30" s="302"/>
      <c r="AA30" s="302"/>
      <c r="AB30" s="302"/>
      <c r="AC30" s="302"/>
      <c r="AD30" s="302"/>
      <c r="AE30" s="302"/>
      <c r="AF30" s="47"/>
      <c r="AG30" s="47"/>
      <c r="AH30" s="47"/>
      <c r="AI30" s="47"/>
      <c r="AJ30" s="47"/>
      <c r="AK30" s="301">
        <v>0</v>
      </c>
      <c r="AL30" s="302"/>
      <c r="AM30" s="302"/>
      <c r="AN30" s="302"/>
      <c r="AO30" s="302"/>
      <c r="AP30" s="47"/>
      <c r="AQ30" s="49"/>
      <c r="BE30" s="321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1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22" t="s">
        <v>49</v>
      </c>
      <c r="Y32" s="323"/>
      <c r="Z32" s="323"/>
      <c r="AA32" s="323"/>
      <c r="AB32" s="323"/>
      <c r="AC32" s="52"/>
      <c r="AD32" s="52"/>
      <c r="AE32" s="52"/>
      <c r="AF32" s="52"/>
      <c r="AG32" s="52"/>
      <c r="AH32" s="52"/>
      <c r="AI32" s="52"/>
      <c r="AJ32" s="52"/>
      <c r="AK32" s="324">
        <f>SUM(AK23:AK30)</f>
        <v>0</v>
      </c>
      <c r="AL32" s="323"/>
      <c r="AM32" s="323"/>
      <c r="AN32" s="323"/>
      <c r="AO32" s="325"/>
      <c r="AP32" s="50"/>
      <c r="AQ32" s="54"/>
      <c r="BE32" s="321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50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P1911/1</v>
      </c>
      <c r="AR41" s="61"/>
    </row>
    <row r="42" spans="2:56" s="4" customFormat="1" ht="36.950000000000003" customHeight="1">
      <c r="B42" s="63"/>
      <c r="C42" s="64" t="s">
        <v>19</v>
      </c>
      <c r="L42" s="316" t="str">
        <f>K6</f>
        <v>Horymírova 2949/14</v>
      </c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18" t="str">
        <f>IF(AN8= "","",AN8)</f>
        <v>20. 8. 2019</v>
      </c>
      <c r="AN44" s="318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26</v>
      </c>
      <c r="L46" s="3" t="str">
        <f>IF(E11= "","",E11)</f>
        <v xml:space="preserve"> </v>
      </c>
      <c r="AI46" s="62" t="s">
        <v>31</v>
      </c>
      <c r="AM46" s="319" t="str">
        <f>IF(E17="","",E17)</f>
        <v>Ing. Vladimír Slonka</v>
      </c>
      <c r="AN46" s="319"/>
      <c r="AO46" s="319"/>
      <c r="AP46" s="319"/>
      <c r="AR46" s="40"/>
      <c r="AS46" s="306" t="s">
        <v>51</v>
      </c>
      <c r="AT46" s="30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29</v>
      </c>
      <c r="L47" s="3" t="str">
        <f>IF(E14= "Vyplň údaj","",E14)</f>
        <v/>
      </c>
      <c r="AR47" s="40"/>
      <c r="AS47" s="308"/>
      <c r="AT47" s="30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08"/>
      <c r="AT48" s="30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10" t="s">
        <v>52</v>
      </c>
      <c r="D49" s="311"/>
      <c r="E49" s="311"/>
      <c r="F49" s="311"/>
      <c r="G49" s="311"/>
      <c r="H49" s="70"/>
      <c r="I49" s="312" t="s">
        <v>53</v>
      </c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3" t="s">
        <v>54</v>
      </c>
      <c r="AH49" s="311"/>
      <c r="AI49" s="311"/>
      <c r="AJ49" s="311"/>
      <c r="AK49" s="311"/>
      <c r="AL49" s="311"/>
      <c r="AM49" s="311"/>
      <c r="AN49" s="312" t="s">
        <v>55</v>
      </c>
      <c r="AO49" s="311"/>
      <c r="AP49" s="311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04">
        <f>ROUND(AG52,2)</f>
        <v>0</v>
      </c>
      <c r="AH51" s="304"/>
      <c r="AI51" s="304"/>
      <c r="AJ51" s="304"/>
      <c r="AK51" s="304"/>
      <c r="AL51" s="304"/>
      <c r="AM51" s="304"/>
      <c r="AN51" s="305">
        <f>SUM(AG51,AT51)</f>
        <v>0</v>
      </c>
      <c r="AO51" s="305"/>
      <c r="AP51" s="305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16.5" customHeight="1">
      <c r="A52" s="84" t="s">
        <v>75</v>
      </c>
      <c r="B52" s="85"/>
      <c r="C52" s="86"/>
      <c r="D52" s="300" t="s">
        <v>76</v>
      </c>
      <c r="E52" s="300"/>
      <c r="F52" s="300"/>
      <c r="G52" s="300"/>
      <c r="H52" s="300"/>
      <c r="I52" s="87"/>
      <c r="J52" s="300" t="s">
        <v>1088</v>
      </c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14">
        <f>'4 - Bytová jednotka č.4'!J27</f>
        <v>0</v>
      </c>
      <c r="AH52" s="315"/>
      <c r="AI52" s="315"/>
      <c r="AJ52" s="315"/>
      <c r="AK52" s="315"/>
      <c r="AL52" s="315"/>
      <c r="AM52" s="315"/>
      <c r="AN52" s="314">
        <f>SUM(AG52,AT52)</f>
        <v>0</v>
      </c>
      <c r="AO52" s="315"/>
      <c r="AP52" s="315"/>
      <c r="AQ52" s="88" t="s">
        <v>77</v>
      </c>
      <c r="AR52" s="85"/>
      <c r="AS52" s="89">
        <v>0</v>
      </c>
      <c r="AT52" s="90">
        <f>ROUND(SUM(AV52:AW52),2)</f>
        <v>0</v>
      </c>
      <c r="AU52" s="91">
        <f>'4 - Bytová jednotka č.4'!P102</f>
        <v>0</v>
      </c>
      <c r="AV52" s="90">
        <f>'4 - Bytová jednotka č.4'!J30</f>
        <v>0</v>
      </c>
      <c r="AW52" s="90">
        <f>'4 - Bytová jednotka č.4'!J31</f>
        <v>0</v>
      </c>
      <c r="AX52" s="90">
        <f>'4 - Bytová jednotka č.4'!J32</f>
        <v>0</v>
      </c>
      <c r="AY52" s="90">
        <f>'4 - Bytová jednotka č.4'!J33</f>
        <v>0</v>
      </c>
      <c r="AZ52" s="90">
        <f>'4 - Bytová jednotka č.4'!F30</f>
        <v>0</v>
      </c>
      <c r="BA52" s="90">
        <f>'4 - Bytová jednotka č.4'!F31</f>
        <v>0</v>
      </c>
      <c r="BB52" s="90">
        <f>'4 - Bytová jednotka č.4'!F32</f>
        <v>0</v>
      </c>
      <c r="BC52" s="90">
        <f>'4 - Bytová jednotka č.4'!F33</f>
        <v>0</v>
      </c>
      <c r="BD52" s="92">
        <f>'4 - Bytová jednotka č.4'!F34</f>
        <v>0</v>
      </c>
      <c r="BT52" s="93" t="s">
        <v>78</v>
      </c>
      <c r="BV52" s="93" t="s">
        <v>73</v>
      </c>
      <c r="BW52" s="93" t="s">
        <v>79</v>
      </c>
      <c r="BX52" s="93" t="s">
        <v>7</v>
      </c>
      <c r="CL52" s="93" t="s">
        <v>5</v>
      </c>
      <c r="CM52" s="93" t="s">
        <v>78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4 - Bytová jednotka č.4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4"/>
  <sheetViews>
    <sheetView showGridLines="0" tabSelected="1" workbookViewId="0">
      <pane ySplit="1" topLeftCell="A179" activePane="bottomLeft" state="frozen"/>
      <selection pane="bottomLeft" activeCell="F14" sqref="F1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80</v>
      </c>
      <c r="G1" s="339" t="s">
        <v>81</v>
      </c>
      <c r="H1" s="339"/>
      <c r="I1" s="98"/>
      <c r="J1" s="97" t="s">
        <v>82</v>
      </c>
      <c r="K1" s="96" t="s">
        <v>83</v>
      </c>
      <c r="L1" s="97" t="s">
        <v>84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26" t="s">
        <v>8</v>
      </c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23" t="s">
        <v>79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85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Horymírova 2949/14</v>
      </c>
      <c r="F7" s="341"/>
      <c r="G7" s="341"/>
      <c r="H7" s="341"/>
      <c r="I7" s="100"/>
      <c r="J7" s="28"/>
      <c r="K7" s="30"/>
    </row>
    <row r="8" spans="1:70" s="1" customFormat="1" ht="15">
      <c r="B8" s="40"/>
      <c r="C8" s="41"/>
      <c r="D8" s="36" t="s">
        <v>86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42" t="s">
        <v>1089</v>
      </c>
      <c r="F9" s="343"/>
      <c r="G9" s="343"/>
      <c r="H9" s="343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2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2" t="s">
        <v>24</v>
      </c>
      <c r="J12" s="103" t="str">
        <f>'Rekapitulace stavby'!AN8</f>
        <v>20. 8. 2019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2" t="s">
        <v>27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28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29</v>
      </c>
      <c r="E17" s="41"/>
      <c r="F17" s="41"/>
      <c r="G17" s="41"/>
      <c r="H17" s="41"/>
      <c r="I17" s="102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28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2" t="s">
        <v>27</v>
      </c>
      <c r="J20" s="34" t="s">
        <v>32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02" t="s">
        <v>28</v>
      </c>
      <c r="J21" s="34" t="s">
        <v>34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1" t="s">
        <v>5</v>
      </c>
      <c r="F24" s="331"/>
      <c r="G24" s="331"/>
      <c r="H24" s="331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37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2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3">
        <f>ROUND(SUM(BE102:BE403), 2)</f>
        <v>0</v>
      </c>
      <c r="G30" s="41"/>
      <c r="H30" s="41"/>
      <c r="I30" s="114">
        <v>0.21</v>
      </c>
      <c r="J30" s="113">
        <f>ROUND(ROUND((SUM(BE102:BE403)),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3">
        <f>ROUND(SUM(BF102:BF403), 2)</f>
        <v>0</v>
      </c>
      <c r="G31" s="41"/>
      <c r="H31" s="41"/>
      <c r="I31" s="114">
        <v>0.15</v>
      </c>
      <c r="J31" s="113">
        <f>ROUND(ROUND((SUM(BF102:BF403)),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3">
        <f>ROUND(SUM(BG102:BG403),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3">
        <f>ROUND(SUM(BH102:BH403),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3">
        <f>ROUND(SUM(BI102:BI403),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47</v>
      </c>
      <c r="E36" s="70"/>
      <c r="F36" s="70"/>
      <c r="G36" s="117" t="s">
        <v>48</v>
      </c>
      <c r="H36" s="118" t="s">
        <v>49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87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Horymírova 2949/14</v>
      </c>
      <c r="F45" s="341"/>
      <c r="G45" s="341"/>
      <c r="H45" s="341"/>
      <c r="I45" s="101"/>
      <c r="J45" s="41"/>
      <c r="K45" s="44"/>
    </row>
    <row r="46" spans="2:11" s="1" customFormat="1" ht="14.45" customHeight="1">
      <c r="B46" s="40"/>
      <c r="C46" s="36" t="s">
        <v>86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4 - Bytová jednotka č.37</v>
      </c>
      <c r="F47" s="343"/>
      <c r="G47" s="343"/>
      <c r="H47" s="343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2" t="s">
        <v>24</v>
      </c>
      <c r="J49" s="103" t="str">
        <f>IF(J12="","",J12)</f>
        <v>20. 8. 2019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 xml:space="preserve"> </v>
      </c>
      <c r="G51" s="41"/>
      <c r="H51" s="41"/>
      <c r="I51" s="102" t="s">
        <v>31</v>
      </c>
      <c r="J51" s="331" t="str">
        <f>E21</f>
        <v>Ing. Vladimír Slonka</v>
      </c>
      <c r="K51" s="44"/>
    </row>
    <row r="52" spans="2:47" s="1" customFormat="1" ht="14.45" customHeight="1">
      <c r="B52" s="40"/>
      <c r="C52" s="36" t="s">
        <v>29</v>
      </c>
      <c r="D52" s="41"/>
      <c r="E52" s="41"/>
      <c r="F52" s="34" t="str">
        <f>IF(E18="","",E18)</f>
        <v/>
      </c>
      <c r="G52" s="41"/>
      <c r="H52" s="41"/>
      <c r="I52" s="101"/>
      <c r="J52" s="33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88</v>
      </c>
      <c r="D54" s="115"/>
      <c r="E54" s="115"/>
      <c r="F54" s="115"/>
      <c r="G54" s="115"/>
      <c r="H54" s="115"/>
      <c r="I54" s="126"/>
      <c r="J54" s="127" t="s">
        <v>89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90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91</v>
      </c>
    </row>
    <row r="57" spans="2:47" s="7" customFormat="1" ht="24.95" customHeight="1">
      <c r="B57" s="130"/>
      <c r="C57" s="131"/>
      <c r="D57" s="132" t="s">
        <v>92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93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94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95</v>
      </c>
      <c r="E60" s="140"/>
      <c r="F60" s="140"/>
      <c r="G60" s="140"/>
      <c r="H60" s="140"/>
      <c r="I60" s="141"/>
      <c r="J60" s="142">
        <f>J126</f>
        <v>0</v>
      </c>
      <c r="K60" s="143"/>
    </row>
    <row r="61" spans="2:47" s="8" customFormat="1" ht="19.899999999999999" customHeight="1">
      <c r="B61" s="137"/>
      <c r="C61" s="138"/>
      <c r="D61" s="139" t="s">
        <v>96</v>
      </c>
      <c r="E61" s="140"/>
      <c r="F61" s="140"/>
      <c r="G61" s="140"/>
      <c r="H61" s="140"/>
      <c r="I61" s="141"/>
      <c r="J61" s="142">
        <f>J148</f>
        <v>0</v>
      </c>
      <c r="K61" s="143"/>
    </row>
    <row r="62" spans="2:47" s="8" customFormat="1" ht="19.899999999999999" customHeight="1">
      <c r="B62" s="137"/>
      <c r="C62" s="138"/>
      <c r="D62" s="139" t="s">
        <v>97</v>
      </c>
      <c r="E62" s="140"/>
      <c r="F62" s="140"/>
      <c r="G62" s="140"/>
      <c r="H62" s="140"/>
      <c r="I62" s="141"/>
      <c r="J62" s="142">
        <f>J156</f>
        <v>0</v>
      </c>
      <c r="K62" s="143"/>
    </row>
    <row r="63" spans="2:47" s="7" customFormat="1" ht="24.95" customHeight="1">
      <c r="B63" s="130"/>
      <c r="C63" s="131"/>
      <c r="D63" s="132" t="s">
        <v>98</v>
      </c>
      <c r="E63" s="133"/>
      <c r="F63" s="133"/>
      <c r="G63" s="133"/>
      <c r="H63" s="133"/>
      <c r="I63" s="134"/>
      <c r="J63" s="135">
        <f>J160</f>
        <v>0</v>
      </c>
      <c r="K63" s="136"/>
    </row>
    <row r="64" spans="2:47" s="8" customFormat="1" ht="19.899999999999999" customHeight="1">
      <c r="B64" s="137"/>
      <c r="C64" s="138"/>
      <c r="D64" s="139" t="s">
        <v>99</v>
      </c>
      <c r="E64" s="140"/>
      <c r="F64" s="140"/>
      <c r="G64" s="140"/>
      <c r="H64" s="140"/>
      <c r="I64" s="141"/>
      <c r="J64" s="142">
        <f>J161</f>
        <v>0</v>
      </c>
      <c r="K64" s="143"/>
    </row>
    <row r="65" spans="2:11" s="8" customFormat="1" ht="19.899999999999999" customHeight="1">
      <c r="B65" s="137"/>
      <c r="C65" s="138"/>
      <c r="D65" s="139" t="s">
        <v>100</v>
      </c>
      <c r="E65" s="140"/>
      <c r="F65" s="140"/>
      <c r="G65" s="140"/>
      <c r="H65" s="140"/>
      <c r="I65" s="141"/>
      <c r="J65" s="142">
        <f>J192</f>
        <v>0</v>
      </c>
      <c r="K65" s="143"/>
    </row>
    <row r="66" spans="2:11" s="8" customFormat="1" ht="19.899999999999999" customHeight="1">
      <c r="B66" s="137"/>
      <c r="C66" s="138"/>
      <c r="D66" s="139" t="s">
        <v>101</v>
      </c>
      <c r="E66" s="140"/>
      <c r="F66" s="140"/>
      <c r="G66" s="140"/>
      <c r="H66" s="140"/>
      <c r="I66" s="141"/>
      <c r="J66" s="142">
        <f>J203</f>
        <v>0</v>
      </c>
      <c r="K66" s="143"/>
    </row>
    <row r="67" spans="2:11" s="8" customFormat="1" ht="19.899999999999999" customHeight="1">
      <c r="B67" s="137"/>
      <c r="C67" s="138"/>
      <c r="D67" s="139" t="s">
        <v>102</v>
      </c>
      <c r="E67" s="140"/>
      <c r="F67" s="140"/>
      <c r="G67" s="140"/>
      <c r="H67" s="140"/>
      <c r="I67" s="141"/>
      <c r="J67" s="142">
        <f>J215</f>
        <v>0</v>
      </c>
      <c r="K67" s="143"/>
    </row>
    <row r="68" spans="2:11" s="8" customFormat="1" ht="19.899999999999999" customHeight="1">
      <c r="B68" s="137"/>
      <c r="C68" s="138"/>
      <c r="D68" s="139" t="s">
        <v>103</v>
      </c>
      <c r="E68" s="140"/>
      <c r="F68" s="140"/>
      <c r="G68" s="140"/>
      <c r="H68" s="140"/>
      <c r="I68" s="141"/>
      <c r="J68" s="142">
        <f>J227</f>
        <v>0</v>
      </c>
      <c r="K68" s="143"/>
    </row>
    <row r="69" spans="2:11" s="8" customFormat="1" ht="19.899999999999999" customHeight="1">
      <c r="B69" s="137"/>
      <c r="C69" s="138"/>
      <c r="D69" s="139" t="s">
        <v>104</v>
      </c>
      <c r="E69" s="140"/>
      <c r="F69" s="140"/>
      <c r="G69" s="140"/>
      <c r="H69" s="140"/>
      <c r="I69" s="141"/>
      <c r="J69" s="142">
        <f>J247</f>
        <v>0</v>
      </c>
      <c r="K69" s="143"/>
    </row>
    <row r="70" spans="2:11" s="8" customFormat="1" ht="19.899999999999999" customHeight="1">
      <c r="B70" s="137"/>
      <c r="C70" s="138"/>
      <c r="D70" s="139" t="s">
        <v>105</v>
      </c>
      <c r="E70" s="140"/>
      <c r="F70" s="140"/>
      <c r="G70" s="140"/>
      <c r="H70" s="140"/>
      <c r="I70" s="141"/>
      <c r="J70" s="142">
        <f>J251</f>
        <v>0</v>
      </c>
      <c r="K70" s="143"/>
    </row>
    <row r="71" spans="2:11" s="8" customFormat="1" ht="19.899999999999999" customHeight="1">
      <c r="B71" s="137"/>
      <c r="C71" s="138"/>
      <c r="D71" s="139" t="s">
        <v>106</v>
      </c>
      <c r="E71" s="140"/>
      <c r="F71" s="140"/>
      <c r="G71" s="140"/>
      <c r="H71" s="140"/>
      <c r="I71" s="141"/>
      <c r="J71" s="142">
        <f>J269</f>
        <v>0</v>
      </c>
      <c r="K71" s="143"/>
    </row>
    <row r="72" spans="2:11" s="8" customFormat="1" ht="19.899999999999999" customHeight="1">
      <c r="B72" s="137"/>
      <c r="C72" s="138"/>
      <c r="D72" s="139" t="s">
        <v>107</v>
      </c>
      <c r="E72" s="140"/>
      <c r="F72" s="140"/>
      <c r="G72" s="140"/>
      <c r="H72" s="140"/>
      <c r="I72" s="141"/>
      <c r="J72" s="142">
        <f>J275</f>
        <v>0</v>
      </c>
      <c r="K72" s="143"/>
    </row>
    <row r="73" spans="2:11" s="8" customFormat="1" ht="19.899999999999999" customHeight="1">
      <c r="B73" s="137"/>
      <c r="C73" s="138"/>
      <c r="D73" s="139" t="s">
        <v>108</v>
      </c>
      <c r="E73" s="140"/>
      <c r="F73" s="140"/>
      <c r="G73" s="140"/>
      <c r="H73" s="140"/>
      <c r="I73" s="141"/>
      <c r="J73" s="142">
        <f>J297</f>
        <v>0</v>
      </c>
      <c r="K73" s="143"/>
    </row>
    <row r="74" spans="2:11" s="8" customFormat="1" ht="19.899999999999999" customHeight="1">
      <c r="B74" s="137"/>
      <c r="C74" s="138"/>
      <c r="D74" s="139" t="s">
        <v>109</v>
      </c>
      <c r="E74" s="140"/>
      <c r="F74" s="140"/>
      <c r="G74" s="140"/>
      <c r="H74" s="140"/>
      <c r="I74" s="141"/>
      <c r="J74" s="142">
        <f>J314</f>
        <v>0</v>
      </c>
      <c r="K74" s="143"/>
    </row>
    <row r="75" spans="2:11" s="8" customFormat="1" ht="19.899999999999999" customHeight="1">
      <c r="B75" s="137"/>
      <c r="C75" s="138"/>
      <c r="D75" s="139" t="s">
        <v>110</v>
      </c>
      <c r="E75" s="140"/>
      <c r="F75" s="140"/>
      <c r="G75" s="140"/>
      <c r="H75" s="140"/>
      <c r="I75" s="141"/>
      <c r="J75" s="142">
        <f>J324</f>
        <v>0</v>
      </c>
      <c r="K75" s="143"/>
    </row>
    <row r="76" spans="2:11" s="8" customFormat="1" ht="19.899999999999999" customHeight="1">
      <c r="B76" s="137"/>
      <c r="C76" s="138"/>
      <c r="D76" s="139" t="s">
        <v>111</v>
      </c>
      <c r="E76" s="140"/>
      <c r="F76" s="140"/>
      <c r="G76" s="140"/>
      <c r="H76" s="140"/>
      <c r="I76" s="141"/>
      <c r="J76" s="142">
        <f>J336</f>
        <v>0</v>
      </c>
      <c r="K76" s="143"/>
    </row>
    <row r="77" spans="2:11" s="8" customFormat="1" ht="19.899999999999999" customHeight="1">
      <c r="B77" s="137"/>
      <c r="C77" s="138"/>
      <c r="D77" s="139" t="s">
        <v>112</v>
      </c>
      <c r="E77" s="140"/>
      <c r="F77" s="140"/>
      <c r="G77" s="140"/>
      <c r="H77" s="140"/>
      <c r="I77" s="141"/>
      <c r="J77" s="142">
        <f>J353</f>
        <v>0</v>
      </c>
      <c r="K77" s="143"/>
    </row>
    <row r="78" spans="2:11" s="8" customFormat="1" ht="19.899999999999999" customHeight="1">
      <c r="B78" s="137"/>
      <c r="C78" s="138"/>
      <c r="D78" s="139" t="s">
        <v>113</v>
      </c>
      <c r="E78" s="140"/>
      <c r="F78" s="140"/>
      <c r="G78" s="140"/>
      <c r="H78" s="140"/>
      <c r="I78" s="141"/>
      <c r="J78" s="142">
        <f>J359</f>
        <v>0</v>
      </c>
      <c r="K78" s="143"/>
    </row>
    <row r="79" spans="2:11" s="7" customFormat="1" ht="24.95" customHeight="1">
      <c r="B79" s="130"/>
      <c r="C79" s="131"/>
      <c r="D79" s="132" t="s">
        <v>114</v>
      </c>
      <c r="E79" s="133"/>
      <c r="F79" s="133"/>
      <c r="G79" s="133"/>
      <c r="H79" s="133"/>
      <c r="I79" s="134"/>
      <c r="J79" s="135">
        <f>J376</f>
        <v>0</v>
      </c>
      <c r="K79" s="136"/>
    </row>
    <row r="80" spans="2:11" s="7" customFormat="1" ht="24.95" customHeight="1">
      <c r="B80" s="130"/>
      <c r="C80" s="131"/>
      <c r="D80" s="132" t="s">
        <v>115</v>
      </c>
      <c r="E80" s="133"/>
      <c r="F80" s="133"/>
      <c r="G80" s="133"/>
      <c r="H80" s="133"/>
      <c r="I80" s="134"/>
      <c r="J80" s="135">
        <f>J399</f>
        <v>0</v>
      </c>
      <c r="K80" s="136"/>
    </row>
    <row r="81" spans="2:12" s="8" customFormat="1" ht="19.899999999999999" customHeight="1">
      <c r="B81" s="137"/>
      <c r="C81" s="138"/>
      <c r="D81" s="139" t="s">
        <v>116</v>
      </c>
      <c r="E81" s="140"/>
      <c r="F81" s="140"/>
      <c r="G81" s="140"/>
      <c r="H81" s="140"/>
      <c r="I81" s="141"/>
      <c r="J81" s="142">
        <f>J400</f>
        <v>0</v>
      </c>
      <c r="K81" s="143"/>
    </row>
    <row r="82" spans="2:12" s="8" customFormat="1" ht="19.899999999999999" customHeight="1">
      <c r="B82" s="137"/>
      <c r="C82" s="138"/>
      <c r="D82" s="139" t="s">
        <v>117</v>
      </c>
      <c r="E82" s="140"/>
      <c r="F82" s="140"/>
      <c r="G82" s="140"/>
      <c r="H82" s="140"/>
      <c r="I82" s="141"/>
      <c r="J82" s="142">
        <f>J402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118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36" t="str">
        <f>E7</f>
        <v>Horymírova 2949/14</v>
      </c>
      <c r="F92" s="337"/>
      <c r="G92" s="337"/>
      <c r="H92" s="337"/>
      <c r="I92" s="144"/>
      <c r="L92" s="40"/>
    </row>
    <row r="93" spans="2:12" s="1" customFormat="1" ht="14.45" customHeight="1">
      <c r="B93" s="40"/>
      <c r="C93" s="62" t="s">
        <v>86</v>
      </c>
      <c r="I93" s="144"/>
      <c r="L93" s="40"/>
    </row>
    <row r="94" spans="2:12" s="1" customFormat="1" ht="17.25" customHeight="1">
      <c r="B94" s="40"/>
      <c r="E94" s="316" t="str">
        <f>E9</f>
        <v>4 - Bytová jednotka č.37</v>
      </c>
      <c r="F94" s="338"/>
      <c r="G94" s="338"/>
      <c r="H94" s="338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22</v>
      </c>
      <c r="F96" s="145" t="str">
        <f>F12</f>
        <v xml:space="preserve"> </v>
      </c>
      <c r="I96" s="146" t="s">
        <v>24</v>
      </c>
      <c r="J96" s="66" t="str">
        <f>IF(J12="","",J12)</f>
        <v>20. 8. 2019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 ht="15">
      <c r="B98" s="40"/>
      <c r="C98" s="62" t="s">
        <v>26</v>
      </c>
      <c r="F98" s="145" t="str">
        <f>E15</f>
        <v xml:space="preserve"> </v>
      </c>
      <c r="I98" s="146" t="s">
        <v>31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29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119</v>
      </c>
      <c r="D101" s="149" t="s">
        <v>56</v>
      </c>
      <c r="E101" s="149" t="s">
        <v>52</v>
      </c>
      <c r="F101" s="149" t="s">
        <v>120</v>
      </c>
      <c r="G101" s="149" t="s">
        <v>121</v>
      </c>
      <c r="H101" s="149" t="s">
        <v>122</v>
      </c>
      <c r="I101" s="150" t="s">
        <v>123</v>
      </c>
      <c r="J101" s="149" t="s">
        <v>89</v>
      </c>
      <c r="K101" s="151" t="s">
        <v>124</v>
      </c>
      <c r="L101" s="147"/>
      <c r="M101" s="72" t="s">
        <v>125</v>
      </c>
      <c r="N101" s="73" t="s">
        <v>41</v>
      </c>
      <c r="O101" s="73" t="s">
        <v>126</v>
      </c>
      <c r="P101" s="73" t="s">
        <v>127</v>
      </c>
      <c r="Q101" s="73" t="s">
        <v>128</v>
      </c>
      <c r="R101" s="73" t="s">
        <v>129</v>
      </c>
      <c r="S101" s="73" t="s">
        <v>130</v>
      </c>
      <c r="T101" s="74" t="s">
        <v>131</v>
      </c>
    </row>
    <row r="102" spans="2:65" s="1" customFormat="1" ht="29.25" customHeight="1">
      <c r="B102" s="40"/>
      <c r="C102" s="76" t="s">
        <v>90</v>
      </c>
      <c r="I102" s="144"/>
      <c r="J102" s="152">
        <f>BK102</f>
        <v>0</v>
      </c>
      <c r="L102" s="40"/>
      <c r="M102" s="75"/>
      <c r="N102" s="67"/>
      <c r="O102" s="67"/>
      <c r="P102" s="153">
        <f>P103+P160+P376+P399</f>
        <v>0</v>
      </c>
      <c r="Q102" s="67"/>
      <c r="R102" s="153">
        <f>R103+R160+R376+R399</f>
        <v>3.1393019799999999</v>
      </c>
      <c r="S102" s="67"/>
      <c r="T102" s="154">
        <f>T103+T160+T376+T399</f>
        <v>3.0489838300000001</v>
      </c>
      <c r="AT102" s="23" t="s">
        <v>70</v>
      </c>
      <c r="AU102" s="23" t="s">
        <v>91</v>
      </c>
      <c r="BK102" s="155">
        <f>BK103+BK160+BK376+BK399</f>
        <v>0</v>
      </c>
    </row>
    <row r="103" spans="2:65" s="10" customFormat="1" ht="37.35" customHeight="1">
      <c r="B103" s="156"/>
      <c r="D103" s="157" t="s">
        <v>70</v>
      </c>
      <c r="E103" s="158" t="s">
        <v>132</v>
      </c>
      <c r="F103" s="158" t="s">
        <v>133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P104+P107+P126+P148+P156</f>
        <v>0</v>
      </c>
      <c r="Q103" s="162"/>
      <c r="R103" s="163">
        <f>R104+R107+R126+R148+R156</f>
        <v>1.0291584</v>
      </c>
      <c r="S103" s="162"/>
      <c r="T103" s="164">
        <f>T104+T107+T126+T148+T156</f>
        <v>2.8171141</v>
      </c>
      <c r="AR103" s="157" t="s">
        <v>78</v>
      </c>
      <c r="AT103" s="165" t="s">
        <v>70</v>
      </c>
      <c r="AU103" s="165" t="s">
        <v>71</v>
      </c>
      <c r="AY103" s="157" t="s">
        <v>134</v>
      </c>
      <c r="BK103" s="166">
        <f>BK104+BK107+BK126+BK148+BK156</f>
        <v>0</v>
      </c>
    </row>
    <row r="104" spans="2:65" s="10" customFormat="1" ht="19.899999999999999" customHeight="1">
      <c r="B104" s="156"/>
      <c r="D104" s="157" t="s">
        <v>70</v>
      </c>
      <c r="E104" s="167" t="s">
        <v>135</v>
      </c>
      <c r="F104" s="167" t="s">
        <v>136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0.117852</v>
      </c>
      <c r="S104" s="162"/>
      <c r="T104" s="164">
        <f>SUM(T105:T106)</f>
        <v>0</v>
      </c>
      <c r="AR104" s="157" t="s">
        <v>78</v>
      </c>
      <c r="AT104" s="165" t="s">
        <v>70</v>
      </c>
      <c r="AU104" s="165" t="s">
        <v>78</v>
      </c>
      <c r="AY104" s="157" t="s">
        <v>134</v>
      </c>
      <c r="BK104" s="166">
        <f>SUM(BK105:BK106)</f>
        <v>0</v>
      </c>
    </row>
    <row r="105" spans="2:65" s="1" customFormat="1" ht="25.5" customHeight="1">
      <c r="B105" s="169"/>
      <c r="C105" s="170" t="s">
        <v>78</v>
      </c>
      <c r="D105" s="170" t="s">
        <v>137</v>
      </c>
      <c r="E105" s="171" t="s">
        <v>138</v>
      </c>
      <c r="F105" s="172" t="s">
        <v>139</v>
      </c>
      <c r="G105" s="173" t="s">
        <v>140</v>
      </c>
      <c r="H105" s="174">
        <v>1.84</v>
      </c>
      <c r="I105" s="175"/>
      <c r="J105" s="176">
        <f>ROUND(I105*H105,2)</f>
        <v>0</v>
      </c>
      <c r="K105" s="172" t="s">
        <v>141</v>
      </c>
      <c r="L105" s="40"/>
      <c r="M105" s="177" t="s">
        <v>5</v>
      </c>
      <c r="N105" s="178" t="s">
        <v>43</v>
      </c>
      <c r="O105" s="41"/>
      <c r="P105" s="179">
        <f>O105*H105</f>
        <v>0</v>
      </c>
      <c r="Q105" s="179">
        <v>6.4049999999999996E-2</v>
      </c>
      <c r="R105" s="179">
        <f>Q105*H105</f>
        <v>0.117852</v>
      </c>
      <c r="S105" s="179">
        <v>0</v>
      </c>
      <c r="T105" s="180">
        <f>S105*H105</f>
        <v>0</v>
      </c>
      <c r="AR105" s="23" t="s">
        <v>76</v>
      </c>
      <c r="AT105" s="23" t="s">
        <v>137</v>
      </c>
      <c r="AU105" s="23" t="s">
        <v>142</v>
      </c>
      <c r="AY105" s="23" t="s">
        <v>134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142</v>
      </c>
      <c r="BK105" s="181">
        <f>ROUND(I105*H105,2)</f>
        <v>0</v>
      </c>
      <c r="BL105" s="23" t="s">
        <v>76</v>
      </c>
      <c r="BM105" s="23" t="s">
        <v>143</v>
      </c>
    </row>
    <row r="106" spans="2:65" s="11" customFormat="1">
      <c r="B106" s="182"/>
      <c r="D106" s="183" t="s">
        <v>144</v>
      </c>
      <c r="E106" s="184" t="s">
        <v>5</v>
      </c>
      <c r="F106" s="185" t="s">
        <v>145</v>
      </c>
      <c r="H106" s="186">
        <v>1.84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144</v>
      </c>
      <c r="AU106" s="184" t="s">
        <v>142</v>
      </c>
      <c r="AV106" s="11" t="s">
        <v>142</v>
      </c>
      <c r="AW106" s="11" t="s">
        <v>35</v>
      </c>
      <c r="AX106" s="11" t="s">
        <v>78</v>
      </c>
      <c r="AY106" s="184" t="s">
        <v>134</v>
      </c>
    </row>
    <row r="107" spans="2:65" s="10" customFormat="1" ht="29.85" customHeight="1">
      <c r="B107" s="156"/>
      <c r="D107" s="157" t="s">
        <v>70</v>
      </c>
      <c r="E107" s="167" t="s">
        <v>146</v>
      </c>
      <c r="F107" s="167" t="s">
        <v>147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SUM(P108:P125)</f>
        <v>0</v>
      </c>
      <c r="Q107" s="162"/>
      <c r="R107" s="163">
        <f>SUM(R108:R125)</f>
        <v>0.90862639999999995</v>
      </c>
      <c r="S107" s="162"/>
      <c r="T107" s="164">
        <f>SUM(T108:T125)</f>
        <v>0</v>
      </c>
      <c r="AR107" s="157" t="s">
        <v>78</v>
      </c>
      <c r="AT107" s="165" t="s">
        <v>70</v>
      </c>
      <c r="AU107" s="165" t="s">
        <v>78</v>
      </c>
      <c r="AY107" s="157" t="s">
        <v>134</v>
      </c>
      <c r="BK107" s="166">
        <f>SUM(BK108:BK125)</f>
        <v>0</v>
      </c>
    </row>
    <row r="108" spans="2:65" s="1" customFormat="1" ht="25.5" customHeight="1">
      <c r="B108" s="169"/>
      <c r="C108" s="170" t="s">
        <v>142</v>
      </c>
      <c r="D108" s="170" t="s">
        <v>137</v>
      </c>
      <c r="E108" s="171" t="s">
        <v>148</v>
      </c>
      <c r="F108" s="172" t="s">
        <v>149</v>
      </c>
      <c r="G108" s="173" t="s">
        <v>140</v>
      </c>
      <c r="H108" s="174">
        <v>5.7839999999999998</v>
      </c>
      <c r="I108" s="175"/>
      <c r="J108" s="176">
        <f t="shared" ref="J108:J114" si="0">ROUND(I108*H108,2)</f>
        <v>0</v>
      </c>
      <c r="K108" s="172" t="s">
        <v>141</v>
      </c>
      <c r="L108" s="40"/>
      <c r="M108" s="177" t="s">
        <v>5</v>
      </c>
      <c r="N108" s="178" t="s">
        <v>43</v>
      </c>
      <c r="O108" s="41"/>
      <c r="P108" s="179">
        <f t="shared" ref="P108:P114" si="1">O108*H108</f>
        <v>0</v>
      </c>
      <c r="Q108" s="179">
        <v>2.5999999999999998E-4</v>
      </c>
      <c r="R108" s="179">
        <f t="shared" ref="R108:R114" si="2">Q108*H108</f>
        <v>1.5038399999999998E-3</v>
      </c>
      <c r="S108" s="179">
        <v>0</v>
      </c>
      <c r="T108" s="180">
        <f t="shared" ref="T108:T114" si="3">S108*H108</f>
        <v>0</v>
      </c>
      <c r="AR108" s="23" t="s">
        <v>76</v>
      </c>
      <c r="AT108" s="23" t="s">
        <v>137</v>
      </c>
      <c r="AU108" s="23" t="s">
        <v>142</v>
      </c>
      <c r="AY108" s="23" t="s">
        <v>134</v>
      </c>
      <c r="BE108" s="181">
        <f t="shared" ref="BE108:BE114" si="4">IF(N108="základní",J108,0)</f>
        <v>0</v>
      </c>
      <c r="BF108" s="181">
        <f t="shared" ref="BF108:BF114" si="5">IF(N108="snížená",J108,0)</f>
        <v>0</v>
      </c>
      <c r="BG108" s="181">
        <f t="shared" ref="BG108:BG114" si="6">IF(N108="zákl. přenesená",J108,0)</f>
        <v>0</v>
      </c>
      <c r="BH108" s="181">
        <f t="shared" ref="BH108:BH114" si="7">IF(N108="sníž. přenesená",J108,0)</f>
        <v>0</v>
      </c>
      <c r="BI108" s="181">
        <f t="shared" ref="BI108:BI114" si="8">IF(N108="nulová",J108,0)</f>
        <v>0</v>
      </c>
      <c r="BJ108" s="23" t="s">
        <v>142</v>
      </c>
      <c r="BK108" s="181">
        <f t="shared" ref="BK108:BK114" si="9">ROUND(I108*H108,2)</f>
        <v>0</v>
      </c>
      <c r="BL108" s="23" t="s">
        <v>76</v>
      </c>
      <c r="BM108" s="23" t="s">
        <v>150</v>
      </c>
    </row>
    <row r="109" spans="2:65" s="1" customFormat="1" ht="25.5" customHeight="1">
      <c r="B109" s="169"/>
      <c r="C109" s="170" t="s">
        <v>135</v>
      </c>
      <c r="D109" s="170" t="s">
        <v>137</v>
      </c>
      <c r="E109" s="171" t="s">
        <v>151</v>
      </c>
      <c r="F109" s="172" t="s">
        <v>152</v>
      </c>
      <c r="G109" s="173" t="s">
        <v>140</v>
      </c>
      <c r="H109" s="174">
        <v>5.7839999999999998</v>
      </c>
      <c r="I109" s="175"/>
      <c r="J109" s="176">
        <f t="shared" si="0"/>
        <v>0</v>
      </c>
      <c r="K109" s="172" t="s">
        <v>141</v>
      </c>
      <c r="L109" s="40"/>
      <c r="M109" s="177" t="s">
        <v>5</v>
      </c>
      <c r="N109" s="178" t="s">
        <v>43</v>
      </c>
      <c r="O109" s="41"/>
      <c r="P109" s="179">
        <f t="shared" si="1"/>
        <v>0</v>
      </c>
      <c r="Q109" s="179">
        <v>4.3800000000000002E-3</v>
      </c>
      <c r="R109" s="179">
        <f t="shared" si="2"/>
        <v>2.5333919999999999E-2</v>
      </c>
      <c r="S109" s="179">
        <v>0</v>
      </c>
      <c r="T109" s="180">
        <f t="shared" si="3"/>
        <v>0</v>
      </c>
      <c r="AR109" s="23" t="s">
        <v>76</v>
      </c>
      <c r="AT109" s="23" t="s">
        <v>137</v>
      </c>
      <c r="AU109" s="23" t="s">
        <v>142</v>
      </c>
      <c r="AY109" s="23" t="s">
        <v>134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142</v>
      </c>
      <c r="BK109" s="181">
        <f t="shared" si="9"/>
        <v>0</v>
      </c>
      <c r="BL109" s="23" t="s">
        <v>76</v>
      </c>
      <c r="BM109" s="23" t="s">
        <v>153</v>
      </c>
    </row>
    <row r="110" spans="2:65" s="1" customFormat="1" ht="25.5" customHeight="1">
      <c r="B110" s="169"/>
      <c r="C110" s="170" t="s">
        <v>76</v>
      </c>
      <c r="D110" s="170" t="s">
        <v>137</v>
      </c>
      <c r="E110" s="171" t="s">
        <v>154</v>
      </c>
      <c r="F110" s="172" t="s">
        <v>155</v>
      </c>
      <c r="G110" s="173" t="s">
        <v>140</v>
      </c>
      <c r="H110" s="174">
        <v>5.7839999999999998</v>
      </c>
      <c r="I110" s="175"/>
      <c r="J110" s="176">
        <f t="shared" si="0"/>
        <v>0</v>
      </c>
      <c r="K110" s="172" t="s">
        <v>141</v>
      </c>
      <c r="L110" s="40"/>
      <c r="M110" s="177" t="s">
        <v>5</v>
      </c>
      <c r="N110" s="178" t="s">
        <v>43</v>
      </c>
      <c r="O110" s="41"/>
      <c r="P110" s="179">
        <f t="shared" si="1"/>
        <v>0</v>
      </c>
      <c r="Q110" s="179">
        <v>3.0000000000000001E-3</v>
      </c>
      <c r="R110" s="179">
        <f t="shared" si="2"/>
        <v>1.7351999999999999E-2</v>
      </c>
      <c r="S110" s="179">
        <v>0</v>
      </c>
      <c r="T110" s="180">
        <f t="shared" si="3"/>
        <v>0</v>
      </c>
      <c r="AR110" s="23" t="s">
        <v>76</v>
      </c>
      <c r="AT110" s="23" t="s">
        <v>137</v>
      </c>
      <c r="AU110" s="23" t="s">
        <v>142</v>
      </c>
      <c r="AY110" s="23" t="s">
        <v>134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142</v>
      </c>
      <c r="BK110" s="181">
        <f t="shared" si="9"/>
        <v>0</v>
      </c>
      <c r="BL110" s="23" t="s">
        <v>76</v>
      </c>
      <c r="BM110" s="23" t="s">
        <v>156</v>
      </c>
    </row>
    <row r="111" spans="2:65" s="1" customFormat="1" ht="25.5" customHeight="1">
      <c r="B111" s="169"/>
      <c r="C111" s="170" t="s">
        <v>157</v>
      </c>
      <c r="D111" s="170" t="s">
        <v>137</v>
      </c>
      <c r="E111" s="171" t="s">
        <v>158</v>
      </c>
      <c r="F111" s="172" t="s">
        <v>159</v>
      </c>
      <c r="G111" s="173" t="s">
        <v>140</v>
      </c>
      <c r="H111" s="174">
        <v>5.7839999999999998</v>
      </c>
      <c r="I111" s="175"/>
      <c r="J111" s="176">
        <f t="shared" si="0"/>
        <v>0</v>
      </c>
      <c r="K111" s="172" t="s">
        <v>141</v>
      </c>
      <c r="L111" s="40"/>
      <c r="M111" s="177" t="s">
        <v>5</v>
      </c>
      <c r="N111" s="178" t="s">
        <v>43</v>
      </c>
      <c r="O111" s="41"/>
      <c r="P111" s="179">
        <f t="shared" si="1"/>
        <v>0</v>
      </c>
      <c r="Q111" s="179">
        <v>1.575E-2</v>
      </c>
      <c r="R111" s="179">
        <f t="shared" si="2"/>
        <v>9.1097999999999998E-2</v>
      </c>
      <c r="S111" s="179">
        <v>0</v>
      </c>
      <c r="T111" s="180">
        <f t="shared" si="3"/>
        <v>0</v>
      </c>
      <c r="AR111" s="23" t="s">
        <v>76</v>
      </c>
      <c r="AT111" s="23" t="s">
        <v>137</v>
      </c>
      <c r="AU111" s="23" t="s">
        <v>142</v>
      </c>
      <c r="AY111" s="23" t="s">
        <v>134</v>
      </c>
      <c r="BE111" s="181">
        <f t="shared" si="4"/>
        <v>0</v>
      </c>
      <c r="BF111" s="181">
        <f t="shared" si="5"/>
        <v>0</v>
      </c>
      <c r="BG111" s="181">
        <f t="shared" si="6"/>
        <v>0</v>
      </c>
      <c r="BH111" s="181">
        <f t="shared" si="7"/>
        <v>0</v>
      </c>
      <c r="BI111" s="181">
        <f t="shared" si="8"/>
        <v>0</v>
      </c>
      <c r="BJ111" s="23" t="s">
        <v>142</v>
      </c>
      <c r="BK111" s="181">
        <f t="shared" si="9"/>
        <v>0</v>
      </c>
      <c r="BL111" s="23" t="s">
        <v>76</v>
      </c>
      <c r="BM111" s="23" t="s">
        <v>160</v>
      </c>
    </row>
    <row r="112" spans="2:65" s="1" customFormat="1" ht="25.5" customHeight="1">
      <c r="B112" s="169"/>
      <c r="C112" s="170" t="s">
        <v>146</v>
      </c>
      <c r="D112" s="170" t="s">
        <v>137</v>
      </c>
      <c r="E112" s="171" t="s">
        <v>161</v>
      </c>
      <c r="F112" s="172" t="s">
        <v>162</v>
      </c>
      <c r="G112" s="173" t="s">
        <v>140</v>
      </c>
      <c r="H112" s="174">
        <v>14.456</v>
      </c>
      <c r="I112" s="175"/>
      <c r="J112" s="176">
        <f t="shared" si="0"/>
        <v>0</v>
      </c>
      <c r="K112" s="172" t="s">
        <v>141</v>
      </c>
      <c r="L112" s="40"/>
      <c r="M112" s="177" t="s">
        <v>5</v>
      </c>
      <c r="N112" s="178" t="s">
        <v>43</v>
      </c>
      <c r="O112" s="41"/>
      <c r="P112" s="179">
        <f t="shared" si="1"/>
        <v>0</v>
      </c>
      <c r="Q112" s="179">
        <v>2.5999999999999998E-4</v>
      </c>
      <c r="R112" s="179">
        <f t="shared" si="2"/>
        <v>3.7585599999999993E-3</v>
      </c>
      <c r="S112" s="179">
        <v>0</v>
      </c>
      <c r="T112" s="180">
        <f t="shared" si="3"/>
        <v>0</v>
      </c>
      <c r="AR112" s="23" t="s">
        <v>76</v>
      </c>
      <c r="AT112" s="23" t="s">
        <v>137</v>
      </c>
      <c r="AU112" s="23" t="s">
        <v>142</v>
      </c>
      <c r="AY112" s="23" t="s">
        <v>134</v>
      </c>
      <c r="BE112" s="181">
        <f t="shared" si="4"/>
        <v>0</v>
      </c>
      <c r="BF112" s="181">
        <f t="shared" si="5"/>
        <v>0</v>
      </c>
      <c r="BG112" s="181">
        <f t="shared" si="6"/>
        <v>0</v>
      </c>
      <c r="BH112" s="181">
        <f t="shared" si="7"/>
        <v>0</v>
      </c>
      <c r="BI112" s="181">
        <f t="shared" si="8"/>
        <v>0</v>
      </c>
      <c r="BJ112" s="23" t="s">
        <v>142</v>
      </c>
      <c r="BK112" s="181">
        <f t="shared" si="9"/>
        <v>0</v>
      </c>
      <c r="BL112" s="23" t="s">
        <v>76</v>
      </c>
      <c r="BM112" s="23" t="s">
        <v>163</v>
      </c>
    </row>
    <row r="113" spans="2:65" s="1" customFormat="1" ht="25.5" customHeight="1">
      <c r="B113" s="169"/>
      <c r="C113" s="170" t="s">
        <v>164</v>
      </c>
      <c r="D113" s="170" t="s">
        <v>137</v>
      </c>
      <c r="E113" s="171" t="s">
        <v>165</v>
      </c>
      <c r="F113" s="172" t="s">
        <v>166</v>
      </c>
      <c r="G113" s="173" t="s">
        <v>140</v>
      </c>
      <c r="H113" s="174">
        <v>14.456</v>
      </c>
      <c r="I113" s="175"/>
      <c r="J113" s="176">
        <f t="shared" si="0"/>
        <v>0</v>
      </c>
      <c r="K113" s="172" t="s">
        <v>141</v>
      </c>
      <c r="L113" s="40"/>
      <c r="M113" s="177" t="s">
        <v>5</v>
      </c>
      <c r="N113" s="178" t="s">
        <v>43</v>
      </c>
      <c r="O113" s="41"/>
      <c r="P113" s="179">
        <f t="shared" si="1"/>
        <v>0</v>
      </c>
      <c r="Q113" s="179">
        <v>4.3800000000000002E-3</v>
      </c>
      <c r="R113" s="179">
        <f t="shared" si="2"/>
        <v>6.3317280000000004E-2</v>
      </c>
      <c r="S113" s="179">
        <v>0</v>
      </c>
      <c r="T113" s="180">
        <f t="shared" si="3"/>
        <v>0</v>
      </c>
      <c r="AR113" s="23" t="s">
        <v>76</v>
      </c>
      <c r="AT113" s="23" t="s">
        <v>137</v>
      </c>
      <c r="AU113" s="23" t="s">
        <v>142</v>
      </c>
      <c r="AY113" s="23" t="s">
        <v>134</v>
      </c>
      <c r="BE113" s="181">
        <f t="shared" si="4"/>
        <v>0</v>
      </c>
      <c r="BF113" s="181">
        <f t="shared" si="5"/>
        <v>0</v>
      </c>
      <c r="BG113" s="181">
        <f t="shared" si="6"/>
        <v>0</v>
      </c>
      <c r="BH113" s="181">
        <f t="shared" si="7"/>
        <v>0</v>
      </c>
      <c r="BI113" s="181">
        <f t="shared" si="8"/>
        <v>0</v>
      </c>
      <c r="BJ113" s="23" t="s">
        <v>142</v>
      </c>
      <c r="BK113" s="181">
        <f t="shared" si="9"/>
        <v>0</v>
      </c>
      <c r="BL113" s="23" t="s">
        <v>76</v>
      </c>
      <c r="BM113" s="23" t="s">
        <v>167</v>
      </c>
    </row>
    <row r="114" spans="2:65" s="1" customFormat="1" ht="16.5" customHeight="1">
      <c r="B114" s="169"/>
      <c r="C114" s="170" t="s">
        <v>168</v>
      </c>
      <c r="D114" s="170" t="s">
        <v>137</v>
      </c>
      <c r="E114" s="171" t="s">
        <v>169</v>
      </c>
      <c r="F114" s="172" t="s">
        <v>170</v>
      </c>
      <c r="G114" s="173" t="s">
        <v>140</v>
      </c>
      <c r="H114" s="174">
        <v>3.3359999999999999</v>
      </c>
      <c r="I114" s="175"/>
      <c r="J114" s="176">
        <f t="shared" si="0"/>
        <v>0</v>
      </c>
      <c r="K114" s="172" t="s">
        <v>141</v>
      </c>
      <c r="L114" s="40"/>
      <c r="M114" s="177" t="s">
        <v>5</v>
      </c>
      <c r="N114" s="178" t="s">
        <v>43</v>
      </c>
      <c r="O114" s="41"/>
      <c r="P114" s="179">
        <f t="shared" si="1"/>
        <v>0</v>
      </c>
      <c r="Q114" s="179">
        <v>3.0000000000000001E-3</v>
      </c>
      <c r="R114" s="179">
        <f t="shared" si="2"/>
        <v>1.0008E-2</v>
      </c>
      <c r="S114" s="179">
        <v>0</v>
      </c>
      <c r="T114" s="180">
        <f t="shared" si="3"/>
        <v>0</v>
      </c>
      <c r="AR114" s="23" t="s">
        <v>76</v>
      </c>
      <c r="AT114" s="23" t="s">
        <v>137</v>
      </c>
      <c r="AU114" s="23" t="s">
        <v>142</v>
      </c>
      <c r="AY114" s="23" t="s">
        <v>134</v>
      </c>
      <c r="BE114" s="181">
        <f t="shared" si="4"/>
        <v>0</v>
      </c>
      <c r="BF114" s="181">
        <f t="shared" si="5"/>
        <v>0</v>
      </c>
      <c r="BG114" s="181">
        <f t="shared" si="6"/>
        <v>0</v>
      </c>
      <c r="BH114" s="181">
        <f t="shared" si="7"/>
        <v>0</v>
      </c>
      <c r="BI114" s="181">
        <f t="shared" si="8"/>
        <v>0</v>
      </c>
      <c r="BJ114" s="23" t="s">
        <v>142</v>
      </c>
      <c r="BK114" s="181">
        <f t="shared" si="9"/>
        <v>0</v>
      </c>
      <c r="BL114" s="23" t="s">
        <v>76</v>
      </c>
      <c r="BM114" s="23" t="s">
        <v>171</v>
      </c>
    </row>
    <row r="115" spans="2:65" s="11" customFormat="1">
      <c r="B115" s="182"/>
      <c r="D115" s="183" t="s">
        <v>144</v>
      </c>
      <c r="E115" s="184" t="s">
        <v>5</v>
      </c>
      <c r="F115" s="185" t="s">
        <v>172</v>
      </c>
      <c r="H115" s="186">
        <v>3.3359999999999999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144</v>
      </c>
      <c r="AU115" s="184" t="s">
        <v>142</v>
      </c>
      <c r="AV115" s="11" t="s">
        <v>142</v>
      </c>
      <c r="AW115" s="11" t="s">
        <v>35</v>
      </c>
      <c r="AX115" s="11" t="s">
        <v>78</v>
      </c>
      <c r="AY115" s="184" t="s">
        <v>134</v>
      </c>
    </row>
    <row r="116" spans="2:65" s="1" customFormat="1" ht="25.5" customHeight="1">
      <c r="B116" s="169"/>
      <c r="C116" s="170" t="s">
        <v>173</v>
      </c>
      <c r="D116" s="170" t="s">
        <v>137</v>
      </c>
      <c r="E116" s="171" t="s">
        <v>174</v>
      </c>
      <c r="F116" s="172" t="s">
        <v>175</v>
      </c>
      <c r="G116" s="173" t="s">
        <v>140</v>
      </c>
      <c r="H116" s="174">
        <v>14.456</v>
      </c>
      <c r="I116" s="175"/>
      <c r="J116" s="176">
        <f>ROUND(I116*H116,2)</f>
        <v>0</v>
      </c>
      <c r="K116" s="172" t="s">
        <v>141</v>
      </c>
      <c r="L116" s="40"/>
      <c r="M116" s="177" t="s">
        <v>5</v>
      </c>
      <c r="N116" s="178" t="s">
        <v>43</v>
      </c>
      <c r="O116" s="41"/>
      <c r="P116" s="179">
        <f>O116*H116</f>
        <v>0</v>
      </c>
      <c r="Q116" s="179">
        <v>1.575E-2</v>
      </c>
      <c r="R116" s="179">
        <f>Q116*H116</f>
        <v>0.227682</v>
      </c>
      <c r="S116" s="179">
        <v>0</v>
      </c>
      <c r="T116" s="180">
        <f>S116*H116</f>
        <v>0</v>
      </c>
      <c r="AR116" s="23" t="s">
        <v>76</v>
      </c>
      <c r="AT116" s="23" t="s">
        <v>137</v>
      </c>
      <c r="AU116" s="23" t="s">
        <v>142</v>
      </c>
      <c r="AY116" s="23" t="s">
        <v>134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3" t="s">
        <v>142</v>
      </c>
      <c r="BK116" s="181">
        <f>ROUND(I116*H116,2)</f>
        <v>0</v>
      </c>
      <c r="BL116" s="23" t="s">
        <v>76</v>
      </c>
      <c r="BM116" s="23" t="s">
        <v>176</v>
      </c>
    </row>
    <row r="117" spans="2:65" s="11" customFormat="1">
      <c r="B117" s="182"/>
      <c r="D117" s="183" t="s">
        <v>144</v>
      </c>
      <c r="E117" s="184" t="s">
        <v>5</v>
      </c>
      <c r="F117" s="185" t="s">
        <v>177</v>
      </c>
      <c r="H117" s="186">
        <v>14.456</v>
      </c>
      <c r="I117" s="187"/>
      <c r="L117" s="182"/>
      <c r="M117" s="188"/>
      <c r="N117" s="189"/>
      <c r="O117" s="189"/>
      <c r="P117" s="189"/>
      <c r="Q117" s="189"/>
      <c r="R117" s="189"/>
      <c r="S117" s="189"/>
      <c r="T117" s="190"/>
      <c r="AT117" s="184" t="s">
        <v>144</v>
      </c>
      <c r="AU117" s="184" t="s">
        <v>142</v>
      </c>
      <c r="AV117" s="11" t="s">
        <v>142</v>
      </c>
      <c r="AW117" s="11" t="s">
        <v>35</v>
      </c>
      <c r="AX117" s="11" t="s">
        <v>78</v>
      </c>
      <c r="AY117" s="184" t="s">
        <v>134</v>
      </c>
    </row>
    <row r="118" spans="2:65" s="1" customFormat="1" ht="25.5" customHeight="1">
      <c r="B118" s="169"/>
      <c r="C118" s="170" t="s">
        <v>178</v>
      </c>
      <c r="D118" s="170" t="s">
        <v>137</v>
      </c>
      <c r="E118" s="171" t="s">
        <v>179</v>
      </c>
      <c r="F118" s="172" t="s">
        <v>180</v>
      </c>
      <c r="G118" s="173" t="s">
        <v>140</v>
      </c>
      <c r="H118" s="174">
        <v>17.5</v>
      </c>
      <c r="I118" s="175"/>
      <c r="J118" s="176">
        <f>ROUND(I118*H118,2)</f>
        <v>0</v>
      </c>
      <c r="K118" s="172" t="s">
        <v>141</v>
      </c>
      <c r="L118" s="40"/>
      <c r="M118" s="177" t="s">
        <v>5</v>
      </c>
      <c r="N118" s="178" t="s">
        <v>43</v>
      </c>
      <c r="O118" s="41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AR118" s="23" t="s">
        <v>76</v>
      </c>
      <c r="AT118" s="23" t="s">
        <v>137</v>
      </c>
      <c r="AU118" s="23" t="s">
        <v>142</v>
      </c>
      <c r="AY118" s="23" t="s">
        <v>134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3" t="s">
        <v>142</v>
      </c>
      <c r="BK118" s="181">
        <f>ROUND(I118*H118,2)</f>
        <v>0</v>
      </c>
      <c r="BL118" s="23" t="s">
        <v>76</v>
      </c>
      <c r="BM118" s="23" t="s">
        <v>181</v>
      </c>
    </row>
    <row r="119" spans="2:65" s="11" customFormat="1">
      <c r="B119" s="182"/>
      <c r="D119" s="183" t="s">
        <v>144</v>
      </c>
      <c r="E119" s="184" t="s">
        <v>5</v>
      </c>
      <c r="F119" s="185" t="s">
        <v>182</v>
      </c>
      <c r="H119" s="186">
        <v>17.5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144</v>
      </c>
      <c r="AU119" s="184" t="s">
        <v>142</v>
      </c>
      <c r="AV119" s="11" t="s">
        <v>142</v>
      </c>
      <c r="AW119" s="11" t="s">
        <v>35</v>
      </c>
      <c r="AX119" s="11" t="s">
        <v>78</v>
      </c>
      <c r="AY119" s="184" t="s">
        <v>134</v>
      </c>
    </row>
    <row r="120" spans="2:65" s="1" customFormat="1" ht="25.5" customHeight="1">
      <c r="B120" s="169"/>
      <c r="C120" s="170" t="s">
        <v>183</v>
      </c>
      <c r="D120" s="170" t="s">
        <v>137</v>
      </c>
      <c r="E120" s="171" t="s">
        <v>184</v>
      </c>
      <c r="F120" s="172" t="s">
        <v>185</v>
      </c>
      <c r="G120" s="173" t="s">
        <v>140</v>
      </c>
      <c r="H120" s="174">
        <v>50</v>
      </c>
      <c r="I120" s="175"/>
      <c r="J120" s="176">
        <f>ROUND(I120*H120,2)</f>
        <v>0</v>
      </c>
      <c r="K120" s="172" t="s">
        <v>141</v>
      </c>
      <c r="L120" s="40"/>
      <c r="M120" s="177" t="s">
        <v>5</v>
      </c>
      <c r="N120" s="178" t="s">
        <v>43</v>
      </c>
      <c r="O120" s="41"/>
      <c r="P120" s="179">
        <f>O120*H120</f>
        <v>0</v>
      </c>
      <c r="Q120" s="179">
        <v>0</v>
      </c>
      <c r="R120" s="179">
        <f>Q120*H120</f>
        <v>0</v>
      </c>
      <c r="S120" s="179">
        <v>0</v>
      </c>
      <c r="T120" s="180">
        <f>S120*H120</f>
        <v>0</v>
      </c>
      <c r="AR120" s="23" t="s">
        <v>76</v>
      </c>
      <c r="AT120" s="23" t="s">
        <v>137</v>
      </c>
      <c r="AU120" s="23" t="s">
        <v>142</v>
      </c>
      <c r="AY120" s="23" t="s">
        <v>134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3" t="s">
        <v>142</v>
      </c>
      <c r="BK120" s="181">
        <f>ROUND(I120*H120,2)</f>
        <v>0</v>
      </c>
      <c r="BL120" s="23" t="s">
        <v>76</v>
      </c>
      <c r="BM120" s="23" t="s">
        <v>186</v>
      </c>
    </row>
    <row r="121" spans="2:65" s="12" customFormat="1">
      <c r="B121" s="191"/>
      <c r="D121" s="183" t="s">
        <v>144</v>
      </c>
      <c r="E121" s="192" t="s">
        <v>5</v>
      </c>
      <c r="F121" s="193" t="s">
        <v>187</v>
      </c>
      <c r="H121" s="192" t="s">
        <v>5</v>
      </c>
      <c r="I121" s="194"/>
      <c r="L121" s="191"/>
      <c r="M121" s="195"/>
      <c r="N121" s="196"/>
      <c r="O121" s="196"/>
      <c r="P121" s="196"/>
      <c r="Q121" s="196"/>
      <c r="R121" s="196"/>
      <c r="S121" s="196"/>
      <c r="T121" s="197"/>
      <c r="AT121" s="192" t="s">
        <v>144</v>
      </c>
      <c r="AU121" s="192" t="s">
        <v>142</v>
      </c>
      <c r="AV121" s="12" t="s">
        <v>78</v>
      </c>
      <c r="AW121" s="12" t="s">
        <v>35</v>
      </c>
      <c r="AX121" s="12" t="s">
        <v>71</v>
      </c>
      <c r="AY121" s="192" t="s">
        <v>134</v>
      </c>
    </row>
    <row r="122" spans="2:65" s="11" customFormat="1">
      <c r="B122" s="182"/>
      <c r="D122" s="183" t="s">
        <v>144</v>
      </c>
      <c r="E122" s="184" t="s">
        <v>5</v>
      </c>
      <c r="F122" s="185" t="s">
        <v>188</v>
      </c>
      <c r="H122" s="186">
        <v>50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144</v>
      </c>
      <c r="AU122" s="184" t="s">
        <v>142</v>
      </c>
      <c r="AV122" s="11" t="s">
        <v>142</v>
      </c>
      <c r="AW122" s="11" t="s">
        <v>35</v>
      </c>
      <c r="AX122" s="11" t="s">
        <v>78</v>
      </c>
      <c r="AY122" s="184" t="s">
        <v>134</v>
      </c>
    </row>
    <row r="123" spans="2:65" s="1" customFormat="1" ht="25.5" customHeight="1">
      <c r="B123" s="169"/>
      <c r="C123" s="170" t="s">
        <v>189</v>
      </c>
      <c r="D123" s="170" t="s">
        <v>137</v>
      </c>
      <c r="E123" s="171" t="s">
        <v>190</v>
      </c>
      <c r="F123" s="172" t="s">
        <v>191</v>
      </c>
      <c r="G123" s="173" t="s">
        <v>140</v>
      </c>
      <c r="H123" s="174">
        <v>5.7839999999999998</v>
      </c>
      <c r="I123" s="175"/>
      <c r="J123" s="176">
        <f>ROUND(I123*H123,2)</f>
        <v>0</v>
      </c>
      <c r="K123" s="172" t="s">
        <v>141</v>
      </c>
      <c r="L123" s="40"/>
      <c r="M123" s="177" t="s">
        <v>5</v>
      </c>
      <c r="N123" s="178" t="s">
        <v>43</v>
      </c>
      <c r="O123" s="41"/>
      <c r="P123" s="179">
        <f>O123*H123</f>
        <v>0</v>
      </c>
      <c r="Q123" s="179">
        <v>5.67E-2</v>
      </c>
      <c r="R123" s="179">
        <f>Q123*H123</f>
        <v>0.32795279999999999</v>
      </c>
      <c r="S123" s="179">
        <v>0</v>
      </c>
      <c r="T123" s="180">
        <f>S123*H123</f>
        <v>0</v>
      </c>
      <c r="AR123" s="23" t="s">
        <v>76</v>
      </c>
      <c r="AT123" s="23" t="s">
        <v>137</v>
      </c>
      <c r="AU123" s="23" t="s">
        <v>142</v>
      </c>
      <c r="AY123" s="23" t="s">
        <v>134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142</v>
      </c>
      <c r="BK123" s="181">
        <f>ROUND(I123*H123,2)</f>
        <v>0</v>
      </c>
      <c r="BL123" s="23" t="s">
        <v>76</v>
      </c>
      <c r="BM123" s="23" t="s">
        <v>192</v>
      </c>
    </row>
    <row r="124" spans="2:65" s="1" customFormat="1" ht="25.5" customHeight="1">
      <c r="B124" s="169"/>
      <c r="C124" s="170" t="s">
        <v>193</v>
      </c>
      <c r="D124" s="170" t="s">
        <v>137</v>
      </c>
      <c r="E124" s="171" t="s">
        <v>194</v>
      </c>
      <c r="F124" s="172" t="s">
        <v>195</v>
      </c>
      <c r="G124" s="173" t="s">
        <v>196</v>
      </c>
      <c r="H124" s="174">
        <v>2</v>
      </c>
      <c r="I124" s="175"/>
      <c r="J124" s="176">
        <f>ROUND(I124*H124,2)</f>
        <v>0</v>
      </c>
      <c r="K124" s="172" t="s">
        <v>141</v>
      </c>
      <c r="L124" s="40"/>
      <c r="M124" s="177" t="s">
        <v>5</v>
      </c>
      <c r="N124" s="178" t="s">
        <v>43</v>
      </c>
      <c r="O124" s="41"/>
      <c r="P124" s="179">
        <f>O124*H124</f>
        <v>0</v>
      </c>
      <c r="Q124" s="179">
        <v>4.684E-2</v>
      </c>
      <c r="R124" s="179">
        <f>Q124*H124</f>
        <v>9.3679999999999999E-2</v>
      </c>
      <c r="S124" s="179">
        <v>0</v>
      </c>
      <c r="T124" s="180">
        <f>S124*H124</f>
        <v>0</v>
      </c>
      <c r="AR124" s="23" t="s">
        <v>76</v>
      </c>
      <c r="AT124" s="23" t="s">
        <v>137</v>
      </c>
      <c r="AU124" s="23" t="s">
        <v>142</v>
      </c>
      <c r="AY124" s="23" t="s">
        <v>134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3" t="s">
        <v>142</v>
      </c>
      <c r="BK124" s="181">
        <f>ROUND(I124*H124,2)</f>
        <v>0</v>
      </c>
      <c r="BL124" s="23" t="s">
        <v>76</v>
      </c>
      <c r="BM124" s="23" t="s">
        <v>197</v>
      </c>
    </row>
    <row r="125" spans="2:65" s="1" customFormat="1" ht="16.5" customHeight="1">
      <c r="B125" s="169"/>
      <c r="C125" s="198" t="s">
        <v>198</v>
      </c>
      <c r="D125" s="198" t="s">
        <v>199</v>
      </c>
      <c r="E125" s="199" t="s">
        <v>200</v>
      </c>
      <c r="F125" s="200" t="s">
        <v>201</v>
      </c>
      <c r="G125" s="201" t="s">
        <v>196</v>
      </c>
      <c r="H125" s="202">
        <v>2</v>
      </c>
      <c r="I125" s="203"/>
      <c r="J125" s="204">
        <f>ROUND(I125*H125,2)</f>
        <v>0</v>
      </c>
      <c r="K125" s="200" t="s">
        <v>141</v>
      </c>
      <c r="L125" s="205"/>
      <c r="M125" s="206" t="s">
        <v>5</v>
      </c>
      <c r="N125" s="207" t="s">
        <v>43</v>
      </c>
      <c r="O125" s="41"/>
      <c r="P125" s="179">
        <f>O125*H125</f>
        <v>0</v>
      </c>
      <c r="Q125" s="179">
        <v>2.3470000000000001E-2</v>
      </c>
      <c r="R125" s="179">
        <f>Q125*H125</f>
        <v>4.6940000000000003E-2</v>
      </c>
      <c r="S125" s="179">
        <v>0</v>
      </c>
      <c r="T125" s="180">
        <f>S125*H125</f>
        <v>0</v>
      </c>
      <c r="AR125" s="23" t="s">
        <v>168</v>
      </c>
      <c r="AT125" s="23" t="s">
        <v>199</v>
      </c>
      <c r="AU125" s="23" t="s">
        <v>142</v>
      </c>
      <c r="AY125" s="23" t="s">
        <v>134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142</v>
      </c>
      <c r="BK125" s="181">
        <f>ROUND(I125*H125,2)</f>
        <v>0</v>
      </c>
      <c r="BL125" s="23" t="s">
        <v>76</v>
      </c>
      <c r="BM125" s="23" t="s">
        <v>202</v>
      </c>
    </row>
    <row r="126" spans="2:65" s="10" customFormat="1" ht="29.85" customHeight="1">
      <c r="B126" s="156"/>
      <c r="D126" s="157" t="s">
        <v>70</v>
      </c>
      <c r="E126" s="167" t="s">
        <v>173</v>
      </c>
      <c r="F126" s="167" t="s">
        <v>203</v>
      </c>
      <c r="I126" s="159"/>
      <c r="J126" s="168">
        <f>BK126</f>
        <v>0</v>
      </c>
      <c r="L126" s="156"/>
      <c r="M126" s="161"/>
      <c r="N126" s="162"/>
      <c r="O126" s="162"/>
      <c r="P126" s="163">
        <f>SUM(P127:P147)</f>
        <v>0</v>
      </c>
      <c r="Q126" s="162"/>
      <c r="R126" s="163">
        <f>SUM(R127:R147)</f>
        <v>2.6800000000000001E-3</v>
      </c>
      <c r="S126" s="162"/>
      <c r="T126" s="164">
        <f>SUM(T127:T147)</f>
        <v>2.8171141</v>
      </c>
      <c r="AR126" s="157" t="s">
        <v>78</v>
      </c>
      <c r="AT126" s="165" t="s">
        <v>70</v>
      </c>
      <c r="AU126" s="165" t="s">
        <v>78</v>
      </c>
      <c r="AY126" s="157" t="s">
        <v>134</v>
      </c>
      <c r="BK126" s="166">
        <f>SUM(BK127:BK147)</f>
        <v>0</v>
      </c>
    </row>
    <row r="127" spans="2:65" s="1" customFormat="1" ht="16.5" customHeight="1">
      <c r="B127" s="169"/>
      <c r="C127" s="170" t="s">
        <v>11</v>
      </c>
      <c r="D127" s="170" t="s">
        <v>137</v>
      </c>
      <c r="E127" s="171" t="s">
        <v>204</v>
      </c>
      <c r="F127" s="172" t="s">
        <v>205</v>
      </c>
      <c r="G127" s="173" t="s">
        <v>140</v>
      </c>
      <c r="H127" s="174">
        <v>20.094000000000001</v>
      </c>
      <c r="I127" s="175"/>
      <c r="J127" s="176">
        <f>ROUND(I127*H127,2)</f>
        <v>0</v>
      </c>
      <c r="K127" s="172" t="s">
        <v>141</v>
      </c>
      <c r="L127" s="40"/>
      <c r="M127" s="177" t="s">
        <v>5</v>
      </c>
      <c r="N127" s="178" t="s">
        <v>43</v>
      </c>
      <c r="O127" s="41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AR127" s="23" t="s">
        <v>206</v>
      </c>
      <c r="AT127" s="23" t="s">
        <v>137</v>
      </c>
      <c r="AU127" s="23" t="s">
        <v>142</v>
      </c>
      <c r="AY127" s="23" t="s">
        <v>134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3" t="s">
        <v>142</v>
      </c>
      <c r="BK127" s="181">
        <f>ROUND(I127*H127,2)</f>
        <v>0</v>
      </c>
      <c r="BL127" s="23" t="s">
        <v>206</v>
      </c>
      <c r="BM127" s="23" t="s">
        <v>207</v>
      </c>
    </row>
    <row r="128" spans="2:65" s="12" customFormat="1">
      <c r="B128" s="191"/>
      <c r="D128" s="183" t="s">
        <v>144</v>
      </c>
      <c r="E128" s="192" t="s">
        <v>5</v>
      </c>
      <c r="F128" s="193" t="s">
        <v>208</v>
      </c>
      <c r="H128" s="192" t="s">
        <v>5</v>
      </c>
      <c r="I128" s="194"/>
      <c r="L128" s="191"/>
      <c r="M128" s="195"/>
      <c r="N128" s="196"/>
      <c r="O128" s="196"/>
      <c r="P128" s="196"/>
      <c r="Q128" s="196"/>
      <c r="R128" s="196"/>
      <c r="S128" s="196"/>
      <c r="T128" s="197"/>
      <c r="AT128" s="192" t="s">
        <v>144</v>
      </c>
      <c r="AU128" s="192" t="s">
        <v>142</v>
      </c>
      <c r="AV128" s="12" t="s">
        <v>78</v>
      </c>
      <c r="AW128" s="12" t="s">
        <v>35</v>
      </c>
      <c r="AX128" s="12" t="s">
        <v>71</v>
      </c>
      <c r="AY128" s="192" t="s">
        <v>134</v>
      </c>
    </row>
    <row r="129" spans="2:65" s="11" customFormat="1">
      <c r="B129" s="182"/>
      <c r="D129" s="183" t="s">
        <v>144</v>
      </c>
      <c r="E129" s="184" t="s">
        <v>5</v>
      </c>
      <c r="F129" s="185" t="s">
        <v>209</v>
      </c>
      <c r="H129" s="186">
        <v>14.404</v>
      </c>
      <c r="I129" s="187"/>
      <c r="L129" s="182"/>
      <c r="M129" s="188"/>
      <c r="N129" s="189"/>
      <c r="O129" s="189"/>
      <c r="P129" s="189"/>
      <c r="Q129" s="189"/>
      <c r="R129" s="189"/>
      <c r="S129" s="189"/>
      <c r="T129" s="190"/>
      <c r="AT129" s="184" t="s">
        <v>144</v>
      </c>
      <c r="AU129" s="184" t="s">
        <v>142</v>
      </c>
      <c r="AV129" s="11" t="s">
        <v>142</v>
      </c>
      <c r="AW129" s="11" t="s">
        <v>35</v>
      </c>
      <c r="AX129" s="11" t="s">
        <v>71</v>
      </c>
      <c r="AY129" s="184" t="s">
        <v>134</v>
      </c>
    </row>
    <row r="130" spans="2:65" s="12" customFormat="1">
      <c r="B130" s="191"/>
      <c r="D130" s="183" t="s">
        <v>144</v>
      </c>
      <c r="E130" s="192" t="s">
        <v>5</v>
      </c>
      <c r="F130" s="193" t="s">
        <v>210</v>
      </c>
      <c r="H130" s="192" t="s">
        <v>5</v>
      </c>
      <c r="I130" s="194"/>
      <c r="L130" s="191"/>
      <c r="M130" s="195"/>
      <c r="N130" s="196"/>
      <c r="O130" s="196"/>
      <c r="P130" s="196"/>
      <c r="Q130" s="196"/>
      <c r="R130" s="196"/>
      <c r="S130" s="196"/>
      <c r="T130" s="197"/>
      <c r="AT130" s="192" t="s">
        <v>144</v>
      </c>
      <c r="AU130" s="192" t="s">
        <v>142</v>
      </c>
      <c r="AV130" s="12" t="s">
        <v>78</v>
      </c>
      <c r="AW130" s="12" t="s">
        <v>35</v>
      </c>
      <c r="AX130" s="12" t="s">
        <v>71</v>
      </c>
      <c r="AY130" s="192" t="s">
        <v>134</v>
      </c>
    </row>
    <row r="131" spans="2:65" s="11" customFormat="1">
      <c r="B131" s="182"/>
      <c r="D131" s="183" t="s">
        <v>144</v>
      </c>
      <c r="E131" s="184" t="s">
        <v>5</v>
      </c>
      <c r="F131" s="185" t="s">
        <v>211</v>
      </c>
      <c r="H131" s="186">
        <v>1.0089999999999999</v>
      </c>
      <c r="I131" s="187"/>
      <c r="L131" s="182"/>
      <c r="M131" s="188"/>
      <c r="N131" s="189"/>
      <c r="O131" s="189"/>
      <c r="P131" s="189"/>
      <c r="Q131" s="189"/>
      <c r="R131" s="189"/>
      <c r="S131" s="189"/>
      <c r="T131" s="190"/>
      <c r="AT131" s="184" t="s">
        <v>144</v>
      </c>
      <c r="AU131" s="184" t="s">
        <v>142</v>
      </c>
      <c r="AV131" s="11" t="s">
        <v>142</v>
      </c>
      <c r="AW131" s="11" t="s">
        <v>35</v>
      </c>
      <c r="AX131" s="11" t="s">
        <v>71</v>
      </c>
      <c r="AY131" s="184" t="s">
        <v>134</v>
      </c>
    </row>
    <row r="132" spans="2:65" s="11" customFormat="1">
      <c r="B132" s="182"/>
      <c r="D132" s="183" t="s">
        <v>144</v>
      </c>
      <c r="E132" s="184" t="s">
        <v>5</v>
      </c>
      <c r="F132" s="185" t="s">
        <v>212</v>
      </c>
      <c r="H132" s="186">
        <v>4.681</v>
      </c>
      <c r="I132" s="187"/>
      <c r="L132" s="182"/>
      <c r="M132" s="188"/>
      <c r="N132" s="189"/>
      <c r="O132" s="189"/>
      <c r="P132" s="189"/>
      <c r="Q132" s="189"/>
      <c r="R132" s="189"/>
      <c r="S132" s="189"/>
      <c r="T132" s="190"/>
      <c r="AT132" s="184" t="s">
        <v>144</v>
      </c>
      <c r="AU132" s="184" t="s">
        <v>142</v>
      </c>
      <c r="AV132" s="11" t="s">
        <v>142</v>
      </c>
      <c r="AW132" s="11" t="s">
        <v>35</v>
      </c>
      <c r="AX132" s="11" t="s">
        <v>71</v>
      </c>
      <c r="AY132" s="184" t="s">
        <v>134</v>
      </c>
    </row>
    <row r="133" spans="2:65" s="13" customFormat="1">
      <c r="B133" s="208"/>
      <c r="D133" s="183" t="s">
        <v>144</v>
      </c>
      <c r="E133" s="209" t="s">
        <v>5</v>
      </c>
      <c r="F133" s="210" t="s">
        <v>213</v>
      </c>
      <c r="H133" s="211">
        <v>20.094000000000001</v>
      </c>
      <c r="I133" s="212"/>
      <c r="L133" s="208"/>
      <c r="M133" s="213"/>
      <c r="N133" s="214"/>
      <c r="O133" s="214"/>
      <c r="P133" s="214"/>
      <c r="Q133" s="214"/>
      <c r="R133" s="214"/>
      <c r="S133" s="214"/>
      <c r="T133" s="215"/>
      <c r="AT133" s="209" t="s">
        <v>144</v>
      </c>
      <c r="AU133" s="209" t="s">
        <v>142</v>
      </c>
      <c r="AV133" s="13" t="s">
        <v>76</v>
      </c>
      <c r="AW133" s="13" t="s">
        <v>35</v>
      </c>
      <c r="AX133" s="13" t="s">
        <v>78</v>
      </c>
      <c r="AY133" s="209" t="s">
        <v>134</v>
      </c>
    </row>
    <row r="134" spans="2:65" s="1" customFormat="1" ht="16.5" customHeight="1">
      <c r="B134" s="169"/>
      <c r="C134" s="170" t="s">
        <v>206</v>
      </c>
      <c r="D134" s="170" t="s">
        <v>137</v>
      </c>
      <c r="E134" s="171" t="s">
        <v>214</v>
      </c>
      <c r="F134" s="172" t="s">
        <v>215</v>
      </c>
      <c r="G134" s="173" t="s">
        <v>140</v>
      </c>
      <c r="H134" s="174">
        <v>26.094000000000001</v>
      </c>
      <c r="I134" s="175"/>
      <c r="J134" s="176">
        <f>ROUND(I134*H134,2)</f>
        <v>0</v>
      </c>
      <c r="K134" s="172" t="s">
        <v>141</v>
      </c>
      <c r="L134" s="40"/>
      <c r="M134" s="177" t="s">
        <v>5</v>
      </c>
      <c r="N134" s="178" t="s">
        <v>43</v>
      </c>
      <c r="O134" s="41"/>
      <c r="P134" s="179">
        <f>O134*H134</f>
        <v>0</v>
      </c>
      <c r="Q134" s="179">
        <v>0</v>
      </c>
      <c r="R134" s="179">
        <f>Q134*H134</f>
        <v>0</v>
      </c>
      <c r="S134" s="179">
        <v>1.4999999999999999E-4</v>
      </c>
      <c r="T134" s="180">
        <f>S134*H134</f>
        <v>3.9141000000000002E-3</v>
      </c>
      <c r="AR134" s="23" t="s">
        <v>206</v>
      </c>
      <c r="AT134" s="23" t="s">
        <v>137</v>
      </c>
      <c r="AU134" s="23" t="s">
        <v>142</v>
      </c>
      <c r="AY134" s="23" t="s">
        <v>134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3" t="s">
        <v>142</v>
      </c>
      <c r="BK134" s="181">
        <f>ROUND(I134*H134,2)</f>
        <v>0</v>
      </c>
      <c r="BL134" s="23" t="s">
        <v>206</v>
      </c>
      <c r="BM134" s="23" t="s">
        <v>216</v>
      </c>
    </row>
    <row r="135" spans="2:65" s="12" customFormat="1">
      <c r="B135" s="191"/>
      <c r="D135" s="183" t="s">
        <v>144</v>
      </c>
      <c r="E135" s="192" t="s">
        <v>5</v>
      </c>
      <c r="F135" s="193" t="s">
        <v>217</v>
      </c>
      <c r="H135" s="192" t="s">
        <v>5</v>
      </c>
      <c r="I135" s="194"/>
      <c r="L135" s="191"/>
      <c r="M135" s="195"/>
      <c r="N135" s="196"/>
      <c r="O135" s="196"/>
      <c r="P135" s="196"/>
      <c r="Q135" s="196"/>
      <c r="R135" s="196"/>
      <c r="S135" s="196"/>
      <c r="T135" s="197"/>
      <c r="AT135" s="192" t="s">
        <v>144</v>
      </c>
      <c r="AU135" s="192" t="s">
        <v>142</v>
      </c>
      <c r="AV135" s="12" t="s">
        <v>78</v>
      </c>
      <c r="AW135" s="12" t="s">
        <v>35</v>
      </c>
      <c r="AX135" s="12" t="s">
        <v>71</v>
      </c>
      <c r="AY135" s="192" t="s">
        <v>134</v>
      </c>
    </row>
    <row r="136" spans="2:65" s="11" customFormat="1">
      <c r="B136" s="182"/>
      <c r="D136" s="183" t="s">
        <v>144</v>
      </c>
      <c r="E136" s="184" t="s">
        <v>5</v>
      </c>
      <c r="F136" s="185" t="s">
        <v>218</v>
      </c>
      <c r="H136" s="186">
        <v>26.094000000000001</v>
      </c>
      <c r="I136" s="187"/>
      <c r="L136" s="182"/>
      <c r="M136" s="188"/>
      <c r="N136" s="189"/>
      <c r="O136" s="189"/>
      <c r="P136" s="189"/>
      <c r="Q136" s="189"/>
      <c r="R136" s="189"/>
      <c r="S136" s="189"/>
      <c r="T136" s="190"/>
      <c r="AT136" s="184" t="s">
        <v>144</v>
      </c>
      <c r="AU136" s="184" t="s">
        <v>142</v>
      </c>
      <c r="AV136" s="11" t="s">
        <v>142</v>
      </c>
      <c r="AW136" s="11" t="s">
        <v>35</v>
      </c>
      <c r="AX136" s="11" t="s">
        <v>78</v>
      </c>
      <c r="AY136" s="184" t="s">
        <v>134</v>
      </c>
    </row>
    <row r="137" spans="2:65" s="1" customFormat="1" ht="25.5" customHeight="1">
      <c r="B137" s="169"/>
      <c r="C137" s="170" t="s">
        <v>219</v>
      </c>
      <c r="D137" s="170" t="s">
        <v>137</v>
      </c>
      <c r="E137" s="171" t="s">
        <v>220</v>
      </c>
      <c r="F137" s="172" t="s">
        <v>221</v>
      </c>
      <c r="G137" s="173" t="s">
        <v>140</v>
      </c>
      <c r="H137" s="174">
        <v>67</v>
      </c>
      <c r="I137" s="175"/>
      <c r="J137" s="176">
        <f>ROUND(I137*H137,2)</f>
        <v>0</v>
      </c>
      <c r="K137" s="172" t="s">
        <v>141</v>
      </c>
      <c r="L137" s="40"/>
      <c r="M137" s="177" t="s">
        <v>5</v>
      </c>
      <c r="N137" s="178" t="s">
        <v>43</v>
      </c>
      <c r="O137" s="41"/>
      <c r="P137" s="179">
        <f>O137*H137</f>
        <v>0</v>
      </c>
      <c r="Q137" s="179">
        <v>4.0000000000000003E-5</v>
      </c>
      <c r="R137" s="179">
        <f>Q137*H137</f>
        <v>2.6800000000000001E-3</v>
      </c>
      <c r="S137" s="179">
        <v>0</v>
      </c>
      <c r="T137" s="180">
        <f>S137*H137</f>
        <v>0</v>
      </c>
      <c r="AR137" s="23" t="s">
        <v>76</v>
      </c>
      <c r="AT137" s="23" t="s">
        <v>137</v>
      </c>
      <c r="AU137" s="23" t="s">
        <v>142</v>
      </c>
      <c r="AY137" s="23" t="s">
        <v>134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23" t="s">
        <v>142</v>
      </c>
      <c r="BK137" s="181">
        <f>ROUND(I137*H137,2)</f>
        <v>0</v>
      </c>
      <c r="BL137" s="23" t="s">
        <v>76</v>
      </c>
      <c r="BM137" s="23" t="s">
        <v>222</v>
      </c>
    </row>
    <row r="138" spans="2:65" s="11" customFormat="1">
      <c r="B138" s="182"/>
      <c r="D138" s="183" t="s">
        <v>144</v>
      </c>
      <c r="E138" s="184" t="s">
        <v>5</v>
      </c>
      <c r="F138" s="185" t="s">
        <v>223</v>
      </c>
      <c r="H138" s="186">
        <v>17</v>
      </c>
      <c r="I138" s="187"/>
      <c r="L138" s="182"/>
      <c r="M138" s="188"/>
      <c r="N138" s="189"/>
      <c r="O138" s="189"/>
      <c r="P138" s="189"/>
      <c r="Q138" s="189"/>
      <c r="R138" s="189"/>
      <c r="S138" s="189"/>
      <c r="T138" s="190"/>
      <c r="AT138" s="184" t="s">
        <v>144</v>
      </c>
      <c r="AU138" s="184" t="s">
        <v>142</v>
      </c>
      <c r="AV138" s="11" t="s">
        <v>142</v>
      </c>
      <c r="AW138" s="11" t="s">
        <v>35</v>
      </c>
      <c r="AX138" s="11" t="s">
        <v>71</v>
      </c>
      <c r="AY138" s="184" t="s">
        <v>134</v>
      </c>
    </row>
    <row r="139" spans="2:65" s="12" customFormat="1">
      <c r="B139" s="191"/>
      <c r="D139" s="183" t="s">
        <v>144</v>
      </c>
      <c r="E139" s="192" t="s">
        <v>5</v>
      </c>
      <c r="F139" s="193" t="s">
        <v>224</v>
      </c>
      <c r="H139" s="192" t="s">
        <v>5</v>
      </c>
      <c r="I139" s="194"/>
      <c r="L139" s="191"/>
      <c r="M139" s="195"/>
      <c r="N139" s="196"/>
      <c r="O139" s="196"/>
      <c r="P139" s="196"/>
      <c r="Q139" s="196"/>
      <c r="R139" s="196"/>
      <c r="S139" s="196"/>
      <c r="T139" s="197"/>
      <c r="AT139" s="192" t="s">
        <v>144</v>
      </c>
      <c r="AU139" s="192" t="s">
        <v>142</v>
      </c>
      <c r="AV139" s="12" t="s">
        <v>78</v>
      </c>
      <c r="AW139" s="12" t="s">
        <v>35</v>
      </c>
      <c r="AX139" s="12" t="s">
        <v>71</v>
      </c>
      <c r="AY139" s="192" t="s">
        <v>134</v>
      </c>
    </row>
    <row r="140" spans="2:65" s="11" customFormat="1">
      <c r="B140" s="182"/>
      <c r="D140" s="183" t="s">
        <v>144</v>
      </c>
      <c r="E140" s="184" t="s">
        <v>5</v>
      </c>
      <c r="F140" s="185" t="s">
        <v>188</v>
      </c>
      <c r="H140" s="186">
        <v>50</v>
      </c>
      <c r="I140" s="187"/>
      <c r="L140" s="182"/>
      <c r="M140" s="188"/>
      <c r="N140" s="189"/>
      <c r="O140" s="189"/>
      <c r="P140" s="189"/>
      <c r="Q140" s="189"/>
      <c r="R140" s="189"/>
      <c r="S140" s="189"/>
      <c r="T140" s="190"/>
      <c r="AT140" s="184" t="s">
        <v>144</v>
      </c>
      <c r="AU140" s="184" t="s">
        <v>142</v>
      </c>
      <c r="AV140" s="11" t="s">
        <v>142</v>
      </c>
      <c r="AW140" s="11" t="s">
        <v>35</v>
      </c>
      <c r="AX140" s="11" t="s">
        <v>71</v>
      </c>
      <c r="AY140" s="184" t="s">
        <v>134</v>
      </c>
    </row>
    <row r="141" spans="2:65" s="13" customFormat="1">
      <c r="B141" s="208"/>
      <c r="D141" s="183" t="s">
        <v>144</v>
      </c>
      <c r="E141" s="209" t="s">
        <v>5</v>
      </c>
      <c r="F141" s="210" t="s">
        <v>213</v>
      </c>
      <c r="H141" s="211">
        <v>67</v>
      </c>
      <c r="I141" s="212"/>
      <c r="L141" s="208"/>
      <c r="M141" s="213"/>
      <c r="N141" s="214"/>
      <c r="O141" s="214"/>
      <c r="P141" s="214"/>
      <c r="Q141" s="214"/>
      <c r="R141" s="214"/>
      <c r="S141" s="214"/>
      <c r="T141" s="215"/>
      <c r="AT141" s="209" t="s">
        <v>144</v>
      </c>
      <c r="AU141" s="209" t="s">
        <v>142</v>
      </c>
      <c r="AV141" s="13" t="s">
        <v>76</v>
      </c>
      <c r="AW141" s="13" t="s">
        <v>35</v>
      </c>
      <c r="AX141" s="13" t="s">
        <v>78</v>
      </c>
      <c r="AY141" s="209" t="s">
        <v>134</v>
      </c>
    </row>
    <row r="142" spans="2:65" s="1" customFormat="1" ht="38.25" customHeight="1">
      <c r="B142" s="169"/>
      <c r="C142" s="170" t="s">
        <v>225</v>
      </c>
      <c r="D142" s="170" t="s">
        <v>137</v>
      </c>
      <c r="E142" s="171" t="s">
        <v>226</v>
      </c>
      <c r="F142" s="172" t="s">
        <v>227</v>
      </c>
      <c r="G142" s="173" t="s">
        <v>140</v>
      </c>
      <c r="H142" s="174">
        <v>28.132000000000001</v>
      </c>
      <c r="I142" s="175"/>
      <c r="J142" s="176">
        <f>ROUND(I142*H142,2)</f>
        <v>0</v>
      </c>
      <c r="K142" s="172" t="s">
        <v>141</v>
      </c>
      <c r="L142" s="40"/>
      <c r="M142" s="177" t="s">
        <v>5</v>
      </c>
      <c r="N142" s="178" t="s">
        <v>43</v>
      </c>
      <c r="O142" s="41"/>
      <c r="P142" s="179">
        <f>O142*H142</f>
        <v>0</v>
      </c>
      <c r="Q142" s="179">
        <v>0</v>
      </c>
      <c r="R142" s="179">
        <f>Q142*H142</f>
        <v>0</v>
      </c>
      <c r="S142" s="179">
        <v>0.1</v>
      </c>
      <c r="T142" s="180">
        <f>S142*H142</f>
        <v>2.8132000000000001</v>
      </c>
      <c r="AR142" s="23" t="s">
        <v>76</v>
      </c>
      <c r="AT142" s="23" t="s">
        <v>137</v>
      </c>
      <c r="AU142" s="23" t="s">
        <v>142</v>
      </c>
      <c r="AY142" s="23" t="s">
        <v>134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23" t="s">
        <v>142</v>
      </c>
      <c r="BK142" s="181">
        <f>ROUND(I142*H142,2)</f>
        <v>0</v>
      </c>
      <c r="BL142" s="23" t="s">
        <v>76</v>
      </c>
      <c r="BM142" s="23" t="s">
        <v>228</v>
      </c>
    </row>
    <row r="143" spans="2:65" s="11" customFormat="1">
      <c r="B143" s="182"/>
      <c r="D143" s="183" t="s">
        <v>144</v>
      </c>
      <c r="E143" s="184" t="s">
        <v>5</v>
      </c>
      <c r="F143" s="185" t="s">
        <v>229</v>
      </c>
      <c r="H143" s="186">
        <v>28.132000000000001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144</v>
      </c>
      <c r="AU143" s="184" t="s">
        <v>142</v>
      </c>
      <c r="AV143" s="11" t="s">
        <v>142</v>
      </c>
      <c r="AW143" s="11" t="s">
        <v>35</v>
      </c>
      <c r="AX143" s="11" t="s">
        <v>78</v>
      </c>
      <c r="AY143" s="184" t="s">
        <v>134</v>
      </c>
    </row>
    <row r="144" spans="2:65" s="1" customFormat="1" ht="16.5" customHeight="1">
      <c r="B144" s="169"/>
      <c r="C144" s="170" t="s">
        <v>230</v>
      </c>
      <c r="D144" s="170" t="s">
        <v>137</v>
      </c>
      <c r="E144" s="171" t="s">
        <v>231</v>
      </c>
      <c r="F144" s="172" t="s">
        <v>232</v>
      </c>
      <c r="G144" s="173" t="s">
        <v>140</v>
      </c>
      <c r="H144" s="174">
        <v>5.7839999999999998</v>
      </c>
      <c r="I144" s="175"/>
      <c r="J144" s="176">
        <f>ROUND(I144*H144,2)</f>
        <v>0</v>
      </c>
      <c r="K144" s="172" t="s">
        <v>141</v>
      </c>
      <c r="L144" s="40"/>
      <c r="M144" s="177" t="s">
        <v>5</v>
      </c>
      <c r="N144" s="178" t="s">
        <v>43</v>
      </c>
      <c r="O144" s="41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AR144" s="23" t="s">
        <v>76</v>
      </c>
      <c r="AT144" s="23" t="s">
        <v>137</v>
      </c>
      <c r="AU144" s="23" t="s">
        <v>142</v>
      </c>
      <c r="AY144" s="23" t="s">
        <v>134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23" t="s">
        <v>142</v>
      </c>
      <c r="BK144" s="181">
        <f>ROUND(I144*H144,2)</f>
        <v>0</v>
      </c>
      <c r="BL144" s="23" t="s">
        <v>76</v>
      </c>
      <c r="BM144" s="23" t="s">
        <v>233</v>
      </c>
    </row>
    <row r="145" spans="2:65" s="11" customFormat="1">
      <c r="B145" s="182"/>
      <c r="D145" s="183" t="s">
        <v>144</v>
      </c>
      <c r="E145" s="184" t="s">
        <v>5</v>
      </c>
      <c r="F145" s="185" t="s">
        <v>234</v>
      </c>
      <c r="H145" s="186">
        <v>4.681</v>
      </c>
      <c r="I145" s="187"/>
      <c r="L145" s="182"/>
      <c r="M145" s="188"/>
      <c r="N145" s="189"/>
      <c r="O145" s="189"/>
      <c r="P145" s="189"/>
      <c r="Q145" s="189"/>
      <c r="R145" s="189"/>
      <c r="S145" s="189"/>
      <c r="T145" s="190"/>
      <c r="AT145" s="184" t="s">
        <v>144</v>
      </c>
      <c r="AU145" s="184" t="s">
        <v>142</v>
      </c>
      <c r="AV145" s="11" t="s">
        <v>142</v>
      </c>
      <c r="AW145" s="11" t="s">
        <v>35</v>
      </c>
      <c r="AX145" s="11" t="s">
        <v>71</v>
      </c>
      <c r="AY145" s="184" t="s">
        <v>134</v>
      </c>
    </row>
    <row r="146" spans="2:65" s="11" customFormat="1">
      <c r="B146" s="182"/>
      <c r="D146" s="183" t="s">
        <v>144</v>
      </c>
      <c r="E146" s="184" t="s">
        <v>5</v>
      </c>
      <c r="F146" s="185" t="s">
        <v>235</v>
      </c>
      <c r="H146" s="186">
        <v>1.103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144</v>
      </c>
      <c r="AU146" s="184" t="s">
        <v>142</v>
      </c>
      <c r="AV146" s="11" t="s">
        <v>142</v>
      </c>
      <c r="AW146" s="11" t="s">
        <v>35</v>
      </c>
      <c r="AX146" s="11" t="s">
        <v>71</v>
      </c>
      <c r="AY146" s="184" t="s">
        <v>134</v>
      </c>
    </row>
    <row r="147" spans="2:65" s="13" customFormat="1">
      <c r="B147" s="208"/>
      <c r="D147" s="183" t="s">
        <v>144</v>
      </c>
      <c r="E147" s="209" t="s">
        <v>5</v>
      </c>
      <c r="F147" s="210" t="s">
        <v>213</v>
      </c>
      <c r="H147" s="211">
        <v>5.7839999999999998</v>
      </c>
      <c r="I147" s="212"/>
      <c r="L147" s="208"/>
      <c r="M147" s="213"/>
      <c r="N147" s="214"/>
      <c r="O147" s="214"/>
      <c r="P147" s="214"/>
      <c r="Q147" s="214"/>
      <c r="R147" s="214"/>
      <c r="S147" s="214"/>
      <c r="T147" s="215"/>
      <c r="AT147" s="209" t="s">
        <v>144</v>
      </c>
      <c r="AU147" s="209" t="s">
        <v>142</v>
      </c>
      <c r="AV147" s="13" t="s">
        <v>76</v>
      </c>
      <c r="AW147" s="13" t="s">
        <v>35</v>
      </c>
      <c r="AX147" s="13" t="s">
        <v>78</v>
      </c>
      <c r="AY147" s="209" t="s">
        <v>134</v>
      </c>
    </row>
    <row r="148" spans="2:65" s="10" customFormat="1" ht="29.85" customHeight="1">
      <c r="B148" s="156"/>
      <c r="D148" s="157" t="s">
        <v>70</v>
      </c>
      <c r="E148" s="167" t="s">
        <v>236</v>
      </c>
      <c r="F148" s="167" t="s">
        <v>237</v>
      </c>
      <c r="I148" s="159"/>
      <c r="J148" s="168">
        <f>BK148</f>
        <v>0</v>
      </c>
      <c r="L148" s="156"/>
      <c r="M148" s="161"/>
      <c r="N148" s="162"/>
      <c r="O148" s="162"/>
      <c r="P148" s="163">
        <f>SUM(P149:P155)</f>
        <v>0</v>
      </c>
      <c r="Q148" s="162"/>
      <c r="R148" s="163">
        <f>SUM(R149:R155)</f>
        <v>0</v>
      </c>
      <c r="S148" s="162"/>
      <c r="T148" s="164">
        <f>SUM(T149:T155)</f>
        <v>0</v>
      </c>
      <c r="AR148" s="157" t="s">
        <v>78</v>
      </c>
      <c r="AT148" s="165" t="s">
        <v>70</v>
      </c>
      <c r="AU148" s="165" t="s">
        <v>78</v>
      </c>
      <c r="AY148" s="157" t="s">
        <v>134</v>
      </c>
      <c r="BK148" s="166">
        <f>SUM(BK149:BK155)</f>
        <v>0</v>
      </c>
    </row>
    <row r="149" spans="2:65" s="1" customFormat="1" ht="25.5" customHeight="1">
      <c r="B149" s="169"/>
      <c r="C149" s="170" t="s">
        <v>238</v>
      </c>
      <c r="D149" s="170" t="s">
        <v>137</v>
      </c>
      <c r="E149" s="171" t="s">
        <v>239</v>
      </c>
      <c r="F149" s="172" t="s">
        <v>240</v>
      </c>
      <c r="G149" s="173" t="s">
        <v>241</v>
      </c>
      <c r="H149" s="174">
        <v>3.0489999999999999</v>
      </c>
      <c r="I149" s="175"/>
      <c r="J149" s="176">
        <f>ROUND(I149*H149,2)</f>
        <v>0</v>
      </c>
      <c r="K149" s="172" t="s">
        <v>141</v>
      </c>
      <c r="L149" s="40"/>
      <c r="M149" s="177" t="s">
        <v>5</v>
      </c>
      <c r="N149" s="178" t="s">
        <v>43</v>
      </c>
      <c r="O149" s="41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AR149" s="23" t="s">
        <v>76</v>
      </c>
      <c r="AT149" s="23" t="s">
        <v>137</v>
      </c>
      <c r="AU149" s="23" t="s">
        <v>142</v>
      </c>
      <c r="AY149" s="23" t="s">
        <v>134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3" t="s">
        <v>142</v>
      </c>
      <c r="BK149" s="181">
        <f>ROUND(I149*H149,2)</f>
        <v>0</v>
      </c>
      <c r="BL149" s="23" t="s">
        <v>76</v>
      </c>
      <c r="BM149" s="23" t="s">
        <v>242</v>
      </c>
    </row>
    <row r="150" spans="2:65" s="1" customFormat="1" ht="38.25" customHeight="1">
      <c r="B150" s="169"/>
      <c r="C150" s="170" t="s">
        <v>10</v>
      </c>
      <c r="D150" s="170" t="s">
        <v>137</v>
      </c>
      <c r="E150" s="171" t="s">
        <v>243</v>
      </c>
      <c r="F150" s="172" t="s">
        <v>244</v>
      </c>
      <c r="G150" s="173" t="s">
        <v>241</v>
      </c>
      <c r="H150" s="174">
        <v>152.44999999999999</v>
      </c>
      <c r="I150" s="175"/>
      <c r="J150" s="176">
        <f>ROUND(I150*H150,2)</f>
        <v>0</v>
      </c>
      <c r="K150" s="172" t="s">
        <v>141</v>
      </c>
      <c r="L150" s="40"/>
      <c r="M150" s="177" t="s">
        <v>5</v>
      </c>
      <c r="N150" s="178" t="s">
        <v>43</v>
      </c>
      <c r="O150" s="41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AR150" s="23" t="s">
        <v>76</v>
      </c>
      <c r="AT150" s="23" t="s">
        <v>137</v>
      </c>
      <c r="AU150" s="23" t="s">
        <v>142</v>
      </c>
      <c r="AY150" s="23" t="s">
        <v>134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3" t="s">
        <v>142</v>
      </c>
      <c r="BK150" s="181">
        <f>ROUND(I150*H150,2)</f>
        <v>0</v>
      </c>
      <c r="BL150" s="23" t="s">
        <v>76</v>
      </c>
      <c r="BM150" s="23" t="s">
        <v>245</v>
      </c>
    </row>
    <row r="151" spans="2:65" s="11" customFormat="1">
      <c r="B151" s="182"/>
      <c r="D151" s="183" t="s">
        <v>144</v>
      </c>
      <c r="F151" s="185" t="s">
        <v>246</v>
      </c>
      <c r="H151" s="186">
        <v>152.44999999999999</v>
      </c>
      <c r="I151" s="187"/>
      <c r="L151" s="182"/>
      <c r="M151" s="188"/>
      <c r="N151" s="189"/>
      <c r="O151" s="189"/>
      <c r="P151" s="189"/>
      <c r="Q151" s="189"/>
      <c r="R151" s="189"/>
      <c r="S151" s="189"/>
      <c r="T151" s="190"/>
      <c r="AT151" s="184" t="s">
        <v>144</v>
      </c>
      <c r="AU151" s="184" t="s">
        <v>142</v>
      </c>
      <c r="AV151" s="11" t="s">
        <v>142</v>
      </c>
      <c r="AW151" s="11" t="s">
        <v>6</v>
      </c>
      <c r="AX151" s="11" t="s">
        <v>78</v>
      </c>
      <c r="AY151" s="184" t="s">
        <v>134</v>
      </c>
    </row>
    <row r="152" spans="2:65" s="1" customFormat="1" ht="25.5" customHeight="1">
      <c r="B152" s="169"/>
      <c r="C152" s="170" t="s">
        <v>247</v>
      </c>
      <c r="D152" s="170" t="s">
        <v>137</v>
      </c>
      <c r="E152" s="171" t="s">
        <v>248</v>
      </c>
      <c r="F152" s="172" t="s">
        <v>249</v>
      </c>
      <c r="G152" s="173" t="s">
        <v>241</v>
      </c>
      <c r="H152" s="174">
        <v>3.0489999999999999</v>
      </c>
      <c r="I152" s="175"/>
      <c r="J152" s="176">
        <f>ROUND(I152*H152,2)</f>
        <v>0</v>
      </c>
      <c r="K152" s="172" t="s">
        <v>141</v>
      </c>
      <c r="L152" s="40"/>
      <c r="M152" s="177" t="s">
        <v>5</v>
      </c>
      <c r="N152" s="178" t="s">
        <v>43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23" t="s">
        <v>76</v>
      </c>
      <c r="AT152" s="23" t="s">
        <v>137</v>
      </c>
      <c r="AU152" s="23" t="s">
        <v>142</v>
      </c>
      <c r="AY152" s="23" t="s">
        <v>134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142</v>
      </c>
      <c r="BK152" s="181">
        <f>ROUND(I152*H152,2)</f>
        <v>0</v>
      </c>
      <c r="BL152" s="23" t="s">
        <v>76</v>
      </c>
      <c r="BM152" s="23" t="s">
        <v>250</v>
      </c>
    </row>
    <row r="153" spans="2:65" s="1" customFormat="1" ht="25.5" customHeight="1">
      <c r="B153" s="169"/>
      <c r="C153" s="170" t="s">
        <v>251</v>
      </c>
      <c r="D153" s="170" t="s">
        <v>137</v>
      </c>
      <c r="E153" s="171" t="s">
        <v>252</v>
      </c>
      <c r="F153" s="172" t="s">
        <v>253</v>
      </c>
      <c r="G153" s="173" t="s">
        <v>241</v>
      </c>
      <c r="H153" s="174">
        <v>27.440999999999999</v>
      </c>
      <c r="I153" s="175"/>
      <c r="J153" s="176">
        <f>ROUND(I153*H153,2)</f>
        <v>0</v>
      </c>
      <c r="K153" s="172" t="s">
        <v>141</v>
      </c>
      <c r="L153" s="40"/>
      <c r="M153" s="177" t="s">
        <v>5</v>
      </c>
      <c r="N153" s="178" t="s">
        <v>43</v>
      </c>
      <c r="O153" s="41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23" t="s">
        <v>76</v>
      </c>
      <c r="AT153" s="23" t="s">
        <v>137</v>
      </c>
      <c r="AU153" s="23" t="s">
        <v>142</v>
      </c>
      <c r="AY153" s="23" t="s">
        <v>134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142</v>
      </c>
      <c r="BK153" s="181">
        <f>ROUND(I153*H153,2)</f>
        <v>0</v>
      </c>
      <c r="BL153" s="23" t="s">
        <v>76</v>
      </c>
      <c r="BM153" s="23" t="s">
        <v>254</v>
      </c>
    </row>
    <row r="154" spans="2:65" s="11" customFormat="1">
      <c r="B154" s="182"/>
      <c r="D154" s="183" t="s">
        <v>144</v>
      </c>
      <c r="F154" s="185" t="s">
        <v>255</v>
      </c>
      <c r="H154" s="186">
        <v>27.440999999999999</v>
      </c>
      <c r="I154" s="187"/>
      <c r="L154" s="182"/>
      <c r="M154" s="188"/>
      <c r="N154" s="189"/>
      <c r="O154" s="189"/>
      <c r="P154" s="189"/>
      <c r="Q154" s="189"/>
      <c r="R154" s="189"/>
      <c r="S154" s="189"/>
      <c r="T154" s="190"/>
      <c r="AT154" s="184" t="s">
        <v>144</v>
      </c>
      <c r="AU154" s="184" t="s">
        <v>142</v>
      </c>
      <c r="AV154" s="11" t="s">
        <v>142</v>
      </c>
      <c r="AW154" s="11" t="s">
        <v>6</v>
      </c>
      <c r="AX154" s="11" t="s">
        <v>78</v>
      </c>
      <c r="AY154" s="184" t="s">
        <v>134</v>
      </c>
    </row>
    <row r="155" spans="2:65" s="1" customFormat="1" ht="38.25" customHeight="1">
      <c r="B155" s="169"/>
      <c r="C155" s="170" t="s">
        <v>256</v>
      </c>
      <c r="D155" s="170" t="s">
        <v>137</v>
      </c>
      <c r="E155" s="171" t="s">
        <v>257</v>
      </c>
      <c r="F155" s="172" t="s">
        <v>258</v>
      </c>
      <c r="G155" s="173" t="s">
        <v>241</v>
      </c>
      <c r="H155" s="174">
        <v>3.0489999999999999</v>
      </c>
      <c r="I155" s="175"/>
      <c r="J155" s="176">
        <f>ROUND(I155*H155,2)</f>
        <v>0</v>
      </c>
      <c r="K155" s="172" t="s">
        <v>141</v>
      </c>
      <c r="L155" s="40"/>
      <c r="M155" s="177" t="s">
        <v>5</v>
      </c>
      <c r="N155" s="178" t="s">
        <v>43</v>
      </c>
      <c r="O155" s="41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AR155" s="23" t="s">
        <v>76</v>
      </c>
      <c r="AT155" s="23" t="s">
        <v>137</v>
      </c>
      <c r="AU155" s="23" t="s">
        <v>142</v>
      </c>
      <c r="AY155" s="23" t="s">
        <v>134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23" t="s">
        <v>142</v>
      </c>
      <c r="BK155" s="181">
        <f>ROUND(I155*H155,2)</f>
        <v>0</v>
      </c>
      <c r="BL155" s="23" t="s">
        <v>76</v>
      </c>
      <c r="BM155" s="23" t="s">
        <v>259</v>
      </c>
    </row>
    <row r="156" spans="2:65" s="10" customFormat="1" ht="29.85" customHeight="1">
      <c r="B156" s="156"/>
      <c r="D156" s="157" t="s">
        <v>70</v>
      </c>
      <c r="E156" s="167" t="s">
        <v>260</v>
      </c>
      <c r="F156" s="167" t="s">
        <v>261</v>
      </c>
      <c r="I156" s="159"/>
      <c r="J156" s="168">
        <f>BK156</f>
        <v>0</v>
      </c>
      <c r="L156" s="156"/>
      <c r="M156" s="161"/>
      <c r="N156" s="162"/>
      <c r="O156" s="162"/>
      <c r="P156" s="163">
        <f>SUM(P157:P159)</f>
        <v>0</v>
      </c>
      <c r="Q156" s="162"/>
      <c r="R156" s="163">
        <f>SUM(R157:R159)</f>
        <v>0</v>
      </c>
      <c r="S156" s="162"/>
      <c r="T156" s="164">
        <f>SUM(T157:T159)</f>
        <v>0</v>
      </c>
      <c r="AR156" s="157" t="s">
        <v>78</v>
      </c>
      <c r="AT156" s="165" t="s">
        <v>70</v>
      </c>
      <c r="AU156" s="165" t="s">
        <v>78</v>
      </c>
      <c r="AY156" s="157" t="s">
        <v>134</v>
      </c>
      <c r="BK156" s="166">
        <f>SUM(BK157:BK159)</f>
        <v>0</v>
      </c>
    </row>
    <row r="157" spans="2:65" s="1" customFormat="1" ht="38.25" customHeight="1">
      <c r="B157" s="169"/>
      <c r="C157" s="170" t="s">
        <v>262</v>
      </c>
      <c r="D157" s="170" t="s">
        <v>137</v>
      </c>
      <c r="E157" s="171" t="s">
        <v>263</v>
      </c>
      <c r="F157" s="172" t="s">
        <v>264</v>
      </c>
      <c r="G157" s="173" t="s">
        <v>241</v>
      </c>
      <c r="H157" s="174">
        <v>1.0289999999999999</v>
      </c>
      <c r="I157" s="175"/>
      <c r="J157" s="176">
        <f>ROUND(I157*H157,2)</f>
        <v>0</v>
      </c>
      <c r="K157" s="172" t="s">
        <v>141</v>
      </c>
      <c r="L157" s="40"/>
      <c r="M157" s="177" t="s">
        <v>5</v>
      </c>
      <c r="N157" s="178" t="s">
        <v>43</v>
      </c>
      <c r="O157" s="41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AR157" s="23" t="s">
        <v>76</v>
      </c>
      <c r="AT157" s="23" t="s">
        <v>137</v>
      </c>
      <c r="AU157" s="23" t="s">
        <v>142</v>
      </c>
      <c r="AY157" s="23" t="s">
        <v>134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23" t="s">
        <v>142</v>
      </c>
      <c r="BK157" s="181">
        <f>ROUND(I157*H157,2)</f>
        <v>0</v>
      </c>
      <c r="BL157" s="23" t="s">
        <v>76</v>
      </c>
      <c r="BM157" s="23" t="s">
        <v>265</v>
      </c>
    </row>
    <row r="158" spans="2:65" s="1" customFormat="1" ht="51" customHeight="1">
      <c r="B158" s="169"/>
      <c r="C158" s="170" t="s">
        <v>266</v>
      </c>
      <c r="D158" s="170" t="s">
        <v>137</v>
      </c>
      <c r="E158" s="171" t="s">
        <v>267</v>
      </c>
      <c r="F158" s="172" t="s">
        <v>268</v>
      </c>
      <c r="G158" s="173" t="s">
        <v>241</v>
      </c>
      <c r="H158" s="174">
        <v>1.0289999999999999</v>
      </c>
      <c r="I158" s="175"/>
      <c r="J158" s="176">
        <f>ROUND(I158*H158,2)</f>
        <v>0</v>
      </c>
      <c r="K158" s="172" t="s">
        <v>141</v>
      </c>
      <c r="L158" s="40"/>
      <c r="M158" s="177" t="s">
        <v>5</v>
      </c>
      <c r="N158" s="178" t="s">
        <v>43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23" t="s">
        <v>76</v>
      </c>
      <c r="AT158" s="23" t="s">
        <v>137</v>
      </c>
      <c r="AU158" s="23" t="s">
        <v>142</v>
      </c>
      <c r="AY158" s="23" t="s">
        <v>134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142</v>
      </c>
      <c r="BK158" s="181">
        <f>ROUND(I158*H158,2)</f>
        <v>0</v>
      </c>
      <c r="BL158" s="23" t="s">
        <v>76</v>
      </c>
      <c r="BM158" s="23" t="s">
        <v>269</v>
      </c>
    </row>
    <row r="159" spans="2:65" s="1" customFormat="1" ht="38.25" customHeight="1">
      <c r="B159" s="169"/>
      <c r="C159" s="170" t="s">
        <v>270</v>
      </c>
      <c r="D159" s="170" t="s">
        <v>137</v>
      </c>
      <c r="E159" s="171" t="s">
        <v>271</v>
      </c>
      <c r="F159" s="172" t="s">
        <v>272</v>
      </c>
      <c r="G159" s="173" t="s">
        <v>241</v>
      </c>
      <c r="H159" s="174">
        <v>1.0289999999999999</v>
      </c>
      <c r="I159" s="175"/>
      <c r="J159" s="176">
        <f>ROUND(I159*H159,2)</f>
        <v>0</v>
      </c>
      <c r="K159" s="172" t="s">
        <v>141</v>
      </c>
      <c r="L159" s="40"/>
      <c r="M159" s="177" t="s">
        <v>5</v>
      </c>
      <c r="N159" s="178" t="s">
        <v>43</v>
      </c>
      <c r="O159" s="41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AR159" s="23" t="s">
        <v>76</v>
      </c>
      <c r="AT159" s="23" t="s">
        <v>137</v>
      </c>
      <c r="AU159" s="23" t="s">
        <v>142</v>
      </c>
      <c r="AY159" s="23" t="s">
        <v>134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142</v>
      </c>
      <c r="BK159" s="181">
        <f>ROUND(I159*H159,2)</f>
        <v>0</v>
      </c>
      <c r="BL159" s="23" t="s">
        <v>76</v>
      </c>
      <c r="BM159" s="23" t="s">
        <v>273</v>
      </c>
    </row>
    <row r="160" spans="2:65" s="10" customFormat="1" ht="37.35" customHeight="1">
      <c r="B160" s="156"/>
      <c r="D160" s="157" t="s">
        <v>70</v>
      </c>
      <c r="E160" s="158" t="s">
        <v>274</v>
      </c>
      <c r="F160" s="158" t="s">
        <v>275</v>
      </c>
      <c r="I160" s="159"/>
      <c r="J160" s="160">
        <f>BK160</f>
        <v>0</v>
      </c>
      <c r="L160" s="156"/>
      <c r="M160" s="161"/>
      <c r="N160" s="162"/>
      <c r="O160" s="162"/>
      <c r="P160" s="163">
        <f>P161+P192+P203+P215+P227+P247+P251+P269+P275+P297+P314+P324+P336+P353+P359</f>
        <v>0</v>
      </c>
      <c r="Q160" s="162"/>
      <c r="R160" s="163">
        <f>R161+R192+R203+R215+R227+R247+R251+R269+R275+R297+R314+R324+R336+R353+R359</f>
        <v>2.1101435799999999</v>
      </c>
      <c r="S160" s="162"/>
      <c r="T160" s="164">
        <f>T161+T192+T203+T215+T227+T247+T251+T269+T275+T297+T314+T324+T336+T353+T359</f>
        <v>0.23186973</v>
      </c>
      <c r="AR160" s="157" t="s">
        <v>142</v>
      </c>
      <c r="AT160" s="165" t="s">
        <v>70</v>
      </c>
      <c r="AU160" s="165" t="s">
        <v>71</v>
      </c>
      <c r="AY160" s="157" t="s">
        <v>134</v>
      </c>
      <c r="BK160" s="166">
        <f>BK161+BK192+BK203+BK215+BK227+BK247+BK251+BK269+BK275+BK297+BK314+BK324+BK336+BK353+BK359</f>
        <v>0</v>
      </c>
    </row>
    <row r="161" spans="2:65" s="10" customFormat="1" ht="19.899999999999999" customHeight="1">
      <c r="B161" s="156"/>
      <c r="D161" s="157" t="s">
        <v>70</v>
      </c>
      <c r="E161" s="167" t="s">
        <v>276</v>
      </c>
      <c r="F161" s="167" t="s">
        <v>277</v>
      </c>
      <c r="I161" s="159"/>
      <c r="J161" s="168">
        <f>BK161</f>
        <v>0</v>
      </c>
      <c r="L161" s="156"/>
      <c r="M161" s="161"/>
      <c r="N161" s="162"/>
      <c r="O161" s="162"/>
      <c r="P161" s="163">
        <f>SUM(P162:P191)</f>
        <v>0</v>
      </c>
      <c r="Q161" s="162"/>
      <c r="R161" s="163">
        <f>SUM(R162:R191)</f>
        <v>4.4364480000000005E-2</v>
      </c>
      <c r="S161" s="162"/>
      <c r="T161" s="164">
        <f>SUM(T162:T191)</f>
        <v>0</v>
      </c>
      <c r="AR161" s="157" t="s">
        <v>142</v>
      </c>
      <c r="AT161" s="165" t="s">
        <v>70</v>
      </c>
      <c r="AU161" s="165" t="s">
        <v>78</v>
      </c>
      <c r="AY161" s="157" t="s">
        <v>134</v>
      </c>
      <c r="BK161" s="166">
        <f>SUM(BK162:BK191)</f>
        <v>0</v>
      </c>
    </row>
    <row r="162" spans="2:65" s="1" customFormat="1" ht="25.5" customHeight="1">
      <c r="B162" s="169"/>
      <c r="C162" s="170" t="s">
        <v>278</v>
      </c>
      <c r="D162" s="170" t="s">
        <v>137</v>
      </c>
      <c r="E162" s="171" t="s">
        <v>279</v>
      </c>
      <c r="F162" s="172" t="s">
        <v>280</v>
      </c>
      <c r="G162" s="173" t="s">
        <v>140</v>
      </c>
      <c r="H162" s="174">
        <v>5.2480000000000002</v>
      </c>
      <c r="I162" s="175"/>
      <c r="J162" s="176">
        <f>ROUND(I162*H162,2)</f>
        <v>0</v>
      </c>
      <c r="K162" s="172" t="s">
        <v>141</v>
      </c>
      <c r="L162" s="40"/>
      <c r="M162" s="177" t="s">
        <v>5</v>
      </c>
      <c r="N162" s="178" t="s">
        <v>43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206</v>
      </c>
      <c r="AT162" s="23" t="s">
        <v>137</v>
      </c>
      <c r="AU162" s="23" t="s">
        <v>142</v>
      </c>
      <c r="AY162" s="23" t="s">
        <v>134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142</v>
      </c>
      <c r="BK162" s="181">
        <f>ROUND(I162*H162,2)</f>
        <v>0</v>
      </c>
      <c r="BL162" s="23" t="s">
        <v>206</v>
      </c>
      <c r="BM162" s="23" t="s">
        <v>281</v>
      </c>
    </row>
    <row r="163" spans="2:65" s="11" customFormat="1">
      <c r="B163" s="182"/>
      <c r="D163" s="183" t="s">
        <v>144</v>
      </c>
      <c r="E163" s="184" t="s">
        <v>5</v>
      </c>
      <c r="F163" s="185" t="s">
        <v>282</v>
      </c>
      <c r="H163" s="186">
        <v>0.88500000000000001</v>
      </c>
      <c r="I163" s="187"/>
      <c r="L163" s="182"/>
      <c r="M163" s="188"/>
      <c r="N163" s="189"/>
      <c r="O163" s="189"/>
      <c r="P163" s="189"/>
      <c r="Q163" s="189"/>
      <c r="R163" s="189"/>
      <c r="S163" s="189"/>
      <c r="T163" s="190"/>
      <c r="AT163" s="184" t="s">
        <v>144</v>
      </c>
      <c r="AU163" s="184" t="s">
        <v>142</v>
      </c>
      <c r="AV163" s="11" t="s">
        <v>142</v>
      </c>
      <c r="AW163" s="11" t="s">
        <v>35</v>
      </c>
      <c r="AX163" s="11" t="s">
        <v>71</v>
      </c>
      <c r="AY163" s="184" t="s">
        <v>134</v>
      </c>
    </row>
    <row r="164" spans="2:65" s="11" customFormat="1">
      <c r="B164" s="182"/>
      <c r="D164" s="183" t="s">
        <v>144</v>
      </c>
      <c r="E164" s="184" t="s">
        <v>5</v>
      </c>
      <c r="F164" s="185" t="s">
        <v>283</v>
      </c>
      <c r="H164" s="186">
        <v>4.3630000000000004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4" t="s">
        <v>144</v>
      </c>
      <c r="AU164" s="184" t="s">
        <v>142</v>
      </c>
      <c r="AV164" s="11" t="s">
        <v>142</v>
      </c>
      <c r="AW164" s="11" t="s">
        <v>35</v>
      </c>
      <c r="AX164" s="11" t="s">
        <v>71</v>
      </c>
      <c r="AY164" s="184" t="s">
        <v>134</v>
      </c>
    </row>
    <row r="165" spans="2:65" s="13" customFormat="1">
      <c r="B165" s="208"/>
      <c r="D165" s="183" t="s">
        <v>144</v>
      </c>
      <c r="E165" s="209" t="s">
        <v>5</v>
      </c>
      <c r="F165" s="210" t="s">
        <v>213</v>
      </c>
      <c r="H165" s="211">
        <v>5.2480000000000002</v>
      </c>
      <c r="I165" s="212"/>
      <c r="L165" s="208"/>
      <c r="M165" s="213"/>
      <c r="N165" s="214"/>
      <c r="O165" s="214"/>
      <c r="P165" s="214"/>
      <c r="Q165" s="214"/>
      <c r="R165" s="214"/>
      <c r="S165" s="214"/>
      <c r="T165" s="215"/>
      <c r="AT165" s="209" t="s">
        <v>144</v>
      </c>
      <c r="AU165" s="209" t="s">
        <v>142</v>
      </c>
      <c r="AV165" s="13" t="s">
        <v>76</v>
      </c>
      <c r="AW165" s="13" t="s">
        <v>35</v>
      </c>
      <c r="AX165" s="13" t="s">
        <v>78</v>
      </c>
      <c r="AY165" s="209" t="s">
        <v>134</v>
      </c>
    </row>
    <row r="166" spans="2:65" s="1" customFormat="1" ht="25.5" customHeight="1">
      <c r="B166" s="169"/>
      <c r="C166" s="170" t="s">
        <v>284</v>
      </c>
      <c r="D166" s="170" t="s">
        <v>137</v>
      </c>
      <c r="E166" s="171" t="s">
        <v>285</v>
      </c>
      <c r="F166" s="172" t="s">
        <v>286</v>
      </c>
      <c r="G166" s="173" t="s">
        <v>140</v>
      </c>
      <c r="H166" s="174">
        <v>9.1920000000000002</v>
      </c>
      <c r="I166" s="175"/>
      <c r="J166" s="176">
        <f>ROUND(I166*H166,2)</f>
        <v>0</v>
      </c>
      <c r="K166" s="172" t="s">
        <v>141</v>
      </c>
      <c r="L166" s="40"/>
      <c r="M166" s="177" t="s">
        <v>5</v>
      </c>
      <c r="N166" s="178" t="s">
        <v>43</v>
      </c>
      <c r="O166" s="41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AR166" s="23" t="s">
        <v>206</v>
      </c>
      <c r="AT166" s="23" t="s">
        <v>137</v>
      </c>
      <c r="AU166" s="23" t="s">
        <v>142</v>
      </c>
      <c r="AY166" s="23" t="s">
        <v>134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23" t="s">
        <v>142</v>
      </c>
      <c r="BK166" s="181">
        <f>ROUND(I166*H166,2)</f>
        <v>0</v>
      </c>
      <c r="BL166" s="23" t="s">
        <v>206</v>
      </c>
      <c r="BM166" s="23" t="s">
        <v>287</v>
      </c>
    </row>
    <row r="167" spans="2:65" s="11" customFormat="1">
      <c r="B167" s="182"/>
      <c r="D167" s="183" t="s">
        <v>144</v>
      </c>
      <c r="E167" s="184" t="s">
        <v>5</v>
      </c>
      <c r="F167" s="185" t="s">
        <v>288</v>
      </c>
      <c r="H167" s="186">
        <v>0.58499999999999996</v>
      </c>
      <c r="I167" s="187"/>
      <c r="L167" s="182"/>
      <c r="M167" s="188"/>
      <c r="N167" s="189"/>
      <c r="O167" s="189"/>
      <c r="P167" s="189"/>
      <c r="Q167" s="189"/>
      <c r="R167" s="189"/>
      <c r="S167" s="189"/>
      <c r="T167" s="190"/>
      <c r="AT167" s="184" t="s">
        <v>144</v>
      </c>
      <c r="AU167" s="184" t="s">
        <v>142</v>
      </c>
      <c r="AV167" s="11" t="s">
        <v>142</v>
      </c>
      <c r="AW167" s="11" t="s">
        <v>35</v>
      </c>
      <c r="AX167" s="11" t="s">
        <v>71</v>
      </c>
      <c r="AY167" s="184" t="s">
        <v>134</v>
      </c>
    </row>
    <row r="168" spans="2:65" s="11" customFormat="1">
      <c r="B168" s="182"/>
      <c r="D168" s="183" t="s">
        <v>144</v>
      </c>
      <c r="E168" s="184" t="s">
        <v>5</v>
      </c>
      <c r="F168" s="185" t="s">
        <v>289</v>
      </c>
      <c r="H168" s="186">
        <v>5.54</v>
      </c>
      <c r="I168" s="187"/>
      <c r="L168" s="182"/>
      <c r="M168" s="188"/>
      <c r="N168" s="189"/>
      <c r="O168" s="189"/>
      <c r="P168" s="189"/>
      <c r="Q168" s="189"/>
      <c r="R168" s="189"/>
      <c r="S168" s="189"/>
      <c r="T168" s="190"/>
      <c r="AT168" s="184" t="s">
        <v>144</v>
      </c>
      <c r="AU168" s="184" t="s">
        <v>142</v>
      </c>
      <c r="AV168" s="11" t="s">
        <v>142</v>
      </c>
      <c r="AW168" s="11" t="s">
        <v>35</v>
      </c>
      <c r="AX168" s="11" t="s">
        <v>71</v>
      </c>
      <c r="AY168" s="184" t="s">
        <v>134</v>
      </c>
    </row>
    <row r="169" spans="2:65" s="11" customFormat="1">
      <c r="B169" s="182"/>
      <c r="D169" s="183" t="s">
        <v>144</v>
      </c>
      <c r="E169" s="184" t="s">
        <v>5</v>
      </c>
      <c r="F169" s="185" t="s">
        <v>290</v>
      </c>
      <c r="H169" s="186">
        <v>1.1870000000000001</v>
      </c>
      <c r="I169" s="187"/>
      <c r="L169" s="182"/>
      <c r="M169" s="188"/>
      <c r="N169" s="189"/>
      <c r="O169" s="189"/>
      <c r="P169" s="189"/>
      <c r="Q169" s="189"/>
      <c r="R169" s="189"/>
      <c r="S169" s="189"/>
      <c r="T169" s="190"/>
      <c r="AT169" s="184" t="s">
        <v>144</v>
      </c>
      <c r="AU169" s="184" t="s">
        <v>142</v>
      </c>
      <c r="AV169" s="11" t="s">
        <v>142</v>
      </c>
      <c r="AW169" s="11" t="s">
        <v>35</v>
      </c>
      <c r="AX169" s="11" t="s">
        <v>71</v>
      </c>
      <c r="AY169" s="184" t="s">
        <v>134</v>
      </c>
    </row>
    <row r="170" spans="2:65" s="11" customFormat="1">
      <c r="B170" s="182"/>
      <c r="D170" s="183" t="s">
        <v>144</v>
      </c>
      <c r="E170" s="184" t="s">
        <v>5</v>
      </c>
      <c r="F170" s="185" t="s">
        <v>291</v>
      </c>
      <c r="H170" s="186">
        <v>0.2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144</v>
      </c>
      <c r="AU170" s="184" t="s">
        <v>142</v>
      </c>
      <c r="AV170" s="11" t="s">
        <v>142</v>
      </c>
      <c r="AW170" s="11" t="s">
        <v>35</v>
      </c>
      <c r="AX170" s="11" t="s">
        <v>71</v>
      </c>
      <c r="AY170" s="184" t="s">
        <v>134</v>
      </c>
    </row>
    <row r="171" spans="2:65" s="12" customFormat="1">
      <c r="B171" s="191"/>
      <c r="D171" s="183" t="s">
        <v>144</v>
      </c>
      <c r="E171" s="192" t="s">
        <v>5</v>
      </c>
      <c r="F171" s="193" t="s">
        <v>292</v>
      </c>
      <c r="H171" s="192" t="s">
        <v>5</v>
      </c>
      <c r="I171" s="194"/>
      <c r="L171" s="191"/>
      <c r="M171" s="195"/>
      <c r="N171" s="196"/>
      <c r="O171" s="196"/>
      <c r="P171" s="196"/>
      <c r="Q171" s="196"/>
      <c r="R171" s="196"/>
      <c r="S171" s="196"/>
      <c r="T171" s="197"/>
      <c r="AT171" s="192" t="s">
        <v>144</v>
      </c>
      <c r="AU171" s="192" t="s">
        <v>142</v>
      </c>
      <c r="AV171" s="12" t="s">
        <v>78</v>
      </c>
      <c r="AW171" s="12" t="s">
        <v>35</v>
      </c>
      <c r="AX171" s="12" t="s">
        <v>71</v>
      </c>
      <c r="AY171" s="192" t="s">
        <v>134</v>
      </c>
    </row>
    <row r="172" spans="2:65" s="11" customFormat="1">
      <c r="B172" s="182"/>
      <c r="D172" s="183" t="s">
        <v>144</v>
      </c>
      <c r="E172" s="184" t="s">
        <v>5</v>
      </c>
      <c r="F172" s="185" t="s">
        <v>293</v>
      </c>
      <c r="H172" s="186">
        <v>1.68</v>
      </c>
      <c r="I172" s="187"/>
      <c r="L172" s="182"/>
      <c r="M172" s="188"/>
      <c r="N172" s="189"/>
      <c r="O172" s="189"/>
      <c r="P172" s="189"/>
      <c r="Q172" s="189"/>
      <c r="R172" s="189"/>
      <c r="S172" s="189"/>
      <c r="T172" s="190"/>
      <c r="AT172" s="184" t="s">
        <v>144</v>
      </c>
      <c r="AU172" s="184" t="s">
        <v>142</v>
      </c>
      <c r="AV172" s="11" t="s">
        <v>142</v>
      </c>
      <c r="AW172" s="11" t="s">
        <v>35</v>
      </c>
      <c r="AX172" s="11" t="s">
        <v>71</v>
      </c>
      <c r="AY172" s="184" t="s">
        <v>134</v>
      </c>
    </row>
    <row r="173" spans="2:65" s="13" customFormat="1">
      <c r="B173" s="208"/>
      <c r="D173" s="183" t="s">
        <v>144</v>
      </c>
      <c r="E173" s="209" t="s">
        <v>5</v>
      </c>
      <c r="F173" s="210" t="s">
        <v>213</v>
      </c>
      <c r="H173" s="211">
        <v>9.1920000000000002</v>
      </c>
      <c r="I173" s="212"/>
      <c r="L173" s="208"/>
      <c r="M173" s="213"/>
      <c r="N173" s="214"/>
      <c r="O173" s="214"/>
      <c r="P173" s="214"/>
      <c r="Q173" s="214"/>
      <c r="R173" s="214"/>
      <c r="S173" s="214"/>
      <c r="T173" s="215"/>
      <c r="AT173" s="209" t="s">
        <v>144</v>
      </c>
      <c r="AU173" s="209" t="s">
        <v>142</v>
      </c>
      <c r="AV173" s="13" t="s">
        <v>76</v>
      </c>
      <c r="AW173" s="13" t="s">
        <v>35</v>
      </c>
      <c r="AX173" s="13" t="s">
        <v>78</v>
      </c>
      <c r="AY173" s="209" t="s">
        <v>134</v>
      </c>
    </row>
    <row r="174" spans="2:65" s="1" customFormat="1" ht="16.5" customHeight="1">
      <c r="B174" s="169"/>
      <c r="C174" s="198" t="s">
        <v>294</v>
      </c>
      <c r="D174" s="198" t="s">
        <v>199</v>
      </c>
      <c r="E174" s="199" t="s">
        <v>295</v>
      </c>
      <c r="F174" s="200" t="s">
        <v>296</v>
      </c>
      <c r="G174" s="201" t="s">
        <v>297</v>
      </c>
      <c r="H174" s="202">
        <v>43.32</v>
      </c>
      <c r="I174" s="203"/>
      <c r="J174" s="204">
        <f>ROUND(I174*H174,2)</f>
        <v>0</v>
      </c>
      <c r="K174" s="200" t="s">
        <v>141</v>
      </c>
      <c r="L174" s="205"/>
      <c r="M174" s="206" t="s">
        <v>5</v>
      </c>
      <c r="N174" s="207" t="s">
        <v>43</v>
      </c>
      <c r="O174" s="41"/>
      <c r="P174" s="179">
        <f>O174*H174</f>
        <v>0</v>
      </c>
      <c r="Q174" s="179">
        <v>1E-3</v>
      </c>
      <c r="R174" s="179">
        <f>Q174*H174</f>
        <v>4.3320000000000004E-2</v>
      </c>
      <c r="S174" s="179">
        <v>0</v>
      </c>
      <c r="T174" s="180">
        <f>S174*H174</f>
        <v>0</v>
      </c>
      <c r="AR174" s="23" t="s">
        <v>298</v>
      </c>
      <c r="AT174" s="23" t="s">
        <v>199</v>
      </c>
      <c r="AU174" s="23" t="s">
        <v>142</v>
      </c>
      <c r="AY174" s="23" t="s">
        <v>134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23" t="s">
        <v>142</v>
      </c>
      <c r="BK174" s="181">
        <f>ROUND(I174*H174,2)</f>
        <v>0</v>
      </c>
      <c r="BL174" s="23" t="s">
        <v>206</v>
      </c>
      <c r="BM174" s="23" t="s">
        <v>299</v>
      </c>
    </row>
    <row r="175" spans="2:65" s="12" customFormat="1">
      <c r="B175" s="191"/>
      <c r="D175" s="183" t="s">
        <v>144</v>
      </c>
      <c r="E175" s="192" t="s">
        <v>5</v>
      </c>
      <c r="F175" s="193" t="s">
        <v>300</v>
      </c>
      <c r="H175" s="192" t="s">
        <v>5</v>
      </c>
      <c r="I175" s="194"/>
      <c r="L175" s="191"/>
      <c r="M175" s="195"/>
      <c r="N175" s="196"/>
      <c r="O175" s="196"/>
      <c r="P175" s="196"/>
      <c r="Q175" s="196"/>
      <c r="R175" s="196"/>
      <c r="S175" s="196"/>
      <c r="T175" s="197"/>
      <c r="AT175" s="192" t="s">
        <v>144</v>
      </c>
      <c r="AU175" s="192" t="s">
        <v>142</v>
      </c>
      <c r="AV175" s="12" t="s">
        <v>78</v>
      </c>
      <c r="AW175" s="12" t="s">
        <v>35</v>
      </c>
      <c r="AX175" s="12" t="s">
        <v>71</v>
      </c>
      <c r="AY175" s="192" t="s">
        <v>134</v>
      </c>
    </row>
    <row r="176" spans="2:65" s="11" customFormat="1">
      <c r="B176" s="182"/>
      <c r="D176" s="183" t="s">
        <v>144</v>
      </c>
      <c r="E176" s="184" t="s">
        <v>5</v>
      </c>
      <c r="F176" s="185" t="s">
        <v>301</v>
      </c>
      <c r="H176" s="186">
        <v>43.32</v>
      </c>
      <c r="I176" s="187"/>
      <c r="L176" s="182"/>
      <c r="M176" s="188"/>
      <c r="N176" s="189"/>
      <c r="O176" s="189"/>
      <c r="P176" s="189"/>
      <c r="Q176" s="189"/>
      <c r="R176" s="189"/>
      <c r="S176" s="189"/>
      <c r="T176" s="190"/>
      <c r="AT176" s="184" t="s">
        <v>144</v>
      </c>
      <c r="AU176" s="184" t="s">
        <v>142</v>
      </c>
      <c r="AV176" s="11" t="s">
        <v>142</v>
      </c>
      <c r="AW176" s="11" t="s">
        <v>35</v>
      </c>
      <c r="AX176" s="11" t="s">
        <v>78</v>
      </c>
      <c r="AY176" s="184" t="s">
        <v>134</v>
      </c>
    </row>
    <row r="177" spans="2:65" s="1" customFormat="1" ht="25.5" customHeight="1">
      <c r="B177" s="169"/>
      <c r="C177" s="170" t="s">
        <v>302</v>
      </c>
      <c r="D177" s="170" t="s">
        <v>137</v>
      </c>
      <c r="E177" s="171" t="s">
        <v>303</v>
      </c>
      <c r="F177" s="172" t="s">
        <v>304</v>
      </c>
      <c r="G177" s="173" t="s">
        <v>140</v>
      </c>
      <c r="H177" s="174">
        <v>14.44</v>
      </c>
      <c r="I177" s="175"/>
      <c r="J177" s="176">
        <f>ROUND(I177*H177,2)</f>
        <v>0</v>
      </c>
      <c r="K177" s="172" t="s">
        <v>141</v>
      </c>
      <c r="L177" s="40"/>
      <c r="M177" s="177" t="s">
        <v>5</v>
      </c>
      <c r="N177" s="178" t="s">
        <v>43</v>
      </c>
      <c r="O177" s="41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AR177" s="23" t="s">
        <v>206</v>
      </c>
      <c r="AT177" s="23" t="s">
        <v>137</v>
      </c>
      <c r="AU177" s="23" t="s">
        <v>142</v>
      </c>
      <c r="AY177" s="23" t="s">
        <v>134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23" t="s">
        <v>142</v>
      </c>
      <c r="BK177" s="181">
        <f>ROUND(I177*H177,2)</f>
        <v>0</v>
      </c>
      <c r="BL177" s="23" t="s">
        <v>206</v>
      </c>
      <c r="BM177" s="23" t="s">
        <v>305</v>
      </c>
    </row>
    <row r="178" spans="2:65" s="11" customFormat="1">
      <c r="B178" s="182"/>
      <c r="D178" s="183" t="s">
        <v>144</v>
      </c>
      <c r="E178" s="184" t="s">
        <v>5</v>
      </c>
      <c r="F178" s="185" t="s">
        <v>306</v>
      </c>
      <c r="H178" s="186">
        <v>14.44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144</v>
      </c>
      <c r="AU178" s="184" t="s">
        <v>142</v>
      </c>
      <c r="AV178" s="11" t="s">
        <v>142</v>
      </c>
      <c r="AW178" s="11" t="s">
        <v>35</v>
      </c>
      <c r="AX178" s="11" t="s">
        <v>78</v>
      </c>
      <c r="AY178" s="184" t="s">
        <v>134</v>
      </c>
    </row>
    <row r="179" spans="2:65" s="1" customFormat="1" ht="25.5" customHeight="1">
      <c r="B179" s="169"/>
      <c r="C179" s="170" t="s">
        <v>298</v>
      </c>
      <c r="D179" s="170" t="s">
        <v>137</v>
      </c>
      <c r="E179" s="171" t="s">
        <v>307</v>
      </c>
      <c r="F179" s="172" t="s">
        <v>308</v>
      </c>
      <c r="G179" s="173" t="s">
        <v>309</v>
      </c>
      <c r="H179" s="174">
        <v>15.824999999999999</v>
      </c>
      <c r="I179" s="175"/>
      <c r="J179" s="176">
        <f>ROUND(I179*H179,2)</f>
        <v>0</v>
      </c>
      <c r="K179" s="172" t="s">
        <v>141</v>
      </c>
      <c r="L179" s="40"/>
      <c r="M179" s="177" t="s">
        <v>5</v>
      </c>
      <c r="N179" s="178" t="s">
        <v>43</v>
      </c>
      <c r="O179" s="41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23" t="s">
        <v>206</v>
      </c>
      <c r="AT179" s="23" t="s">
        <v>137</v>
      </c>
      <c r="AU179" s="23" t="s">
        <v>142</v>
      </c>
      <c r="AY179" s="23" t="s">
        <v>134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3" t="s">
        <v>142</v>
      </c>
      <c r="BK179" s="181">
        <f>ROUND(I179*H179,2)</f>
        <v>0</v>
      </c>
      <c r="BL179" s="23" t="s">
        <v>206</v>
      </c>
      <c r="BM179" s="23" t="s">
        <v>310</v>
      </c>
    </row>
    <row r="180" spans="2:65" s="11" customFormat="1">
      <c r="B180" s="182"/>
      <c r="D180" s="183" t="s">
        <v>144</v>
      </c>
      <c r="E180" s="184" t="s">
        <v>5</v>
      </c>
      <c r="F180" s="185" t="s">
        <v>311</v>
      </c>
      <c r="H180" s="186">
        <v>3.5550000000000002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144</v>
      </c>
      <c r="AU180" s="184" t="s">
        <v>142</v>
      </c>
      <c r="AV180" s="11" t="s">
        <v>142</v>
      </c>
      <c r="AW180" s="11" t="s">
        <v>35</v>
      </c>
      <c r="AX180" s="11" t="s">
        <v>71</v>
      </c>
      <c r="AY180" s="184" t="s">
        <v>134</v>
      </c>
    </row>
    <row r="181" spans="2:65" s="11" customFormat="1">
      <c r="B181" s="182"/>
      <c r="D181" s="183" t="s">
        <v>144</v>
      </c>
      <c r="E181" s="184" t="s">
        <v>5</v>
      </c>
      <c r="F181" s="185" t="s">
        <v>312</v>
      </c>
      <c r="H181" s="186">
        <v>7.77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84" t="s">
        <v>144</v>
      </c>
      <c r="AU181" s="184" t="s">
        <v>142</v>
      </c>
      <c r="AV181" s="11" t="s">
        <v>142</v>
      </c>
      <c r="AW181" s="11" t="s">
        <v>35</v>
      </c>
      <c r="AX181" s="11" t="s">
        <v>71</v>
      </c>
      <c r="AY181" s="184" t="s">
        <v>134</v>
      </c>
    </row>
    <row r="182" spans="2:65" s="11" customFormat="1">
      <c r="B182" s="182"/>
      <c r="D182" s="183" t="s">
        <v>144</v>
      </c>
      <c r="E182" s="184" t="s">
        <v>5</v>
      </c>
      <c r="F182" s="185" t="s">
        <v>313</v>
      </c>
      <c r="H182" s="186">
        <v>2.1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144</v>
      </c>
      <c r="AU182" s="184" t="s">
        <v>142</v>
      </c>
      <c r="AV182" s="11" t="s">
        <v>142</v>
      </c>
      <c r="AW182" s="11" t="s">
        <v>35</v>
      </c>
      <c r="AX182" s="11" t="s">
        <v>71</v>
      </c>
      <c r="AY182" s="184" t="s">
        <v>134</v>
      </c>
    </row>
    <row r="183" spans="2:65" s="11" customFormat="1">
      <c r="B183" s="182"/>
      <c r="D183" s="183" t="s">
        <v>144</v>
      </c>
      <c r="E183" s="184" t="s">
        <v>5</v>
      </c>
      <c r="F183" s="185" t="s">
        <v>314</v>
      </c>
      <c r="H183" s="186">
        <v>0.8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144</v>
      </c>
      <c r="AU183" s="184" t="s">
        <v>142</v>
      </c>
      <c r="AV183" s="11" t="s">
        <v>142</v>
      </c>
      <c r="AW183" s="11" t="s">
        <v>35</v>
      </c>
      <c r="AX183" s="11" t="s">
        <v>71</v>
      </c>
      <c r="AY183" s="184" t="s">
        <v>134</v>
      </c>
    </row>
    <row r="184" spans="2:65" s="11" customFormat="1">
      <c r="B184" s="182"/>
      <c r="D184" s="183" t="s">
        <v>144</v>
      </c>
      <c r="E184" s="184" t="s">
        <v>5</v>
      </c>
      <c r="F184" s="185" t="s">
        <v>314</v>
      </c>
      <c r="H184" s="186">
        <v>0.8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144</v>
      </c>
      <c r="AU184" s="184" t="s">
        <v>142</v>
      </c>
      <c r="AV184" s="11" t="s">
        <v>142</v>
      </c>
      <c r="AW184" s="11" t="s">
        <v>35</v>
      </c>
      <c r="AX184" s="11" t="s">
        <v>71</v>
      </c>
      <c r="AY184" s="184" t="s">
        <v>134</v>
      </c>
    </row>
    <row r="185" spans="2:65" s="11" customFormat="1">
      <c r="B185" s="182"/>
      <c r="D185" s="183" t="s">
        <v>144</v>
      </c>
      <c r="E185" s="184" t="s">
        <v>5</v>
      </c>
      <c r="F185" s="185" t="s">
        <v>314</v>
      </c>
      <c r="H185" s="186">
        <v>0.8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144</v>
      </c>
      <c r="AU185" s="184" t="s">
        <v>142</v>
      </c>
      <c r="AV185" s="11" t="s">
        <v>142</v>
      </c>
      <c r="AW185" s="11" t="s">
        <v>35</v>
      </c>
      <c r="AX185" s="11" t="s">
        <v>71</v>
      </c>
      <c r="AY185" s="184" t="s">
        <v>134</v>
      </c>
    </row>
    <row r="186" spans="2:65" s="13" customFormat="1">
      <c r="B186" s="208"/>
      <c r="D186" s="183" t="s">
        <v>144</v>
      </c>
      <c r="E186" s="209" t="s">
        <v>5</v>
      </c>
      <c r="F186" s="210" t="s">
        <v>213</v>
      </c>
      <c r="H186" s="211">
        <v>15.824999999999999</v>
      </c>
      <c r="I186" s="212"/>
      <c r="L186" s="208"/>
      <c r="M186" s="213"/>
      <c r="N186" s="214"/>
      <c r="O186" s="214"/>
      <c r="P186" s="214"/>
      <c r="Q186" s="214"/>
      <c r="R186" s="214"/>
      <c r="S186" s="214"/>
      <c r="T186" s="215"/>
      <c r="AT186" s="209" t="s">
        <v>144</v>
      </c>
      <c r="AU186" s="209" t="s">
        <v>142</v>
      </c>
      <c r="AV186" s="13" t="s">
        <v>76</v>
      </c>
      <c r="AW186" s="13" t="s">
        <v>35</v>
      </c>
      <c r="AX186" s="13" t="s">
        <v>78</v>
      </c>
      <c r="AY186" s="209" t="s">
        <v>134</v>
      </c>
    </row>
    <row r="187" spans="2:65" s="1" customFormat="1" ht="25.5" customHeight="1">
      <c r="B187" s="169"/>
      <c r="C187" s="170" t="s">
        <v>315</v>
      </c>
      <c r="D187" s="170" t="s">
        <v>137</v>
      </c>
      <c r="E187" s="171" t="s">
        <v>316</v>
      </c>
      <c r="F187" s="172" t="s">
        <v>317</v>
      </c>
      <c r="G187" s="173" t="s">
        <v>196</v>
      </c>
      <c r="H187" s="174">
        <v>8</v>
      </c>
      <c r="I187" s="175"/>
      <c r="J187" s="176">
        <f>ROUND(I187*H187,2)</f>
        <v>0</v>
      </c>
      <c r="K187" s="172" t="s">
        <v>141</v>
      </c>
      <c r="L187" s="40"/>
      <c r="M187" s="177" t="s">
        <v>5</v>
      </c>
      <c r="N187" s="178" t="s">
        <v>43</v>
      </c>
      <c r="O187" s="41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AR187" s="23" t="s">
        <v>206</v>
      </c>
      <c r="AT187" s="23" t="s">
        <v>137</v>
      </c>
      <c r="AU187" s="23" t="s">
        <v>142</v>
      </c>
      <c r="AY187" s="23" t="s">
        <v>134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3" t="s">
        <v>142</v>
      </c>
      <c r="BK187" s="181">
        <f>ROUND(I187*H187,2)</f>
        <v>0</v>
      </c>
      <c r="BL187" s="23" t="s">
        <v>206</v>
      </c>
      <c r="BM187" s="23" t="s">
        <v>318</v>
      </c>
    </row>
    <row r="188" spans="2:65" s="1" customFormat="1" ht="16.5" customHeight="1">
      <c r="B188" s="169"/>
      <c r="C188" s="198" t="s">
        <v>319</v>
      </c>
      <c r="D188" s="198" t="s">
        <v>199</v>
      </c>
      <c r="E188" s="199" t="s">
        <v>320</v>
      </c>
      <c r="F188" s="200" t="s">
        <v>321</v>
      </c>
      <c r="G188" s="201" t="s">
        <v>309</v>
      </c>
      <c r="H188" s="202">
        <v>17.408000000000001</v>
      </c>
      <c r="I188" s="203"/>
      <c r="J188" s="204">
        <f>ROUND(I188*H188,2)</f>
        <v>0</v>
      </c>
      <c r="K188" s="200" t="s">
        <v>141</v>
      </c>
      <c r="L188" s="205"/>
      <c r="M188" s="206" t="s">
        <v>5</v>
      </c>
      <c r="N188" s="207" t="s">
        <v>43</v>
      </c>
      <c r="O188" s="41"/>
      <c r="P188" s="179">
        <f>O188*H188</f>
        <v>0</v>
      </c>
      <c r="Q188" s="179">
        <v>6.0000000000000002E-5</v>
      </c>
      <c r="R188" s="179">
        <f>Q188*H188</f>
        <v>1.0444800000000002E-3</v>
      </c>
      <c r="S188" s="179">
        <v>0</v>
      </c>
      <c r="T188" s="180">
        <f>S188*H188</f>
        <v>0</v>
      </c>
      <c r="AR188" s="23" t="s">
        <v>298</v>
      </c>
      <c r="AT188" s="23" t="s">
        <v>199</v>
      </c>
      <c r="AU188" s="23" t="s">
        <v>142</v>
      </c>
      <c r="AY188" s="23" t="s">
        <v>134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142</v>
      </c>
      <c r="BK188" s="181">
        <f>ROUND(I188*H188,2)</f>
        <v>0</v>
      </c>
      <c r="BL188" s="23" t="s">
        <v>206</v>
      </c>
      <c r="BM188" s="23" t="s">
        <v>322</v>
      </c>
    </row>
    <row r="189" spans="2:65" s="11" customFormat="1">
      <c r="B189" s="182"/>
      <c r="D189" s="183" t="s">
        <v>144</v>
      </c>
      <c r="E189" s="184" t="s">
        <v>5</v>
      </c>
      <c r="F189" s="185" t="s">
        <v>323</v>
      </c>
      <c r="H189" s="186">
        <v>17.408000000000001</v>
      </c>
      <c r="I189" s="187"/>
      <c r="L189" s="182"/>
      <c r="M189" s="188"/>
      <c r="N189" s="189"/>
      <c r="O189" s="189"/>
      <c r="P189" s="189"/>
      <c r="Q189" s="189"/>
      <c r="R189" s="189"/>
      <c r="S189" s="189"/>
      <c r="T189" s="190"/>
      <c r="AT189" s="184" t="s">
        <v>144</v>
      </c>
      <c r="AU189" s="184" t="s">
        <v>142</v>
      </c>
      <c r="AV189" s="11" t="s">
        <v>142</v>
      </c>
      <c r="AW189" s="11" t="s">
        <v>35</v>
      </c>
      <c r="AX189" s="11" t="s">
        <v>78</v>
      </c>
      <c r="AY189" s="184" t="s">
        <v>134</v>
      </c>
    </row>
    <row r="190" spans="2:65" s="1" customFormat="1" ht="38.25" customHeight="1">
      <c r="B190" s="169"/>
      <c r="C190" s="170" t="s">
        <v>324</v>
      </c>
      <c r="D190" s="170" t="s">
        <v>137</v>
      </c>
      <c r="E190" s="171" t="s">
        <v>325</v>
      </c>
      <c r="F190" s="172" t="s">
        <v>326</v>
      </c>
      <c r="G190" s="173" t="s">
        <v>241</v>
      </c>
      <c r="H190" s="174">
        <v>4.3999999999999997E-2</v>
      </c>
      <c r="I190" s="175"/>
      <c r="J190" s="176">
        <f>ROUND(I190*H190,2)</f>
        <v>0</v>
      </c>
      <c r="K190" s="172" t="s">
        <v>141</v>
      </c>
      <c r="L190" s="40"/>
      <c r="M190" s="177" t="s">
        <v>5</v>
      </c>
      <c r="N190" s="178" t="s">
        <v>43</v>
      </c>
      <c r="O190" s="41"/>
      <c r="P190" s="179">
        <f>O190*H190</f>
        <v>0</v>
      </c>
      <c r="Q190" s="179">
        <v>0</v>
      </c>
      <c r="R190" s="179">
        <f>Q190*H190</f>
        <v>0</v>
      </c>
      <c r="S190" s="179">
        <v>0</v>
      </c>
      <c r="T190" s="180">
        <f>S190*H190</f>
        <v>0</v>
      </c>
      <c r="AR190" s="23" t="s">
        <v>206</v>
      </c>
      <c r="AT190" s="23" t="s">
        <v>137</v>
      </c>
      <c r="AU190" s="23" t="s">
        <v>142</v>
      </c>
      <c r="AY190" s="23" t="s">
        <v>134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23" t="s">
        <v>142</v>
      </c>
      <c r="BK190" s="181">
        <f>ROUND(I190*H190,2)</f>
        <v>0</v>
      </c>
      <c r="BL190" s="23" t="s">
        <v>206</v>
      </c>
      <c r="BM190" s="23" t="s">
        <v>327</v>
      </c>
    </row>
    <row r="191" spans="2:65" s="1" customFormat="1" ht="38.25" customHeight="1">
      <c r="B191" s="169"/>
      <c r="C191" s="170" t="s">
        <v>328</v>
      </c>
      <c r="D191" s="170" t="s">
        <v>137</v>
      </c>
      <c r="E191" s="171" t="s">
        <v>329</v>
      </c>
      <c r="F191" s="172" t="s">
        <v>330</v>
      </c>
      <c r="G191" s="173" t="s">
        <v>241</v>
      </c>
      <c r="H191" s="174">
        <v>4.3999999999999997E-2</v>
      </c>
      <c r="I191" s="175"/>
      <c r="J191" s="176">
        <f>ROUND(I191*H191,2)</f>
        <v>0</v>
      </c>
      <c r="K191" s="172" t="s">
        <v>141</v>
      </c>
      <c r="L191" s="40"/>
      <c r="M191" s="177" t="s">
        <v>5</v>
      </c>
      <c r="N191" s="178" t="s">
        <v>43</v>
      </c>
      <c r="O191" s="41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AR191" s="23" t="s">
        <v>206</v>
      </c>
      <c r="AT191" s="23" t="s">
        <v>137</v>
      </c>
      <c r="AU191" s="23" t="s">
        <v>142</v>
      </c>
      <c r="AY191" s="23" t="s">
        <v>134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142</v>
      </c>
      <c r="BK191" s="181">
        <f>ROUND(I191*H191,2)</f>
        <v>0</v>
      </c>
      <c r="BL191" s="23" t="s">
        <v>206</v>
      </c>
      <c r="BM191" s="23" t="s">
        <v>331</v>
      </c>
    </row>
    <row r="192" spans="2:65" s="10" customFormat="1" ht="29.85" customHeight="1">
      <c r="B192" s="156"/>
      <c r="D192" s="157" t="s">
        <v>70</v>
      </c>
      <c r="E192" s="167" t="s">
        <v>332</v>
      </c>
      <c r="F192" s="167" t="s">
        <v>333</v>
      </c>
      <c r="I192" s="159"/>
      <c r="J192" s="168">
        <f>BK192</f>
        <v>0</v>
      </c>
      <c r="L192" s="156"/>
      <c r="M192" s="161"/>
      <c r="N192" s="162"/>
      <c r="O192" s="162"/>
      <c r="P192" s="163">
        <f>SUM(P193:P202)</f>
        <v>0</v>
      </c>
      <c r="Q192" s="162"/>
      <c r="R192" s="163">
        <f>SUM(R193:R202)</f>
        <v>8.3000000000000001E-3</v>
      </c>
      <c r="S192" s="162"/>
      <c r="T192" s="164">
        <f>SUM(T193:T202)</f>
        <v>2.1179999999999997E-2</v>
      </c>
      <c r="AR192" s="157" t="s">
        <v>142</v>
      </c>
      <c r="AT192" s="165" t="s">
        <v>70</v>
      </c>
      <c r="AU192" s="165" t="s">
        <v>78</v>
      </c>
      <c r="AY192" s="157" t="s">
        <v>134</v>
      </c>
      <c r="BK192" s="166">
        <f>SUM(BK193:BK202)</f>
        <v>0</v>
      </c>
    </row>
    <row r="193" spans="2:65" s="1" customFormat="1" ht="25.5" customHeight="1">
      <c r="B193" s="169"/>
      <c r="C193" s="170" t="s">
        <v>334</v>
      </c>
      <c r="D193" s="170" t="s">
        <v>137</v>
      </c>
      <c r="E193" s="171" t="s">
        <v>335</v>
      </c>
      <c r="F193" s="172" t="s">
        <v>336</v>
      </c>
      <c r="G193" s="173" t="s">
        <v>309</v>
      </c>
      <c r="H193" s="174">
        <v>6</v>
      </c>
      <c r="I193" s="175"/>
      <c r="J193" s="176">
        <f>ROUND(I193*H193,2)</f>
        <v>0</v>
      </c>
      <c r="K193" s="172" t="s">
        <v>141</v>
      </c>
      <c r="L193" s="40"/>
      <c r="M193" s="177" t="s">
        <v>5</v>
      </c>
      <c r="N193" s="178" t="s">
        <v>43</v>
      </c>
      <c r="O193" s="41"/>
      <c r="P193" s="179">
        <f>O193*H193</f>
        <v>0</v>
      </c>
      <c r="Q193" s="179">
        <v>0</v>
      </c>
      <c r="R193" s="179">
        <f>Q193*H193</f>
        <v>0</v>
      </c>
      <c r="S193" s="179">
        <v>1.98E-3</v>
      </c>
      <c r="T193" s="180">
        <f>S193*H193</f>
        <v>1.188E-2</v>
      </c>
      <c r="AR193" s="23" t="s">
        <v>206</v>
      </c>
      <c r="AT193" s="23" t="s">
        <v>137</v>
      </c>
      <c r="AU193" s="23" t="s">
        <v>142</v>
      </c>
      <c r="AY193" s="23" t="s">
        <v>134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142</v>
      </c>
      <c r="BK193" s="181">
        <f>ROUND(I193*H193,2)</f>
        <v>0</v>
      </c>
      <c r="BL193" s="23" t="s">
        <v>206</v>
      </c>
      <c r="BM193" s="23" t="s">
        <v>337</v>
      </c>
    </row>
    <row r="194" spans="2:65" s="1" customFormat="1" ht="16.5" customHeight="1">
      <c r="B194" s="169"/>
      <c r="C194" s="170" t="s">
        <v>338</v>
      </c>
      <c r="D194" s="170" t="s">
        <v>137</v>
      </c>
      <c r="E194" s="171" t="s">
        <v>339</v>
      </c>
      <c r="F194" s="172" t="s">
        <v>340</v>
      </c>
      <c r="G194" s="173" t="s">
        <v>309</v>
      </c>
      <c r="H194" s="174">
        <v>2</v>
      </c>
      <c r="I194" s="175"/>
      <c r="J194" s="176">
        <f>ROUND(I194*H194,2)</f>
        <v>0</v>
      </c>
      <c r="K194" s="172" t="s">
        <v>141</v>
      </c>
      <c r="L194" s="40"/>
      <c r="M194" s="177" t="s">
        <v>5</v>
      </c>
      <c r="N194" s="178" t="s">
        <v>43</v>
      </c>
      <c r="O194" s="41"/>
      <c r="P194" s="179">
        <f>O194*H194</f>
        <v>0</v>
      </c>
      <c r="Q194" s="179">
        <v>1.7700000000000001E-3</v>
      </c>
      <c r="R194" s="179">
        <f>Q194*H194</f>
        <v>3.5400000000000002E-3</v>
      </c>
      <c r="S194" s="179">
        <v>0</v>
      </c>
      <c r="T194" s="180">
        <f>S194*H194</f>
        <v>0</v>
      </c>
      <c r="AR194" s="23" t="s">
        <v>206</v>
      </c>
      <c r="AT194" s="23" t="s">
        <v>137</v>
      </c>
      <c r="AU194" s="23" t="s">
        <v>142</v>
      </c>
      <c r="AY194" s="23" t="s">
        <v>134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142</v>
      </c>
      <c r="BK194" s="181">
        <f>ROUND(I194*H194,2)</f>
        <v>0</v>
      </c>
      <c r="BL194" s="23" t="s">
        <v>206</v>
      </c>
      <c r="BM194" s="23" t="s">
        <v>341</v>
      </c>
    </row>
    <row r="195" spans="2:65" s="1" customFormat="1" ht="16.5" customHeight="1">
      <c r="B195" s="169"/>
      <c r="C195" s="170" t="s">
        <v>342</v>
      </c>
      <c r="D195" s="170" t="s">
        <v>137</v>
      </c>
      <c r="E195" s="171" t="s">
        <v>343</v>
      </c>
      <c r="F195" s="172" t="s">
        <v>344</v>
      </c>
      <c r="G195" s="173" t="s">
        <v>309</v>
      </c>
      <c r="H195" s="174">
        <v>7</v>
      </c>
      <c r="I195" s="175"/>
      <c r="J195" s="176">
        <f>ROUND(I195*H195,2)</f>
        <v>0</v>
      </c>
      <c r="K195" s="172" t="s">
        <v>141</v>
      </c>
      <c r="L195" s="40"/>
      <c r="M195" s="177" t="s">
        <v>5</v>
      </c>
      <c r="N195" s="178" t="s">
        <v>43</v>
      </c>
      <c r="O195" s="41"/>
      <c r="P195" s="179">
        <f>O195*H195</f>
        <v>0</v>
      </c>
      <c r="Q195" s="179">
        <v>4.6000000000000001E-4</v>
      </c>
      <c r="R195" s="179">
        <f>Q195*H195</f>
        <v>3.2200000000000002E-3</v>
      </c>
      <c r="S195" s="179">
        <v>0</v>
      </c>
      <c r="T195" s="180">
        <f>S195*H195</f>
        <v>0</v>
      </c>
      <c r="AR195" s="23" t="s">
        <v>206</v>
      </c>
      <c r="AT195" s="23" t="s">
        <v>137</v>
      </c>
      <c r="AU195" s="23" t="s">
        <v>142</v>
      </c>
      <c r="AY195" s="23" t="s">
        <v>134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142</v>
      </c>
      <c r="BK195" s="181">
        <f>ROUND(I195*H195,2)</f>
        <v>0</v>
      </c>
      <c r="BL195" s="23" t="s">
        <v>206</v>
      </c>
      <c r="BM195" s="23" t="s">
        <v>345</v>
      </c>
    </row>
    <row r="196" spans="2:65" s="1" customFormat="1" ht="16.5" customHeight="1">
      <c r="B196" s="169"/>
      <c r="C196" s="170" t="s">
        <v>346</v>
      </c>
      <c r="D196" s="170" t="s">
        <v>137</v>
      </c>
      <c r="E196" s="171" t="s">
        <v>347</v>
      </c>
      <c r="F196" s="172" t="s">
        <v>348</v>
      </c>
      <c r="G196" s="173" t="s">
        <v>309</v>
      </c>
      <c r="H196" s="174">
        <v>2</v>
      </c>
      <c r="I196" s="175"/>
      <c r="J196" s="176">
        <f>ROUND(I196*H196,2)</f>
        <v>0</v>
      </c>
      <c r="K196" s="172" t="s">
        <v>141</v>
      </c>
      <c r="L196" s="40"/>
      <c r="M196" s="177" t="s">
        <v>5</v>
      </c>
      <c r="N196" s="178" t="s">
        <v>43</v>
      </c>
      <c r="O196" s="41"/>
      <c r="P196" s="179">
        <f>O196*H196</f>
        <v>0</v>
      </c>
      <c r="Q196" s="179">
        <v>7.6999999999999996E-4</v>
      </c>
      <c r="R196" s="179">
        <f>Q196*H196</f>
        <v>1.5399999999999999E-3</v>
      </c>
      <c r="S196" s="179">
        <v>0</v>
      </c>
      <c r="T196" s="180">
        <f>S196*H196</f>
        <v>0</v>
      </c>
      <c r="AR196" s="23" t="s">
        <v>206</v>
      </c>
      <c r="AT196" s="23" t="s">
        <v>137</v>
      </c>
      <c r="AU196" s="23" t="s">
        <v>142</v>
      </c>
      <c r="AY196" s="23" t="s">
        <v>134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142</v>
      </c>
      <c r="BK196" s="181">
        <f>ROUND(I196*H196,2)</f>
        <v>0</v>
      </c>
      <c r="BL196" s="23" t="s">
        <v>206</v>
      </c>
      <c r="BM196" s="23" t="s">
        <v>349</v>
      </c>
    </row>
    <row r="197" spans="2:65" s="1" customFormat="1" ht="16.5" customHeight="1">
      <c r="B197" s="169"/>
      <c r="C197" s="170" t="s">
        <v>350</v>
      </c>
      <c r="D197" s="170" t="s">
        <v>137</v>
      </c>
      <c r="E197" s="171" t="s">
        <v>351</v>
      </c>
      <c r="F197" s="172" t="s">
        <v>352</v>
      </c>
      <c r="G197" s="173" t="s">
        <v>196</v>
      </c>
      <c r="H197" s="174">
        <v>3</v>
      </c>
      <c r="I197" s="175"/>
      <c r="J197" s="176">
        <f>ROUND(I197*H197,2)</f>
        <v>0</v>
      </c>
      <c r="K197" s="172" t="s">
        <v>141</v>
      </c>
      <c r="L197" s="40"/>
      <c r="M197" s="177" t="s">
        <v>5</v>
      </c>
      <c r="N197" s="178" t="s">
        <v>43</v>
      </c>
      <c r="O197" s="41"/>
      <c r="P197" s="179">
        <f>O197*H197</f>
        <v>0</v>
      </c>
      <c r="Q197" s="179">
        <v>0</v>
      </c>
      <c r="R197" s="179">
        <f>Q197*H197</f>
        <v>0</v>
      </c>
      <c r="S197" s="179">
        <v>3.0999999999999999E-3</v>
      </c>
      <c r="T197" s="180">
        <f>S197*H197</f>
        <v>9.2999999999999992E-3</v>
      </c>
      <c r="AR197" s="23" t="s">
        <v>206</v>
      </c>
      <c r="AT197" s="23" t="s">
        <v>137</v>
      </c>
      <c r="AU197" s="23" t="s">
        <v>142</v>
      </c>
      <c r="AY197" s="23" t="s">
        <v>134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3" t="s">
        <v>142</v>
      </c>
      <c r="BK197" s="181">
        <f>ROUND(I197*H197,2)</f>
        <v>0</v>
      </c>
      <c r="BL197" s="23" t="s">
        <v>206</v>
      </c>
      <c r="BM197" s="23" t="s">
        <v>353</v>
      </c>
    </row>
    <row r="198" spans="2:65" s="12" customFormat="1">
      <c r="B198" s="191"/>
      <c r="D198" s="183" t="s">
        <v>144</v>
      </c>
      <c r="E198" s="192" t="s">
        <v>5</v>
      </c>
      <c r="F198" s="193" t="s">
        <v>354</v>
      </c>
      <c r="H198" s="192" t="s">
        <v>5</v>
      </c>
      <c r="I198" s="194"/>
      <c r="L198" s="191"/>
      <c r="M198" s="195"/>
      <c r="N198" s="196"/>
      <c r="O198" s="196"/>
      <c r="P198" s="196"/>
      <c r="Q198" s="196"/>
      <c r="R198" s="196"/>
      <c r="S198" s="196"/>
      <c r="T198" s="197"/>
      <c r="AT198" s="192" t="s">
        <v>144</v>
      </c>
      <c r="AU198" s="192" t="s">
        <v>142</v>
      </c>
      <c r="AV198" s="12" t="s">
        <v>78</v>
      </c>
      <c r="AW198" s="12" t="s">
        <v>35</v>
      </c>
      <c r="AX198" s="12" t="s">
        <v>71</v>
      </c>
      <c r="AY198" s="192" t="s">
        <v>134</v>
      </c>
    </row>
    <row r="199" spans="2:65" s="11" customFormat="1">
      <c r="B199" s="182"/>
      <c r="D199" s="183" t="s">
        <v>144</v>
      </c>
      <c r="E199" s="184" t="s">
        <v>5</v>
      </c>
      <c r="F199" s="185" t="s">
        <v>135</v>
      </c>
      <c r="H199" s="186">
        <v>3</v>
      </c>
      <c r="I199" s="187"/>
      <c r="L199" s="182"/>
      <c r="M199" s="188"/>
      <c r="N199" s="189"/>
      <c r="O199" s="189"/>
      <c r="P199" s="189"/>
      <c r="Q199" s="189"/>
      <c r="R199" s="189"/>
      <c r="S199" s="189"/>
      <c r="T199" s="190"/>
      <c r="AT199" s="184" t="s">
        <v>144</v>
      </c>
      <c r="AU199" s="184" t="s">
        <v>142</v>
      </c>
      <c r="AV199" s="11" t="s">
        <v>142</v>
      </c>
      <c r="AW199" s="11" t="s">
        <v>35</v>
      </c>
      <c r="AX199" s="11" t="s">
        <v>78</v>
      </c>
      <c r="AY199" s="184" t="s">
        <v>134</v>
      </c>
    </row>
    <row r="200" spans="2:65" s="1" customFormat="1" ht="16.5" customHeight="1">
      <c r="B200" s="169"/>
      <c r="C200" s="170" t="s">
        <v>355</v>
      </c>
      <c r="D200" s="170" t="s">
        <v>137</v>
      </c>
      <c r="E200" s="171" t="s">
        <v>356</v>
      </c>
      <c r="F200" s="172" t="s">
        <v>357</v>
      </c>
      <c r="G200" s="173" t="s">
        <v>309</v>
      </c>
      <c r="H200" s="174">
        <v>11</v>
      </c>
      <c r="I200" s="175"/>
      <c r="J200" s="176">
        <f>ROUND(I200*H200,2)</f>
        <v>0</v>
      </c>
      <c r="K200" s="172" t="s">
        <v>141</v>
      </c>
      <c r="L200" s="40"/>
      <c r="M200" s="177" t="s">
        <v>5</v>
      </c>
      <c r="N200" s="178" t="s">
        <v>43</v>
      </c>
      <c r="O200" s="41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AR200" s="23" t="s">
        <v>206</v>
      </c>
      <c r="AT200" s="23" t="s">
        <v>137</v>
      </c>
      <c r="AU200" s="23" t="s">
        <v>142</v>
      </c>
      <c r="AY200" s="23" t="s">
        <v>134</v>
      </c>
      <c r="BE200" s="181">
        <f>IF(N200="základní",J200,0)</f>
        <v>0</v>
      </c>
      <c r="BF200" s="181">
        <f>IF(N200="snížená",J200,0)</f>
        <v>0</v>
      </c>
      <c r="BG200" s="181">
        <f>IF(N200="zákl. přenesená",J200,0)</f>
        <v>0</v>
      </c>
      <c r="BH200" s="181">
        <f>IF(N200="sníž. přenesená",J200,0)</f>
        <v>0</v>
      </c>
      <c r="BI200" s="181">
        <f>IF(N200="nulová",J200,0)</f>
        <v>0</v>
      </c>
      <c r="BJ200" s="23" t="s">
        <v>142</v>
      </c>
      <c r="BK200" s="181">
        <f>ROUND(I200*H200,2)</f>
        <v>0</v>
      </c>
      <c r="BL200" s="23" t="s">
        <v>206</v>
      </c>
      <c r="BM200" s="23" t="s">
        <v>358</v>
      </c>
    </row>
    <row r="201" spans="2:65" s="1" customFormat="1" ht="38.25" customHeight="1">
      <c r="B201" s="169"/>
      <c r="C201" s="170" t="s">
        <v>359</v>
      </c>
      <c r="D201" s="170" t="s">
        <v>137</v>
      </c>
      <c r="E201" s="171" t="s">
        <v>360</v>
      </c>
      <c r="F201" s="172" t="s">
        <v>361</v>
      </c>
      <c r="G201" s="173" t="s">
        <v>241</v>
      </c>
      <c r="H201" s="174">
        <v>8.0000000000000002E-3</v>
      </c>
      <c r="I201" s="175"/>
      <c r="J201" s="176">
        <f>ROUND(I201*H201,2)</f>
        <v>0</v>
      </c>
      <c r="K201" s="172" t="s">
        <v>141</v>
      </c>
      <c r="L201" s="40"/>
      <c r="M201" s="177" t="s">
        <v>5</v>
      </c>
      <c r="N201" s="178" t="s">
        <v>43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206</v>
      </c>
      <c r="AT201" s="23" t="s">
        <v>137</v>
      </c>
      <c r="AU201" s="23" t="s">
        <v>142</v>
      </c>
      <c r="AY201" s="23" t="s">
        <v>134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142</v>
      </c>
      <c r="BK201" s="181">
        <f>ROUND(I201*H201,2)</f>
        <v>0</v>
      </c>
      <c r="BL201" s="23" t="s">
        <v>206</v>
      </c>
      <c r="BM201" s="23" t="s">
        <v>362</v>
      </c>
    </row>
    <row r="202" spans="2:65" s="1" customFormat="1" ht="38.25" customHeight="1">
      <c r="B202" s="169"/>
      <c r="C202" s="170" t="s">
        <v>363</v>
      </c>
      <c r="D202" s="170" t="s">
        <v>137</v>
      </c>
      <c r="E202" s="171" t="s">
        <v>364</v>
      </c>
      <c r="F202" s="172" t="s">
        <v>365</v>
      </c>
      <c r="G202" s="173" t="s">
        <v>241</v>
      </c>
      <c r="H202" s="174">
        <v>8.0000000000000002E-3</v>
      </c>
      <c r="I202" s="175"/>
      <c r="J202" s="176">
        <f>ROUND(I202*H202,2)</f>
        <v>0</v>
      </c>
      <c r="K202" s="172" t="s">
        <v>141</v>
      </c>
      <c r="L202" s="40"/>
      <c r="M202" s="177" t="s">
        <v>5</v>
      </c>
      <c r="N202" s="178" t="s">
        <v>43</v>
      </c>
      <c r="O202" s="41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AR202" s="23" t="s">
        <v>206</v>
      </c>
      <c r="AT202" s="23" t="s">
        <v>137</v>
      </c>
      <c r="AU202" s="23" t="s">
        <v>142</v>
      </c>
      <c r="AY202" s="23" t="s">
        <v>134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142</v>
      </c>
      <c r="BK202" s="181">
        <f>ROUND(I202*H202,2)</f>
        <v>0</v>
      </c>
      <c r="BL202" s="23" t="s">
        <v>206</v>
      </c>
      <c r="BM202" s="23" t="s">
        <v>366</v>
      </c>
    </row>
    <row r="203" spans="2:65" s="10" customFormat="1" ht="29.85" customHeight="1">
      <c r="B203" s="156"/>
      <c r="D203" s="157" t="s">
        <v>70</v>
      </c>
      <c r="E203" s="167" t="s">
        <v>367</v>
      </c>
      <c r="F203" s="167" t="s">
        <v>368</v>
      </c>
      <c r="I203" s="159"/>
      <c r="J203" s="168">
        <f>BK203</f>
        <v>0</v>
      </c>
      <c r="L203" s="156"/>
      <c r="M203" s="161"/>
      <c r="N203" s="162"/>
      <c r="O203" s="162"/>
      <c r="P203" s="163">
        <f>SUM(P204:P214)</f>
        <v>0</v>
      </c>
      <c r="Q203" s="162"/>
      <c r="R203" s="163">
        <f>SUM(R204:R214)</f>
        <v>2.018E-2</v>
      </c>
      <c r="S203" s="162"/>
      <c r="T203" s="164">
        <f>SUM(T204:T214)</f>
        <v>2.7999999999999995E-3</v>
      </c>
      <c r="AR203" s="157" t="s">
        <v>142</v>
      </c>
      <c r="AT203" s="165" t="s">
        <v>70</v>
      </c>
      <c r="AU203" s="165" t="s">
        <v>78</v>
      </c>
      <c r="AY203" s="157" t="s">
        <v>134</v>
      </c>
      <c r="BK203" s="166">
        <f>SUM(BK204:BK214)</f>
        <v>0</v>
      </c>
    </row>
    <row r="204" spans="2:65" s="1" customFormat="1" ht="16.5" customHeight="1">
      <c r="B204" s="169"/>
      <c r="C204" s="170" t="s">
        <v>369</v>
      </c>
      <c r="D204" s="170" t="s">
        <v>137</v>
      </c>
      <c r="E204" s="171" t="s">
        <v>370</v>
      </c>
      <c r="F204" s="172" t="s">
        <v>371</v>
      </c>
      <c r="G204" s="173" t="s">
        <v>309</v>
      </c>
      <c r="H204" s="174">
        <v>10</v>
      </c>
      <c r="I204" s="175"/>
      <c r="J204" s="176">
        <f t="shared" ref="J204:J214" si="10">ROUND(I204*H204,2)</f>
        <v>0</v>
      </c>
      <c r="K204" s="172" t="s">
        <v>141</v>
      </c>
      <c r="L204" s="40"/>
      <c r="M204" s="177" t="s">
        <v>5</v>
      </c>
      <c r="N204" s="178" t="s">
        <v>43</v>
      </c>
      <c r="O204" s="41"/>
      <c r="P204" s="179">
        <f t="shared" ref="P204:P214" si="11">O204*H204</f>
        <v>0</v>
      </c>
      <c r="Q204" s="179">
        <v>0</v>
      </c>
      <c r="R204" s="179">
        <f t="shared" ref="R204:R214" si="12">Q204*H204</f>
        <v>0</v>
      </c>
      <c r="S204" s="179">
        <v>2.7999999999999998E-4</v>
      </c>
      <c r="T204" s="180">
        <f t="shared" ref="T204:T214" si="13">S204*H204</f>
        <v>2.7999999999999995E-3</v>
      </c>
      <c r="AR204" s="23" t="s">
        <v>206</v>
      </c>
      <c r="AT204" s="23" t="s">
        <v>137</v>
      </c>
      <c r="AU204" s="23" t="s">
        <v>142</v>
      </c>
      <c r="AY204" s="23" t="s">
        <v>134</v>
      </c>
      <c r="BE204" s="181">
        <f t="shared" ref="BE204:BE214" si="14">IF(N204="základní",J204,0)</f>
        <v>0</v>
      </c>
      <c r="BF204" s="181">
        <f t="shared" ref="BF204:BF214" si="15">IF(N204="snížená",J204,0)</f>
        <v>0</v>
      </c>
      <c r="BG204" s="181">
        <f t="shared" ref="BG204:BG214" si="16">IF(N204="zákl. přenesená",J204,0)</f>
        <v>0</v>
      </c>
      <c r="BH204" s="181">
        <f t="shared" ref="BH204:BH214" si="17">IF(N204="sníž. přenesená",J204,0)</f>
        <v>0</v>
      </c>
      <c r="BI204" s="181">
        <f t="shared" ref="BI204:BI214" si="18">IF(N204="nulová",J204,0)</f>
        <v>0</v>
      </c>
      <c r="BJ204" s="23" t="s">
        <v>142</v>
      </c>
      <c r="BK204" s="181">
        <f t="shared" ref="BK204:BK214" si="19">ROUND(I204*H204,2)</f>
        <v>0</v>
      </c>
      <c r="BL204" s="23" t="s">
        <v>206</v>
      </c>
      <c r="BM204" s="23" t="s">
        <v>372</v>
      </c>
    </row>
    <row r="205" spans="2:65" s="1" customFormat="1" ht="25.5" customHeight="1">
      <c r="B205" s="169"/>
      <c r="C205" s="170" t="s">
        <v>373</v>
      </c>
      <c r="D205" s="170" t="s">
        <v>137</v>
      </c>
      <c r="E205" s="171" t="s">
        <v>374</v>
      </c>
      <c r="F205" s="172" t="s">
        <v>375</v>
      </c>
      <c r="G205" s="173" t="s">
        <v>309</v>
      </c>
      <c r="H205" s="174">
        <v>20</v>
      </c>
      <c r="I205" s="175"/>
      <c r="J205" s="176">
        <f t="shared" si="10"/>
        <v>0</v>
      </c>
      <c r="K205" s="172" t="s">
        <v>141</v>
      </c>
      <c r="L205" s="40"/>
      <c r="M205" s="177" t="s">
        <v>5</v>
      </c>
      <c r="N205" s="178" t="s">
        <v>43</v>
      </c>
      <c r="O205" s="41"/>
      <c r="P205" s="179">
        <f t="shared" si="11"/>
        <v>0</v>
      </c>
      <c r="Q205" s="179">
        <v>4.2000000000000002E-4</v>
      </c>
      <c r="R205" s="179">
        <f t="shared" si="12"/>
        <v>8.4000000000000012E-3</v>
      </c>
      <c r="S205" s="179">
        <v>0</v>
      </c>
      <c r="T205" s="180">
        <f t="shared" si="13"/>
        <v>0</v>
      </c>
      <c r="AR205" s="23" t="s">
        <v>206</v>
      </c>
      <c r="AT205" s="23" t="s">
        <v>137</v>
      </c>
      <c r="AU205" s="23" t="s">
        <v>142</v>
      </c>
      <c r="AY205" s="23" t="s">
        <v>134</v>
      </c>
      <c r="BE205" s="181">
        <f t="shared" si="14"/>
        <v>0</v>
      </c>
      <c r="BF205" s="181">
        <f t="shared" si="15"/>
        <v>0</v>
      </c>
      <c r="BG205" s="181">
        <f t="shared" si="16"/>
        <v>0</v>
      </c>
      <c r="BH205" s="181">
        <f t="shared" si="17"/>
        <v>0</v>
      </c>
      <c r="BI205" s="181">
        <f t="shared" si="18"/>
        <v>0</v>
      </c>
      <c r="BJ205" s="23" t="s">
        <v>142</v>
      </c>
      <c r="BK205" s="181">
        <f t="shared" si="19"/>
        <v>0</v>
      </c>
      <c r="BL205" s="23" t="s">
        <v>206</v>
      </c>
      <c r="BM205" s="23" t="s">
        <v>376</v>
      </c>
    </row>
    <row r="206" spans="2:65" s="1" customFormat="1" ht="16.5" customHeight="1">
      <c r="B206" s="169"/>
      <c r="C206" s="198" t="s">
        <v>377</v>
      </c>
      <c r="D206" s="198" t="s">
        <v>199</v>
      </c>
      <c r="E206" s="199" t="s">
        <v>378</v>
      </c>
      <c r="F206" s="200" t="s">
        <v>379</v>
      </c>
      <c r="G206" s="201" t="s">
        <v>309</v>
      </c>
      <c r="H206" s="202">
        <v>7</v>
      </c>
      <c r="I206" s="203"/>
      <c r="J206" s="204">
        <f t="shared" si="10"/>
        <v>0</v>
      </c>
      <c r="K206" s="200" t="s">
        <v>141</v>
      </c>
      <c r="L206" s="205"/>
      <c r="M206" s="206" t="s">
        <v>5</v>
      </c>
      <c r="N206" s="207" t="s">
        <v>43</v>
      </c>
      <c r="O206" s="41"/>
      <c r="P206" s="179">
        <f t="shared" si="11"/>
        <v>0</v>
      </c>
      <c r="Q206" s="179">
        <v>1.1E-4</v>
      </c>
      <c r="R206" s="179">
        <f t="shared" si="12"/>
        <v>7.7000000000000007E-4</v>
      </c>
      <c r="S206" s="179">
        <v>0</v>
      </c>
      <c r="T206" s="180">
        <f t="shared" si="13"/>
        <v>0</v>
      </c>
      <c r="AR206" s="23" t="s">
        <v>298</v>
      </c>
      <c r="AT206" s="23" t="s">
        <v>199</v>
      </c>
      <c r="AU206" s="23" t="s">
        <v>142</v>
      </c>
      <c r="AY206" s="23" t="s">
        <v>134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142</v>
      </c>
      <c r="BK206" s="181">
        <f t="shared" si="19"/>
        <v>0</v>
      </c>
      <c r="BL206" s="23" t="s">
        <v>206</v>
      </c>
      <c r="BM206" s="23" t="s">
        <v>380</v>
      </c>
    </row>
    <row r="207" spans="2:65" s="1" customFormat="1" ht="16.5" customHeight="1">
      <c r="B207" s="169"/>
      <c r="C207" s="198" t="s">
        <v>381</v>
      </c>
      <c r="D207" s="198" t="s">
        <v>199</v>
      </c>
      <c r="E207" s="199" t="s">
        <v>382</v>
      </c>
      <c r="F207" s="200" t="s">
        <v>383</v>
      </c>
      <c r="G207" s="201" t="s">
        <v>309</v>
      </c>
      <c r="H207" s="202">
        <v>7</v>
      </c>
      <c r="I207" s="203"/>
      <c r="J207" s="204">
        <f t="shared" si="10"/>
        <v>0</v>
      </c>
      <c r="K207" s="200" t="s">
        <v>141</v>
      </c>
      <c r="L207" s="205"/>
      <c r="M207" s="206" t="s">
        <v>5</v>
      </c>
      <c r="N207" s="207" t="s">
        <v>43</v>
      </c>
      <c r="O207" s="41"/>
      <c r="P207" s="179">
        <f t="shared" si="11"/>
        <v>0</v>
      </c>
      <c r="Q207" s="179">
        <v>1.7000000000000001E-4</v>
      </c>
      <c r="R207" s="179">
        <f t="shared" si="12"/>
        <v>1.1900000000000001E-3</v>
      </c>
      <c r="S207" s="179">
        <v>0</v>
      </c>
      <c r="T207" s="180">
        <f t="shared" si="13"/>
        <v>0</v>
      </c>
      <c r="AR207" s="23" t="s">
        <v>298</v>
      </c>
      <c r="AT207" s="23" t="s">
        <v>199</v>
      </c>
      <c r="AU207" s="23" t="s">
        <v>142</v>
      </c>
      <c r="AY207" s="23" t="s">
        <v>134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142</v>
      </c>
      <c r="BK207" s="181">
        <f t="shared" si="19"/>
        <v>0</v>
      </c>
      <c r="BL207" s="23" t="s">
        <v>206</v>
      </c>
      <c r="BM207" s="23" t="s">
        <v>384</v>
      </c>
    </row>
    <row r="208" spans="2:65" s="1" customFormat="1" ht="16.5" customHeight="1">
      <c r="B208" s="169"/>
      <c r="C208" s="198" t="s">
        <v>385</v>
      </c>
      <c r="D208" s="198" t="s">
        <v>199</v>
      </c>
      <c r="E208" s="199" t="s">
        <v>386</v>
      </c>
      <c r="F208" s="200" t="s">
        <v>387</v>
      </c>
      <c r="G208" s="201" t="s">
        <v>309</v>
      </c>
      <c r="H208" s="202">
        <v>6</v>
      </c>
      <c r="I208" s="203"/>
      <c r="J208" s="204">
        <f t="shared" si="10"/>
        <v>0</v>
      </c>
      <c r="K208" s="200" t="s">
        <v>141</v>
      </c>
      <c r="L208" s="205"/>
      <c r="M208" s="206" t="s">
        <v>5</v>
      </c>
      <c r="N208" s="207" t="s">
        <v>43</v>
      </c>
      <c r="O208" s="41"/>
      <c r="P208" s="179">
        <f t="shared" si="11"/>
        <v>0</v>
      </c>
      <c r="Q208" s="179">
        <v>2.7E-4</v>
      </c>
      <c r="R208" s="179">
        <f t="shared" si="12"/>
        <v>1.6199999999999999E-3</v>
      </c>
      <c r="S208" s="179">
        <v>0</v>
      </c>
      <c r="T208" s="180">
        <f t="shared" si="13"/>
        <v>0</v>
      </c>
      <c r="AR208" s="23" t="s">
        <v>298</v>
      </c>
      <c r="AT208" s="23" t="s">
        <v>199</v>
      </c>
      <c r="AU208" s="23" t="s">
        <v>142</v>
      </c>
      <c r="AY208" s="23" t="s">
        <v>134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142</v>
      </c>
      <c r="BK208" s="181">
        <f t="shared" si="19"/>
        <v>0</v>
      </c>
      <c r="BL208" s="23" t="s">
        <v>206</v>
      </c>
      <c r="BM208" s="23" t="s">
        <v>388</v>
      </c>
    </row>
    <row r="209" spans="2:65" s="1" customFormat="1" ht="25.5" customHeight="1">
      <c r="B209" s="169"/>
      <c r="C209" s="170" t="s">
        <v>188</v>
      </c>
      <c r="D209" s="170" t="s">
        <v>137</v>
      </c>
      <c r="E209" s="171" t="s">
        <v>389</v>
      </c>
      <c r="F209" s="172" t="s">
        <v>390</v>
      </c>
      <c r="G209" s="173" t="s">
        <v>391</v>
      </c>
      <c r="H209" s="174">
        <v>1</v>
      </c>
      <c r="I209" s="175"/>
      <c r="J209" s="176">
        <f t="shared" si="10"/>
        <v>0</v>
      </c>
      <c r="K209" s="172" t="s">
        <v>141</v>
      </c>
      <c r="L209" s="40"/>
      <c r="M209" s="177" t="s">
        <v>5</v>
      </c>
      <c r="N209" s="178" t="s">
        <v>43</v>
      </c>
      <c r="O209" s="41"/>
      <c r="P209" s="179">
        <f t="shared" si="11"/>
        <v>0</v>
      </c>
      <c r="Q209" s="179">
        <v>0</v>
      </c>
      <c r="R209" s="179">
        <f t="shared" si="12"/>
        <v>0</v>
      </c>
      <c r="S209" s="179">
        <v>0</v>
      </c>
      <c r="T209" s="180">
        <f t="shared" si="13"/>
        <v>0</v>
      </c>
      <c r="AR209" s="23" t="s">
        <v>206</v>
      </c>
      <c r="AT209" s="23" t="s">
        <v>137</v>
      </c>
      <c r="AU209" s="23" t="s">
        <v>142</v>
      </c>
      <c r="AY209" s="23" t="s">
        <v>134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142</v>
      </c>
      <c r="BK209" s="181">
        <f t="shared" si="19"/>
        <v>0</v>
      </c>
      <c r="BL209" s="23" t="s">
        <v>206</v>
      </c>
      <c r="BM209" s="23" t="s">
        <v>392</v>
      </c>
    </row>
    <row r="210" spans="2:65" s="1" customFormat="1" ht="25.5" customHeight="1">
      <c r="B210" s="169"/>
      <c r="C210" s="170" t="s">
        <v>393</v>
      </c>
      <c r="D210" s="170" t="s">
        <v>137</v>
      </c>
      <c r="E210" s="171" t="s">
        <v>394</v>
      </c>
      <c r="F210" s="172" t="s">
        <v>395</v>
      </c>
      <c r="G210" s="173" t="s">
        <v>391</v>
      </c>
      <c r="H210" s="174">
        <v>1</v>
      </c>
      <c r="I210" s="175"/>
      <c r="J210" s="176">
        <f t="shared" si="10"/>
        <v>0</v>
      </c>
      <c r="K210" s="172" t="s">
        <v>141</v>
      </c>
      <c r="L210" s="40"/>
      <c r="M210" s="177" t="s">
        <v>5</v>
      </c>
      <c r="N210" s="178" t="s">
        <v>43</v>
      </c>
      <c r="O210" s="41"/>
      <c r="P210" s="179">
        <f t="shared" si="11"/>
        <v>0</v>
      </c>
      <c r="Q210" s="179">
        <v>0</v>
      </c>
      <c r="R210" s="179">
        <f t="shared" si="12"/>
        <v>0</v>
      </c>
      <c r="S210" s="179">
        <v>0</v>
      </c>
      <c r="T210" s="180">
        <f t="shared" si="13"/>
        <v>0</v>
      </c>
      <c r="AR210" s="23" t="s">
        <v>206</v>
      </c>
      <c r="AT210" s="23" t="s">
        <v>137</v>
      </c>
      <c r="AU210" s="23" t="s">
        <v>142</v>
      </c>
      <c r="AY210" s="23" t="s">
        <v>134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142</v>
      </c>
      <c r="BK210" s="181">
        <f t="shared" si="19"/>
        <v>0</v>
      </c>
      <c r="BL210" s="23" t="s">
        <v>206</v>
      </c>
      <c r="BM210" s="23" t="s">
        <v>396</v>
      </c>
    </row>
    <row r="211" spans="2:65" s="1" customFormat="1" ht="25.5" customHeight="1">
      <c r="B211" s="169"/>
      <c r="C211" s="170" t="s">
        <v>397</v>
      </c>
      <c r="D211" s="170" t="s">
        <v>137</v>
      </c>
      <c r="E211" s="171" t="s">
        <v>398</v>
      </c>
      <c r="F211" s="172" t="s">
        <v>399</v>
      </c>
      <c r="G211" s="173" t="s">
        <v>309</v>
      </c>
      <c r="H211" s="174">
        <v>20</v>
      </c>
      <c r="I211" s="175"/>
      <c r="J211" s="176">
        <f t="shared" si="10"/>
        <v>0</v>
      </c>
      <c r="K211" s="172" t="s">
        <v>141</v>
      </c>
      <c r="L211" s="40"/>
      <c r="M211" s="177" t="s">
        <v>5</v>
      </c>
      <c r="N211" s="178" t="s">
        <v>43</v>
      </c>
      <c r="O211" s="41"/>
      <c r="P211" s="179">
        <f t="shared" si="11"/>
        <v>0</v>
      </c>
      <c r="Q211" s="179">
        <v>4.0000000000000002E-4</v>
      </c>
      <c r="R211" s="179">
        <f t="shared" si="12"/>
        <v>8.0000000000000002E-3</v>
      </c>
      <c r="S211" s="179">
        <v>0</v>
      </c>
      <c r="T211" s="180">
        <f t="shared" si="13"/>
        <v>0</v>
      </c>
      <c r="AR211" s="23" t="s">
        <v>206</v>
      </c>
      <c r="AT211" s="23" t="s">
        <v>137</v>
      </c>
      <c r="AU211" s="23" t="s">
        <v>142</v>
      </c>
      <c r="AY211" s="23" t="s">
        <v>134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23" t="s">
        <v>142</v>
      </c>
      <c r="BK211" s="181">
        <f t="shared" si="19"/>
        <v>0</v>
      </c>
      <c r="BL211" s="23" t="s">
        <v>206</v>
      </c>
      <c r="BM211" s="23" t="s">
        <v>400</v>
      </c>
    </row>
    <row r="212" spans="2:65" s="1" customFormat="1" ht="25.5" customHeight="1">
      <c r="B212" s="169"/>
      <c r="C212" s="170" t="s">
        <v>401</v>
      </c>
      <c r="D212" s="170" t="s">
        <v>137</v>
      </c>
      <c r="E212" s="171" t="s">
        <v>402</v>
      </c>
      <c r="F212" s="172" t="s">
        <v>403</v>
      </c>
      <c r="G212" s="173" t="s">
        <v>309</v>
      </c>
      <c r="H212" s="174">
        <v>20</v>
      </c>
      <c r="I212" s="175"/>
      <c r="J212" s="176">
        <f t="shared" si="10"/>
        <v>0</v>
      </c>
      <c r="K212" s="172" t="s">
        <v>141</v>
      </c>
      <c r="L212" s="40"/>
      <c r="M212" s="177" t="s">
        <v>5</v>
      </c>
      <c r="N212" s="178" t="s">
        <v>43</v>
      </c>
      <c r="O212" s="41"/>
      <c r="P212" s="179">
        <f t="shared" si="11"/>
        <v>0</v>
      </c>
      <c r="Q212" s="179">
        <v>1.0000000000000001E-5</v>
      </c>
      <c r="R212" s="179">
        <f t="shared" si="12"/>
        <v>2.0000000000000001E-4</v>
      </c>
      <c r="S212" s="179">
        <v>0</v>
      </c>
      <c r="T212" s="180">
        <f t="shared" si="13"/>
        <v>0</v>
      </c>
      <c r="AR212" s="23" t="s">
        <v>206</v>
      </c>
      <c r="AT212" s="23" t="s">
        <v>137</v>
      </c>
      <c r="AU212" s="23" t="s">
        <v>142</v>
      </c>
      <c r="AY212" s="23" t="s">
        <v>134</v>
      </c>
      <c r="BE212" s="181">
        <f t="shared" si="14"/>
        <v>0</v>
      </c>
      <c r="BF212" s="181">
        <f t="shared" si="15"/>
        <v>0</v>
      </c>
      <c r="BG212" s="181">
        <f t="shared" si="16"/>
        <v>0</v>
      </c>
      <c r="BH212" s="181">
        <f t="shared" si="17"/>
        <v>0</v>
      </c>
      <c r="BI212" s="181">
        <f t="shared" si="18"/>
        <v>0</v>
      </c>
      <c r="BJ212" s="23" t="s">
        <v>142</v>
      </c>
      <c r="BK212" s="181">
        <f t="shared" si="19"/>
        <v>0</v>
      </c>
      <c r="BL212" s="23" t="s">
        <v>206</v>
      </c>
      <c r="BM212" s="23" t="s">
        <v>404</v>
      </c>
    </row>
    <row r="213" spans="2:65" s="1" customFormat="1" ht="38.25" customHeight="1">
      <c r="B213" s="169"/>
      <c r="C213" s="170" t="s">
        <v>405</v>
      </c>
      <c r="D213" s="170" t="s">
        <v>137</v>
      </c>
      <c r="E213" s="171" t="s">
        <v>406</v>
      </c>
      <c r="F213" s="172" t="s">
        <v>407</v>
      </c>
      <c r="G213" s="173" t="s">
        <v>241</v>
      </c>
      <c r="H213" s="174">
        <v>0.02</v>
      </c>
      <c r="I213" s="175"/>
      <c r="J213" s="176">
        <f t="shared" si="10"/>
        <v>0</v>
      </c>
      <c r="K213" s="172" t="s">
        <v>141</v>
      </c>
      <c r="L213" s="40"/>
      <c r="M213" s="177" t="s">
        <v>5</v>
      </c>
      <c r="N213" s="178" t="s">
        <v>43</v>
      </c>
      <c r="O213" s="41"/>
      <c r="P213" s="179">
        <f t="shared" si="11"/>
        <v>0</v>
      </c>
      <c r="Q213" s="179">
        <v>0</v>
      </c>
      <c r="R213" s="179">
        <f t="shared" si="12"/>
        <v>0</v>
      </c>
      <c r="S213" s="179">
        <v>0</v>
      </c>
      <c r="T213" s="180">
        <f t="shared" si="13"/>
        <v>0</v>
      </c>
      <c r="AR213" s="23" t="s">
        <v>206</v>
      </c>
      <c r="AT213" s="23" t="s">
        <v>137</v>
      </c>
      <c r="AU213" s="23" t="s">
        <v>142</v>
      </c>
      <c r="AY213" s="23" t="s">
        <v>134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142</v>
      </c>
      <c r="BK213" s="181">
        <f t="shared" si="19"/>
        <v>0</v>
      </c>
      <c r="BL213" s="23" t="s">
        <v>206</v>
      </c>
      <c r="BM213" s="23" t="s">
        <v>408</v>
      </c>
    </row>
    <row r="214" spans="2:65" s="1" customFormat="1" ht="38.25" customHeight="1">
      <c r="B214" s="169"/>
      <c r="C214" s="170" t="s">
        <v>409</v>
      </c>
      <c r="D214" s="170" t="s">
        <v>137</v>
      </c>
      <c r="E214" s="171" t="s">
        <v>410</v>
      </c>
      <c r="F214" s="172" t="s">
        <v>411</v>
      </c>
      <c r="G214" s="173" t="s">
        <v>241</v>
      </c>
      <c r="H214" s="174">
        <v>0.02</v>
      </c>
      <c r="I214" s="175"/>
      <c r="J214" s="176">
        <f t="shared" si="10"/>
        <v>0</v>
      </c>
      <c r="K214" s="172" t="s">
        <v>141</v>
      </c>
      <c r="L214" s="40"/>
      <c r="M214" s="177" t="s">
        <v>5</v>
      </c>
      <c r="N214" s="178" t="s">
        <v>43</v>
      </c>
      <c r="O214" s="41"/>
      <c r="P214" s="179">
        <f t="shared" si="11"/>
        <v>0</v>
      </c>
      <c r="Q214" s="179">
        <v>0</v>
      </c>
      <c r="R214" s="179">
        <f t="shared" si="12"/>
        <v>0</v>
      </c>
      <c r="S214" s="179">
        <v>0</v>
      </c>
      <c r="T214" s="180">
        <f t="shared" si="13"/>
        <v>0</v>
      </c>
      <c r="AR214" s="23" t="s">
        <v>206</v>
      </c>
      <c r="AT214" s="23" t="s">
        <v>137</v>
      </c>
      <c r="AU214" s="23" t="s">
        <v>142</v>
      </c>
      <c r="AY214" s="23" t="s">
        <v>134</v>
      </c>
      <c r="BE214" s="181">
        <f t="shared" si="14"/>
        <v>0</v>
      </c>
      <c r="BF214" s="181">
        <f t="shared" si="15"/>
        <v>0</v>
      </c>
      <c r="BG214" s="181">
        <f t="shared" si="16"/>
        <v>0</v>
      </c>
      <c r="BH214" s="181">
        <f t="shared" si="17"/>
        <v>0</v>
      </c>
      <c r="BI214" s="181">
        <f t="shared" si="18"/>
        <v>0</v>
      </c>
      <c r="BJ214" s="23" t="s">
        <v>142</v>
      </c>
      <c r="BK214" s="181">
        <f t="shared" si="19"/>
        <v>0</v>
      </c>
      <c r="BL214" s="23" t="s">
        <v>206</v>
      </c>
      <c r="BM214" s="23" t="s">
        <v>412</v>
      </c>
    </row>
    <row r="215" spans="2:65" s="10" customFormat="1" ht="29.85" customHeight="1">
      <c r="B215" s="156"/>
      <c r="D215" s="157" t="s">
        <v>70</v>
      </c>
      <c r="E215" s="167" t="s">
        <v>413</v>
      </c>
      <c r="F215" s="167" t="s">
        <v>414</v>
      </c>
      <c r="I215" s="159"/>
      <c r="J215" s="168">
        <f>BK215</f>
        <v>0</v>
      </c>
      <c r="L215" s="156"/>
      <c r="M215" s="161"/>
      <c r="N215" s="162"/>
      <c r="O215" s="162"/>
      <c r="P215" s="163">
        <f>SUM(P216:P226)</f>
        <v>0</v>
      </c>
      <c r="Q215" s="162"/>
      <c r="R215" s="163">
        <f>SUM(R216:R226)</f>
        <v>3.1499999999999996E-3</v>
      </c>
      <c r="S215" s="162"/>
      <c r="T215" s="164">
        <f>SUM(T216:T226)</f>
        <v>6.45E-3</v>
      </c>
      <c r="AR215" s="157" t="s">
        <v>142</v>
      </c>
      <c r="AT215" s="165" t="s">
        <v>70</v>
      </c>
      <c r="AU215" s="165" t="s">
        <v>78</v>
      </c>
      <c r="AY215" s="157" t="s">
        <v>134</v>
      </c>
      <c r="BK215" s="166">
        <f>SUM(BK216:BK226)</f>
        <v>0</v>
      </c>
    </row>
    <row r="216" spans="2:65" s="1" customFormat="1" ht="16.5" customHeight="1">
      <c r="B216" s="169"/>
      <c r="C216" s="170" t="s">
        <v>415</v>
      </c>
      <c r="D216" s="170" t="s">
        <v>137</v>
      </c>
      <c r="E216" s="171" t="s">
        <v>416</v>
      </c>
      <c r="F216" s="172" t="s">
        <v>417</v>
      </c>
      <c r="G216" s="173" t="s">
        <v>309</v>
      </c>
      <c r="H216" s="174">
        <v>3</v>
      </c>
      <c r="I216" s="175"/>
      <c r="J216" s="176">
        <f>ROUND(I216*H216,2)</f>
        <v>0</v>
      </c>
      <c r="K216" s="172" t="s">
        <v>141</v>
      </c>
      <c r="L216" s="40"/>
      <c r="M216" s="177" t="s">
        <v>5</v>
      </c>
      <c r="N216" s="178" t="s">
        <v>43</v>
      </c>
      <c r="O216" s="41"/>
      <c r="P216" s="179">
        <f>O216*H216</f>
        <v>0</v>
      </c>
      <c r="Q216" s="179">
        <v>1.1E-4</v>
      </c>
      <c r="R216" s="179">
        <f>Q216*H216</f>
        <v>3.3E-4</v>
      </c>
      <c r="S216" s="179">
        <v>2.15E-3</v>
      </c>
      <c r="T216" s="180">
        <f>S216*H216</f>
        <v>6.45E-3</v>
      </c>
      <c r="AR216" s="23" t="s">
        <v>206</v>
      </c>
      <c r="AT216" s="23" t="s">
        <v>137</v>
      </c>
      <c r="AU216" s="23" t="s">
        <v>142</v>
      </c>
      <c r="AY216" s="23" t="s">
        <v>134</v>
      </c>
      <c r="BE216" s="181">
        <f>IF(N216="základní",J216,0)</f>
        <v>0</v>
      </c>
      <c r="BF216" s="181">
        <f>IF(N216="snížená",J216,0)</f>
        <v>0</v>
      </c>
      <c r="BG216" s="181">
        <f>IF(N216="zákl. přenesená",J216,0)</f>
        <v>0</v>
      </c>
      <c r="BH216" s="181">
        <f>IF(N216="sníž. přenesená",J216,0)</f>
        <v>0</v>
      </c>
      <c r="BI216" s="181">
        <f>IF(N216="nulová",J216,0)</f>
        <v>0</v>
      </c>
      <c r="BJ216" s="23" t="s">
        <v>142</v>
      </c>
      <c r="BK216" s="181">
        <f>ROUND(I216*H216,2)</f>
        <v>0</v>
      </c>
      <c r="BL216" s="23" t="s">
        <v>206</v>
      </c>
      <c r="BM216" s="23" t="s">
        <v>418</v>
      </c>
    </row>
    <row r="217" spans="2:65" s="1" customFormat="1" ht="25.5" customHeight="1">
      <c r="B217" s="169"/>
      <c r="C217" s="170" t="s">
        <v>419</v>
      </c>
      <c r="D217" s="170" t="s">
        <v>137</v>
      </c>
      <c r="E217" s="171" t="s">
        <v>420</v>
      </c>
      <c r="F217" s="172" t="s">
        <v>421</v>
      </c>
      <c r="G217" s="173" t="s">
        <v>309</v>
      </c>
      <c r="H217" s="174">
        <v>1</v>
      </c>
      <c r="I217" s="175"/>
      <c r="J217" s="176">
        <f>ROUND(I217*H217,2)</f>
        <v>0</v>
      </c>
      <c r="K217" s="172" t="s">
        <v>141</v>
      </c>
      <c r="L217" s="40"/>
      <c r="M217" s="177" t="s">
        <v>5</v>
      </c>
      <c r="N217" s="178" t="s">
        <v>43</v>
      </c>
      <c r="O217" s="41"/>
      <c r="P217" s="179">
        <f>O217*H217</f>
        <v>0</v>
      </c>
      <c r="Q217" s="179">
        <v>5.9999999999999995E-4</v>
      </c>
      <c r="R217" s="179">
        <f>Q217*H217</f>
        <v>5.9999999999999995E-4</v>
      </c>
      <c r="S217" s="179">
        <v>0</v>
      </c>
      <c r="T217" s="180">
        <f>S217*H217</f>
        <v>0</v>
      </c>
      <c r="AR217" s="23" t="s">
        <v>206</v>
      </c>
      <c r="AT217" s="23" t="s">
        <v>137</v>
      </c>
      <c r="AU217" s="23" t="s">
        <v>142</v>
      </c>
      <c r="AY217" s="23" t="s">
        <v>134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23" t="s">
        <v>142</v>
      </c>
      <c r="BK217" s="181">
        <f>ROUND(I217*H217,2)</f>
        <v>0</v>
      </c>
      <c r="BL217" s="23" t="s">
        <v>206</v>
      </c>
      <c r="BM217" s="23" t="s">
        <v>422</v>
      </c>
    </row>
    <row r="218" spans="2:65" s="12" customFormat="1">
      <c r="B218" s="191"/>
      <c r="D218" s="183" t="s">
        <v>144</v>
      </c>
      <c r="E218" s="192" t="s">
        <v>5</v>
      </c>
      <c r="F218" s="193" t="s">
        <v>423</v>
      </c>
      <c r="H218" s="192" t="s">
        <v>5</v>
      </c>
      <c r="I218" s="194"/>
      <c r="L218" s="191"/>
      <c r="M218" s="195"/>
      <c r="N218" s="196"/>
      <c r="O218" s="196"/>
      <c r="P218" s="196"/>
      <c r="Q218" s="196"/>
      <c r="R218" s="196"/>
      <c r="S218" s="196"/>
      <c r="T218" s="197"/>
      <c r="AT218" s="192" t="s">
        <v>144</v>
      </c>
      <c r="AU218" s="192" t="s">
        <v>142</v>
      </c>
      <c r="AV218" s="12" t="s">
        <v>78</v>
      </c>
      <c r="AW218" s="12" t="s">
        <v>35</v>
      </c>
      <c r="AX218" s="12" t="s">
        <v>71</v>
      </c>
      <c r="AY218" s="192" t="s">
        <v>134</v>
      </c>
    </row>
    <row r="219" spans="2:65" s="11" customFormat="1">
      <c r="B219" s="182"/>
      <c r="D219" s="183" t="s">
        <v>144</v>
      </c>
      <c r="E219" s="184" t="s">
        <v>5</v>
      </c>
      <c r="F219" s="185" t="s">
        <v>78</v>
      </c>
      <c r="H219" s="186">
        <v>1</v>
      </c>
      <c r="I219" s="187"/>
      <c r="L219" s="182"/>
      <c r="M219" s="188"/>
      <c r="N219" s="189"/>
      <c r="O219" s="189"/>
      <c r="P219" s="189"/>
      <c r="Q219" s="189"/>
      <c r="R219" s="189"/>
      <c r="S219" s="189"/>
      <c r="T219" s="190"/>
      <c r="AT219" s="184" t="s">
        <v>144</v>
      </c>
      <c r="AU219" s="184" t="s">
        <v>142</v>
      </c>
      <c r="AV219" s="11" t="s">
        <v>142</v>
      </c>
      <c r="AW219" s="11" t="s">
        <v>35</v>
      </c>
      <c r="AX219" s="11" t="s">
        <v>78</v>
      </c>
      <c r="AY219" s="184" t="s">
        <v>134</v>
      </c>
    </row>
    <row r="220" spans="2:65" s="1" customFormat="1" ht="16.5" customHeight="1">
      <c r="B220" s="169"/>
      <c r="C220" s="170" t="s">
        <v>424</v>
      </c>
      <c r="D220" s="170" t="s">
        <v>137</v>
      </c>
      <c r="E220" s="171" t="s">
        <v>425</v>
      </c>
      <c r="F220" s="172" t="s">
        <v>426</v>
      </c>
      <c r="G220" s="173" t="s">
        <v>309</v>
      </c>
      <c r="H220" s="174">
        <v>3</v>
      </c>
      <c r="I220" s="175"/>
      <c r="J220" s="176">
        <f t="shared" ref="J220:J226" si="20">ROUND(I220*H220,2)</f>
        <v>0</v>
      </c>
      <c r="K220" s="172" t="s">
        <v>141</v>
      </c>
      <c r="L220" s="40"/>
      <c r="M220" s="177" t="s">
        <v>5</v>
      </c>
      <c r="N220" s="178" t="s">
        <v>43</v>
      </c>
      <c r="O220" s="41"/>
      <c r="P220" s="179">
        <f t="shared" ref="P220:P226" si="21">O220*H220</f>
        <v>0</v>
      </c>
      <c r="Q220" s="179">
        <v>5.4000000000000001E-4</v>
      </c>
      <c r="R220" s="179">
        <f t="shared" ref="R220:R226" si="22">Q220*H220</f>
        <v>1.6199999999999999E-3</v>
      </c>
      <c r="S220" s="179">
        <v>0</v>
      </c>
      <c r="T220" s="180">
        <f t="shared" ref="T220:T226" si="23">S220*H220</f>
        <v>0</v>
      </c>
      <c r="AR220" s="23" t="s">
        <v>206</v>
      </c>
      <c r="AT220" s="23" t="s">
        <v>137</v>
      </c>
      <c r="AU220" s="23" t="s">
        <v>142</v>
      </c>
      <c r="AY220" s="23" t="s">
        <v>134</v>
      </c>
      <c r="BE220" s="181">
        <f t="shared" ref="BE220:BE226" si="24">IF(N220="základní",J220,0)</f>
        <v>0</v>
      </c>
      <c r="BF220" s="181">
        <f t="shared" ref="BF220:BF226" si="25">IF(N220="snížená",J220,0)</f>
        <v>0</v>
      </c>
      <c r="BG220" s="181">
        <f t="shared" ref="BG220:BG226" si="26">IF(N220="zákl. přenesená",J220,0)</f>
        <v>0</v>
      </c>
      <c r="BH220" s="181">
        <f t="shared" ref="BH220:BH226" si="27">IF(N220="sníž. přenesená",J220,0)</f>
        <v>0</v>
      </c>
      <c r="BI220" s="181">
        <f t="shared" ref="BI220:BI226" si="28">IF(N220="nulová",J220,0)</f>
        <v>0</v>
      </c>
      <c r="BJ220" s="23" t="s">
        <v>142</v>
      </c>
      <c r="BK220" s="181">
        <f t="shared" ref="BK220:BK226" si="29">ROUND(I220*H220,2)</f>
        <v>0</v>
      </c>
      <c r="BL220" s="23" t="s">
        <v>206</v>
      </c>
      <c r="BM220" s="23" t="s">
        <v>427</v>
      </c>
    </row>
    <row r="221" spans="2:65" s="1" customFormat="1" ht="25.5" customHeight="1">
      <c r="B221" s="169"/>
      <c r="C221" s="170" t="s">
        <v>428</v>
      </c>
      <c r="D221" s="170" t="s">
        <v>137</v>
      </c>
      <c r="E221" s="171" t="s">
        <v>429</v>
      </c>
      <c r="F221" s="172" t="s">
        <v>430</v>
      </c>
      <c r="G221" s="173" t="s">
        <v>391</v>
      </c>
      <c r="H221" s="174">
        <v>1</v>
      </c>
      <c r="I221" s="175"/>
      <c r="J221" s="176">
        <f t="shared" si="20"/>
        <v>0</v>
      </c>
      <c r="K221" s="172" t="s">
        <v>141</v>
      </c>
      <c r="L221" s="40"/>
      <c r="M221" s="177" t="s">
        <v>5</v>
      </c>
      <c r="N221" s="178" t="s">
        <v>43</v>
      </c>
      <c r="O221" s="41"/>
      <c r="P221" s="179">
        <f t="shared" si="21"/>
        <v>0</v>
      </c>
      <c r="Q221" s="179">
        <v>5.9999999999999995E-4</v>
      </c>
      <c r="R221" s="179">
        <f t="shared" si="22"/>
        <v>5.9999999999999995E-4</v>
      </c>
      <c r="S221" s="179">
        <v>0</v>
      </c>
      <c r="T221" s="180">
        <f t="shared" si="23"/>
        <v>0</v>
      </c>
      <c r="AR221" s="23" t="s">
        <v>206</v>
      </c>
      <c r="AT221" s="23" t="s">
        <v>137</v>
      </c>
      <c r="AU221" s="23" t="s">
        <v>142</v>
      </c>
      <c r="AY221" s="23" t="s">
        <v>134</v>
      </c>
      <c r="BE221" s="181">
        <f t="shared" si="24"/>
        <v>0</v>
      </c>
      <c r="BF221" s="181">
        <f t="shared" si="25"/>
        <v>0</v>
      </c>
      <c r="BG221" s="181">
        <f t="shared" si="26"/>
        <v>0</v>
      </c>
      <c r="BH221" s="181">
        <f t="shared" si="27"/>
        <v>0</v>
      </c>
      <c r="BI221" s="181">
        <f t="shared" si="28"/>
        <v>0</v>
      </c>
      <c r="BJ221" s="23" t="s">
        <v>142</v>
      </c>
      <c r="BK221" s="181">
        <f t="shared" si="29"/>
        <v>0</v>
      </c>
      <c r="BL221" s="23" t="s">
        <v>206</v>
      </c>
      <c r="BM221" s="23" t="s">
        <v>431</v>
      </c>
    </row>
    <row r="222" spans="2:65" s="1" customFormat="1" ht="16.5" customHeight="1">
      <c r="B222" s="169"/>
      <c r="C222" s="170" t="s">
        <v>432</v>
      </c>
      <c r="D222" s="170" t="s">
        <v>137</v>
      </c>
      <c r="E222" s="171" t="s">
        <v>433</v>
      </c>
      <c r="F222" s="172" t="s">
        <v>434</v>
      </c>
      <c r="G222" s="173" t="s">
        <v>196</v>
      </c>
      <c r="H222" s="174">
        <v>2</v>
      </c>
      <c r="I222" s="175"/>
      <c r="J222" s="176">
        <f t="shared" si="20"/>
        <v>0</v>
      </c>
      <c r="K222" s="172" t="s">
        <v>141</v>
      </c>
      <c r="L222" s="40"/>
      <c r="M222" s="177" t="s">
        <v>5</v>
      </c>
      <c r="N222" s="178" t="s">
        <v>43</v>
      </c>
      <c r="O222" s="41"/>
      <c r="P222" s="179">
        <f t="shared" si="21"/>
        <v>0</v>
      </c>
      <c r="Q222" s="179">
        <v>0</v>
      </c>
      <c r="R222" s="179">
        <f t="shared" si="22"/>
        <v>0</v>
      </c>
      <c r="S222" s="179">
        <v>0</v>
      </c>
      <c r="T222" s="180">
        <f t="shared" si="23"/>
        <v>0</v>
      </c>
      <c r="AR222" s="23" t="s">
        <v>206</v>
      </c>
      <c r="AT222" s="23" t="s">
        <v>137</v>
      </c>
      <c r="AU222" s="23" t="s">
        <v>142</v>
      </c>
      <c r="AY222" s="23" t="s">
        <v>134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142</v>
      </c>
      <c r="BK222" s="181">
        <f t="shared" si="29"/>
        <v>0</v>
      </c>
      <c r="BL222" s="23" t="s">
        <v>206</v>
      </c>
      <c r="BM222" s="23" t="s">
        <v>435</v>
      </c>
    </row>
    <row r="223" spans="2:65" s="1" customFormat="1" ht="16.5" customHeight="1">
      <c r="B223" s="169"/>
      <c r="C223" s="170" t="s">
        <v>436</v>
      </c>
      <c r="D223" s="170" t="s">
        <v>137</v>
      </c>
      <c r="E223" s="171" t="s">
        <v>437</v>
      </c>
      <c r="F223" s="172" t="s">
        <v>438</v>
      </c>
      <c r="G223" s="173" t="s">
        <v>309</v>
      </c>
      <c r="H223" s="174">
        <v>3</v>
      </c>
      <c r="I223" s="175"/>
      <c r="J223" s="176">
        <f t="shared" si="20"/>
        <v>0</v>
      </c>
      <c r="K223" s="172" t="s">
        <v>141</v>
      </c>
      <c r="L223" s="40"/>
      <c r="M223" s="177" t="s">
        <v>5</v>
      </c>
      <c r="N223" s="178" t="s">
        <v>43</v>
      </c>
      <c r="O223" s="41"/>
      <c r="P223" s="179">
        <f t="shared" si="21"/>
        <v>0</v>
      </c>
      <c r="Q223" s="179">
        <v>0</v>
      </c>
      <c r="R223" s="179">
        <f t="shared" si="22"/>
        <v>0</v>
      </c>
      <c r="S223" s="179">
        <v>0</v>
      </c>
      <c r="T223" s="180">
        <f t="shared" si="23"/>
        <v>0</v>
      </c>
      <c r="AR223" s="23" t="s">
        <v>206</v>
      </c>
      <c r="AT223" s="23" t="s">
        <v>137</v>
      </c>
      <c r="AU223" s="23" t="s">
        <v>142</v>
      </c>
      <c r="AY223" s="23" t="s">
        <v>134</v>
      </c>
      <c r="BE223" s="181">
        <f t="shared" si="24"/>
        <v>0</v>
      </c>
      <c r="BF223" s="181">
        <f t="shared" si="25"/>
        <v>0</v>
      </c>
      <c r="BG223" s="181">
        <f t="shared" si="26"/>
        <v>0</v>
      </c>
      <c r="BH223" s="181">
        <f t="shared" si="27"/>
        <v>0</v>
      </c>
      <c r="BI223" s="181">
        <f t="shared" si="28"/>
        <v>0</v>
      </c>
      <c r="BJ223" s="23" t="s">
        <v>142</v>
      </c>
      <c r="BK223" s="181">
        <f t="shared" si="29"/>
        <v>0</v>
      </c>
      <c r="BL223" s="23" t="s">
        <v>206</v>
      </c>
      <c r="BM223" s="23" t="s">
        <v>439</v>
      </c>
    </row>
    <row r="224" spans="2:65" s="1" customFormat="1" ht="16.5" customHeight="1">
      <c r="B224" s="169"/>
      <c r="C224" s="170" t="s">
        <v>440</v>
      </c>
      <c r="D224" s="170" t="s">
        <v>137</v>
      </c>
      <c r="E224" s="171" t="s">
        <v>441</v>
      </c>
      <c r="F224" s="172" t="s">
        <v>442</v>
      </c>
      <c r="G224" s="173" t="s">
        <v>196</v>
      </c>
      <c r="H224" s="174">
        <v>1</v>
      </c>
      <c r="I224" s="175"/>
      <c r="J224" s="176">
        <f t="shared" si="20"/>
        <v>0</v>
      </c>
      <c r="K224" s="172" t="s">
        <v>141</v>
      </c>
      <c r="L224" s="40"/>
      <c r="M224" s="177" t="s">
        <v>5</v>
      </c>
      <c r="N224" s="178" t="s">
        <v>43</v>
      </c>
      <c r="O224" s="41"/>
      <c r="P224" s="179">
        <f t="shared" si="21"/>
        <v>0</v>
      </c>
      <c r="Q224" s="179">
        <v>0</v>
      </c>
      <c r="R224" s="179">
        <f t="shared" si="22"/>
        <v>0</v>
      </c>
      <c r="S224" s="179">
        <v>0</v>
      </c>
      <c r="T224" s="180">
        <f t="shared" si="23"/>
        <v>0</v>
      </c>
      <c r="AR224" s="23" t="s">
        <v>206</v>
      </c>
      <c r="AT224" s="23" t="s">
        <v>137</v>
      </c>
      <c r="AU224" s="23" t="s">
        <v>142</v>
      </c>
      <c r="AY224" s="23" t="s">
        <v>134</v>
      </c>
      <c r="BE224" s="181">
        <f t="shared" si="24"/>
        <v>0</v>
      </c>
      <c r="BF224" s="181">
        <f t="shared" si="25"/>
        <v>0</v>
      </c>
      <c r="BG224" s="181">
        <f t="shared" si="26"/>
        <v>0</v>
      </c>
      <c r="BH224" s="181">
        <f t="shared" si="27"/>
        <v>0</v>
      </c>
      <c r="BI224" s="181">
        <f t="shared" si="28"/>
        <v>0</v>
      </c>
      <c r="BJ224" s="23" t="s">
        <v>142</v>
      </c>
      <c r="BK224" s="181">
        <f t="shared" si="29"/>
        <v>0</v>
      </c>
      <c r="BL224" s="23" t="s">
        <v>206</v>
      </c>
      <c r="BM224" s="23" t="s">
        <v>443</v>
      </c>
    </row>
    <row r="225" spans="2:65" s="1" customFormat="1" ht="38.25" customHeight="1">
      <c r="B225" s="169"/>
      <c r="C225" s="170" t="s">
        <v>444</v>
      </c>
      <c r="D225" s="170" t="s">
        <v>137</v>
      </c>
      <c r="E225" s="171" t="s">
        <v>445</v>
      </c>
      <c r="F225" s="172" t="s">
        <v>446</v>
      </c>
      <c r="G225" s="173" t="s">
        <v>241</v>
      </c>
      <c r="H225" s="174">
        <v>3.0000000000000001E-3</v>
      </c>
      <c r="I225" s="175"/>
      <c r="J225" s="176">
        <f t="shared" si="20"/>
        <v>0</v>
      </c>
      <c r="K225" s="172" t="s">
        <v>141</v>
      </c>
      <c r="L225" s="40"/>
      <c r="M225" s="177" t="s">
        <v>5</v>
      </c>
      <c r="N225" s="178" t="s">
        <v>43</v>
      </c>
      <c r="O225" s="41"/>
      <c r="P225" s="179">
        <f t="shared" si="21"/>
        <v>0</v>
      </c>
      <c r="Q225" s="179">
        <v>0</v>
      </c>
      <c r="R225" s="179">
        <f t="shared" si="22"/>
        <v>0</v>
      </c>
      <c r="S225" s="179">
        <v>0</v>
      </c>
      <c r="T225" s="180">
        <f t="shared" si="23"/>
        <v>0</v>
      </c>
      <c r="AR225" s="23" t="s">
        <v>206</v>
      </c>
      <c r="AT225" s="23" t="s">
        <v>137</v>
      </c>
      <c r="AU225" s="23" t="s">
        <v>142</v>
      </c>
      <c r="AY225" s="23" t="s">
        <v>134</v>
      </c>
      <c r="BE225" s="181">
        <f t="shared" si="24"/>
        <v>0</v>
      </c>
      <c r="BF225" s="181">
        <f t="shared" si="25"/>
        <v>0</v>
      </c>
      <c r="BG225" s="181">
        <f t="shared" si="26"/>
        <v>0</v>
      </c>
      <c r="BH225" s="181">
        <f t="shared" si="27"/>
        <v>0</v>
      </c>
      <c r="BI225" s="181">
        <f t="shared" si="28"/>
        <v>0</v>
      </c>
      <c r="BJ225" s="23" t="s">
        <v>142</v>
      </c>
      <c r="BK225" s="181">
        <f t="shared" si="29"/>
        <v>0</v>
      </c>
      <c r="BL225" s="23" t="s">
        <v>206</v>
      </c>
      <c r="BM225" s="23" t="s">
        <v>447</v>
      </c>
    </row>
    <row r="226" spans="2:65" s="1" customFormat="1" ht="38.25" customHeight="1">
      <c r="B226" s="169"/>
      <c r="C226" s="170" t="s">
        <v>448</v>
      </c>
      <c r="D226" s="170" t="s">
        <v>137</v>
      </c>
      <c r="E226" s="171" t="s">
        <v>449</v>
      </c>
      <c r="F226" s="172" t="s">
        <v>450</v>
      </c>
      <c r="G226" s="173" t="s">
        <v>241</v>
      </c>
      <c r="H226" s="174">
        <v>3.0000000000000001E-3</v>
      </c>
      <c r="I226" s="175"/>
      <c r="J226" s="176">
        <f t="shared" si="20"/>
        <v>0</v>
      </c>
      <c r="K226" s="172" t="s">
        <v>141</v>
      </c>
      <c r="L226" s="40"/>
      <c r="M226" s="177" t="s">
        <v>5</v>
      </c>
      <c r="N226" s="178" t="s">
        <v>43</v>
      </c>
      <c r="O226" s="41"/>
      <c r="P226" s="179">
        <f t="shared" si="21"/>
        <v>0</v>
      </c>
      <c r="Q226" s="179">
        <v>0</v>
      </c>
      <c r="R226" s="179">
        <f t="shared" si="22"/>
        <v>0</v>
      </c>
      <c r="S226" s="179">
        <v>0</v>
      </c>
      <c r="T226" s="180">
        <f t="shared" si="23"/>
        <v>0</v>
      </c>
      <c r="AR226" s="23" t="s">
        <v>206</v>
      </c>
      <c r="AT226" s="23" t="s">
        <v>137</v>
      </c>
      <c r="AU226" s="23" t="s">
        <v>142</v>
      </c>
      <c r="AY226" s="23" t="s">
        <v>134</v>
      </c>
      <c r="BE226" s="181">
        <f t="shared" si="24"/>
        <v>0</v>
      </c>
      <c r="BF226" s="181">
        <f t="shared" si="25"/>
        <v>0</v>
      </c>
      <c r="BG226" s="181">
        <f t="shared" si="26"/>
        <v>0</v>
      </c>
      <c r="BH226" s="181">
        <f t="shared" si="27"/>
        <v>0</v>
      </c>
      <c r="BI226" s="181">
        <f t="shared" si="28"/>
        <v>0</v>
      </c>
      <c r="BJ226" s="23" t="s">
        <v>142</v>
      </c>
      <c r="BK226" s="181">
        <f t="shared" si="29"/>
        <v>0</v>
      </c>
      <c r="BL226" s="23" t="s">
        <v>206</v>
      </c>
      <c r="BM226" s="23" t="s">
        <v>451</v>
      </c>
    </row>
    <row r="227" spans="2:65" s="10" customFormat="1" ht="29.85" customHeight="1">
      <c r="B227" s="156"/>
      <c r="D227" s="157" t="s">
        <v>70</v>
      </c>
      <c r="E227" s="167" t="s">
        <v>452</v>
      </c>
      <c r="F227" s="167" t="s">
        <v>453</v>
      </c>
      <c r="I227" s="159"/>
      <c r="J227" s="168">
        <f>BK227</f>
        <v>0</v>
      </c>
      <c r="L227" s="156"/>
      <c r="M227" s="161"/>
      <c r="N227" s="162"/>
      <c r="O227" s="162"/>
      <c r="P227" s="163">
        <f>SUM(P228:P246)</f>
        <v>0</v>
      </c>
      <c r="Q227" s="162"/>
      <c r="R227" s="163">
        <f>SUM(R228:R246)</f>
        <v>6.5110000000000015E-2</v>
      </c>
      <c r="S227" s="162"/>
      <c r="T227" s="164">
        <f>SUM(T228:T246)</f>
        <v>7.775E-2</v>
      </c>
      <c r="AR227" s="157" t="s">
        <v>142</v>
      </c>
      <c r="AT227" s="165" t="s">
        <v>70</v>
      </c>
      <c r="AU227" s="165" t="s">
        <v>78</v>
      </c>
      <c r="AY227" s="157" t="s">
        <v>134</v>
      </c>
      <c r="BK227" s="166">
        <f>SUM(BK228:BK246)</f>
        <v>0</v>
      </c>
    </row>
    <row r="228" spans="2:65" s="1" customFormat="1" ht="16.5" customHeight="1">
      <c r="B228" s="169"/>
      <c r="C228" s="170" t="s">
        <v>454</v>
      </c>
      <c r="D228" s="170" t="s">
        <v>137</v>
      </c>
      <c r="E228" s="171" t="s">
        <v>455</v>
      </c>
      <c r="F228" s="172" t="s">
        <v>456</v>
      </c>
      <c r="G228" s="173" t="s">
        <v>391</v>
      </c>
      <c r="H228" s="174">
        <v>1</v>
      </c>
      <c r="I228" s="175"/>
      <c r="J228" s="176">
        <f t="shared" ref="J228:J246" si="30">ROUND(I228*H228,2)</f>
        <v>0</v>
      </c>
      <c r="K228" s="172" t="s">
        <v>141</v>
      </c>
      <c r="L228" s="40"/>
      <c r="M228" s="177" t="s">
        <v>5</v>
      </c>
      <c r="N228" s="178" t="s">
        <v>43</v>
      </c>
      <c r="O228" s="41"/>
      <c r="P228" s="179">
        <f t="shared" ref="P228:P246" si="31">O228*H228</f>
        <v>0</v>
      </c>
      <c r="Q228" s="179">
        <v>0</v>
      </c>
      <c r="R228" s="179">
        <f t="shared" ref="R228:R246" si="32">Q228*H228</f>
        <v>0</v>
      </c>
      <c r="S228" s="179">
        <v>1.933E-2</v>
      </c>
      <c r="T228" s="180">
        <f t="shared" ref="T228:T246" si="33">S228*H228</f>
        <v>1.933E-2</v>
      </c>
      <c r="AR228" s="23" t="s">
        <v>206</v>
      </c>
      <c r="AT228" s="23" t="s">
        <v>137</v>
      </c>
      <c r="AU228" s="23" t="s">
        <v>142</v>
      </c>
      <c r="AY228" s="23" t="s">
        <v>134</v>
      </c>
      <c r="BE228" s="181">
        <f t="shared" ref="BE228:BE246" si="34">IF(N228="základní",J228,0)</f>
        <v>0</v>
      </c>
      <c r="BF228" s="181">
        <f t="shared" ref="BF228:BF246" si="35">IF(N228="snížená",J228,0)</f>
        <v>0</v>
      </c>
      <c r="BG228" s="181">
        <f t="shared" ref="BG228:BG246" si="36">IF(N228="zákl. přenesená",J228,0)</f>
        <v>0</v>
      </c>
      <c r="BH228" s="181">
        <f t="shared" ref="BH228:BH246" si="37">IF(N228="sníž. přenesená",J228,0)</f>
        <v>0</v>
      </c>
      <c r="BI228" s="181">
        <f t="shared" ref="BI228:BI246" si="38">IF(N228="nulová",J228,0)</f>
        <v>0</v>
      </c>
      <c r="BJ228" s="23" t="s">
        <v>142</v>
      </c>
      <c r="BK228" s="181">
        <f t="shared" ref="BK228:BK246" si="39">ROUND(I228*H228,2)</f>
        <v>0</v>
      </c>
      <c r="BL228" s="23" t="s">
        <v>206</v>
      </c>
      <c r="BM228" s="23" t="s">
        <v>457</v>
      </c>
    </row>
    <row r="229" spans="2:65" s="1" customFormat="1" ht="25.5" customHeight="1">
      <c r="B229" s="169"/>
      <c r="C229" s="170" t="s">
        <v>458</v>
      </c>
      <c r="D229" s="170" t="s">
        <v>137</v>
      </c>
      <c r="E229" s="171" t="s">
        <v>459</v>
      </c>
      <c r="F229" s="172" t="s">
        <v>460</v>
      </c>
      <c r="G229" s="173" t="s">
        <v>391</v>
      </c>
      <c r="H229" s="174">
        <v>1</v>
      </c>
      <c r="I229" s="175"/>
      <c r="J229" s="176">
        <f t="shared" si="30"/>
        <v>0</v>
      </c>
      <c r="K229" s="172" t="s">
        <v>141</v>
      </c>
      <c r="L229" s="40"/>
      <c r="M229" s="177" t="s">
        <v>5</v>
      </c>
      <c r="N229" s="178" t="s">
        <v>43</v>
      </c>
      <c r="O229" s="41"/>
      <c r="P229" s="179">
        <f t="shared" si="31"/>
        <v>0</v>
      </c>
      <c r="Q229" s="179">
        <v>1.3820000000000001E-2</v>
      </c>
      <c r="R229" s="179">
        <f t="shared" si="32"/>
        <v>1.3820000000000001E-2</v>
      </c>
      <c r="S229" s="179">
        <v>0</v>
      </c>
      <c r="T229" s="180">
        <f t="shared" si="33"/>
        <v>0</v>
      </c>
      <c r="AR229" s="23" t="s">
        <v>206</v>
      </c>
      <c r="AT229" s="23" t="s">
        <v>137</v>
      </c>
      <c r="AU229" s="23" t="s">
        <v>142</v>
      </c>
      <c r="AY229" s="23" t="s">
        <v>134</v>
      </c>
      <c r="BE229" s="181">
        <f t="shared" si="34"/>
        <v>0</v>
      </c>
      <c r="BF229" s="181">
        <f t="shared" si="35"/>
        <v>0</v>
      </c>
      <c r="BG229" s="181">
        <f t="shared" si="36"/>
        <v>0</v>
      </c>
      <c r="BH229" s="181">
        <f t="shared" si="37"/>
        <v>0</v>
      </c>
      <c r="BI229" s="181">
        <f t="shared" si="38"/>
        <v>0</v>
      </c>
      <c r="BJ229" s="23" t="s">
        <v>142</v>
      </c>
      <c r="BK229" s="181">
        <f t="shared" si="39"/>
        <v>0</v>
      </c>
      <c r="BL229" s="23" t="s">
        <v>206</v>
      </c>
      <c r="BM229" s="23" t="s">
        <v>461</v>
      </c>
    </row>
    <row r="230" spans="2:65" s="1" customFormat="1" ht="16.5" customHeight="1">
      <c r="B230" s="169"/>
      <c r="C230" s="170" t="s">
        <v>462</v>
      </c>
      <c r="D230" s="170" t="s">
        <v>137</v>
      </c>
      <c r="E230" s="171" t="s">
        <v>463</v>
      </c>
      <c r="F230" s="172" t="s">
        <v>464</v>
      </c>
      <c r="G230" s="173" t="s">
        <v>391</v>
      </c>
      <c r="H230" s="174">
        <v>1</v>
      </c>
      <c r="I230" s="175"/>
      <c r="J230" s="176">
        <f t="shared" si="30"/>
        <v>0</v>
      </c>
      <c r="K230" s="172" t="s">
        <v>141</v>
      </c>
      <c r="L230" s="40"/>
      <c r="M230" s="177" t="s">
        <v>5</v>
      </c>
      <c r="N230" s="178" t="s">
        <v>43</v>
      </c>
      <c r="O230" s="41"/>
      <c r="P230" s="179">
        <f t="shared" si="31"/>
        <v>0</v>
      </c>
      <c r="Q230" s="179">
        <v>0</v>
      </c>
      <c r="R230" s="179">
        <f t="shared" si="32"/>
        <v>0</v>
      </c>
      <c r="S230" s="179">
        <v>1.9460000000000002E-2</v>
      </c>
      <c r="T230" s="180">
        <f t="shared" si="33"/>
        <v>1.9460000000000002E-2</v>
      </c>
      <c r="AR230" s="23" t="s">
        <v>206</v>
      </c>
      <c r="AT230" s="23" t="s">
        <v>137</v>
      </c>
      <c r="AU230" s="23" t="s">
        <v>142</v>
      </c>
      <c r="AY230" s="23" t="s">
        <v>134</v>
      </c>
      <c r="BE230" s="181">
        <f t="shared" si="34"/>
        <v>0</v>
      </c>
      <c r="BF230" s="181">
        <f t="shared" si="35"/>
        <v>0</v>
      </c>
      <c r="BG230" s="181">
        <f t="shared" si="36"/>
        <v>0</v>
      </c>
      <c r="BH230" s="181">
        <f t="shared" si="37"/>
        <v>0</v>
      </c>
      <c r="BI230" s="181">
        <f t="shared" si="38"/>
        <v>0</v>
      </c>
      <c r="BJ230" s="23" t="s">
        <v>142</v>
      </c>
      <c r="BK230" s="181">
        <f t="shared" si="39"/>
        <v>0</v>
      </c>
      <c r="BL230" s="23" t="s">
        <v>206</v>
      </c>
      <c r="BM230" s="23" t="s">
        <v>465</v>
      </c>
    </row>
    <row r="231" spans="2:65" s="1" customFormat="1" ht="25.5" customHeight="1">
      <c r="B231" s="169"/>
      <c r="C231" s="170" t="s">
        <v>466</v>
      </c>
      <c r="D231" s="170" t="s">
        <v>137</v>
      </c>
      <c r="E231" s="171" t="s">
        <v>467</v>
      </c>
      <c r="F231" s="172" t="s">
        <v>468</v>
      </c>
      <c r="G231" s="173" t="s">
        <v>391</v>
      </c>
      <c r="H231" s="174">
        <v>1</v>
      </c>
      <c r="I231" s="175"/>
      <c r="J231" s="176">
        <f t="shared" si="30"/>
        <v>0</v>
      </c>
      <c r="K231" s="172" t="s">
        <v>141</v>
      </c>
      <c r="L231" s="40"/>
      <c r="M231" s="177" t="s">
        <v>5</v>
      </c>
      <c r="N231" s="178" t="s">
        <v>43</v>
      </c>
      <c r="O231" s="41"/>
      <c r="P231" s="179">
        <f t="shared" si="31"/>
        <v>0</v>
      </c>
      <c r="Q231" s="179">
        <v>1.375E-2</v>
      </c>
      <c r="R231" s="179">
        <f t="shared" si="32"/>
        <v>1.375E-2</v>
      </c>
      <c r="S231" s="179">
        <v>0</v>
      </c>
      <c r="T231" s="180">
        <f t="shared" si="33"/>
        <v>0</v>
      </c>
      <c r="AR231" s="23" t="s">
        <v>206</v>
      </c>
      <c r="AT231" s="23" t="s">
        <v>137</v>
      </c>
      <c r="AU231" s="23" t="s">
        <v>142</v>
      </c>
      <c r="AY231" s="23" t="s">
        <v>134</v>
      </c>
      <c r="BE231" s="181">
        <f t="shared" si="34"/>
        <v>0</v>
      </c>
      <c r="BF231" s="181">
        <f t="shared" si="35"/>
        <v>0</v>
      </c>
      <c r="BG231" s="181">
        <f t="shared" si="36"/>
        <v>0</v>
      </c>
      <c r="BH231" s="181">
        <f t="shared" si="37"/>
        <v>0</v>
      </c>
      <c r="BI231" s="181">
        <f t="shared" si="38"/>
        <v>0</v>
      </c>
      <c r="BJ231" s="23" t="s">
        <v>142</v>
      </c>
      <c r="BK231" s="181">
        <f t="shared" si="39"/>
        <v>0</v>
      </c>
      <c r="BL231" s="23" t="s">
        <v>206</v>
      </c>
      <c r="BM231" s="23" t="s">
        <v>469</v>
      </c>
    </row>
    <row r="232" spans="2:65" s="1" customFormat="1" ht="16.5" customHeight="1">
      <c r="B232" s="169"/>
      <c r="C232" s="170" t="s">
        <v>470</v>
      </c>
      <c r="D232" s="170" t="s">
        <v>137</v>
      </c>
      <c r="E232" s="171" t="s">
        <v>471</v>
      </c>
      <c r="F232" s="172" t="s">
        <v>472</v>
      </c>
      <c r="G232" s="173" t="s">
        <v>391</v>
      </c>
      <c r="H232" s="174">
        <v>1</v>
      </c>
      <c r="I232" s="175"/>
      <c r="J232" s="176">
        <f t="shared" si="30"/>
        <v>0</v>
      </c>
      <c r="K232" s="172" t="s">
        <v>141</v>
      </c>
      <c r="L232" s="40"/>
      <c r="M232" s="177" t="s">
        <v>5</v>
      </c>
      <c r="N232" s="178" t="s">
        <v>43</v>
      </c>
      <c r="O232" s="41"/>
      <c r="P232" s="179">
        <f t="shared" si="31"/>
        <v>0</v>
      </c>
      <c r="Q232" s="179">
        <v>0</v>
      </c>
      <c r="R232" s="179">
        <f t="shared" si="32"/>
        <v>0</v>
      </c>
      <c r="S232" s="179">
        <v>3.2899999999999999E-2</v>
      </c>
      <c r="T232" s="180">
        <f t="shared" si="33"/>
        <v>3.2899999999999999E-2</v>
      </c>
      <c r="AR232" s="23" t="s">
        <v>206</v>
      </c>
      <c r="AT232" s="23" t="s">
        <v>137</v>
      </c>
      <c r="AU232" s="23" t="s">
        <v>142</v>
      </c>
      <c r="AY232" s="23" t="s">
        <v>134</v>
      </c>
      <c r="BE232" s="181">
        <f t="shared" si="34"/>
        <v>0</v>
      </c>
      <c r="BF232" s="181">
        <f t="shared" si="35"/>
        <v>0</v>
      </c>
      <c r="BG232" s="181">
        <f t="shared" si="36"/>
        <v>0</v>
      </c>
      <c r="BH232" s="181">
        <f t="shared" si="37"/>
        <v>0</v>
      </c>
      <c r="BI232" s="181">
        <f t="shared" si="38"/>
        <v>0</v>
      </c>
      <c r="BJ232" s="23" t="s">
        <v>142</v>
      </c>
      <c r="BK232" s="181">
        <f t="shared" si="39"/>
        <v>0</v>
      </c>
      <c r="BL232" s="23" t="s">
        <v>206</v>
      </c>
      <c r="BM232" s="23" t="s">
        <v>473</v>
      </c>
    </row>
    <row r="233" spans="2:65" s="1" customFormat="1" ht="25.5" customHeight="1">
      <c r="B233" s="169"/>
      <c r="C233" s="170" t="s">
        <v>474</v>
      </c>
      <c r="D233" s="170" t="s">
        <v>137</v>
      </c>
      <c r="E233" s="171" t="s">
        <v>475</v>
      </c>
      <c r="F233" s="172" t="s">
        <v>476</v>
      </c>
      <c r="G233" s="173" t="s">
        <v>391</v>
      </c>
      <c r="H233" s="174">
        <v>1</v>
      </c>
      <c r="I233" s="175"/>
      <c r="J233" s="176">
        <f t="shared" si="30"/>
        <v>0</v>
      </c>
      <c r="K233" s="172" t="s">
        <v>141</v>
      </c>
      <c r="L233" s="40"/>
      <c r="M233" s="177" t="s">
        <v>5</v>
      </c>
      <c r="N233" s="178" t="s">
        <v>43</v>
      </c>
      <c r="O233" s="41"/>
      <c r="P233" s="179">
        <f t="shared" si="31"/>
        <v>0</v>
      </c>
      <c r="Q233" s="179">
        <v>1.9990000000000001E-2</v>
      </c>
      <c r="R233" s="179">
        <f t="shared" si="32"/>
        <v>1.9990000000000001E-2</v>
      </c>
      <c r="S233" s="179">
        <v>0</v>
      </c>
      <c r="T233" s="180">
        <f t="shared" si="33"/>
        <v>0</v>
      </c>
      <c r="AR233" s="23" t="s">
        <v>206</v>
      </c>
      <c r="AT233" s="23" t="s">
        <v>137</v>
      </c>
      <c r="AU233" s="23" t="s">
        <v>142</v>
      </c>
      <c r="AY233" s="23" t="s">
        <v>134</v>
      </c>
      <c r="BE233" s="181">
        <f t="shared" si="34"/>
        <v>0</v>
      </c>
      <c r="BF233" s="181">
        <f t="shared" si="35"/>
        <v>0</v>
      </c>
      <c r="BG233" s="181">
        <f t="shared" si="36"/>
        <v>0</v>
      </c>
      <c r="BH233" s="181">
        <f t="shared" si="37"/>
        <v>0</v>
      </c>
      <c r="BI233" s="181">
        <f t="shared" si="38"/>
        <v>0</v>
      </c>
      <c r="BJ233" s="23" t="s">
        <v>142</v>
      </c>
      <c r="BK233" s="181">
        <f t="shared" si="39"/>
        <v>0</v>
      </c>
      <c r="BL233" s="23" t="s">
        <v>206</v>
      </c>
      <c r="BM233" s="23" t="s">
        <v>477</v>
      </c>
    </row>
    <row r="234" spans="2:65" s="1" customFormat="1" ht="16.5" customHeight="1">
      <c r="B234" s="169"/>
      <c r="C234" s="170" t="s">
        <v>478</v>
      </c>
      <c r="D234" s="170" t="s">
        <v>137</v>
      </c>
      <c r="E234" s="171" t="s">
        <v>479</v>
      </c>
      <c r="F234" s="172" t="s">
        <v>480</v>
      </c>
      <c r="G234" s="173" t="s">
        <v>196</v>
      </c>
      <c r="H234" s="174">
        <v>6</v>
      </c>
      <c r="I234" s="175"/>
      <c r="J234" s="176">
        <f t="shared" si="30"/>
        <v>0</v>
      </c>
      <c r="K234" s="172" t="s">
        <v>141</v>
      </c>
      <c r="L234" s="40"/>
      <c r="M234" s="177" t="s">
        <v>5</v>
      </c>
      <c r="N234" s="178" t="s">
        <v>43</v>
      </c>
      <c r="O234" s="41"/>
      <c r="P234" s="179">
        <f t="shared" si="31"/>
        <v>0</v>
      </c>
      <c r="Q234" s="179">
        <v>0</v>
      </c>
      <c r="R234" s="179">
        <f t="shared" si="32"/>
        <v>0</v>
      </c>
      <c r="S234" s="179">
        <v>4.8999999999999998E-4</v>
      </c>
      <c r="T234" s="180">
        <f t="shared" si="33"/>
        <v>2.9399999999999999E-3</v>
      </c>
      <c r="AR234" s="23" t="s">
        <v>206</v>
      </c>
      <c r="AT234" s="23" t="s">
        <v>137</v>
      </c>
      <c r="AU234" s="23" t="s">
        <v>142</v>
      </c>
      <c r="AY234" s="23" t="s">
        <v>134</v>
      </c>
      <c r="BE234" s="181">
        <f t="shared" si="34"/>
        <v>0</v>
      </c>
      <c r="BF234" s="181">
        <f t="shared" si="35"/>
        <v>0</v>
      </c>
      <c r="BG234" s="181">
        <f t="shared" si="36"/>
        <v>0</v>
      </c>
      <c r="BH234" s="181">
        <f t="shared" si="37"/>
        <v>0</v>
      </c>
      <c r="BI234" s="181">
        <f t="shared" si="38"/>
        <v>0</v>
      </c>
      <c r="BJ234" s="23" t="s">
        <v>142</v>
      </c>
      <c r="BK234" s="181">
        <f t="shared" si="39"/>
        <v>0</v>
      </c>
      <c r="BL234" s="23" t="s">
        <v>206</v>
      </c>
      <c r="BM234" s="23" t="s">
        <v>481</v>
      </c>
    </row>
    <row r="235" spans="2:65" s="1" customFormat="1" ht="16.5" customHeight="1">
      <c r="B235" s="169"/>
      <c r="C235" s="170" t="s">
        <v>482</v>
      </c>
      <c r="D235" s="170" t="s">
        <v>137</v>
      </c>
      <c r="E235" s="171" t="s">
        <v>483</v>
      </c>
      <c r="F235" s="172" t="s">
        <v>484</v>
      </c>
      <c r="G235" s="173" t="s">
        <v>391</v>
      </c>
      <c r="H235" s="174">
        <v>6</v>
      </c>
      <c r="I235" s="175"/>
      <c r="J235" s="176">
        <f t="shared" si="30"/>
        <v>0</v>
      </c>
      <c r="K235" s="172" t="s">
        <v>141</v>
      </c>
      <c r="L235" s="40"/>
      <c r="M235" s="177" t="s">
        <v>5</v>
      </c>
      <c r="N235" s="178" t="s">
        <v>43</v>
      </c>
      <c r="O235" s="41"/>
      <c r="P235" s="179">
        <f t="shared" si="31"/>
        <v>0</v>
      </c>
      <c r="Q235" s="179">
        <v>1.89E-3</v>
      </c>
      <c r="R235" s="179">
        <f t="shared" si="32"/>
        <v>1.1339999999999999E-2</v>
      </c>
      <c r="S235" s="179">
        <v>0</v>
      </c>
      <c r="T235" s="180">
        <f t="shared" si="33"/>
        <v>0</v>
      </c>
      <c r="AR235" s="23" t="s">
        <v>206</v>
      </c>
      <c r="AT235" s="23" t="s">
        <v>137</v>
      </c>
      <c r="AU235" s="23" t="s">
        <v>142</v>
      </c>
      <c r="AY235" s="23" t="s">
        <v>134</v>
      </c>
      <c r="BE235" s="181">
        <f t="shared" si="34"/>
        <v>0</v>
      </c>
      <c r="BF235" s="181">
        <f t="shared" si="35"/>
        <v>0</v>
      </c>
      <c r="BG235" s="181">
        <f t="shared" si="36"/>
        <v>0</v>
      </c>
      <c r="BH235" s="181">
        <f t="shared" si="37"/>
        <v>0</v>
      </c>
      <c r="BI235" s="181">
        <f t="shared" si="38"/>
        <v>0</v>
      </c>
      <c r="BJ235" s="23" t="s">
        <v>142</v>
      </c>
      <c r="BK235" s="181">
        <f t="shared" si="39"/>
        <v>0</v>
      </c>
      <c r="BL235" s="23" t="s">
        <v>206</v>
      </c>
      <c r="BM235" s="23" t="s">
        <v>485</v>
      </c>
    </row>
    <row r="236" spans="2:65" s="1" customFormat="1" ht="16.5" customHeight="1">
      <c r="B236" s="169"/>
      <c r="C236" s="170" t="s">
        <v>486</v>
      </c>
      <c r="D236" s="170" t="s">
        <v>137</v>
      </c>
      <c r="E236" s="171" t="s">
        <v>487</v>
      </c>
      <c r="F236" s="172" t="s">
        <v>488</v>
      </c>
      <c r="G236" s="173" t="s">
        <v>391</v>
      </c>
      <c r="H236" s="174">
        <v>2</v>
      </c>
      <c r="I236" s="175"/>
      <c r="J236" s="176">
        <f t="shared" si="30"/>
        <v>0</v>
      </c>
      <c r="K236" s="172" t="s">
        <v>141</v>
      </c>
      <c r="L236" s="40"/>
      <c r="M236" s="177" t="s">
        <v>5</v>
      </c>
      <c r="N236" s="178" t="s">
        <v>43</v>
      </c>
      <c r="O236" s="41"/>
      <c r="P236" s="179">
        <f t="shared" si="31"/>
        <v>0</v>
      </c>
      <c r="Q236" s="179">
        <v>0</v>
      </c>
      <c r="R236" s="179">
        <f t="shared" si="32"/>
        <v>0</v>
      </c>
      <c r="S236" s="179">
        <v>1.56E-3</v>
      </c>
      <c r="T236" s="180">
        <f t="shared" si="33"/>
        <v>3.1199999999999999E-3</v>
      </c>
      <c r="AR236" s="23" t="s">
        <v>206</v>
      </c>
      <c r="AT236" s="23" t="s">
        <v>137</v>
      </c>
      <c r="AU236" s="23" t="s">
        <v>142</v>
      </c>
      <c r="AY236" s="23" t="s">
        <v>134</v>
      </c>
      <c r="BE236" s="181">
        <f t="shared" si="34"/>
        <v>0</v>
      </c>
      <c r="BF236" s="181">
        <f t="shared" si="35"/>
        <v>0</v>
      </c>
      <c r="BG236" s="181">
        <f t="shared" si="36"/>
        <v>0</v>
      </c>
      <c r="BH236" s="181">
        <f t="shared" si="37"/>
        <v>0</v>
      </c>
      <c r="BI236" s="181">
        <f t="shared" si="38"/>
        <v>0</v>
      </c>
      <c r="BJ236" s="23" t="s">
        <v>142</v>
      </c>
      <c r="BK236" s="181">
        <f t="shared" si="39"/>
        <v>0</v>
      </c>
      <c r="BL236" s="23" t="s">
        <v>206</v>
      </c>
      <c r="BM236" s="23" t="s">
        <v>489</v>
      </c>
    </row>
    <row r="237" spans="2:65" s="1" customFormat="1" ht="16.5" customHeight="1">
      <c r="B237" s="169"/>
      <c r="C237" s="170" t="s">
        <v>490</v>
      </c>
      <c r="D237" s="170" t="s">
        <v>137</v>
      </c>
      <c r="E237" s="171" t="s">
        <v>491</v>
      </c>
      <c r="F237" s="172" t="s">
        <v>492</v>
      </c>
      <c r="G237" s="173" t="s">
        <v>391</v>
      </c>
      <c r="H237" s="174">
        <v>1</v>
      </c>
      <c r="I237" s="175"/>
      <c r="J237" s="176">
        <f t="shared" si="30"/>
        <v>0</v>
      </c>
      <c r="K237" s="172" t="s">
        <v>141</v>
      </c>
      <c r="L237" s="40"/>
      <c r="M237" s="177" t="s">
        <v>5</v>
      </c>
      <c r="N237" s="178" t="s">
        <v>43</v>
      </c>
      <c r="O237" s="41"/>
      <c r="P237" s="179">
        <f t="shared" si="31"/>
        <v>0</v>
      </c>
      <c r="Q237" s="179">
        <v>1.8E-3</v>
      </c>
      <c r="R237" s="179">
        <f t="shared" si="32"/>
        <v>1.8E-3</v>
      </c>
      <c r="S237" s="179">
        <v>0</v>
      </c>
      <c r="T237" s="180">
        <f t="shared" si="33"/>
        <v>0</v>
      </c>
      <c r="AR237" s="23" t="s">
        <v>206</v>
      </c>
      <c r="AT237" s="23" t="s">
        <v>137</v>
      </c>
      <c r="AU237" s="23" t="s">
        <v>142</v>
      </c>
      <c r="AY237" s="23" t="s">
        <v>134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142</v>
      </c>
      <c r="BK237" s="181">
        <f t="shared" si="39"/>
        <v>0</v>
      </c>
      <c r="BL237" s="23" t="s">
        <v>206</v>
      </c>
      <c r="BM237" s="23" t="s">
        <v>493</v>
      </c>
    </row>
    <row r="238" spans="2:65" s="1" customFormat="1" ht="16.5" customHeight="1">
      <c r="B238" s="169"/>
      <c r="C238" s="170" t="s">
        <v>494</v>
      </c>
      <c r="D238" s="170" t="s">
        <v>137</v>
      </c>
      <c r="E238" s="171" t="s">
        <v>495</v>
      </c>
      <c r="F238" s="172" t="s">
        <v>496</v>
      </c>
      <c r="G238" s="173" t="s">
        <v>391</v>
      </c>
      <c r="H238" s="174">
        <v>1</v>
      </c>
      <c r="I238" s="175"/>
      <c r="J238" s="176">
        <f t="shared" si="30"/>
        <v>0</v>
      </c>
      <c r="K238" s="172" t="s">
        <v>141</v>
      </c>
      <c r="L238" s="40"/>
      <c r="M238" s="177" t="s">
        <v>5</v>
      </c>
      <c r="N238" s="178" t="s">
        <v>43</v>
      </c>
      <c r="O238" s="41"/>
      <c r="P238" s="179">
        <f t="shared" si="31"/>
        <v>0</v>
      </c>
      <c r="Q238" s="179">
        <v>1.9599999999999999E-3</v>
      </c>
      <c r="R238" s="179">
        <f t="shared" si="32"/>
        <v>1.9599999999999999E-3</v>
      </c>
      <c r="S238" s="179">
        <v>0</v>
      </c>
      <c r="T238" s="180">
        <f t="shared" si="33"/>
        <v>0</v>
      </c>
      <c r="AR238" s="23" t="s">
        <v>206</v>
      </c>
      <c r="AT238" s="23" t="s">
        <v>137</v>
      </c>
      <c r="AU238" s="23" t="s">
        <v>142</v>
      </c>
      <c r="AY238" s="23" t="s">
        <v>134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142</v>
      </c>
      <c r="BK238" s="181">
        <f t="shared" si="39"/>
        <v>0</v>
      </c>
      <c r="BL238" s="23" t="s">
        <v>206</v>
      </c>
      <c r="BM238" s="23" t="s">
        <v>497</v>
      </c>
    </row>
    <row r="239" spans="2:65" s="1" customFormat="1" ht="25.5" customHeight="1">
      <c r="B239" s="169"/>
      <c r="C239" s="170" t="s">
        <v>498</v>
      </c>
      <c r="D239" s="170" t="s">
        <v>137</v>
      </c>
      <c r="E239" s="171" t="s">
        <v>499</v>
      </c>
      <c r="F239" s="172" t="s">
        <v>500</v>
      </c>
      <c r="G239" s="173" t="s">
        <v>196</v>
      </c>
      <c r="H239" s="174">
        <v>1</v>
      </c>
      <c r="I239" s="175"/>
      <c r="J239" s="176">
        <f t="shared" si="30"/>
        <v>0</v>
      </c>
      <c r="K239" s="172" t="s">
        <v>141</v>
      </c>
      <c r="L239" s="40"/>
      <c r="M239" s="177" t="s">
        <v>5</v>
      </c>
      <c r="N239" s="178" t="s">
        <v>43</v>
      </c>
      <c r="O239" s="41"/>
      <c r="P239" s="179">
        <f t="shared" si="31"/>
        <v>0</v>
      </c>
      <c r="Q239" s="179">
        <v>1.2800000000000001E-3</v>
      </c>
      <c r="R239" s="179">
        <f t="shared" si="32"/>
        <v>1.2800000000000001E-3</v>
      </c>
      <c r="S239" s="179">
        <v>0</v>
      </c>
      <c r="T239" s="180">
        <f t="shared" si="33"/>
        <v>0</v>
      </c>
      <c r="AR239" s="23" t="s">
        <v>206</v>
      </c>
      <c r="AT239" s="23" t="s">
        <v>137</v>
      </c>
      <c r="AU239" s="23" t="s">
        <v>142</v>
      </c>
      <c r="AY239" s="23" t="s">
        <v>134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142</v>
      </c>
      <c r="BK239" s="181">
        <f t="shared" si="39"/>
        <v>0</v>
      </c>
      <c r="BL239" s="23" t="s">
        <v>206</v>
      </c>
      <c r="BM239" s="23" t="s">
        <v>501</v>
      </c>
    </row>
    <row r="240" spans="2:65" s="1" customFormat="1" ht="25.5" customHeight="1">
      <c r="B240" s="169"/>
      <c r="C240" s="170" t="s">
        <v>502</v>
      </c>
      <c r="D240" s="170" t="s">
        <v>137</v>
      </c>
      <c r="E240" s="171" t="s">
        <v>503</v>
      </c>
      <c r="F240" s="172" t="s">
        <v>504</v>
      </c>
      <c r="G240" s="173" t="s">
        <v>196</v>
      </c>
      <c r="H240" s="174">
        <v>3</v>
      </c>
      <c r="I240" s="175"/>
      <c r="J240" s="176">
        <f t="shared" si="30"/>
        <v>0</v>
      </c>
      <c r="K240" s="172" t="s">
        <v>141</v>
      </c>
      <c r="L240" s="40"/>
      <c r="M240" s="177" t="s">
        <v>5</v>
      </c>
      <c r="N240" s="178" t="s">
        <v>43</v>
      </c>
      <c r="O240" s="41"/>
      <c r="P240" s="179">
        <f t="shared" si="31"/>
        <v>0</v>
      </c>
      <c r="Q240" s="179">
        <v>1.3999999999999999E-4</v>
      </c>
      <c r="R240" s="179">
        <f t="shared" si="32"/>
        <v>4.1999999999999996E-4</v>
      </c>
      <c r="S240" s="179">
        <v>0</v>
      </c>
      <c r="T240" s="180">
        <f t="shared" si="33"/>
        <v>0</v>
      </c>
      <c r="AR240" s="23" t="s">
        <v>206</v>
      </c>
      <c r="AT240" s="23" t="s">
        <v>137</v>
      </c>
      <c r="AU240" s="23" t="s">
        <v>142</v>
      </c>
      <c r="AY240" s="23" t="s">
        <v>134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142</v>
      </c>
      <c r="BK240" s="181">
        <f t="shared" si="39"/>
        <v>0</v>
      </c>
      <c r="BL240" s="23" t="s">
        <v>206</v>
      </c>
      <c r="BM240" s="23" t="s">
        <v>505</v>
      </c>
    </row>
    <row r="241" spans="2:65" s="1" customFormat="1" ht="16.5" customHeight="1">
      <c r="B241" s="169"/>
      <c r="C241" s="198" t="s">
        <v>506</v>
      </c>
      <c r="D241" s="198" t="s">
        <v>199</v>
      </c>
      <c r="E241" s="199" t="s">
        <v>507</v>
      </c>
      <c r="F241" s="200" t="s">
        <v>508</v>
      </c>
      <c r="G241" s="201" t="s">
        <v>196</v>
      </c>
      <c r="H241" s="202">
        <v>1</v>
      </c>
      <c r="I241" s="203"/>
      <c r="J241" s="204">
        <f t="shared" si="30"/>
        <v>0</v>
      </c>
      <c r="K241" s="200" t="s">
        <v>141</v>
      </c>
      <c r="L241" s="205"/>
      <c r="M241" s="206" t="s">
        <v>5</v>
      </c>
      <c r="N241" s="207" t="s">
        <v>43</v>
      </c>
      <c r="O241" s="41"/>
      <c r="P241" s="179">
        <f t="shared" si="31"/>
        <v>0</v>
      </c>
      <c r="Q241" s="179">
        <v>4.4000000000000002E-4</v>
      </c>
      <c r="R241" s="179">
        <f t="shared" si="32"/>
        <v>4.4000000000000002E-4</v>
      </c>
      <c r="S241" s="179">
        <v>0</v>
      </c>
      <c r="T241" s="180">
        <f t="shared" si="33"/>
        <v>0</v>
      </c>
      <c r="AR241" s="23" t="s">
        <v>298</v>
      </c>
      <c r="AT241" s="23" t="s">
        <v>199</v>
      </c>
      <c r="AU241" s="23" t="s">
        <v>142</v>
      </c>
      <c r="AY241" s="23" t="s">
        <v>134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142</v>
      </c>
      <c r="BK241" s="181">
        <f t="shared" si="39"/>
        <v>0</v>
      </c>
      <c r="BL241" s="23" t="s">
        <v>206</v>
      </c>
      <c r="BM241" s="23" t="s">
        <v>509</v>
      </c>
    </row>
    <row r="242" spans="2:65" s="1" customFormat="1" ht="16.5" customHeight="1">
      <c r="B242" s="169"/>
      <c r="C242" s="198" t="s">
        <v>510</v>
      </c>
      <c r="D242" s="198" t="s">
        <v>199</v>
      </c>
      <c r="E242" s="199" t="s">
        <v>511</v>
      </c>
      <c r="F242" s="200" t="s">
        <v>512</v>
      </c>
      <c r="G242" s="201" t="s">
        <v>196</v>
      </c>
      <c r="H242" s="202">
        <v>1</v>
      </c>
      <c r="I242" s="203"/>
      <c r="J242" s="204">
        <f t="shared" si="30"/>
        <v>0</v>
      </c>
      <c r="K242" s="200" t="s">
        <v>5</v>
      </c>
      <c r="L242" s="205"/>
      <c r="M242" s="206" t="s">
        <v>5</v>
      </c>
      <c r="N242" s="207" t="s">
        <v>43</v>
      </c>
      <c r="O242" s="41"/>
      <c r="P242" s="179">
        <f t="shared" si="31"/>
        <v>0</v>
      </c>
      <c r="Q242" s="179">
        <v>0</v>
      </c>
      <c r="R242" s="179">
        <f t="shared" si="32"/>
        <v>0</v>
      </c>
      <c r="S242" s="179">
        <v>0</v>
      </c>
      <c r="T242" s="180">
        <f t="shared" si="33"/>
        <v>0</v>
      </c>
      <c r="AR242" s="23" t="s">
        <v>298</v>
      </c>
      <c r="AT242" s="23" t="s">
        <v>199</v>
      </c>
      <c r="AU242" s="23" t="s">
        <v>142</v>
      </c>
      <c r="AY242" s="23" t="s">
        <v>134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142</v>
      </c>
      <c r="BK242" s="181">
        <f t="shared" si="39"/>
        <v>0</v>
      </c>
      <c r="BL242" s="23" t="s">
        <v>206</v>
      </c>
      <c r="BM242" s="23" t="s">
        <v>513</v>
      </c>
    </row>
    <row r="243" spans="2:65" s="1" customFormat="1" ht="16.5" customHeight="1">
      <c r="B243" s="169"/>
      <c r="C243" s="170" t="s">
        <v>514</v>
      </c>
      <c r="D243" s="170" t="s">
        <v>137</v>
      </c>
      <c r="E243" s="171" t="s">
        <v>515</v>
      </c>
      <c r="F243" s="172" t="s">
        <v>516</v>
      </c>
      <c r="G243" s="173" t="s">
        <v>196</v>
      </c>
      <c r="H243" s="174">
        <v>1</v>
      </c>
      <c r="I243" s="175"/>
      <c r="J243" s="176">
        <f t="shared" si="30"/>
        <v>0</v>
      </c>
      <c r="K243" s="172" t="s">
        <v>141</v>
      </c>
      <c r="L243" s="40"/>
      <c r="M243" s="177" t="s">
        <v>5</v>
      </c>
      <c r="N243" s="178" t="s">
        <v>43</v>
      </c>
      <c r="O243" s="41"/>
      <c r="P243" s="179">
        <f t="shared" si="31"/>
        <v>0</v>
      </c>
      <c r="Q243" s="179">
        <v>3.1E-4</v>
      </c>
      <c r="R243" s="179">
        <f t="shared" si="32"/>
        <v>3.1E-4</v>
      </c>
      <c r="S243" s="179">
        <v>0</v>
      </c>
      <c r="T243" s="180">
        <f t="shared" si="33"/>
        <v>0</v>
      </c>
      <c r="AR243" s="23" t="s">
        <v>206</v>
      </c>
      <c r="AT243" s="23" t="s">
        <v>137</v>
      </c>
      <c r="AU243" s="23" t="s">
        <v>142</v>
      </c>
      <c r="AY243" s="23" t="s">
        <v>134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142</v>
      </c>
      <c r="BK243" s="181">
        <f t="shared" si="39"/>
        <v>0</v>
      </c>
      <c r="BL243" s="23" t="s">
        <v>206</v>
      </c>
      <c r="BM243" s="23" t="s">
        <v>517</v>
      </c>
    </row>
    <row r="244" spans="2:65" s="1" customFormat="1" ht="38.25" customHeight="1">
      <c r="B244" s="169"/>
      <c r="C244" s="170" t="s">
        <v>518</v>
      </c>
      <c r="D244" s="170" t="s">
        <v>137</v>
      </c>
      <c r="E244" s="171" t="s">
        <v>519</v>
      </c>
      <c r="F244" s="172" t="s">
        <v>520</v>
      </c>
      <c r="G244" s="173" t="s">
        <v>241</v>
      </c>
      <c r="H244" s="174">
        <v>6.5000000000000002E-2</v>
      </c>
      <c r="I244" s="175"/>
      <c r="J244" s="176">
        <f t="shared" si="30"/>
        <v>0</v>
      </c>
      <c r="K244" s="172" t="s">
        <v>141</v>
      </c>
      <c r="L244" s="40"/>
      <c r="M244" s="177" t="s">
        <v>5</v>
      </c>
      <c r="N244" s="178" t="s">
        <v>43</v>
      </c>
      <c r="O244" s="41"/>
      <c r="P244" s="179">
        <f t="shared" si="31"/>
        <v>0</v>
      </c>
      <c r="Q244" s="179">
        <v>0</v>
      </c>
      <c r="R244" s="179">
        <f t="shared" si="32"/>
        <v>0</v>
      </c>
      <c r="S244" s="179">
        <v>0</v>
      </c>
      <c r="T244" s="180">
        <f t="shared" si="33"/>
        <v>0</v>
      </c>
      <c r="AR244" s="23" t="s">
        <v>206</v>
      </c>
      <c r="AT244" s="23" t="s">
        <v>137</v>
      </c>
      <c r="AU244" s="23" t="s">
        <v>142</v>
      </c>
      <c r="AY244" s="23" t="s">
        <v>134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142</v>
      </c>
      <c r="BK244" s="181">
        <f t="shared" si="39"/>
        <v>0</v>
      </c>
      <c r="BL244" s="23" t="s">
        <v>206</v>
      </c>
      <c r="BM244" s="23" t="s">
        <v>521</v>
      </c>
    </row>
    <row r="245" spans="2:65" s="1" customFormat="1" ht="38.25" customHeight="1">
      <c r="B245" s="169"/>
      <c r="C245" s="170" t="s">
        <v>522</v>
      </c>
      <c r="D245" s="170" t="s">
        <v>137</v>
      </c>
      <c r="E245" s="171" t="s">
        <v>523</v>
      </c>
      <c r="F245" s="172" t="s">
        <v>524</v>
      </c>
      <c r="G245" s="173" t="s">
        <v>241</v>
      </c>
      <c r="H245" s="174">
        <v>6.5000000000000002E-2</v>
      </c>
      <c r="I245" s="175"/>
      <c r="J245" s="176">
        <f t="shared" si="30"/>
        <v>0</v>
      </c>
      <c r="K245" s="172" t="s">
        <v>141</v>
      </c>
      <c r="L245" s="40"/>
      <c r="M245" s="177" t="s">
        <v>5</v>
      </c>
      <c r="N245" s="178" t="s">
        <v>43</v>
      </c>
      <c r="O245" s="41"/>
      <c r="P245" s="179">
        <f t="shared" si="31"/>
        <v>0</v>
      </c>
      <c r="Q245" s="179">
        <v>0</v>
      </c>
      <c r="R245" s="179">
        <f t="shared" si="32"/>
        <v>0</v>
      </c>
      <c r="S245" s="179">
        <v>0</v>
      </c>
      <c r="T245" s="180">
        <f t="shared" si="33"/>
        <v>0</v>
      </c>
      <c r="AR245" s="23" t="s">
        <v>206</v>
      </c>
      <c r="AT245" s="23" t="s">
        <v>137</v>
      </c>
      <c r="AU245" s="23" t="s">
        <v>142</v>
      </c>
      <c r="AY245" s="23" t="s">
        <v>134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142</v>
      </c>
      <c r="BK245" s="181">
        <f t="shared" si="39"/>
        <v>0</v>
      </c>
      <c r="BL245" s="23" t="s">
        <v>206</v>
      </c>
      <c r="BM245" s="23" t="s">
        <v>525</v>
      </c>
    </row>
    <row r="246" spans="2:65" s="1" customFormat="1" ht="25.5" customHeight="1">
      <c r="B246" s="169"/>
      <c r="C246" s="170" t="s">
        <v>526</v>
      </c>
      <c r="D246" s="170" t="s">
        <v>137</v>
      </c>
      <c r="E246" s="171" t="s">
        <v>527</v>
      </c>
      <c r="F246" s="172" t="s">
        <v>528</v>
      </c>
      <c r="G246" s="173" t="s">
        <v>529</v>
      </c>
      <c r="H246" s="174">
        <v>1</v>
      </c>
      <c r="I246" s="175"/>
      <c r="J246" s="176">
        <f t="shared" si="30"/>
        <v>0</v>
      </c>
      <c r="K246" s="172" t="s">
        <v>5</v>
      </c>
      <c r="L246" s="40"/>
      <c r="M246" s="177" t="s">
        <v>5</v>
      </c>
      <c r="N246" s="178" t="s">
        <v>43</v>
      </c>
      <c r="O246" s="41"/>
      <c r="P246" s="179">
        <f t="shared" si="31"/>
        <v>0</v>
      </c>
      <c r="Q246" s="179">
        <v>0</v>
      </c>
      <c r="R246" s="179">
        <f t="shared" si="32"/>
        <v>0</v>
      </c>
      <c r="S246" s="179">
        <v>0</v>
      </c>
      <c r="T246" s="180">
        <f t="shared" si="33"/>
        <v>0</v>
      </c>
      <c r="AR246" s="23" t="s">
        <v>206</v>
      </c>
      <c r="AT246" s="23" t="s">
        <v>137</v>
      </c>
      <c r="AU246" s="23" t="s">
        <v>142</v>
      </c>
      <c r="AY246" s="23" t="s">
        <v>134</v>
      </c>
      <c r="BE246" s="181">
        <f t="shared" si="34"/>
        <v>0</v>
      </c>
      <c r="BF246" s="181">
        <f t="shared" si="35"/>
        <v>0</v>
      </c>
      <c r="BG246" s="181">
        <f t="shared" si="36"/>
        <v>0</v>
      </c>
      <c r="BH246" s="181">
        <f t="shared" si="37"/>
        <v>0</v>
      </c>
      <c r="BI246" s="181">
        <f t="shared" si="38"/>
        <v>0</v>
      </c>
      <c r="BJ246" s="23" t="s">
        <v>142</v>
      </c>
      <c r="BK246" s="181">
        <f t="shared" si="39"/>
        <v>0</v>
      </c>
      <c r="BL246" s="23" t="s">
        <v>206</v>
      </c>
      <c r="BM246" s="23" t="s">
        <v>530</v>
      </c>
    </row>
    <row r="247" spans="2:65" s="10" customFormat="1" ht="29.85" customHeight="1">
      <c r="B247" s="156"/>
      <c r="D247" s="157" t="s">
        <v>70</v>
      </c>
      <c r="E247" s="167" t="s">
        <v>531</v>
      </c>
      <c r="F247" s="167" t="s">
        <v>532</v>
      </c>
      <c r="I247" s="159"/>
      <c r="J247" s="168">
        <f>BK247</f>
        <v>0</v>
      </c>
      <c r="L247" s="156"/>
      <c r="M247" s="161"/>
      <c r="N247" s="162"/>
      <c r="O247" s="162"/>
      <c r="P247" s="163">
        <f>SUM(P248:P250)</f>
        <v>0</v>
      </c>
      <c r="Q247" s="162"/>
      <c r="R247" s="163">
        <f>SUM(R248:R250)</f>
        <v>1.2E-2</v>
      </c>
      <c r="S247" s="162"/>
      <c r="T247" s="164">
        <f>SUM(T248:T250)</f>
        <v>0</v>
      </c>
      <c r="AR247" s="157" t="s">
        <v>142</v>
      </c>
      <c r="AT247" s="165" t="s">
        <v>70</v>
      </c>
      <c r="AU247" s="165" t="s">
        <v>78</v>
      </c>
      <c r="AY247" s="157" t="s">
        <v>134</v>
      </c>
      <c r="BK247" s="166">
        <f>SUM(BK248:BK250)</f>
        <v>0</v>
      </c>
    </row>
    <row r="248" spans="2:65" s="1" customFormat="1" ht="25.5" customHeight="1">
      <c r="B248" s="169"/>
      <c r="C248" s="170" t="s">
        <v>533</v>
      </c>
      <c r="D248" s="170" t="s">
        <v>137</v>
      </c>
      <c r="E248" s="171" t="s">
        <v>534</v>
      </c>
      <c r="F248" s="172" t="s">
        <v>535</v>
      </c>
      <c r="G248" s="173" t="s">
        <v>391</v>
      </c>
      <c r="H248" s="174">
        <v>1</v>
      </c>
      <c r="I248" s="175"/>
      <c r="J248" s="176">
        <f>ROUND(I248*H248,2)</f>
        <v>0</v>
      </c>
      <c r="K248" s="172" t="s">
        <v>141</v>
      </c>
      <c r="L248" s="40"/>
      <c r="M248" s="177" t="s">
        <v>5</v>
      </c>
      <c r="N248" s="178" t="s">
        <v>43</v>
      </c>
      <c r="O248" s="41"/>
      <c r="P248" s="179">
        <f>O248*H248</f>
        <v>0</v>
      </c>
      <c r="Q248" s="179">
        <v>1.2E-2</v>
      </c>
      <c r="R248" s="179">
        <f>Q248*H248</f>
        <v>1.2E-2</v>
      </c>
      <c r="S248" s="179">
        <v>0</v>
      </c>
      <c r="T248" s="180">
        <f>S248*H248</f>
        <v>0</v>
      </c>
      <c r="AR248" s="23" t="s">
        <v>206</v>
      </c>
      <c r="AT248" s="23" t="s">
        <v>137</v>
      </c>
      <c r="AU248" s="23" t="s">
        <v>142</v>
      </c>
      <c r="AY248" s="23" t="s">
        <v>134</v>
      </c>
      <c r="BE248" s="181">
        <f>IF(N248="základní",J248,0)</f>
        <v>0</v>
      </c>
      <c r="BF248" s="181">
        <f>IF(N248="snížená",J248,0)</f>
        <v>0</v>
      </c>
      <c r="BG248" s="181">
        <f>IF(N248="zákl. přenesená",J248,0)</f>
        <v>0</v>
      </c>
      <c r="BH248" s="181">
        <f>IF(N248="sníž. přenesená",J248,0)</f>
        <v>0</v>
      </c>
      <c r="BI248" s="181">
        <f>IF(N248="nulová",J248,0)</f>
        <v>0</v>
      </c>
      <c r="BJ248" s="23" t="s">
        <v>142</v>
      </c>
      <c r="BK248" s="181">
        <f>ROUND(I248*H248,2)</f>
        <v>0</v>
      </c>
      <c r="BL248" s="23" t="s">
        <v>206</v>
      </c>
      <c r="BM248" s="23" t="s">
        <v>536</v>
      </c>
    </row>
    <row r="249" spans="2:65" s="1" customFormat="1" ht="38.25" customHeight="1">
      <c r="B249" s="169"/>
      <c r="C249" s="170" t="s">
        <v>537</v>
      </c>
      <c r="D249" s="170" t="s">
        <v>137</v>
      </c>
      <c r="E249" s="171" t="s">
        <v>538</v>
      </c>
      <c r="F249" s="172" t="s">
        <v>539</v>
      </c>
      <c r="G249" s="173" t="s">
        <v>241</v>
      </c>
      <c r="H249" s="174">
        <v>1.2E-2</v>
      </c>
      <c r="I249" s="175"/>
      <c r="J249" s="176">
        <f>ROUND(I249*H249,2)</f>
        <v>0</v>
      </c>
      <c r="K249" s="172" t="s">
        <v>141</v>
      </c>
      <c r="L249" s="40"/>
      <c r="M249" s="177" t="s">
        <v>5</v>
      </c>
      <c r="N249" s="178" t="s">
        <v>43</v>
      </c>
      <c r="O249" s="41"/>
      <c r="P249" s="179">
        <f>O249*H249</f>
        <v>0</v>
      </c>
      <c r="Q249" s="179">
        <v>0</v>
      </c>
      <c r="R249" s="179">
        <f>Q249*H249</f>
        <v>0</v>
      </c>
      <c r="S249" s="179">
        <v>0</v>
      </c>
      <c r="T249" s="180">
        <f>S249*H249</f>
        <v>0</v>
      </c>
      <c r="AR249" s="23" t="s">
        <v>206</v>
      </c>
      <c r="AT249" s="23" t="s">
        <v>137</v>
      </c>
      <c r="AU249" s="23" t="s">
        <v>142</v>
      </c>
      <c r="AY249" s="23" t="s">
        <v>134</v>
      </c>
      <c r="BE249" s="181">
        <f>IF(N249="základní",J249,0)</f>
        <v>0</v>
      </c>
      <c r="BF249" s="181">
        <f>IF(N249="snížená",J249,0)</f>
        <v>0</v>
      </c>
      <c r="BG249" s="181">
        <f>IF(N249="zákl. přenesená",J249,0)</f>
        <v>0</v>
      </c>
      <c r="BH249" s="181">
        <f>IF(N249="sníž. přenesená",J249,0)</f>
        <v>0</v>
      </c>
      <c r="BI249" s="181">
        <f>IF(N249="nulová",J249,0)</f>
        <v>0</v>
      </c>
      <c r="BJ249" s="23" t="s">
        <v>142</v>
      </c>
      <c r="BK249" s="181">
        <f>ROUND(I249*H249,2)</f>
        <v>0</v>
      </c>
      <c r="BL249" s="23" t="s">
        <v>206</v>
      </c>
      <c r="BM249" s="23" t="s">
        <v>540</v>
      </c>
    </row>
    <row r="250" spans="2:65" s="1" customFormat="1" ht="38.25" customHeight="1">
      <c r="B250" s="169"/>
      <c r="C250" s="170" t="s">
        <v>541</v>
      </c>
      <c r="D250" s="170" t="s">
        <v>137</v>
      </c>
      <c r="E250" s="171" t="s">
        <v>542</v>
      </c>
      <c r="F250" s="172" t="s">
        <v>543</v>
      </c>
      <c r="G250" s="173" t="s">
        <v>241</v>
      </c>
      <c r="H250" s="174">
        <v>1.2E-2</v>
      </c>
      <c r="I250" s="175"/>
      <c r="J250" s="176">
        <f>ROUND(I250*H250,2)</f>
        <v>0</v>
      </c>
      <c r="K250" s="172" t="s">
        <v>141</v>
      </c>
      <c r="L250" s="40"/>
      <c r="M250" s="177" t="s">
        <v>5</v>
      </c>
      <c r="N250" s="178" t="s">
        <v>43</v>
      </c>
      <c r="O250" s="41"/>
      <c r="P250" s="179">
        <f>O250*H250</f>
        <v>0</v>
      </c>
      <c r="Q250" s="179">
        <v>0</v>
      </c>
      <c r="R250" s="179">
        <f>Q250*H250</f>
        <v>0</v>
      </c>
      <c r="S250" s="179">
        <v>0</v>
      </c>
      <c r="T250" s="180">
        <f>S250*H250</f>
        <v>0</v>
      </c>
      <c r="AR250" s="23" t="s">
        <v>206</v>
      </c>
      <c r="AT250" s="23" t="s">
        <v>137</v>
      </c>
      <c r="AU250" s="23" t="s">
        <v>142</v>
      </c>
      <c r="AY250" s="23" t="s">
        <v>134</v>
      </c>
      <c r="BE250" s="181">
        <f>IF(N250="základní",J250,0)</f>
        <v>0</v>
      </c>
      <c r="BF250" s="181">
        <f>IF(N250="snížená",J250,0)</f>
        <v>0</v>
      </c>
      <c r="BG250" s="181">
        <f>IF(N250="zákl. přenesená",J250,0)</f>
        <v>0</v>
      </c>
      <c r="BH250" s="181">
        <f>IF(N250="sníž. přenesená",J250,0)</f>
        <v>0</v>
      </c>
      <c r="BI250" s="181">
        <f>IF(N250="nulová",J250,0)</f>
        <v>0</v>
      </c>
      <c r="BJ250" s="23" t="s">
        <v>142</v>
      </c>
      <c r="BK250" s="181">
        <f>ROUND(I250*H250,2)</f>
        <v>0</v>
      </c>
      <c r="BL250" s="23" t="s">
        <v>206</v>
      </c>
      <c r="BM250" s="23" t="s">
        <v>544</v>
      </c>
    </row>
    <row r="251" spans="2:65" s="10" customFormat="1" ht="29.85" customHeight="1">
      <c r="B251" s="156"/>
      <c r="D251" s="157" t="s">
        <v>70</v>
      </c>
      <c r="E251" s="167" t="s">
        <v>545</v>
      </c>
      <c r="F251" s="167" t="s">
        <v>546</v>
      </c>
      <c r="I251" s="159"/>
      <c r="J251" s="168">
        <f>BK251</f>
        <v>0</v>
      </c>
      <c r="L251" s="156"/>
      <c r="M251" s="161"/>
      <c r="N251" s="162"/>
      <c r="O251" s="162"/>
      <c r="P251" s="163">
        <f>SUM(P252:P268)</f>
        <v>0</v>
      </c>
      <c r="Q251" s="162"/>
      <c r="R251" s="163">
        <f>SUM(R252:R268)</f>
        <v>2.4510000000000001E-2</v>
      </c>
      <c r="S251" s="162"/>
      <c r="T251" s="164">
        <f>SUM(T252:T268)</f>
        <v>0</v>
      </c>
      <c r="AR251" s="157" t="s">
        <v>142</v>
      </c>
      <c r="AT251" s="165" t="s">
        <v>70</v>
      </c>
      <c r="AU251" s="165" t="s">
        <v>78</v>
      </c>
      <c r="AY251" s="157" t="s">
        <v>134</v>
      </c>
      <c r="BK251" s="166">
        <f>SUM(BK252:BK268)</f>
        <v>0</v>
      </c>
    </row>
    <row r="252" spans="2:65" s="1" customFormat="1" ht="38.25" customHeight="1">
      <c r="B252" s="169"/>
      <c r="C252" s="170" t="s">
        <v>547</v>
      </c>
      <c r="D252" s="170" t="s">
        <v>137</v>
      </c>
      <c r="E252" s="171" t="s">
        <v>548</v>
      </c>
      <c r="F252" s="172" t="s">
        <v>549</v>
      </c>
      <c r="G252" s="173" t="s">
        <v>196</v>
      </c>
      <c r="H252" s="174">
        <v>1</v>
      </c>
      <c r="I252" s="175"/>
      <c r="J252" s="176">
        <f t="shared" ref="J252:J268" si="40">ROUND(I252*H252,2)</f>
        <v>0</v>
      </c>
      <c r="K252" s="172" t="s">
        <v>141</v>
      </c>
      <c r="L252" s="40"/>
      <c r="M252" s="177" t="s">
        <v>5</v>
      </c>
      <c r="N252" s="178" t="s">
        <v>43</v>
      </c>
      <c r="O252" s="41"/>
      <c r="P252" s="179">
        <f t="shared" ref="P252:P268" si="41">O252*H252</f>
        <v>0</v>
      </c>
      <c r="Q252" s="179">
        <v>0</v>
      </c>
      <c r="R252" s="179">
        <f t="shared" ref="R252:R268" si="42">Q252*H252</f>
        <v>0</v>
      </c>
      <c r="S252" s="179">
        <v>0</v>
      </c>
      <c r="T252" s="180">
        <f t="shared" ref="T252:T268" si="43">S252*H252</f>
        <v>0</v>
      </c>
      <c r="AR252" s="23" t="s">
        <v>206</v>
      </c>
      <c r="AT252" s="23" t="s">
        <v>137</v>
      </c>
      <c r="AU252" s="23" t="s">
        <v>142</v>
      </c>
      <c r="AY252" s="23" t="s">
        <v>134</v>
      </c>
      <c r="BE252" s="181">
        <f t="shared" ref="BE252:BE268" si="44">IF(N252="základní",J252,0)</f>
        <v>0</v>
      </c>
      <c r="BF252" s="181">
        <f t="shared" ref="BF252:BF268" si="45">IF(N252="snížená",J252,0)</f>
        <v>0</v>
      </c>
      <c r="BG252" s="181">
        <f t="shared" ref="BG252:BG268" si="46">IF(N252="zákl. přenesená",J252,0)</f>
        <v>0</v>
      </c>
      <c r="BH252" s="181">
        <f t="shared" ref="BH252:BH268" si="47">IF(N252="sníž. přenesená",J252,0)</f>
        <v>0</v>
      </c>
      <c r="BI252" s="181">
        <f t="shared" ref="BI252:BI268" si="48">IF(N252="nulová",J252,0)</f>
        <v>0</v>
      </c>
      <c r="BJ252" s="23" t="s">
        <v>142</v>
      </c>
      <c r="BK252" s="181">
        <f t="shared" ref="BK252:BK268" si="49">ROUND(I252*H252,2)</f>
        <v>0</v>
      </c>
      <c r="BL252" s="23" t="s">
        <v>206</v>
      </c>
      <c r="BM252" s="23" t="s">
        <v>550</v>
      </c>
    </row>
    <row r="253" spans="2:65" s="1" customFormat="1" ht="16.5" customHeight="1">
      <c r="B253" s="169"/>
      <c r="C253" s="198" t="s">
        <v>551</v>
      </c>
      <c r="D253" s="198" t="s">
        <v>199</v>
      </c>
      <c r="E253" s="199" t="s">
        <v>552</v>
      </c>
      <c r="F253" s="200" t="s">
        <v>553</v>
      </c>
      <c r="G253" s="201" t="s">
        <v>196</v>
      </c>
      <c r="H253" s="202">
        <v>1</v>
      </c>
      <c r="I253" s="203"/>
      <c r="J253" s="204">
        <f t="shared" si="40"/>
        <v>0</v>
      </c>
      <c r="K253" s="200" t="s">
        <v>141</v>
      </c>
      <c r="L253" s="205"/>
      <c r="M253" s="206" t="s">
        <v>5</v>
      </c>
      <c r="N253" s="207" t="s">
        <v>43</v>
      </c>
      <c r="O253" s="41"/>
      <c r="P253" s="179">
        <f t="shared" si="41"/>
        <v>0</v>
      </c>
      <c r="Q253" s="179">
        <v>2.0000000000000002E-5</v>
      </c>
      <c r="R253" s="179">
        <f t="shared" si="42"/>
        <v>2.0000000000000002E-5</v>
      </c>
      <c r="S253" s="179">
        <v>0</v>
      </c>
      <c r="T253" s="180">
        <f t="shared" si="43"/>
        <v>0</v>
      </c>
      <c r="AR253" s="23" t="s">
        <v>298</v>
      </c>
      <c r="AT253" s="23" t="s">
        <v>199</v>
      </c>
      <c r="AU253" s="23" t="s">
        <v>142</v>
      </c>
      <c r="AY253" s="23" t="s">
        <v>134</v>
      </c>
      <c r="BE253" s="181">
        <f t="shared" si="44"/>
        <v>0</v>
      </c>
      <c r="BF253" s="181">
        <f t="shared" si="45"/>
        <v>0</v>
      </c>
      <c r="BG253" s="181">
        <f t="shared" si="46"/>
        <v>0</v>
      </c>
      <c r="BH253" s="181">
        <f t="shared" si="47"/>
        <v>0</v>
      </c>
      <c r="BI253" s="181">
        <f t="shared" si="48"/>
        <v>0</v>
      </c>
      <c r="BJ253" s="23" t="s">
        <v>142</v>
      </c>
      <c r="BK253" s="181">
        <f t="shared" si="49"/>
        <v>0</v>
      </c>
      <c r="BL253" s="23" t="s">
        <v>206</v>
      </c>
      <c r="BM253" s="23" t="s">
        <v>554</v>
      </c>
    </row>
    <row r="254" spans="2:65" s="1" customFormat="1" ht="25.5" customHeight="1">
      <c r="B254" s="169"/>
      <c r="C254" s="170" t="s">
        <v>555</v>
      </c>
      <c r="D254" s="170" t="s">
        <v>137</v>
      </c>
      <c r="E254" s="171" t="s">
        <v>556</v>
      </c>
      <c r="F254" s="172" t="s">
        <v>557</v>
      </c>
      <c r="G254" s="173" t="s">
        <v>309</v>
      </c>
      <c r="H254" s="174">
        <v>30</v>
      </c>
      <c r="I254" s="175"/>
      <c r="J254" s="176">
        <f t="shared" si="40"/>
        <v>0</v>
      </c>
      <c r="K254" s="172" t="s">
        <v>141</v>
      </c>
      <c r="L254" s="40"/>
      <c r="M254" s="177" t="s">
        <v>5</v>
      </c>
      <c r="N254" s="178" t="s">
        <v>43</v>
      </c>
      <c r="O254" s="41"/>
      <c r="P254" s="179">
        <f t="shared" si="41"/>
        <v>0</v>
      </c>
      <c r="Q254" s="179">
        <v>0</v>
      </c>
      <c r="R254" s="179">
        <f t="shared" si="42"/>
        <v>0</v>
      </c>
      <c r="S254" s="179">
        <v>0</v>
      </c>
      <c r="T254" s="180">
        <f t="shared" si="43"/>
        <v>0</v>
      </c>
      <c r="AR254" s="23" t="s">
        <v>206</v>
      </c>
      <c r="AT254" s="23" t="s">
        <v>137</v>
      </c>
      <c r="AU254" s="23" t="s">
        <v>142</v>
      </c>
      <c r="AY254" s="23" t="s">
        <v>134</v>
      </c>
      <c r="BE254" s="181">
        <f t="shared" si="44"/>
        <v>0</v>
      </c>
      <c r="BF254" s="181">
        <f t="shared" si="45"/>
        <v>0</v>
      </c>
      <c r="BG254" s="181">
        <f t="shared" si="46"/>
        <v>0</v>
      </c>
      <c r="BH254" s="181">
        <f t="shared" si="47"/>
        <v>0</v>
      </c>
      <c r="BI254" s="181">
        <f t="shared" si="48"/>
        <v>0</v>
      </c>
      <c r="BJ254" s="23" t="s">
        <v>142</v>
      </c>
      <c r="BK254" s="181">
        <f t="shared" si="49"/>
        <v>0</v>
      </c>
      <c r="BL254" s="23" t="s">
        <v>206</v>
      </c>
      <c r="BM254" s="23" t="s">
        <v>558</v>
      </c>
    </row>
    <row r="255" spans="2:65" s="1" customFormat="1" ht="16.5" customHeight="1">
      <c r="B255" s="169"/>
      <c r="C255" s="198" t="s">
        <v>559</v>
      </c>
      <c r="D255" s="198" t="s">
        <v>199</v>
      </c>
      <c r="E255" s="199" t="s">
        <v>560</v>
      </c>
      <c r="F255" s="200" t="s">
        <v>561</v>
      </c>
      <c r="G255" s="201" t="s">
        <v>309</v>
      </c>
      <c r="H255" s="202">
        <v>15</v>
      </c>
      <c r="I255" s="203"/>
      <c r="J255" s="204">
        <f t="shared" si="40"/>
        <v>0</v>
      </c>
      <c r="K255" s="200" t="s">
        <v>141</v>
      </c>
      <c r="L255" s="205"/>
      <c r="M255" s="206" t="s">
        <v>5</v>
      </c>
      <c r="N255" s="207" t="s">
        <v>43</v>
      </c>
      <c r="O255" s="41"/>
      <c r="P255" s="179">
        <f t="shared" si="41"/>
        <v>0</v>
      </c>
      <c r="Q255" s="179">
        <v>1.7000000000000001E-4</v>
      </c>
      <c r="R255" s="179">
        <f t="shared" si="42"/>
        <v>2.5500000000000002E-3</v>
      </c>
      <c r="S255" s="179">
        <v>0</v>
      </c>
      <c r="T255" s="180">
        <f t="shared" si="43"/>
        <v>0</v>
      </c>
      <c r="AR255" s="23" t="s">
        <v>298</v>
      </c>
      <c r="AT255" s="23" t="s">
        <v>199</v>
      </c>
      <c r="AU255" s="23" t="s">
        <v>142</v>
      </c>
      <c r="AY255" s="23" t="s">
        <v>134</v>
      </c>
      <c r="BE255" s="181">
        <f t="shared" si="44"/>
        <v>0</v>
      </c>
      <c r="BF255" s="181">
        <f t="shared" si="45"/>
        <v>0</v>
      </c>
      <c r="BG255" s="181">
        <f t="shared" si="46"/>
        <v>0</v>
      </c>
      <c r="BH255" s="181">
        <f t="shared" si="47"/>
        <v>0</v>
      </c>
      <c r="BI255" s="181">
        <f t="shared" si="48"/>
        <v>0</v>
      </c>
      <c r="BJ255" s="23" t="s">
        <v>142</v>
      </c>
      <c r="BK255" s="181">
        <f t="shared" si="49"/>
        <v>0</v>
      </c>
      <c r="BL255" s="23" t="s">
        <v>206</v>
      </c>
      <c r="BM255" s="23" t="s">
        <v>562</v>
      </c>
    </row>
    <row r="256" spans="2:65" s="1" customFormat="1" ht="16.5" customHeight="1">
      <c r="B256" s="169"/>
      <c r="C256" s="198" t="s">
        <v>563</v>
      </c>
      <c r="D256" s="198" t="s">
        <v>199</v>
      </c>
      <c r="E256" s="199" t="s">
        <v>564</v>
      </c>
      <c r="F256" s="200" t="s">
        <v>565</v>
      </c>
      <c r="G256" s="201" t="s">
        <v>309</v>
      </c>
      <c r="H256" s="202">
        <v>5</v>
      </c>
      <c r="I256" s="203"/>
      <c r="J256" s="204">
        <f t="shared" si="40"/>
        <v>0</v>
      </c>
      <c r="K256" s="200" t="s">
        <v>141</v>
      </c>
      <c r="L256" s="205"/>
      <c r="M256" s="206" t="s">
        <v>5</v>
      </c>
      <c r="N256" s="207" t="s">
        <v>43</v>
      </c>
      <c r="O256" s="41"/>
      <c r="P256" s="179">
        <f t="shared" si="41"/>
        <v>0</v>
      </c>
      <c r="Q256" s="179">
        <v>2.7999999999999998E-4</v>
      </c>
      <c r="R256" s="179">
        <f t="shared" si="42"/>
        <v>1.3999999999999998E-3</v>
      </c>
      <c r="S256" s="179">
        <v>0</v>
      </c>
      <c r="T256" s="180">
        <f t="shared" si="43"/>
        <v>0</v>
      </c>
      <c r="AR256" s="23" t="s">
        <v>298</v>
      </c>
      <c r="AT256" s="23" t="s">
        <v>199</v>
      </c>
      <c r="AU256" s="23" t="s">
        <v>142</v>
      </c>
      <c r="AY256" s="23" t="s">
        <v>134</v>
      </c>
      <c r="BE256" s="181">
        <f t="shared" si="44"/>
        <v>0</v>
      </c>
      <c r="BF256" s="181">
        <f t="shared" si="45"/>
        <v>0</v>
      </c>
      <c r="BG256" s="181">
        <f t="shared" si="46"/>
        <v>0</v>
      </c>
      <c r="BH256" s="181">
        <f t="shared" si="47"/>
        <v>0</v>
      </c>
      <c r="BI256" s="181">
        <f t="shared" si="48"/>
        <v>0</v>
      </c>
      <c r="BJ256" s="23" t="s">
        <v>142</v>
      </c>
      <c r="BK256" s="181">
        <f t="shared" si="49"/>
        <v>0</v>
      </c>
      <c r="BL256" s="23" t="s">
        <v>206</v>
      </c>
      <c r="BM256" s="23" t="s">
        <v>566</v>
      </c>
    </row>
    <row r="257" spans="2:65" s="1" customFormat="1" ht="25.5" customHeight="1">
      <c r="B257" s="169"/>
      <c r="C257" s="170" t="s">
        <v>567</v>
      </c>
      <c r="D257" s="170" t="s">
        <v>137</v>
      </c>
      <c r="E257" s="171" t="s">
        <v>568</v>
      </c>
      <c r="F257" s="172" t="s">
        <v>569</v>
      </c>
      <c r="G257" s="173" t="s">
        <v>196</v>
      </c>
      <c r="H257" s="174">
        <v>1</v>
      </c>
      <c r="I257" s="175"/>
      <c r="J257" s="176">
        <f t="shared" si="40"/>
        <v>0</v>
      </c>
      <c r="K257" s="172" t="s">
        <v>141</v>
      </c>
      <c r="L257" s="40"/>
      <c r="M257" s="177" t="s">
        <v>5</v>
      </c>
      <c r="N257" s="178" t="s">
        <v>43</v>
      </c>
      <c r="O257" s="41"/>
      <c r="P257" s="179">
        <f t="shared" si="41"/>
        <v>0</v>
      </c>
      <c r="Q257" s="179">
        <v>0</v>
      </c>
      <c r="R257" s="179">
        <f t="shared" si="42"/>
        <v>0</v>
      </c>
      <c r="S257" s="179">
        <v>0</v>
      </c>
      <c r="T257" s="180">
        <f t="shared" si="43"/>
        <v>0</v>
      </c>
      <c r="AR257" s="23" t="s">
        <v>206</v>
      </c>
      <c r="AT257" s="23" t="s">
        <v>137</v>
      </c>
      <c r="AU257" s="23" t="s">
        <v>142</v>
      </c>
      <c r="AY257" s="23" t="s">
        <v>134</v>
      </c>
      <c r="BE257" s="181">
        <f t="shared" si="44"/>
        <v>0</v>
      </c>
      <c r="BF257" s="181">
        <f t="shared" si="45"/>
        <v>0</v>
      </c>
      <c r="BG257" s="181">
        <f t="shared" si="46"/>
        <v>0</v>
      </c>
      <c r="BH257" s="181">
        <f t="shared" si="47"/>
        <v>0</v>
      </c>
      <c r="BI257" s="181">
        <f t="shared" si="48"/>
        <v>0</v>
      </c>
      <c r="BJ257" s="23" t="s">
        <v>142</v>
      </c>
      <c r="BK257" s="181">
        <f t="shared" si="49"/>
        <v>0</v>
      </c>
      <c r="BL257" s="23" t="s">
        <v>206</v>
      </c>
      <c r="BM257" s="23" t="s">
        <v>570</v>
      </c>
    </row>
    <row r="258" spans="2:65" s="1" customFormat="1" ht="16.5" customHeight="1">
      <c r="B258" s="169"/>
      <c r="C258" s="198" t="s">
        <v>571</v>
      </c>
      <c r="D258" s="198" t="s">
        <v>199</v>
      </c>
      <c r="E258" s="199" t="s">
        <v>572</v>
      </c>
      <c r="F258" s="200" t="s">
        <v>573</v>
      </c>
      <c r="G258" s="201" t="s">
        <v>196</v>
      </c>
      <c r="H258" s="202">
        <v>1</v>
      </c>
      <c r="I258" s="203"/>
      <c r="J258" s="204">
        <f t="shared" si="40"/>
        <v>0</v>
      </c>
      <c r="K258" s="200" t="s">
        <v>141</v>
      </c>
      <c r="L258" s="205"/>
      <c r="M258" s="206" t="s">
        <v>5</v>
      </c>
      <c r="N258" s="207" t="s">
        <v>43</v>
      </c>
      <c r="O258" s="41"/>
      <c r="P258" s="179">
        <f t="shared" si="41"/>
        <v>0</v>
      </c>
      <c r="Q258" s="179">
        <v>1.6899999999999998E-2</v>
      </c>
      <c r="R258" s="179">
        <f t="shared" si="42"/>
        <v>1.6899999999999998E-2</v>
      </c>
      <c r="S258" s="179">
        <v>0</v>
      </c>
      <c r="T258" s="180">
        <f t="shared" si="43"/>
        <v>0</v>
      </c>
      <c r="AR258" s="23" t="s">
        <v>298</v>
      </c>
      <c r="AT258" s="23" t="s">
        <v>199</v>
      </c>
      <c r="AU258" s="23" t="s">
        <v>142</v>
      </c>
      <c r="AY258" s="23" t="s">
        <v>134</v>
      </c>
      <c r="BE258" s="181">
        <f t="shared" si="44"/>
        <v>0</v>
      </c>
      <c r="BF258" s="181">
        <f t="shared" si="45"/>
        <v>0</v>
      </c>
      <c r="BG258" s="181">
        <f t="shared" si="46"/>
        <v>0</v>
      </c>
      <c r="BH258" s="181">
        <f t="shared" si="47"/>
        <v>0</v>
      </c>
      <c r="BI258" s="181">
        <f t="shared" si="48"/>
        <v>0</v>
      </c>
      <c r="BJ258" s="23" t="s">
        <v>142</v>
      </c>
      <c r="BK258" s="181">
        <f t="shared" si="49"/>
        <v>0</v>
      </c>
      <c r="BL258" s="23" t="s">
        <v>206</v>
      </c>
      <c r="BM258" s="23" t="s">
        <v>574</v>
      </c>
    </row>
    <row r="259" spans="2:65" s="1" customFormat="1" ht="25.5" customHeight="1">
      <c r="B259" s="169"/>
      <c r="C259" s="170" t="s">
        <v>575</v>
      </c>
      <c r="D259" s="170" t="s">
        <v>137</v>
      </c>
      <c r="E259" s="171" t="s">
        <v>576</v>
      </c>
      <c r="F259" s="172" t="s">
        <v>577</v>
      </c>
      <c r="G259" s="173" t="s">
        <v>196</v>
      </c>
      <c r="H259" s="174">
        <v>3</v>
      </c>
      <c r="I259" s="175"/>
      <c r="J259" s="176">
        <f t="shared" si="40"/>
        <v>0</v>
      </c>
      <c r="K259" s="172" t="s">
        <v>141</v>
      </c>
      <c r="L259" s="40"/>
      <c r="M259" s="177" t="s">
        <v>5</v>
      </c>
      <c r="N259" s="178" t="s">
        <v>43</v>
      </c>
      <c r="O259" s="41"/>
      <c r="P259" s="179">
        <f t="shared" si="41"/>
        <v>0</v>
      </c>
      <c r="Q259" s="179">
        <v>0</v>
      </c>
      <c r="R259" s="179">
        <f t="shared" si="42"/>
        <v>0</v>
      </c>
      <c r="S259" s="179">
        <v>0</v>
      </c>
      <c r="T259" s="180">
        <f t="shared" si="43"/>
        <v>0</v>
      </c>
      <c r="AR259" s="23" t="s">
        <v>206</v>
      </c>
      <c r="AT259" s="23" t="s">
        <v>137</v>
      </c>
      <c r="AU259" s="23" t="s">
        <v>142</v>
      </c>
      <c r="AY259" s="23" t="s">
        <v>134</v>
      </c>
      <c r="BE259" s="181">
        <f t="shared" si="44"/>
        <v>0</v>
      </c>
      <c r="BF259" s="181">
        <f t="shared" si="45"/>
        <v>0</v>
      </c>
      <c r="BG259" s="181">
        <f t="shared" si="46"/>
        <v>0</v>
      </c>
      <c r="BH259" s="181">
        <f t="shared" si="47"/>
        <v>0</v>
      </c>
      <c r="BI259" s="181">
        <f t="shared" si="48"/>
        <v>0</v>
      </c>
      <c r="BJ259" s="23" t="s">
        <v>142</v>
      </c>
      <c r="BK259" s="181">
        <f t="shared" si="49"/>
        <v>0</v>
      </c>
      <c r="BL259" s="23" t="s">
        <v>206</v>
      </c>
      <c r="BM259" s="23" t="s">
        <v>578</v>
      </c>
    </row>
    <row r="260" spans="2:65" s="1" customFormat="1" ht="16.5" customHeight="1">
      <c r="B260" s="169"/>
      <c r="C260" s="198" t="s">
        <v>579</v>
      </c>
      <c r="D260" s="198" t="s">
        <v>199</v>
      </c>
      <c r="E260" s="199" t="s">
        <v>580</v>
      </c>
      <c r="F260" s="200" t="s">
        <v>581</v>
      </c>
      <c r="G260" s="201" t="s">
        <v>196</v>
      </c>
      <c r="H260" s="202">
        <v>3</v>
      </c>
      <c r="I260" s="203"/>
      <c r="J260" s="204">
        <f t="shared" si="40"/>
        <v>0</v>
      </c>
      <c r="K260" s="200" t="s">
        <v>141</v>
      </c>
      <c r="L260" s="205"/>
      <c r="M260" s="206" t="s">
        <v>5</v>
      </c>
      <c r="N260" s="207" t="s">
        <v>43</v>
      </c>
      <c r="O260" s="41"/>
      <c r="P260" s="179">
        <f t="shared" si="41"/>
        <v>0</v>
      </c>
      <c r="Q260" s="179">
        <v>1E-4</v>
      </c>
      <c r="R260" s="179">
        <f t="shared" si="42"/>
        <v>3.0000000000000003E-4</v>
      </c>
      <c r="S260" s="179">
        <v>0</v>
      </c>
      <c r="T260" s="180">
        <f t="shared" si="43"/>
        <v>0</v>
      </c>
      <c r="AR260" s="23" t="s">
        <v>298</v>
      </c>
      <c r="AT260" s="23" t="s">
        <v>199</v>
      </c>
      <c r="AU260" s="23" t="s">
        <v>142</v>
      </c>
      <c r="AY260" s="23" t="s">
        <v>134</v>
      </c>
      <c r="BE260" s="181">
        <f t="shared" si="44"/>
        <v>0</v>
      </c>
      <c r="BF260" s="181">
        <f t="shared" si="45"/>
        <v>0</v>
      </c>
      <c r="BG260" s="181">
        <f t="shared" si="46"/>
        <v>0</v>
      </c>
      <c r="BH260" s="181">
        <f t="shared" si="47"/>
        <v>0</v>
      </c>
      <c r="BI260" s="181">
        <f t="shared" si="48"/>
        <v>0</v>
      </c>
      <c r="BJ260" s="23" t="s">
        <v>142</v>
      </c>
      <c r="BK260" s="181">
        <f t="shared" si="49"/>
        <v>0</v>
      </c>
      <c r="BL260" s="23" t="s">
        <v>206</v>
      </c>
      <c r="BM260" s="23" t="s">
        <v>582</v>
      </c>
    </row>
    <row r="261" spans="2:65" s="1" customFormat="1" ht="25.5" customHeight="1">
      <c r="B261" s="169"/>
      <c r="C261" s="170" t="s">
        <v>583</v>
      </c>
      <c r="D261" s="170" t="s">
        <v>137</v>
      </c>
      <c r="E261" s="171" t="s">
        <v>584</v>
      </c>
      <c r="F261" s="172" t="s">
        <v>585</v>
      </c>
      <c r="G261" s="173" t="s">
        <v>196</v>
      </c>
      <c r="H261" s="174">
        <v>2</v>
      </c>
      <c r="I261" s="175"/>
      <c r="J261" s="176">
        <f t="shared" si="40"/>
        <v>0</v>
      </c>
      <c r="K261" s="172" t="s">
        <v>141</v>
      </c>
      <c r="L261" s="40"/>
      <c r="M261" s="177" t="s">
        <v>5</v>
      </c>
      <c r="N261" s="178" t="s">
        <v>43</v>
      </c>
      <c r="O261" s="41"/>
      <c r="P261" s="179">
        <f t="shared" si="41"/>
        <v>0</v>
      </c>
      <c r="Q261" s="179">
        <v>0</v>
      </c>
      <c r="R261" s="179">
        <f t="shared" si="42"/>
        <v>0</v>
      </c>
      <c r="S261" s="179">
        <v>0</v>
      </c>
      <c r="T261" s="180">
        <f t="shared" si="43"/>
        <v>0</v>
      </c>
      <c r="AR261" s="23" t="s">
        <v>206</v>
      </c>
      <c r="AT261" s="23" t="s">
        <v>137</v>
      </c>
      <c r="AU261" s="23" t="s">
        <v>142</v>
      </c>
      <c r="AY261" s="23" t="s">
        <v>134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142</v>
      </c>
      <c r="BK261" s="181">
        <f t="shared" si="49"/>
        <v>0</v>
      </c>
      <c r="BL261" s="23" t="s">
        <v>206</v>
      </c>
      <c r="BM261" s="23" t="s">
        <v>586</v>
      </c>
    </row>
    <row r="262" spans="2:65" s="1" customFormat="1" ht="16.5" customHeight="1">
      <c r="B262" s="169"/>
      <c r="C262" s="198" t="s">
        <v>587</v>
      </c>
      <c r="D262" s="198" t="s">
        <v>199</v>
      </c>
      <c r="E262" s="199" t="s">
        <v>588</v>
      </c>
      <c r="F262" s="200" t="s">
        <v>589</v>
      </c>
      <c r="G262" s="201" t="s">
        <v>196</v>
      </c>
      <c r="H262" s="202">
        <v>2</v>
      </c>
      <c r="I262" s="203"/>
      <c r="J262" s="204">
        <f t="shared" si="40"/>
        <v>0</v>
      </c>
      <c r="K262" s="200" t="s">
        <v>141</v>
      </c>
      <c r="L262" s="205"/>
      <c r="M262" s="206" t="s">
        <v>5</v>
      </c>
      <c r="N262" s="207" t="s">
        <v>43</v>
      </c>
      <c r="O262" s="41"/>
      <c r="P262" s="179">
        <f t="shared" si="41"/>
        <v>0</v>
      </c>
      <c r="Q262" s="179">
        <v>2.7E-4</v>
      </c>
      <c r="R262" s="179">
        <f t="shared" si="42"/>
        <v>5.4000000000000001E-4</v>
      </c>
      <c r="S262" s="179">
        <v>0</v>
      </c>
      <c r="T262" s="180">
        <f t="shared" si="43"/>
        <v>0</v>
      </c>
      <c r="AR262" s="23" t="s">
        <v>298</v>
      </c>
      <c r="AT262" s="23" t="s">
        <v>199</v>
      </c>
      <c r="AU262" s="23" t="s">
        <v>142</v>
      </c>
      <c r="AY262" s="23" t="s">
        <v>134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142</v>
      </c>
      <c r="BK262" s="181">
        <f t="shared" si="49"/>
        <v>0</v>
      </c>
      <c r="BL262" s="23" t="s">
        <v>206</v>
      </c>
      <c r="BM262" s="23" t="s">
        <v>590</v>
      </c>
    </row>
    <row r="263" spans="2:65" s="1" customFormat="1" ht="25.5" customHeight="1">
      <c r="B263" s="169"/>
      <c r="C263" s="170" t="s">
        <v>591</v>
      </c>
      <c r="D263" s="170" t="s">
        <v>137</v>
      </c>
      <c r="E263" s="171" t="s">
        <v>592</v>
      </c>
      <c r="F263" s="172" t="s">
        <v>593</v>
      </c>
      <c r="G263" s="173" t="s">
        <v>196</v>
      </c>
      <c r="H263" s="174">
        <v>2</v>
      </c>
      <c r="I263" s="175"/>
      <c r="J263" s="176">
        <f t="shared" si="40"/>
        <v>0</v>
      </c>
      <c r="K263" s="172" t="s">
        <v>141</v>
      </c>
      <c r="L263" s="40"/>
      <c r="M263" s="177" t="s">
        <v>5</v>
      </c>
      <c r="N263" s="178" t="s">
        <v>43</v>
      </c>
      <c r="O263" s="41"/>
      <c r="P263" s="179">
        <f t="shared" si="41"/>
        <v>0</v>
      </c>
      <c r="Q263" s="179">
        <v>0</v>
      </c>
      <c r="R263" s="179">
        <f t="shared" si="42"/>
        <v>0</v>
      </c>
      <c r="S263" s="179">
        <v>0</v>
      </c>
      <c r="T263" s="180">
        <f t="shared" si="43"/>
        <v>0</v>
      </c>
      <c r="AR263" s="23" t="s">
        <v>206</v>
      </c>
      <c r="AT263" s="23" t="s">
        <v>137</v>
      </c>
      <c r="AU263" s="23" t="s">
        <v>142</v>
      </c>
      <c r="AY263" s="23" t="s">
        <v>134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142</v>
      </c>
      <c r="BK263" s="181">
        <f t="shared" si="49"/>
        <v>0</v>
      </c>
      <c r="BL263" s="23" t="s">
        <v>206</v>
      </c>
      <c r="BM263" s="23" t="s">
        <v>594</v>
      </c>
    </row>
    <row r="264" spans="2:65" s="1" customFormat="1" ht="16.5" customHeight="1">
      <c r="B264" s="169"/>
      <c r="C264" s="198" t="s">
        <v>595</v>
      </c>
      <c r="D264" s="198" t="s">
        <v>199</v>
      </c>
      <c r="E264" s="199" t="s">
        <v>596</v>
      </c>
      <c r="F264" s="200" t="s">
        <v>597</v>
      </c>
      <c r="G264" s="201" t="s">
        <v>196</v>
      </c>
      <c r="H264" s="202">
        <v>2</v>
      </c>
      <c r="I264" s="203"/>
      <c r="J264" s="204">
        <f t="shared" si="40"/>
        <v>0</v>
      </c>
      <c r="K264" s="200" t="s">
        <v>141</v>
      </c>
      <c r="L264" s="205"/>
      <c r="M264" s="206" t="s">
        <v>5</v>
      </c>
      <c r="N264" s="207" t="s">
        <v>43</v>
      </c>
      <c r="O264" s="41"/>
      <c r="P264" s="179">
        <f t="shared" si="41"/>
        <v>0</v>
      </c>
      <c r="Q264" s="179">
        <v>8.0000000000000004E-4</v>
      </c>
      <c r="R264" s="179">
        <f t="shared" si="42"/>
        <v>1.6000000000000001E-3</v>
      </c>
      <c r="S264" s="179">
        <v>0</v>
      </c>
      <c r="T264" s="180">
        <f t="shared" si="43"/>
        <v>0</v>
      </c>
      <c r="AR264" s="23" t="s">
        <v>298</v>
      </c>
      <c r="AT264" s="23" t="s">
        <v>199</v>
      </c>
      <c r="AU264" s="23" t="s">
        <v>142</v>
      </c>
      <c r="AY264" s="23" t="s">
        <v>134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142</v>
      </c>
      <c r="BK264" s="181">
        <f t="shared" si="49"/>
        <v>0</v>
      </c>
      <c r="BL264" s="23" t="s">
        <v>206</v>
      </c>
      <c r="BM264" s="23" t="s">
        <v>598</v>
      </c>
    </row>
    <row r="265" spans="2:65" s="1" customFormat="1" ht="16.5" customHeight="1">
      <c r="B265" s="169"/>
      <c r="C265" s="198" t="s">
        <v>599</v>
      </c>
      <c r="D265" s="198" t="s">
        <v>199</v>
      </c>
      <c r="E265" s="199" t="s">
        <v>600</v>
      </c>
      <c r="F265" s="200" t="s">
        <v>601</v>
      </c>
      <c r="G265" s="201" t="s">
        <v>309</v>
      </c>
      <c r="H265" s="202">
        <v>10</v>
      </c>
      <c r="I265" s="203"/>
      <c r="J265" s="204">
        <f t="shared" si="40"/>
        <v>0</v>
      </c>
      <c r="K265" s="200" t="s">
        <v>141</v>
      </c>
      <c r="L265" s="205"/>
      <c r="M265" s="206" t="s">
        <v>5</v>
      </c>
      <c r="N265" s="207" t="s">
        <v>43</v>
      </c>
      <c r="O265" s="41"/>
      <c r="P265" s="179">
        <f t="shared" si="41"/>
        <v>0</v>
      </c>
      <c r="Q265" s="179">
        <v>1.2E-4</v>
      </c>
      <c r="R265" s="179">
        <f t="shared" si="42"/>
        <v>1.2000000000000001E-3</v>
      </c>
      <c r="S265" s="179">
        <v>0</v>
      </c>
      <c r="T265" s="180">
        <f t="shared" si="43"/>
        <v>0</v>
      </c>
      <c r="AR265" s="23" t="s">
        <v>298</v>
      </c>
      <c r="AT265" s="23" t="s">
        <v>199</v>
      </c>
      <c r="AU265" s="23" t="s">
        <v>142</v>
      </c>
      <c r="AY265" s="23" t="s">
        <v>134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142</v>
      </c>
      <c r="BK265" s="181">
        <f t="shared" si="49"/>
        <v>0</v>
      </c>
      <c r="BL265" s="23" t="s">
        <v>206</v>
      </c>
      <c r="BM265" s="23" t="s">
        <v>602</v>
      </c>
    </row>
    <row r="266" spans="2:65" s="1" customFormat="1" ht="25.5" customHeight="1">
      <c r="B266" s="169"/>
      <c r="C266" s="170" t="s">
        <v>603</v>
      </c>
      <c r="D266" s="170" t="s">
        <v>137</v>
      </c>
      <c r="E266" s="171" t="s">
        <v>604</v>
      </c>
      <c r="F266" s="172" t="s">
        <v>605</v>
      </c>
      <c r="G266" s="173" t="s">
        <v>196</v>
      </c>
      <c r="H266" s="174">
        <v>1</v>
      </c>
      <c r="I266" s="175"/>
      <c r="J266" s="176">
        <f t="shared" si="40"/>
        <v>0</v>
      </c>
      <c r="K266" s="172" t="s">
        <v>141</v>
      </c>
      <c r="L266" s="40"/>
      <c r="M266" s="177" t="s">
        <v>5</v>
      </c>
      <c r="N266" s="178" t="s">
        <v>43</v>
      </c>
      <c r="O266" s="41"/>
      <c r="P266" s="179">
        <f t="shared" si="41"/>
        <v>0</v>
      </c>
      <c r="Q266" s="179">
        <v>0</v>
      </c>
      <c r="R266" s="179">
        <f t="shared" si="42"/>
        <v>0</v>
      </c>
      <c r="S266" s="179">
        <v>0</v>
      </c>
      <c r="T266" s="180">
        <f t="shared" si="43"/>
        <v>0</v>
      </c>
      <c r="AR266" s="23" t="s">
        <v>206</v>
      </c>
      <c r="AT266" s="23" t="s">
        <v>137</v>
      </c>
      <c r="AU266" s="23" t="s">
        <v>142</v>
      </c>
      <c r="AY266" s="23" t="s">
        <v>134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142</v>
      </c>
      <c r="BK266" s="181">
        <f t="shared" si="49"/>
        <v>0</v>
      </c>
      <c r="BL266" s="23" t="s">
        <v>206</v>
      </c>
      <c r="BM266" s="23" t="s">
        <v>606</v>
      </c>
    </row>
    <row r="267" spans="2:65" s="1" customFormat="1" ht="38.25" customHeight="1">
      <c r="B267" s="169"/>
      <c r="C267" s="170" t="s">
        <v>607</v>
      </c>
      <c r="D267" s="170" t="s">
        <v>137</v>
      </c>
      <c r="E267" s="171" t="s">
        <v>608</v>
      </c>
      <c r="F267" s="172" t="s">
        <v>609</v>
      </c>
      <c r="G267" s="173" t="s">
        <v>241</v>
      </c>
      <c r="H267" s="174">
        <v>2.5000000000000001E-2</v>
      </c>
      <c r="I267" s="175"/>
      <c r="J267" s="176">
        <f t="shared" si="40"/>
        <v>0</v>
      </c>
      <c r="K267" s="172" t="s">
        <v>141</v>
      </c>
      <c r="L267" s="40"/>
      <c r="M267" s="177" t="s">
        <v>5</v>
      </c>
      <c r="N267" s="178" t="s">
        <v>43</v>
      </c>
      <c r="O267" s="41"/>
      <c r="P267" s="179">
        <f t="shared" si="41"/>
        <v>0</v>
      </c>
      <c r="Q267" s="179">
        <v>0</v>
      </c>
      <c r="R267" s="179">
        <f t="shared" si="42"/>
        <v>0</v>
      </c>
      <c r="S267" s="179">
        <v>0</v>
      </c>
      <c r="T267" s="180">
        <f t="shared" si="43"/>
        <v>0</v>
      </c>
      <c r="AR267" s="23" t="s">
        <v>206</v>
      </c>
      <c r="AT267" s="23" t="s">
        <v>137</v>
      </c>
      <c r="AU267" s="23" t="s">
        <v>142</v>
      </c>
      <c r="AY267" s="23" t="s">
        <v>134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142</v>
      </c>
      <c r="BK267" s="181">
        <f t="shared" si="49"/>
        <v>0</v>
      </c>
      <c r="BL267" s="23" t="s">
        <v>206</v>
      </c>
      <c r="BM267" s="23" t="s">
        <v>610</v>
      </c>
    </row>
    <row r="268" spans="2:65" s="1" customFormat="1" ht="38.25" customHeight="1">
      <c r="B268" s="169"/>
      <c r="C268" s="170" t="s">
        <v>611</v>
      </c>
      <c r="D268" s="170" t="s">
        <v>137</v>
      </c>
      <c r="E268" s="171" t="s">
        <v>612</v>
      </c>
      <c r="F268" s="172" t="s">
        <v>613</v>
      </c>
      <c r="G268" s="173" t="s">
        <v>241</v>
      </c>
      <c r="H268" s="174">
        <v>2.5000000000000001E-2</v>
      </c>
      <c r="I268" s="175"/>
      <c r="J268" s="176">
        <f t="shared" si="40"/>
        <v>0</v>
      </c>
      <c r="K268" s="172" t="s">
        <v>141</v>
      </c>
      <c r="L268" s="40"/>
      <c r="M268" s="177" t="s">
        <v>5</v>
      </c>
      <c r="N268" s="178" t="s">
        <v>43</v>
      </c>
      <c r="O268" s="41"/>
      <c r="P268" s="179">
        <f t="shared" si="41"/>
        <v>0</v>
      </c>
      <c r="Q268" s="179">
        <v>0</v>
      </c>
      <c r="R268" s="179">
        <f t="shared" si="42"/>
        <v>0</v>
      </c>
      <c r="S268" s="179">
        <v>0</v>
      </c>
      <c r="T268" s="180">
        <f t="shared" si="43"/>
        <v>0</v>
      </c>
      <c r="AR268" s="23" t="s">
        <v>206</v>
      </c>
      <c r="AT268" s="23" t="s">
        <v>137</v>
      </c>
      <c r="AU268" s="23" t="s">
        <v>142</v>
      </c>
      <c r="AY268" s="23" t="s">
        <v>134</v>
      </c>
      <c r="BE268" s="181">
        <f t="shared" si="44"/>
        <v>0</v>
      </c>
      <c r="BF268" s="181">
        <f t="shared" si="45"/>
        <v>0</v>
      </c>
      <c r="BG268" s="181">
        <f t="shared" si="46"/>
        <v>0</v>
      </c>
      <c r="BH268" s="181">
        <f t="shared" si="47"/>
        <v>0</v>
      </c>
      <c r="BI268" s="181">
        <f t="shared" si="48"/>
        <v>0</v>
      </c>
      <c r="BJ268" s="23" t="s">
        <v>142</v>
      </c>
      <c r="BK268" s="181">
        <f t="shared" si="49"/>
        <v>0</v>
      </c>
      <c r="BL268" s="23" t="s">
        <v>206</v>
      </c>
      <c r="BM268" s="23" t="s">
        <v>614</v>
      </c>
    </row>
    <row r="269" spans="2:65" s="10" customFormat="1" ht="29.85" customHeight="1">
      <c r="B269" s="156"/>
      <c r="D269" s="157" t="s">
        <v>70</v>
      </c>
      <c r="E269" s="167" t="s">
        <v>615</v>
      </c>
      <c r="F269" s="167" t="s">
        <v>616</v>
      </c>
      <c r="I269" s="159"/>
      <c r="J269" s="168">
        <f>BK269</f>
        <v>0</v>
      </c>
      <c r="L269" s="156"/>
      <c r="M269" s="161"/>
      <c r="N269" s="162"/>
      <c r="O269" s="162"/>
      <c r="P269" s="163">
        <f>SUM(P270:P274)</f>
        <v>0</v>
      </c>
      <c r="Q269" s="162"/>
      <c r="R269" s="163">
        <f>SUM(R270:R274)</f>
        <v>0.01</v>
      </c>
      <c r="S269" s="162"/>
      <c r="T269" s="164">
        <f>SUM(T270:T274)</f>
        <v>4.0000000000000001E-3</v>
      </c>
      <c r="AR269" s="157" t="s">
        <v>142</v>
      </c>
      <c r="AT269" s="165" t="s">
        <v>70</v>
      </c>
      <c r="AU269" s="165" t="s">
        <v>78</v>
      </c>
      <c r="AY269" s="157" t="s">
        <v>134</v>
      </c>
      <c r="BK269" s="166">
        <f>SUM(BK270:BK274)</f>
        <v>0</v>
      </c>
    </row>
    <row r="270" spans="2:65" s="1" customFormat="1" ht="25.5" customHeight="1">
      <c r="B270" s="169"/>
      <c r="C270" s="170" t="s">
        <v>617</v>
      </c>
      <c r="D270" s="170" t="s">
        <v>137</v>
      </c>
      <c r="E270" s="171" t="s">
        <v>618</v>
      </c>
      <c r="F270" s="172" t="s">
        <v>619</v>
      </c>
      <c r="G270" s="173" t="s">
        <v>196</v>
      </c>
      <c r="H270" s="174">
        <v>2</v>
      </c>
      <c r="I270" s="175"/>
      <c r="J270" s="176">
        <f>ROUND(I270*H270,2)</f>
        <v>0</v>
      </c>
      <c r="K270" s="172" t="s">
        <v>141</v>
      </c>
      <c r="L270" s="40"/>
      <c r="M270" s="177" t="s">
        <v>5</v>
      </c>
      <c r="N270" s="178" t="s">
        <v>43</v>
      </c>
      <c r="O270" s="41"/>
      <c r="P270" s="179">
        <f>O270*H270</f>
        <v>0</v>
      </c>
      <c r="Q270" s="179">
        <v>0</v>
      </c>
      <c r="R270" s="179">
        <f>Q270*H270</f>
        <v>0</v>
      </c>
      <c r="S270" s="179">
        <v>0</v>
      </c>
      <c r="T270" s="180">
        <f>S270*H270</f>
        <v>0</v>
      </c>
      <c r="AR270" s="23" t="s">
        <v>206</v>
      </c>
      <c r="AT270" s="23" t="s">
        <v>137</v>
      </c>
      <c r="AU270" s="23" t="s">
        <v>142</v>
      </c>
      <c r="AY270" s="23" t="s">
        <v>134</v>
      </c>
      <c r="BE270" s="181">
        <f>IF(N270="základní",J270,0)</f>
        <v>0</v>
      </c>
      <c r="BF270" s="181">
        <f>IF(N270="snížená",J270,0)</f>
        <v>0</v>
      </c>
      <c r="BG270" s="181">
        <f>IF(N270="zákl. přenesená",J270,0)</f>
        <v>0</v>
      </c>
      <c r="BH270" s="181">
        <f>IF(N270="sníž. přenesená",J270,0)</f>
        <v>0</v>
      </c>
      <c r="BI270" s="181">
        <f>IF(N270="nulová",J270,0)</f>
        <v>0</v>
      </c>
      <c r="BJ270" s="23" t="s">
        <v>142</v>
      </c>
      <c r="BK270" s="181">
        <f>ROUND(I270*H270,2)</f>
        <v>0</v>
      </c>
      <c r="BL270" s="23" t="s">
        <v>206</v>
      </c>
      <c r="BM270" s="23" t="s">
        <v>620</v>
      </c>
    </row>
    <row r="271" spans="2:65" s="1" customFormat="1" ht="16.5" customHeight="1">
      <c r="B271" s="169"/>
      <c r="C271" s="198" t="s">
        <v>621</v>
      </c>
      <c r="D271" s="198" t="s">
        <v>199</v>
      </c>
      <c r="E271" s="199" t="s">
        <v>622</v>
      </c>
      <c r="F271" s="200" t="s">
        <v>623</v>
      </c>
      <c r="G271" s="201" t="s">
        <v>196</v>
      </c>
      <c r="H271" s="202">
        <v>2</v>
      </c>
      <c r="I271" s="203"/>
      <c r="J271" s="204">
        <f>ROUND(I271*H271,2)</f>
        <v>0</v>
      </c>
      <c r="K271" s="200" t="s">
        <v>5</v>
      </c>
      <c r="L271" s="205"/>
      <c r="M271" s="206" t="s">
        <v>5</v>
      </c>
      <c r="N271" s="207" t="s">
        <v>43</v>
      </c>
      <c r="O271" s="41"/>
      <c r="P271" s="179">
        <f>O271*H271</f>
        <v>0</v>
      </c>
      <c r="Q271" s="179">
        <v>5.0000000000000001E-3</v>
      </c>
      <c r="R271" s="179">
        <f>Q271*H271</f>
        <v>0.01</v>
      </c>
      <c r="S271" s="179">
        <v>0</v>
      </c>
      <c r="T271" s="180">
        <f>S271*H271</f>
        <v>0</v>
      </c>
      <c r="AR271" s="23" t="s">
        <v>298</v>
      </c>
      <c r="AT271" s="23" t="s">
        <v>199</v>
      </c>
      <c r="AU271" s="23" t="s">
        <v>142</v>
      </c>
      <c r="AY271" s="23" t="s">
        <v>134</v>
      </c>
      <c r="BE271" s="181">
        <f>IF(N271="základní",J271,0)</f>
        <v>0</v>
      </c>
      <c r="BF271" s="181">
        <f>IF(N271="snížená",J271,0)</f>
        <v>0</v>
      </c>
      <c r="BG271" s="181">
        <f>IF(N271="zákl. přenesená",J271,0)</f>
        <v>0</v>
      </c>
      <c r="BH271" s="181">
        <f>IF(N271="sníž. přenesená",J271,0)</f>
        <v>0</v>
      </c>
      <c r="BI271" s="181">
        <f>IF(N271="nulová",J271,0)</f>
        <v>0</v>
      </c>
      <c r="BJ271" s="23" t="s">
        <v>142</v>
      </c>
      <c r="BK271" s="181">
        <f>ROUND(I271*H271,2)</f>
        <v>0</v>
      </c>
      <c r="BL271" s="23" t="s">
        <v>206</v>
      </c>
      <c r="BM271" s="23" t="s">
        <v>624</v>
      </c>
    </row>
    <row r="272" spans="2:65" s="1" customFormat="1" ht="25.5" customHeight="1">
      <c r="B272" s="169"/>
      <c r="C272" s="170" t="s">
        <v>625</v>
      </c>
      <c r="D272" s="170" t="s">
        <v>137</v>
      </c>
      <c r="E272" s="171" t="s">
        <v>626</v>
      </c>
      <c r="F272" s="172" t="s">
        <v>627</v>
      </c>
      <c r="G272" s="173" t="s">
        <v>196</v>
      </c>
      <c r="H272" s="174">
        <v>2</v>
      </c>
      <c r="I272" s="175"/>
      <c r="J272" s="176">
        <f>ROUND(I272*H272,2)</f>
        <v>0</v>
      </c>
      <c r="K272" s="172" t="s">
        <v>141</v>
      </c>
      <c r="L272" s="40"/>
      <c r="M272" s="177" t="s">
        <v>5</v>
      </c>
      <c r="N272" s="178" t="s">
        <v>43</v>
      </c>
      <c r="O272" s="41"/>
      <c r="P272" s="179">
        <f>O272*H272</f>
        <v>0</v>
      </c>
      <c r="Q272" s="179">
        <v>0</v>
      </c>
      <c r="R272" s="179">
        <f>Q272*H272</f>
        <v>0</v>
      </c>
      <c r="S272" s="179">
        <v>2E-3</v>
      </c>
      <c r="T272" s="180">
        <f>S272*H272</f>
        <v>4.0000000000000001E-3</v>
      </c>
      <c r="AR272" s="23" t="s">
        <v>206</v>
      </c>
      <c r="AT272" s="23" t="s">
        <v>137</v>
      </c>
      <c r="AU272" s="23" t="s">
        <v>142</v>
      </c>
      <c r="AY272" s="23" t="s">
        <v>134</v>
      </c>
      <c r="BE272" s="181">
        <f>IF(N272="základní",J272,0)</f>
        <v>0</v>
      </c>
      <c r="BF272" s="181">
        <f>IF(N272="snížená",J272,0)</f>
        <v>0</v>
      </c>
      <c r="BG272" s="181">
        <f>IF(N272="zákl. přenesená",J272,0)</f>
        <v>0</v>
      </c>
      <c r="BH272" s="181">
        <f>IF(N272="sníž. přenesená",J272,0)</f>
        <v>0</v>
      </c>
      <c r="BI272" s="181">
        <f>IF(N272="nulová",J272,0)</f>
        <v>0</v>
      </c>
      <c r="BJ272" s="23" t="s">
        <v>142</v>
      </c>
      <c r="BK272" s="181">
        <f>ROUND(I272*H272,2)</f>
        <v>0</v>
      </c>
      <c r="BL272" s="23" t="s">
        <v>206</v>
      </c>
      <c r="BM272" s="23" t="s">
        <v>628</v>
      </c>
    </row>
    <row r="273" spans="2:65" s="1" customFormat="1" ht="38.25" customHeight="1">
      <c r="B273" s="169"/>
      <c r="C273" s="170" t="s">
        <v>629</v>
      </c>
      <c r="D273" s="170" t="s">
        <v>137</v>
      </c>
      <c r="E273" s="171" t="s">
        <v>630</v>
      </c>
      <c r="F273" s="172" t="s">
        <v>631</v>
      </c>
      <c r="G273" s="173" t="s">
        <v>241</v>
      </c>
      <c r="H273" s="174">
        <v>0.01</v>
      </c>
      <c r="I273" s="175"/>
      <c r="J273" s="176">
        <f>ROUND(I273*H273,2)</f>
        <v>0</v>
      </c>
      <c r="K273" s="172" t="s">
        <v>141</v>
      </c>
      <c r="L273" s="40"/>
      <c r="M273" s="177" t="s">
        <v>5</v>
      </c>
      <c r="N273" s="178" t="s">
        <v>43</v>
      </c>
      <c r="O273" s="41"/>
      <c r="P273" s="179">
        <f>O273*H273</f>
        <v>0</v>
      </c>
      <c r="Q273" s="179">
        <v>0</v>
      </c>
      <c r="R273" s="179">
        <f>Q273*H273</f>
        <v>0</v>
      </c>
      <c r="S273" s="179">
        <v>0</v>
      </c>
      <c r="T273" s="180">
        <f>S273*H273</f>
        <v>0</v>
      </c>
      <c r="AR273" s="23" t="s">
        <v>206</v>
      </c>
      <c r="AT273" s="23" t="s">
        <v>137</v>
      </c>
      <c r="AU273" s="23" t="s">
        <v>142</v>
      </c>
      <c r="AY273" s="23" t="s">
        <v>134</v>
      </c>
      <c r="BE273" s="181">
        <f>IF(N273="základní",J273,0)</f>
        <v>0</v>
      </c>
      <c r="BF273" s="181">
        <f>IF(N273="snížená",J273,0)</f>
        <v>0</v>
      </c>
      <c r="BG273" s="181">
        <f>IF(N273="zákl. přenesená",J273,0)</f>
        <v>0</v>
      </c>
      <c r="BH273" s="181">
        <f>IF(N273="sníž. přenesená",J273,0)</f>
        <v>0</v>
      </c>
      <c r="BI273" s="181">
        <f>IF(N273="nulová",J273,0)</f>
        <v>0</v>
      </c>
      <c r="BJ273" s="23" t="s">
        <v>142</v>
      </c>
      <c r="BK273" s="181">
        <f>ROUND(I273*H273,2)</f>
        <v>0</v>
      </c>
      <c r="BL273" s="23" t="s">
        <v>206</v>
      </c>
      <c r="BM273" s="23" t="s">
        <v>632</v>
      </c>
    </row>
    <row r="274" spans="2:65" s="1" customFormat="1" ht="38.25" customHeight="1">
      <c r="B274" s="169"/>
      <c r="C274" s="170" t="s">
        <v>633</v>
      </c>
      <c r="D274" s="170" t="s">
        <v>137</v>
      </c>
      <c r="E274" s="171" t="s">
        <v>634</v>
      </c>
      <c r="F274" s="172" t="s">
        <v>635</v>
      </c>
      <c r="G274" s="173" t="s">
        <v>241</v>
      </c>
      <c r="H274" s="174">
        <v>0.01</v>
      </c>
      <c r="I274" s="175"/>
      <c r="J274" s="176">
        <f>ROUND(I274*H274,2)</f>
        <v>0</v>
      </c>
      <c r="K274" s="172" t="s">
        <v>141</v>
      </c>
      <c r="L274" s="40"/>
      <c r="M274" s="177" t="s">
        <v>5</v>
      </c>
      <c r="N274" s="178" t="s">
        <v>43</v>
      </c>
      <c r="O274" s="41"/>
      <c r="P274" s="179">
        <f>O274*H274</f>
        <v>0</v>
      </c>
      <c r="Q274" s="179">
        <v>0</v>
      </c>
      <c r="R274" s="179">
        <f>Q274*H274</f>
        <v>0</v>
      </c>
      <c r="S274" s="179">
        <v>0</v>
      </c>
      <c r="T274" s="180">
        <f>S274*H274</f>
        <v>0</v>
      </c>
      <c r="AR274" s="23" t="s">
        <v>206</v>
      </c>
      <c r="AT274" s="23" t="s">
        <v>137</v>
      </c>
      <c r="AU274" s="23" t="s">
        <v>142</v>
      </c>
      <c r="AY274" s="23" t="s">
        <v>134</v>
      </c>
      <c r="BE274" s="181">
        <f>IF(N274="základní",J274,0)</f>
        <v>0</v>
      </c>
      <c r="BF274" s="181">
        <f>IF(N274="snížená",J274,0)</f>
        <v>0</v>
      </c>
      <c r="BG274" s="181">
        <f>IF(N274="zákl. přenesená",J274,0)</f>
        <v>0</v>
      </c>
      <c r="BH274" s="181">
        <f>IF(N274="sníž. přenesená",J274,0)</f>
        <v>0</v>
      </c>
      <c r="BI274" s="181">
        <f>IF(N274="nulová",J274,0)</f>
        <v>0</v>
      </c>
      <c r="BJ274" s="23" t="s">
        <v>142</v>
      </c>
      <c r="BK274" s="181">
        <f>ROUND(I274*H274,2)</f>
        <v>0</v>
      </c>
      <c r="BL274" s="23" t="s">
        <v>206</v>
      </c>
      <c r="BM274" s="23" t="s">
        <v>636</v>
      </c>
    </row>
    <row r="275" spans="2:65" s="10" customFormat="1" ht="29.85" customHeight="1">
      <c r="B275" s="156"/>
      <c r="D275" s="157" t="s">
        <v>70</v>
      </c>
      <c r="E275" s="167" t="s">
        <v>637</v>
      </c>
      <c r="F275" s="167" t="s">
        <v>638</v>
      </c>
      <c r="I275" s="159"/>
      <c r="J275" s="168">
        <f>BK275</f>
        <v>0</v>
      </c>
      <c r="L275" s="156"/>
      <c r="M275" s="161"/>
      <c r="N275" s="162"/>
      <c r="O275" s="162"/>
      <c r="P275" s="163">
        <f>SUM(P276:P296)</f>
        <v>0</v>
      </c>
      <c r="Q275" s="162"/>
      <c r="R275" s="163">
        <f>SUM(R276:R296)</f>
        <v>0.30882541000000002</v>
      </c>
      <c r="S275" s="162"/>
      <c r="T275" s="164">
        <f>SUM(T276:T296)</f>
        <v>0</v>
      </c>
      <c r="AR275" s="157" t="s">
        <v>142</v>
      </c>
      <c r="AT275" s="165" t="s">
        <v>70</v>
      </c>
      <c r="AU275" s="165" t="s">
        <v>78</v>
      </c>
      <c r="AY275" s="157" t="s">
        <v>134</v>
      </c>
      <c r="BK275" s="166">
        <f>SUM(BK276:BK296)</f>
        <v>0</v>
      </c>
    </row>
    <row r="276" spans="2:65" s="1" customFormat="1" ht="38.25" customHeight="1">
      <c r="B276" s="169"/>
      <c r="C276" s="170" t="s">
        <v>639</v>
      </c>
      <c r="D276" s="170" t="s">
        <v>137</v>
      </c>
      <c r="E276" s="171" t="s">
        <v>640</v>
      </c>
      <c r="F276" s="172" t="s">
        <v>641</v>
      </c>
      <c r="G276" s="173" t="s">
        <v>140</v>
      </c>
      <c r="H276" s="174">
        <v>11.531000000000001</v>
      </c>
      <c r="I276" s="175"/>
      <c r="J276" s="176">
        <f>ROUND(I276*H276,2)</f>
        <v>0</v>
      </c>
      <c r="K276" s="172" t="s">
        <v>141</v>
      </c>
      <c r="L276" s="40"/>
      <c r="M276" s="177" t="s">
        <v>5</v>
      </c>
      <c r="N276" s="178" t="s">
        <v>43</v>
      </c>
      <c r="O276" s="41"/>
      <c r="P276" s="179">
        <f>O276*H276</f>
        <v>0</v>
      </c>
      <c r="Q276" s="179">
        <v>2.5409999999999999E-2</v>
      </c>
      <c r="R276" s="179">
        <f>Q276*H276</f>
        <v>0.29300271</v>
      </c>
      <c r="S276" s="179">
        <v>0</v>
      </c>
      <c r="T276" s="180">
        <f>S276*H276</f>
        <v>0</v>
      </c>
      <c r="AR276" s="23" t="s">
        <v>206</v>
      </c>
      <c r="AT276" s="23" t="s">
        <v>137</v>
      </c>
      <c r="AU276" s="23" t="s">
        <v>142</v>
      </c>
      <c r="AY276" s="23" t="s">
        <v>134</v>
      </c>
      <c r="BE276" s="181">
        <f>IF(N276="základní",J276,0)</f>
        <v>0</v>
      </c>
      <c r="BF276" s="181">
        <f>IF(N276="snížená",J276,0)</f>
        <v>0</v>
      </c>
      <c r="BG276" s="181">
        <f>IF(N276="zákl. přenesená",J276,0)</f>
        <v>0</v>
      </c>
      <c r="BH276" s="181">
        <f>IF(N276="sníž. přenesená",J276,0)</f>
        <v>0</v>
      </c>
      <c r="BI276" s="181">
        <f>IF(N276="nulová",J276,0)</f>
        <v>0</v>
      </c>
      <c r="BJ276" s="23" t="s">
        <v>142</v>
      </c>
      <c r="BK276" s="181">
        <f>ROUND(I276*H276,2)</f>
        <v>0</v>
      </c>
      <c r="BL276" s="23" t="s">
        <v>206</v>
      </c>
      <c r="BM276" s="23" t="s">
        <v>642</v>
      </c>
    </row>
    <row r="277" spans="2:65" s="11" customFormat="1">
      <c r="B277" s="182"/>
      <c r="D277" s="183" t="s">
        <v>144</v>
      </c>
      <c r="E277" s="184" t="s">
        <v>5</v>
      </c>
      <c r="F277" s="185" t="s">
        <v>643</v>
      </c>
      <c r="H277" s="186">
        <v>2.6909999999999998</v>
      </c>
      <c r="I277" s="187"/>
      <c r="L277" s="182"/>
      <c r="M277" s="188"/>
      <c r="N277" s="189"/>
      <c r="O277" s="189"/>
      <c r="P277" s="189"/>
      <c r="Q277" s="189"/>
      <c r="R277" s="189"/>
      <c r="S277" s="189"/>
      <c r="T277" s="190"/>
      <c r="AT277" s="184" t="s">
        <v>144</v>
      </c>
      <c r="AU277" s="184" t="s">
        <v>142</v>
      </c>
      <c r="AV277" s="11" t="s">
        <v>142</v>
      </c>
      <c r="AW277" s="11" t="s">
        <v>35</v>
      </c>
      <c r="AX277" s="11" t="s">
        <v>71</v>
      </c>
      <c r="AY277" s="184" t="s">
        <v>134</v>
      </c>
    </row>
    <row r="278" spans="2:65" s="11" customFormat="1">
      <c r="B278" s="182"/>
      <c r="D278" s="183" t="s">
        <v>144</v>
      </c>
      <c r="E278" s="184" t="s">
        <v>5</v>
      </c>
      <c r="F278" s="185" t="s">
        <v>644</v>
      </c>
      <c r="H278" s="186">
        <v>2.431</v>
      </c>
      <c r="I278" s="187"/>
      <c r="L278" s="182"/>
      <c r="M278" s="188"/>
      <c r="N278" s="189"/>
      <c r="O278" s="189"/>
      <c r="P278" s="189"/>
      <c r="Q278" s="189"/>
      <c r="R278" s="189"/>
      <c r="S278" s="189"/>
      <c r="T278" s="190"/>
      <c r="AT278" s="184" t="s">
        <v>144</v>
      </c>
      <c r="AU278" s="184" t="s">
        <v>142</v>
      </c>
      <c r="AV278" s="11" t="s">
        <v>142</v>
      </c>
      <c r="AW278" s="11" t="s">
        <v>35</v>
      </c>
      <c r="AX278" s="11" t="s">
        <v>71</v>
      </c>
      <c r="AY278" s="184" t="s">
        <v>134</v>
      </c>
    </row>
    <row r="279" spans="2:65" s="11" customFormat="1">
      <c r="B279" s="182"/>
      <c r="D279" s="183" t="s">
        <v>144</v>
      </c>
      <c r="E279" s="184" t="s">
        <v>5</v>
      </c>
      <c r="F279" s="185" t="s">
        <v>645</v>
      </c>
      <c r="H279" s="186">
        <v>6.4089999999999998</v>
      </c>
      <c r="I279" s="187"/>
      <c r="L279" s="182"/>
      <c r="M279" s="188"/>
      <c r="N279" s="189"/>
      <c r="O279" s="189"/>
      <c r="P279" s="189"/>
      <c r="Q279" s="189"/>
      <c r="R279" s="189"/>
      <c r="S279" s="189"/>
      <c r="T279" s="190"/>
      <c r="AT279" s="184" t="s">
        <v>144</v>
      </c>
      <c r="AU279" s="184" t="s">
        <v>142</v>
      </c>
      <c r="AV279" s="11" t="s">
        <v>142</v>
      </c>
      <c r="AW279" s="11" t="s">
        <v>35</v>
      </c>
      <c r="AX279" s="11" t="s">
        <v>71</v>
      </c>
      <c r="AY279" s="184" t="s">
        <v>134</v>
      </c>
    </row>
    <row r="280" spans="2:65" s="13" customFormat="1">
      <c r="B280" s="208"/>
      <c r="D280" s="183" t="s">
        <v>144</v>
      </c>
      <c r="E280" s="209" t="s">
        <v>5</v>
      </c>
      <c r="F280" s="210" t="s">
        <v>213</v>
      </c>
      <c r="H280" s="211">
        <v>11.531000000000001</v>
      </c>
      <c r="I280" s="212"/>
      <c r="L280" s="208"/>
      <c r="M280" s="213"/>
      <c r="N280" s="214"/>
      <c r="O280" s="214"/>
      <c r="P280" s="214"/>
      <c r="Q280" s="214"/>
      <c r="R280" s="214"/>
      <c r="S280" s="214"/>
      <c r="T280" s="215"/>
      <c r="AT280" s="209" t="s">
        <v>144</v>
      </c>
      <c r="AU280" s="209" t="s">
        <v>142</v>
      </c>
      <c r="AV280" s="13" t="s">
        <v>76</v>
      </c>
      <c r="AW280" s="13" t="s">
        <v>35</v>
      </c>
      <c r="AX280" s="13" t="s">
        <v>78</v>
      </c>
      <c r="AY280" s="209" t="s">
        <v>134</v>
      </c>
    </row>
    <row r="281" spans="2:65" s="1" customFormat="1" ht="38.25" customHeight="1">
      <c r="B281" s="169"/>
      <c r="C281" s="170" t="s">
        <v>646</v>
      </c>
      <c r="D281" s="170" t="s">
        <v>137</v>
      </c>
      <c r="E281" s="171" t="s">
        <v>647</v>
      </c>
      <c r="F281" s="172" t="s">
        <v>648</v>
      </c>
      <c r="G281" s="173" t="s">
        <v>309</v>
      </c>
      <c r="H281" s="174">
        <v>27.84</v>
      </c>
      <c r="I281" s="175"/>
      <c r="J281" s="176">
        <f>ROUND(I281*H281,2)</f>
        <v>0</v>
      </c>
      <c r="K281" s="172" t="s">
        <v>141</v>
      </c>
      <c r="L281" s="40"/>
      <c r="M281" s="177" t="s">
        <v>5</v>
      </c>
      <c r="N281" s="178" t="s">
        <v>43</v>
      </c>
      <c r="O281" s="41"/>
      <c r="P281" s="179">
        <f>O281*H281</f>
        <v>0</v>
      </c>
      <c r="Q281" s="179">
        <v>4.0000000000000003E-5</v>
      </c>
      <c r="R281" s="179">
        <f>Q281*H281</f>
        <v>1.1136000000000002E-3</v>
      </c>
      <c r="S281" s="179">
        <v>0</v>
      </c>
      <c r="T281" s="180">
        <f>S281*H281</f>
        <v>0</v>
      </c>
      <c r="AR281" s="23" t="s">
        <v>206</v>
      </c>
      <c r="AT281" s="23" t="s">
        <v>137</v>
      </c>
      <c r="AU281" s="23" t="s">
        <v>142</v>
      </c>
      <c r="AY281" s="23" t="s">
        <v>134</v>
      </c>
      <c r="BE281" s="181">
        <f>IF(N281="základní",J281,0)</f>
        <v>0</v>
      </c>
      <c r="BF281" s="181">
        <f>IF(N281="snížená",J281,0)</f>
        <v>0</v>
      </c>
      <c r="BG281" s="181">
        <f>IF(N281="zákl. přenesená",J281,0)</f>
        <v>0</v>
      </c>
      <c r="BH281" s="181">
        <f>IF(N281="sníž. přenesená",J281,0)</f>
        <v>0</v>
      </c>
      <c r="BI281" s="181">
        <f>IF(N281="nulová",J281,0)</f>
        <v>0</v>
      </c>
      <c r="BJ281" s="23" t="s">
        <v>142</v>
      </c>
      <c r="BK281" s="181">
        <f>ROUND(I281*H281,2)</f>
        <v>0</v>
      </c>
      <c r="BL281" s="23" t="s">
        <v>206</v>
      </c>
      <c r="BM281" s="23" t="s">
        <v>649</v>
      </c>
    </row>
    <row r="282" spans="2:65" s="11" customFormat="1">
      <c r="B282" s="182"/>
      <c r="D282" s="183" t="s">
        <v>144</v>
      </c>
      <c r="E282" s="184" t="s">
        <v>5</v>
      </c>
      <c r="F282" s="185" t="s">
        <v>650</v>
      </c>
      <c r="H282" s="186">
        <v>3.77</v>
      </c>
      <c r="I282" s="187"/>
      <c r="L282" s="182"/>
      <c r="M282" s="188"/>
      <c r="N282" s="189"/>
      <c r="O282" s="189"/>
      <c r="P282" s="189"/>
      <c r="Q282" s="189"/>
      <c r="R282" s="189"/>
      <c r="S282" s="189"/>
      <c r="T282" s="190"/>
      <c r="AT282" s="184" t="s">
        <v>144</v>
      </c>
      <c r="AU282" s="184" t="s">
        <v>142</v>
      </c>
      <c r="AV282" s="11" t="s">
        <v>142</v>
      </c>
      <c r="AW282" s="11" t="s">
        <v>35</v>
      </c>
      <c r="AX282" s="11" t="s">
        <v>71</v>
      </c>
      <c r="AY282" s="184" t="s">
        <v>134</v>
      </c>
    </row>
    <row r="283" spans="2:65" s="11" customFormat="1">
      <c r="B283" s="182"/>
      <c r="D283" s="183" t="s">
        <v>144</v>
      </c>
      <c r="E283" s="184" t="s">
        <v>5</v>
      </c>
      <c r="F283" s="185" t="s">
        <v>651</v>
      </c>
      <c r="H283" s="186">
        <v>8.4700000000000006</v>
      </c>
      <c r="I283" s="187"/>
      <c r="L283" s="182"/>
      <c r="M283" s="188"/>
      <c r="N283" s="189"/>
      <c r="O283" s="189"/>
      <c r="P283" s="189"/>
      <c r="Q283" s="189"/>
      <c r="R283" s="189"/>
      <c r="S283" s="189"/>
      <c r="T283" s="190"/>
      <c r="AT283" s="184" t="s">
        <v>144</v>
      </c>
      <c r="AU283" s="184" t="s">
        <v>142</v>
      </c>
      <c r="AV283" s="11" t="s">
        <v>142</v>
      </c>
      <c r="AW283" s="11" t="s">
        <v>35</v>
      </c>
      <c r="AX283" s="11" t="s">
        <v>71</v>
      </c>
      <c r="AY283" s="184" t="s">
        <v>134</v>
      </c>
    </row>
    <row r="284" spans="2:65" s="11" customFormat="1">
      <c r="B284" s="182"/>
      <c r="D284" s="183" t="s">
        <v>144</v>
      </c>
      <c r="E284" s="184" t="s">
        <v>5</v>
      </c>
      <c r="F284" s="185" t="s">
        <v>652</v>
      </c>
      <c r="H284" s="186">
        <v>15.6</v>
      </c>
      <c r="I284" s="187"/>
      <c r="L284" s="182"/>
      <c r="M284" s="188"/>
      <c r="N284" s="189"/>
      <c r="O284" s="189"/>
      <c r="P284" s="189"/>
      <c r="Q284" s="189"/>
      <c r="R284" s="189"/>
      <c r="S284" s="189"/>
      <c r="T284" s="190"/>
      <c r="AT284" s="184" t="s">
        <v>144</v>
      </c>
      <c r="AU284" s="184" t="s">
        <v>142</v>
      </c>
      <c r="AV284" s="11" t="s">
        <v>142</v>
      </c>
      <c r="AW284" s="11" t="s">
        <v>35</v>
      </c>
      <c r="AX284" s="11" t="s">
        <v>71</v>
      </c>
      <c r="AY284" s="184" t="s">
        <v>134</v>
      </c>
    </row>
    <row r="285" spans="2:65" s="13" customFormat="1">
      <c r="B285" s="208"/>
      <c r="D285" s="183" t="s">
        <v>144</v>
      </c>
      <c r="E285" s="209" t="s">
        <v>5</v>
      </c>
      <c r="F285" s="210" t="s">
        <v>213</v>
      </c>
      <c r="H285" s="211">
        <v>27.84</v>
      </c>
      <c r="I285" s="212"/>
      <c r="L285" s="208"/>
      <c r="M285" s="213"/>
      <c r="N285" s="214"/>
      <c r="O285" s="214"/>
      <c r="P285" s="214"/>
      <c r="Q285" s="214"/>
      <c r="R285" s="214"/>
      <c r="S285" s="214"/>
      <c r="T285" s="215"/>
      <c r="AT285" s="209" t="s">
        <v>144</v>
      </c>
      <c r="AU285" s="209" t="s">
        <v>142</v>
      </c>
      <c r="AV285" s="13" t="s">
        <v>76</v>
      </c>
      <c r="AW285" s="13" t="s">
        <v>35</v>
      </c>
      <c r="AX285" s="13" t="s">
        <v>78</v>
      </c>
      <c r="AY285" s="209" t="s">
        <v>134</v>
      </c>
    </row>
    <row r="286" spans="2:65" s="1" customFormat="1" ht="38.25" customHeight="1">
      <c r="B286" s="169"/>
      <c r="C286" s="170" t="s">
        <v>653</v>
      </c>
      <c r="D286" s="170" t="s">
        <v>137</v>
      </c>
      <c r="E286" s="171" t="s">
        <v>654</v>
      </c>
      <c r="F286" s="172" t="s">
        <v>655</v>
      </c>
      <c r="G286" s="173" t="s">
        <v>309</v>
      </c>
      <c r="H286" s="174">
        <v>13.5</v>
      </c>
      <c r="I286" s="175"/>
      <c r="J286" s="176">
        <f>ROUND(I286*H286,2)</f>
        <v>0</v>
      </c>
      <c r="K286" s="172" t="s">
        <v>141</v>
      </c>
      <c r="L286" s="40"/>
      <c r="M286" s="177" t="s">
        <v>5</v>
      </c>
      <c r="N286" s="178" t="s">
        <v>43</v>
      </c>
      <c r="O286" s="41"/>
      <c r="P286" s="179">
        <f>O286*H286</f>
        <v>0</v>
      </c>
      <c r="Q286" s="179">
        <v>1.4999999999999999E-4</v>
      </c>
      <c r="R286" s="179">
        <f>Q286*H286</f>
        <v>2.0249999999999999E-3</v>
      </c>
      <c r="S286" s="179">
        <v>0</v>
      </c>
      <c r="T286" s="180">
        <f>S286*H286</f>
        <v>0</v>
      </c>
      <c r="AR286" s="23" t="s">
        <v>206</v>
      </c>
      <c r="AT286" s="23" t="s">
        <v>137</v>
      </c>
      <c r="AU286" s="23" t="s">
        <v>142</v>
      </c>
      <c r="AY286" s="23" t="s">
        <v>134</v>
      </c>
      <c r="BE286" s="181">
        <f>IF(N286="základní",J286,0)</f>
        <v>0</v>
      </c>
      <c r="BF286" s="181">
        <f>IF(N286="snížená",J286,0)</f>
        <v>0</v>
      </c>
      <c r="BG286" s="181">
        <f>IF(N286="zákl. přenesená",J286,0)</f>
        <v>0</v>
      </c>
      <c r="BH286" s="181">
        <f>IF(N286="sníž. přenesená",J286,0)</f>
        <v>0</v>
      </c>
      <c r="BI286" s="181">
        <f>IF(N286="nulová",J286,0)</f>
        <v>0</v>
      </c>
      <c r="BJ286" s="23" t="s">
        <v>142</v>
      </c>
      <c r="BK286" s="181">
        <f>ROUND(I286*H286,2)</f>
        <v>0</v>
      </c>
      <c r="BL286" s="23" t="s">
        <v>206</v>
      </c>
      <c r="BM286" s="23" t="s">
        <v>656</v>
      </c>
    </row>
    <row r="287" spans="2:65" s="11" customFormat="1">
      <c r="B287" s="182"/>
      <c r="D287" s="183" t="s">
        <v>144</v>
      </c>
      <c r="E287" s="184" t="s">
        <v>5</v>
      </c>
      <c r="F287" s="185" t="s">
        <v>657</v>
      </c>
      <c r="H287" s="186">
        <v>13</v>
      </c>
      <c r="I287" s="187"/>
      <c r="L287" s="182"/>
      <c r="M287" s="188"/>
      <c r="N287" s="189"/>
      <c r="O287" s="189"/>
      <c r="P287" s="189"/>
      <c r="Q287" s="189"/>
      <c r="R287" s="189"/>
      <c r="S287" s="189"/>
      <c r="T287" s="190"/>
      <c r="AT287" s="184" t="s">
        <v>144</v>
      </c>
      <c r="AU287" s="184" t="s">
        <v>142</v>
      </c>
      <c r="AV287" s="11" t="s">
        <v>142</v>
      </c>
      <c r="AW287" s="11" t="s">
        <v>35</v>
      </c>
      <c r="AX287" s="11" t="s">
        <v>71</v>
      </c>
      <c r="AY287" s="184" t="s">
        <v>134</v>
      </c>
    </row>
    <row r="288" spans="2:65" s="11" customFormat="1">
      <c r="B288" s="182"/>
      <c r="D288" s="183" t="s">
        <v>144</v>
      </c>
      <c r="E288" s="184" t="s">
        <v>5</v>
      </c>
      <c r="F288" s="185" t="s">
        <v>658</v>
      </c>
      <c r="H288" s="186">
        <v>0.5</v>
      </c>
      <c r="I288" s="187"/>
      <c r="L288" s="182"/>
      <c r="M288" s="188"/>
      <c r="N288" s="189"/>
      <c r="O288" s="189"/>
      <c r="P288" s="189"/>
      <c r="Q288" s="189"/>
      <c r="R288" s="189"/>
      <c r="S288" s="189"/>
      <c r="T288" s="190"/>
      <c r="AT288" s="184" t="s">
        <v>144</v>
      </c>
      <c r="AU288" s="184" t="s">
        <v>142</v>
      </c>
      <c r="AV288" s="11" t="s">
        <v>142</v>
      </c>
      <c r="AW288" s="11" t="s">
        <v>35</v>
      </c>
      <c r="AX288" s="11" t="s">
        <v>71</v>
      </c>
      <c r="AY288" s="184" t="s">
        <v>134</v>
      </c>
    </row>
    <row r="289" spans="2:65" s="13" customFormat="1">
      <c r="B289" s="208"/>
      <c r="D289" s="183" t="s">
        <v>144</v>
      </c>
      <c r="E289" s="209" t="s">
        <v>5</v>
      </c>
      <c r="F289" s="210" t="s">
        <v>213</v>
      </c>
      <c r="H289" s="211">
        <v>13.5</v>
      </c>
      <c r="I289" s="212"/>
      <c r="L289" s="208"/>
      <c r="M289" s="213"/>
      <c r="N289" s="214"/>
      <c r="O289" s="214"/>
      <c r="P289" s="214"/>
      <c r="Q289" s="214"/>
      <c r="R289" s="214"/>
      <c r="S289" s="214"/>
      <c r="T289" s="215"/>
      <c r="AT289" s="209" t="s">
        <v>144</v>
      </c>
      <c r="AU289" s="209" t="s">
        <v>142</v>
      </c>
      <c r="AV289" s="13" t="s">
        <v>76</v>
      </c>
      <c r="AW289" s="13" t="s">
        <v>35</v>
      </c>
      <c r="AX289" s="13" t="s">
        <v>78</v>
      </c>
      <c r="AY289" s="209" t="s">
        <v>134</v>
      </c>
    </row>
    <row r="290" spans="2:65" s="1" customFormat="1" ht="25.5" customHeight="1">
      <c r="B290" s="169"/>
      <c r="C290" s="170" t="s">
        <v>659</v>
      </c>
      <c r="D290" s="170" t="s">
        <v>137</v>
      </c>
      <c r="E290" s="171" t="s">
        <v>660</v>
      </c>
      <c r="F290" s="172" t="s">
        <v>661</v>
      </c>
      <c r="G290" s="173" t="s">
        <v>140</v>
      </c>
      <c r="H290" s="174">
        <v>11.531000000000001</v>
      </c>
      <c r="I290" s="175"/>
      <c r="J290" s="176">
        <f>ROUND(I290*H290,2)</f>
        <v>0</v>
      </c>
      <c r="K290" s="172" t="s">
        <v>141</v>
      </c>
      <c r="L290" s="40"/>
      <c r="M290" s="177" t="s">
        <v>5</v>
      </c>
      <c r="N290" s="178" t="s">
        <v>43</v>
      </c>
      <c r="O290" s="41"/>
      <c r="P290" s="179">
        <f>O290*H290</f>
        <v>0</v>
      </c>
      <c r="Q290" s="179">
        <v>0</v>
      </c>
      <c r="R290" s="179">
        <f>Q290*H290</f>
        <v>0</v>
      </c>
      <c r="S290" s="179">
        <v>0</v>
      </c>
      <c r="T290" s="180">
        <f>S290*H290</f>
        <v>0</v>
      </c>
      <c r="AR290" s="23" t="s">
        <v>206</v>
      </c>
      <c r="AT290" s="23" t="s">
        <v>137</v>
      </c>
      <c r="AU290" s="23" t="s">
        <v>142</v>
      </c>
      <c r="AY290" s="23" t="s">
        <v>134</v>
      </c>
      <c r="BE290" s="181">
        <f>IF(N290="základní",J290,0)</f>
        <v>0</v>
      </c>
      <c r="BF290" s="181">
        <f>IF(N290="snížená",J290,0)</f>
        <v>0</v>
      </c>
      <c r="BG290" s="181">
        <f>IF(N290="zákl. přenesená",J290,0)</f>
        <v>0</v>
      </c>
      <c r="BH290" s="181">
        <f>IF(N290="sníž. přenesená",J290,0)</f>
        <v>0</v>
      </c>
      <c r="BI290" s="181">
        <f>IF(N290="nulová",J290,0)</f>
        <v>0</v>
      </c>
      <c r="BJ290" s="23" t="s">
        <v>142</v>
      </c>
      <c r="BK290" s="181">
        <f>ROUND(I290*H290,2)</f>
        <v>0</v>
      </c>
      <c r="BL290" s="23" t="s">
        <v>206</v>
      </c>
      <c r="BM290" s="23" t="s">
        <v>662</v>
      </c>
    </row>
    <row r="291" spans="2:65" s="1" customFormat="1" ht="25.5" customHeight="1">
      <c r="B291" s="169"/>
      <c r="C291" s="170" t="s">
        <v>663</v>
      </c>
      <c r="D291" s="170" t="s">
        <v>137</v>
      </c>
      <c r="E291" s="171" t="s">
        <v>664</v>
      </c>
      <c r="F291" s="172" t="s">
        <v>665</v>
      </c>
      <c r="G291" s="173" t="s">
        <v>140</v>
      </c>
      <c r="H291" s="174">
        <v>11.531000000000001</v>
      </c>
      <c r="I291" s="175"/>
      <c r="J291" s="176">
        <f>ROUND(I291*H291,2)</f>
        <v>0</v>
      </c>
      <c r="K291" s="172" t="s">
        <v>141</v>
      </c>
      <c r="L291" s="40"/>
      <c r="M291" s="177" t="s">
        <v>5</v>
      </c>
      <c r="N291" s="178" t="s">
        <v>43</v>
      </c>
      <c r="O291" s="41"/>
      <c r="P291" s="179">
        <f>O291*H291</f>
        <v>0</v>
      </c>
      <c r="Q291" s="179">
        <v>6.9999999999999999E-4</v>
      </c>
      <c r="R291" s="179">
        <f>Q291*H291</f>
        <v>8.0717000000000011E-3</v>
      </c>
      <c r="S291" s="179">
        <v>0</v>
      </c>
      <c r="T291" s="180">
        <f>S291*H291</f>
        <v>0</v>
      </c>
      <c r="AR291" s="23" t="s">
        <v>206</v>
      </c>
      <c r="AT291" s="23" t="s">
        <v>137</v>
      </c>
      <c r="AU291" s="23" t="s">
        <v>142</v>
      </c>
      <c r="AY291" s="23" t="s">
        <v>134</v>
      </c>
      <c r="BE291" s="181">
        <f>IF(N291="základní",J291,0)</f>
        <v>0</v>
      </c>
      <c r="BF291" s="181">
        <f>IF(N291="snížená",J291,0)</f>
        <v>0</v>
      </c>
      <c r="BG291" s="181">
        <f>IF(N291="zákl. přenesená",J291,0)</f>
        <v>0</v>
      </c>
      <c r="BH291" s="181">
        <f>IF(N291="sníž. přenesená",J291,0)</f>
        <v>0</v>
      </c>
      <c r="BI291" s="181">
        <f>IF(N291="nulová",J291,0)</f>
        <v>0</v>
      </c>
      <c r="BJ291" s="23" t="s">
        <v>142</v>
      </c>
      <c r="BK291" s="181">
        <f>ROUND(I291*H291,2)</f>
        <v>0</v>
      </c>
      <c r="BL291" s="23" t="s">
        <v>206</v>
      </c>
      <c r="BM291" s="23" t="s">
        <v>666</v>
      </c>
    </row>
    <row r="292" spans="2:65" s="1" customFormat="1" ht="25.5" customHeight="1">
      <c r="B292" s="169"/>
      <c r="C292" s="170" t="s">
        <v>667</v>
      </c>
      <c r="D292" s="170" t="s">
        <v>137</v>
      </c>
      <c r="E292" s="171" t="s">
        <v>668</v>
      </c>
      <c r="F292" s="172" t="s">
        <v>669</v>
      </c>
      <c r="G292" s="173" t="s">
        <v>140</v>
      </c>
      <c r="H292" s="174">
        <v>23.062000000000001</v>
      </c>
      <c r="I292" s="175"/>
      <c r="J292" s="176">
        <f>ROUND(I292*H292,2)</f>
        <v>0</v>
      </c>
      <c r="K292" s="172" t="s">
        <v>141</v>
      </c>
      <c r="L292" s="40"/>
      <c r="M292" s="177" t="s">
        <v>5</v>
      </c>
      <c r="N292" s="178" t="s">
        <v>43</v>
      </c>
      <c r="O292" s="41"/>
      <c r="P292" s="179">
        <f>O292*H292</f>
        <v>0</v>
      </c>
      <c r="Q292" s="179">
        <v>2.0000000000000001E-4</v>
      </c>
      <c r="R292" s="179">
        <f>Q292*H292</f>
        <v>4.6124000000000009E-3</v>
      </c>
      <c r="S292" s="179">
        <v>0</v>
      </c>
      <c r="T292" s="180">
        <f>S292*H292</f>
        <v>0</v>
      </c>
      <c r="AR292" s="23" t="s">
        <v>206</v>
      </c>
      <c r="AT292" s="23" t="s">
        <v>137</v>
      </c>
      <c r="AU292" s="23" t="s">
        <v>142</v>
      </c>
      <c r="AY292" s="23" t="s">
        <v>134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142</v>
      </c>
      <c r="BK292" s="181">
        <f>ROUND(I292*H292,2)</f>
        <v>0</v>
      </c>
      <c r="BL292" s="23" t="s">
        <v>206</v>
      </c>
      <c r="BM292" s="23" t="s">
        <v>670</v>
      </c>
    </row>
    <row r="293" spans="2:65" s="11" customFormat="1">
      <c r="B293" s="182"/>
      <c r="D293" s="183" t="s">
        <v>144</v>
      </c>
      <c r="E293" s="184" t="s">
        <v>5</v>
      </c>
      <c r="F293" s="185" t="s">
        <v>671</v>
      </c>
      <c r="H293" s="186">
        <v>23.062000000000001</v>
      </c>
      <c r="I293" s="187"/>
      <c r="L293" s="182"/>
      <c r="M293" s="188"/>
      <c r="N293" s="189"/>
      <c r="O293" s="189"/>
      <c r="P293" s="189"/>
      <c r="Q293" s="189"/>
      <c r="R293" s="189"/>
      <c r="S293" s="189"/>
      <c r="T293" s="190"/>
      <c r="AT293" s="184" t="s">
        <v>144</v>
      </c>
      <c r="AU293" s="184" t="s">
        <v>142</v>
      </c>
      <c r="AV293" s="11" t="s">
        <v>142</v>
      </c>
      <c r="AW293" s="11" t="s">
        <v>35</v>
      </c>
      <c r="AX293" s="11" t="s">
        <v>71</v>
      </c>
      <c r="AY293" s="184" t="s">
        <v>134</v>
      </c>
    </row>
    <row r="294" spans="2:65" s="13" customFormat="1">
      <c r="B294" s="208"/>
      <c r="D294" s="183" t="s">
        <v>144</v>
      </c>
      <c r="E294" s="209" t="s">
        <v>5</v>
      </c>
      <c r="F294" s="210" t="s">
        <v>213</v>
      </c>
      <c r="H294" s="211">
        <v>23.062000000000001</v>
      </c>
      <c r="I294" s="212"/>
      <c r="L294" s="208"/>
      <c r="M294" s="213"/>
      <c r="N294" s="214"/>
      <c r="O294" s="214"/>
      <c r="P294" s="214"/>
      <c r="Q294" s="214"/>
      <c r="R294" s="214"/>
      <c r="S294" s="214"/>
      <c r="T294" s="215"/>
      <c r="AT294" s="209" t="s">
        <v>144</v>
      </c>
      <c r="AU294" s="209" t="s">
        <v>142</v>
      </c>
      <c r="AV294" s="13" t="s">
        <v>76</v>
      </c>
      <c r="AW294" s="13" t="s">
        <v>35</v>
      </c>
      <c r="AX294" s="13" t="s">
        <v>78</v>
      </c>
      <c r="AY294" s="209" t="s">
        <v>134</v>
      </c>
    </row>
    <row r="295" spans="2:65" s="1" customFormat="1" ht="51" customHeight="1">
      <c r="B295" s="169"/>
      <c r="C295" s="170" t="s">
        <v>672</v>
      </c>
      <c r="D295" s="170" t="s">
        <v>137</v>
      </c>
      <c r="E295" s="171" t="s">
        <v>673</v>
      </c>
      <c r="F295" s="172" t="s">
        <v>674</v>
      </c>
      <c r="G295" s="173" t="s">
        <v>241</v>
      </c>
      <c r="H295" s="174">
        <v>0.309</v>
      </c>
      <c r="I295" s="175"/>
      <c r="J295" s="176">
        <f>ROUND(I295*H295,2)</f>
        <v>0</v>
      </c>
      <c r="K295" s="172" t="s">
        <v>141</v>
      </c>
      <c r="L295" s="40"/>
      <c r="M295" s="177" t="s">
        <v>5</v>
      </c>
      <c r="N295" s="178" t="s">
        <v>43</v>
      </c>
      <c r="O295" s="41"/>
      <c r="P295" s="179">
        <f>O295*H295</f>
        <v>0</v>
      </c>
      <c r="Q295" s="179">
        <v>0</v>
      </c>
      <c r="R295" s="179">
        <f>Q295*H295</f>
        <v>0</v>
      </c>
      <c r="S295" s="179">
        <v>0</v>
      </c>
      <c r="T295" s="180">
        <f>S295*H295</f>
        <v>0</v>
      </c>
      <c r="AR295" s="23" t="s">
        <v>206</v>
      </c>
      <c r="AT295" s="23" t="s">
        <v>137</v>
      </c>
      <c r="AU295" s="23" t="s">
        <v>142</v>
      </c>
      <c r="AY295" s="23" t="s">
        <v>134</v>
      </c>
      <c r="BE295" s="181">
        <f>IF(N295="základní",J295,0)</f>
        <v>0</v>
      </c>
      <c r="BF295" s="181">
        <f>IF(N295="snížená",J295,0)</f>
        <v>0</v>
      </c>
      <c r="BG295" s="181">
        <f>IF(N295="zákl. přenesená",J295,0)</f>
        <v>0</v>
      </c>
      <c r="BH295" s="181">
        <f>IF(N295="sníž. přenesená",J295,0)</f>
        <v>0</v>
      </c>
      <c r="BI295" s="181">
        <f>IF(N295="nulová",J295,0)</f>
        <v>0</v>
      </c>
      <c r="BJ295" s="23" t="s">
        <v>142</v>
      </c>
      <c r="BK295" s="181">
        <f>ROUND(I295*H295,2)</f>
        <v>0</v>
      </c>
      <c r="BL295" s="23" t="s">
        <v>206</v>
      </c>
      <c r="BM295" s="23" t="s">
        <v>675</v>
      </c>
    </row>
    <row r="296" spans="2:65" s="1" customFormat="1" ht="38.25" customHeight="1">
      <c r="B296" s="169"/>
      <c r="C296" s="170" t="s">
        <v>676</v>
      </c>
      <c r="D296" s="170" t="s">
        <v>137</v>
      </c>
      <c r="E296" s="171" t="s">
        <v>677</v>
      </c>
      <c r="F296" s="172" t="s">
        <v>678</v>
      </c>
      <c r="G296" s="173" t="s">
        <v>241</v>
      </c>
      <c r="H296" s="174">
        <v>0.309</v>
      </c>
      <c r="I296" s="175"/>
      <c r="J296" s="176">
        <f>ROUND(I296*H296,2)</f>
        <v>0</v>
      </c>
      <c r="K296" s="172" t="s">
        <v>141</v>
      </c>
      <c r="L296" s="40"/>
      <c r="M296" s="177" t="s">
        <v>5</v>
      </c>
      <c r="N296" s="178" t="s">
        <v>43</v>
      </c>
      <c r="O296" s="41"/>
      <c r="P296" s="179">
        <f>O296*H296</f>
        <v>0</v>
      </c>
      <c r="Q296" s="179">
        <v>0</v>
      </c>
      <c r="R296" s="179">
        <f>Q296*H296</f>
        <v>0</v>
      </c>
      <c r="S296" s="179">
        <v>0</v>
      </c>
      <c r="T296" s="180">
        <f>S296*H296</f>
        <v>0</v>
      </c>
      <c r="AR296" s="23" t="s">
        <v>206</v>
      </c>
      <c r="AT296" s="23" t="s">
        <v>137</v>
      </c>
      <c r="AU296" s="23" t="s">
        <v>142</v>
      </c>
      <c r="AY296" s="23" t="s">
        <v>134</v>
      </c>
      <c r="BE296" s="181">
        <f>IF(N296="základní",J296,0)</f>
        <v>0</v>
      </c>
      <c r="BF296" s="181">
        <f>IF(N296="snížená",J296,0)</f>
        <v>0</v>
      </c>
      <c r="BG296" s="181">
        <f>IF(N296="zákl. přenesená",J296,0)</f>
        <v>0</v>
      </c>
      <c r="BH296" s="181">
        <f>IF(N296="sníž. přenesená",J296,0)</f>
        <v>0</v>
      </c>
      <c r="BI296" s="181">
        <f>IF(N296="nulová",J296,0)</f>
        <v>0</v>
      </c>
      <c r="BJ296" s="23" t="s">
        <v>142</v>
      </c>
      <c r="BK296" s="181">
        <f>ROUND(I296*H296,2)</f>
        <v>0</v>
      </c>
      <c r="BL296" s="23" t="s">
        <v>206</v>
      </c>
      <c r="BM296" s="23" t="s">
        <v>679</v>
      </c>
    </row>
    <row r="297" spans="2:65" s="10" customFormat="1" ht="29.85" customHeight="1">
      <c r="B297" s="156"/>
      <c r="D297" s="157" t="s">
        <v>70</v>
      </c>
      <c r="E297" s="167" t="s">
        <v>680</v>
      </c>
      <c r="F297" s="167" t="s">
        <v>681</v>
      </c>
      <c r="I297" s="159"/>
      <c r="J297" s="168">
        <f>BK297</f>
        <v>0</v>
      </c>
      <c r="L297" s="156"/>
      <c r="M297" s="161"/>
      <c r="N297" s="162"/>
      <c r="O297" s="162"/>
      <c r="P297" s="163">
        <f>SUM(P298:P313)</f>
        <v>0</v>
      </c>
      <c r="Q297" s="162"/>
      <c r="R297" s="163">
        <f>SUM(R298:R313)</f>
        <v>3.6999999999999998E-2</v>
      </c>
      <c r="S297" s="162"/>
      <c r="T297" s="164">
        <f>SUM(T298:T313)</f>
        <v>0.10244539999999999</v>
      </c>
      <c r="AR297" s="157" t="s">
        <v>142</v>
      </c>
      <c r="AT297" s="165" t="s">
        <v>70</v>
      </c>
      <c r="AU297" s="165" t="s">
        <v>78</v>
      </c>
      <c r="AY297" s="157" t="s">
        <v>134</v>
      </c>
      <c r="BK297" s="166">
        <f>SUM(BK298:BK313)</f>
        <v>0</v>
      </c>
    </row>
    <row r="298" spans="2:65" s="1" customFormat="1" ht="16.5" customHeight="1">
      <c r="B298" s="169"/>
      <c r="C298" s="170" t="s">
        <v>682</v>
      </c>
      <c r="D298" s="170" t="s">
        <v>137</v>
      </c>
      <c r="E298" s="171" t="s">
        <v>683</v>
      </c>
      <c r="F298" s="172" t="s">
        <v>684</v>
      </c>
      <c r="G298" s="173" t="s">
        <v>140</v>
      </c>
      <c r="H298" s="174">
        <v>4.1559999999999997</v>
      </c>
      <c r="I298" s="175"/>
      <c r="J298" s="176">
        <f>ROUND(I298*H298,2)</f>
        <v>0</v>
      </c>
      <c r="K298" s="172" t="s">
        <v>141</v>
      </c>
      <c r="L298" s="40"/>
      <c r="M298" s="177" t="s">
        <v>5</v>
      </c>
      <c r="N298" s="178" t="s">
        <v>43</v>
      </c>
      <c r="O298" s="41"/>
      <c r="P298" s="179">
        <f>O298*H298</f>
        <v>0</v>
      </c>
      <c r="Q298" s="179">
        <v>0</v>
      </c>
      <c r="R298" s="179">
        <f>Q298*H298</f>
        <v>0</v>
      </c>
      <c r="S298" s="179">
        <v>2.4649999999999998E-2</v>
      </c>
      <c r="T298" s="180">
        <f>S298*H298</f>
        <v>0.10244539999999999</v>
      </c>
      <c r="AR298" s="23" t="s">
        <v>206</v>
      </c>
      <c r="AT298" s="23" t="s">
        <v>137</v>
      </c>
      <c r="AU298" s="23" t="s">
        <v>142</v>
      </c>
      <c r="AY298" s="23" t="s">
        <v>134</v>
      </c>
      <c r="BE298" s="181">
        <f>IF(N298="základní",J298,0)</f>
        <v>0</v>
      </c>
      <c r="BF298" s="181">
        <f>IF(N298="snížená",J298,0)</f>
        <v>0</v>
      </c>
      <c r="BG298" s="181">
        <f>IF(N298="zákl. přenesená",J298,0)</f>
        <v>0</v>
      </c>
      <c r="BH298" s="181">
        <f>IF(N298="sníž. přenesená",J298,0)</f>
        <v>0</v>
      </c>
      <c r="BI298" s="181">
        <f>IF(N298="nulová",J298,0)</f>
        <v>0</v>
      </c>
      <c r="BJ298" s="23" t="s">
        <v>142</v>
      </c>
      <c r="BK298" s="181">
        <f>ROUND(I298*H298,2)</f>
        <v>0</v>
      </c>
      <c r="BL298" s="23" t="s">
        <v>206</v>
      </c>
      <c r="BM298" s="23" t="s">
        <v>685</v>
      </c>
    </row>
    <row r="299" spans="2:65" s="12" customFormat="1">
      <c r="B299" s="191"/>
      <c r="D299" s="183" t="s">
        <v>144</v>
      </c>
      <c r="E299" s="192" t="s">
        <v>5</v>
      </c>
      <c r="F299" s="193" t="s">
        <v>686</v>
      </c>
      <c r="H299" s="192" t="s">
        <v>5</v>
      </c>
      <c r="I299" s="194"/>
      <c r="L299" s="191"/>
      <c r="M299" s="195"/>
      <c r="N299" s="196"/>
      <c r="O299" s="196"/>
      <c r="P299" s="196"/>
      <c r="Q299" s="196"/>
      <c r="R299" s="196"/>
      <c r="S299" s="196"/>
      <c r="T299" s="197"/>
      <c r="AT299" s="192" t="s">
        <v>144</v>
      </c>
      <c r="AU299" s="192" t="s">
        <v>142</v>
      </c>
      <c r="AV299" s="12" t="s">
        <v>78</v>
      </c>
      <c r="AW299" s="12" t="s">
        <v>35</v>
      </c>
      <c r="AX299" s="12" t="s">
        <v>71</v>
      </c>
      <c r="AY299" s="192" t="s">
        <v>134</v>
      </c>
    </row>
    <row r="300" spans="2:65" s="11" customFormat="1">
      <c r="B300" s="182"/>
      <c r="D300" s="183" t="s">
        <v>144</v>
      </c>
      <c r="E300" s="184" t="s">
        <v>5</v>
      </c>
      <c r="F300" s="185" t="s">
        <v>687</v>
      </c>
      <c r="H300" s="186">
        <v>0.99199999999999999</v>
      </c>
      <c r="I300" s="187"/>
      <c r="L300" s="182"/>
      <c r="M300" s="188"/>
      <c r="N300" s="189"/>
      <c r="O300" s="189"/>
      <c r="P300" s="189"/>
      <c r="Q300" s="189"/>
      <c r="R300" s="189"/>
      <c r="S300" s="189"/>
      <c r="T300" s="190"/>
      <c r="AT300" s="184" t="s">
        <v>144</v>
      </c>
      <c r="AU300" s="184" t="s">
        <v>142</v>
      </c>
      <c r="AV300" s="11" t="s">
        <v>142</v>
      </c>
      <c r="AW300" s="11" t="s">
        <v>35</v>
      </c>
      <c r="AX300" s="11" t="s">
        <v>71</v>
      </c>
      <c r="AY300" s="184" t="s">
        <v>134</v>
      </c>
    </row>
    <row r="301" spans="2:65" s="11" customFormat="1">
      <c r="B301" s="182"/>
      <c r="D301" s="183" t="s">
        <v>144</v>
      </c>
      <c r="E301" s="184" t="s">
        <v>5</v>
      </c>
      <c r="F301" s="185" t="s">
        <v>688</v>
      </c>
      <c r="H301" s="186">
        <v>3.1640000000000001</v>
      </c>
      <c r="I301" s="187"/>
      <c r="L301" s="182"/>
      <c r="M301" s="188"/>
      <c r="N301" s="189"/>
      <c r="O301" s="189"/>
      <c r="P301" s="189"/>
      <c r="Q301" s="189"/>
      <c r="R301" s="189"/>
      <c r="S301" s="189"/>
      <c r="T301" s="190"/>
      <c r="AT301" s="184" t="s">
        <v>144</v>
      </c>
      <c r="AU301" s="184" t="s">
        <v>142</v>
      </c>
      <c r="AV301" s="11" t="s">
        <v>142</v>
      </c>
      <c r="AW301" s="11" t="s">
        <v>35</v>
      </c>
      <c r="AX301" s="11" t="s">
        <v>71</v>
      </c>
      <c r="AY301" s="184" t="s">
        <v>134</v>
      </c>
    </row>
    <row r="302" spans="2:65" s="13" customFormat="1">
      <c r="B302" s="208"/>
      <c r="D302" s="183" t="s">
        <v>144</v>
      </c>
      <c r="E302" s="209" t="s">
        <v>5</v>
      </c>
      <c r="F302" s="210" t="s">
        <v>213</v>
      </c>
      <c r="H302" s="211">
        <v>4.1559999999999997</v>
      </c>
      <c r="I302" s="212"/>
      <c r="L302" s="208"/>
      <c r="M302" s="213"/>
      <c r="N302" s="214"/>
      <c r="O302" s="214"/>
      <c r="P302" s="214"/>
      <c r="Q302" s="214"/>
      <c r="R302" s="214"/>
      <c r="S302" s="214"/>
      <c r="T302" s="215"/>
      <c r="AT302" s="209" t="s">
        <v>144</v>
      </c>
      <c r="AU302" s="209" t="s">
        <v>142</v>
      </c>
      <c r="AV302" s="13" t="s">
        <v>76</v>
      </c>
      <c r="AW302" s="13" t="s">
        <v>35</v>
      </c>
      <c r="AX302" s="13" t="s">
        <v>78</v>
      </c>
      <c r="AY302" s="209" t="s">
        <v>134</v>
      </c>
    </row>
    <row r="303" spans="2:65" s="1" customFormat="1" ht="25.5" customHeight="1">
      <c r="B303" s="169"/>
      <c r="C303" s="170" t="s">
        <v>689</v>
      </c>
      <c r="D303" s="170" t="s">
        <v>137</v>
      </c>
      <c r="E303" s="171" t="s">
        <v>690</v>
      </c>
      <c r="F303" s="172" t="s">
        <v>691</v>
      </c>
      <c r="G303" s="173" t="s">
        <v>196</v>
      </c>
      <c r="H303" s="174">
        <v>2</v>
      </c>
      <c r="I303" s="175"/>
      <c r="J303" s="176">
        <f t="shared" ref="J303:J313" si="50">ROUND(I303*H303,2)</f>
        <v>0</v>
      </c>
      <c r="K303" s="172" t="s">
        <v>141</v>
      </c>
      <c r="L303" s="40"/>
      <c r="M303" s="177" t="s">
        <v>5</v>
      </c>
      <c r="N303" s="178" t="s">
        <v>43</v>
      </c>
      <c r="O303" s="41"/>
      <c r="P303" s="179">
        <f t="shared" ref="P303:P313" si="51">O303*H303</f>
        <v>0</v>
      </c>
      <c r="Q303" s="179">
        <v>0</v>
      </c>
      <c r="R303" s="179">
        <f t="shared" ref="R303:R313" si="52">Q303*H303</f>
        <v>0</v>
      </c>
      <c r="S303" s="179">
        <v>0</v>
      </c>
      <c r="T303" s="180">
        <f t="shared" ref="T303:T313" si="53">S303*H303</f>
        <v>0</v>
      </c>
      <c r="AR303" s="23" t="s">
        <v>206</v>
      </c>
      <c r="AT303" s="23" t="s">
        <v>137</v>
      </c>
      <c r="AU303" s="23" t="s">
        <v>142</v>
      </c>
      <c r="AY303" s="23" t="s">
        <v>134</v>
      </c>
      <c r="BE303" s="181">
        <f t="shared" ref="BE303:BE313" si="54">IF(N303="základní",J303,0)</f>
        <v>0</v>
      </c>
      <c r="BF303" s="181">
        <f t="shared" ref="BF303:BF313" si="55">IF(N303="snížená",J303,0)</f>
        <v>0</v>
      </c>
      <c r="BG303" s="181">
        <f t="shared" ref="BG303:BG313" si="56">IF(N303="zákl. přenesená",J303,0)</f>
        <v>0</v>
      </c>
      <c r="BH303" s="181">
        <f t="shared" ref="BH303:BH313" si="57">IF(N303="sníž. přenesená",J303,0)</f>
        <v>0</v>
      </c>
      <c r="BI303" s="181">
        <f t="shared" ref="BI303:BI313" si="58">IF(N303="nulová",J303,0)</f>
        <v>0</v>
      </c>
      <c r="BJ303" s="23" t="s">
        <v>142</v>
      </c>
      <c r="BK303" s="181">
        <f t="shared" ref="BK303:BK313" si="59">ROUND(I303*H303,2)</f>
        <v>0</v>
      </c>
      <c r="BL303" s="23" t="s">
        <v>206</v>
      </c>
      <c r="BM303" s="23" t="s">
        <v>692</v>
      </c>
    </row>
    <row r="304" spans="2:65" s="1" customFormat="1" ht="16.5" customHeight="1">
      <c r="B304" s="169"/>
      <c r="C304" s="198" t="s">
        <v>693</v>
      </c>
      <c r="D304" s="198" t="s">
        <v>199</v>
      </c>
      <c r="E304" s="199" t="s">
        <v>694</v>
      </c>
      <c r="F304" s="200" t="s">
        <v>695</v>
      </c>
      <c r="G304" s="201" t="s">
        <v>196</v>
      </c>
      <c r="H304" s="202">
        <v>2</v>
      </c>
      <c r="I304" s="203"/>
      <c r="J304" s="204">
        <f t="shared" si="50"/>
        <v>0</v>
      </c>
      <c r="K304" s="200" t="s">
        <v>141</v>
      </c>
      <c r="L304" s="205"/>
      <c r="M304" s="206" t="s">
        <v>5</v>
      </c>
      <c r="N304" s="207" t="s">
        <v>43</v>
      </c>
      <c r="O304" s="41"/>
      <c r="P304" s="179">
        <f t="shared" si="51"/>
        <v>0</v>
      </c>
      <c r="Q304" s="179">
        <v>1.55E-2</v>
      </c>
      <c r="R304" s="179">
        <f t="shared" si="52"/>
        <v>3.1E-2</v>
      </c>
      <c r="S304" s="179">
        <v>0</v>
      </c>
      <c r="T304" s="180">
        <f t="shared" si="53"/>
        <v>0</v>
      </c>
      <c r="AR304" s="23" t="s">
        <v>298</v>
      </c>
      <c r="AT304" s="23" t="s">
        <v>199</v>
      </c>
      <c r="AU304" s="23" t="s">
        <v>142</v>
      </c>
      <c r="AY304" s="23" t="s">
        <v>134</v>
      </c>
      <c r="BE304" s="181">
        <f t="shared" si="54"/>
        <v>0</v>
      </c>
      <c r="BF304" s="181">
        <f t="shared" si="55"/>
        <v>0</v>
      </c>
      <c r="BG304" s="181">
        <f t="shared" si="56"/>
        <v>0</v>
      </c>
      <c r="BH304" s="181">
        <f t="shared" si="57"/>
        <v>0</v>
      </c>
      <c r="BI304" s="181">
        <f t="shared" si="58"/>
        <v>0</v>
      </c>
      <c r="BJ304" s="23" t="s">
        <v>142</v>
      </c>
      <c r="BK304" s="181">
        <f t="shared" si="59"/>
        <v>0</v>
      </c>
      <c r="BL304" s="23" t="s">
        <v>206</v>
      </c>
      <c r="BM304" s="23" t="s">
        <v>696</v>
      </c>
    </row>
    <row r="305" spans="2:65" s="1" customFormat="1" ht="25.5" customHeight="1">
      <c r="B305" s="169"/>
      <c r="C305" s="198" t="s">
        <v>697</v>
      </c>
      <c r="D305" s="198" t="s">
        <v>199</v>
      </c>
      <c r="E305" s="199" t="s">
        <v>698</v>
      </c>
      <c r="F305" s="200" t="s">
        <v>699</v>
      </c>
      <c r="G305" s="201" t="s">
        <v>196</v>
      </c>
      <c r="H305" s="202">
        <v>2</v>
      </c>
      <c r="I305" s="203"/>
      <c r="J305" s="204">
        <f t="shared" si="50"/>
        <v>0</v>
      </c>
      <c r="K305" s="200" t="s">
        <v>141</v>
      </c>
      <c r="L305" s="205"/>
      <c r="M305" s="206" t="s">
        <v>5</v>
      </c>
      <c r="N305" s="207" t="s">
        <v>43</v>
      </c>
      <c r="O305" s="41"/>
      <c r="P305" s="179">
        <f t="shared" si="51"/>
        <v>0</v>
      </c>
      <c r="Q305" s="179">
        <v>1.1999999999999999E-3</v>
      </c>
      <c r="R305" s="179">
        <f t="shared" si="52"/>
        <v>2.3999999999999998E-3</v>
      </c>
      <c r="S305" s="179">
        <v>0</v>
      </c>
      <c r="T305" s="180">
        <f t="shared" si="53"/>
        <v>0</v>
      </c>
      <c r="AR305" s="23" t="s">
        <v>298</v>
      </c>
      <c r="AT305" s="23" t="s">
        <v>199</v>
      </c>
      <c r="AU305" s="23" t="s">
        <v>142</v>
      </c>
      <c r="AY305" s="23" t="s">
        <v>134</v>
      </c>
      <c r="BE305" s="181">
        <f t="shared" si="54"/>
        <v>0</v>
      </c>
      <c r="BF305" s="181">
        <f t="shared" si="55"/>
        <v>0</v>
      </c>
      <c r="BG305" s="181">
        <f t="shared" si="56"/>
        <v>0</v>
      </c>
      <c r="BH305" s="181">
        <f t="shared" si="57"/>
        <v>0</v>
      </c>
      <c r="BI305" s="181">
        <f t="shared" si="58"/>
        <v>0</v>
      </c>
      <c r="BJ305" s="23" t="s">
        <v>142</v>
      </c>
      <c r="BK305" s="181">
        <f t="shared" si="59"/>
        <v>0</v>
      </c>
      <c r="BL305" s="23" t="s">
        <v>206</v>
      </c>
      <c r="BM305" s="23" t="s">
        <v>700</v>
      </c>
    </row>
    <row r="306" spans="2:65" s="1" customFormat="1" ht="16.5" customHeight="1">
      <c r="B306" s="169"/>
      <c r="C306" s="170" t="s">
        <v>701</v>
      </c>
      <c r="D306" s="170" t="s">
        <v>137</v>
      </c>
      <c r="E306" s="171" t="s">
        <v>702</v>
      </c>
      <c r="F306" s="172" t="s">
        <v>703</v>
      </c>
      <c r="G306" s="173" t="s">
        <v>196</v>
      </c>
      <c r="H306" s="174">
        <v>2</v>
      </c>
      <c r="I306" s="175"/>
      <c r="J306" s="176">
        <f t="shared" si="50"/>
        <v>0</v>
      </c>
      <c r="K306" s="172" t="s">
        <v>141</v>
      </c>
      <c r="L306" s="40"/>
      <c r="M306" s="177" t="s">
        <v>5</v>
      </c>
      <c r="N306" s="178" t="s">
        <v>43</v>
      </c>
      <c r="O306" s="41"/>
      <c r="P306" s="179">
        <f t="shared" si="51"/>
        <v>0</v>
      </c>
      <c r="Q306" s="179">
        <v>0</v>
      </c>
      <c r="R306" s="179">
        <f t="shared" si="52"/>
        <v>0</v>
      </c>
      <c r="S306" s="179">
        <v>0</v>
      </c>
      <c r="T306" s="180">
        <f t="shared" si="53"/>
        <v>0</v>
      </c>
      <c r="AR306" s="23" t="s">
        <v>206</v>
      </c>
      <c r="AT306" s="23" t="s">
        <v>137</v>
      </c>
      <c r="AU306" s="23" t="s">
        <v>142</v>
      </c>
      <c r="AY306" s="23" t="s">
        <v>134</v>
      </c>
      <c r="BE306" s="181">
        <f t="shared" si="54"/>
        <v>0</v>
      </c>
      <c r="BF306" s="181">
        <f t="shared" si="55"/>
        <v>0</v>
      </c>
      <c r="BG306" s="181">
        <f t="shared" si="56"/>
        <v>0</v>
      </c>
      <c r="BH306" s="181">
        <f t="shared" si="57"/>
        <v>0</v>
      </c>
      <c r="BI306" s="181">
        <f t="shared" si="58"/>
        <v>0</v>
      </c>
      <c r="BJ306" s="23" t="s">
        <v>142</v>
      </c>
      <c r="BK306" s="181">
        <f t="shared" si="59"/>
        <v>0</v>
      </c>
      <c r="BL306" s="23" t="s">
        <v>206</v>
      </c>
      <c r="BM306" s="23" t="s">
        <v>704</v>
      </c>
    </row>
    <row r="307" spans="2:65" s="1" customFormat="1" ht="16.5" customHeight="1">
      <c r="B307" s="169"/>
      <c r="C307" s="198" t="s">
        <v>705</v>
      </c>
      <c r="D307" s="198" t="s">
        <v>199</v>
      </c>
      <c r="E307" s="199" t="s">
        <v>706</v>
      </c>
      <c r="F307" s="200" t="s">
        <v>707</v>
      </c>
      <c r="G307" s="201" t="s">
        <v>196</v>
      </c>
      <c r="H307" s="202">
        <v>2</v>
      </c>
      <c r="I307" s="203"/>
      <c r="J307" s="204">
        <f t="shared" si="50"/>
        <v>0</v>
      </c>
      <c r="K307" s="200" t="s">
        <v>141</v>
      </c>
      <c r="L307" s="205"/>
      <c r="M307" s="206" t="s">
        <v>5</v>
      </c>
      <c r="N307" s="207" t="s">
        <v>43</v>
      </c>
      <c r="O307" s="41"/>
      <c r="P307" s="179">
        <f t="shared" si="51"/>
        <v>0</v>
      </c>
      <c r="Q307" s="179">
        <v>4.4999999999999999E-4</v>
      </c>
      <c r="R307" s="179">
        <f t="shared" si="52"/>
        <v>8.9999999999999998E-4</v>
      </c>
      <c r="S307" s="179">
        <v>0</v>
      </c>
      <c r="T307" s="180">
        <f t="shared" si="53"/>
        <v>0</v>
      </c>
      <c r="AR307" s="23" t="s">
        <v>298</v>
      </c>
      <c r="AT307" s="23" t="s">
        <v>199</v>
      </c>
      <c r="AU307" s="23" t="s">
        <v>142</v>
      </c>
      <c r="AY307" s="23" t="s">
        <v>134</v>
      </c>
      <c r="BE307" s="181">
        <f t="shared" si="54"/>
        <v>0</v>
      </c>
      <c r="BF307" s="181">
        <f t="shared" si="55"/>
        <v>0</v>
      </c>
      <c r="BG307" s="181">
        <f t="shared" si="56"/>
        <v>0</v>
      </c>
      <c r="BH307" s="181">
        <f t="shared" si="57"/>
        <v>0</v>
      </c>
      <c r="BI307" s="181">
        <f t="shared" si="58"/>
        <v>0</v>
      </c>
      <c r="BJ307" s="23" t="s">
        <v>142</v>
      </c>
      <c r="BK307" s="181">
        <f t="shared" si="59"/>
        <v>0</v>
      </c>
      <c r="BL307" s="23" t="s">
        <v>206</v>
      </c>
      <c r="BM307" s="23" t="s">
        <v>708</v>
      </c>
    </row>
    <row r="308" spans="2:65" s="1" customFormat="1" ht="25.5" customHeight="1">
      <c r="B308" s="169"/>
      <c r="C308" s="170" t="s">
        <v>709</v>
      </c>
      <c r="D308" s="170" t="s">
        <v>137</v>
      </c>
      <c r="E308" s="171" t="s">
        <v>710</v>
      </c>
      <c r="F308" s="172" t="s">
        <v>711</v>
      </c>
      <c r="G308" s="173" t="s">
        <v>196</v>
      </c>
      <c r="H308" s="174">
        <v>2</v>
      </c>
      <c r="I308" s="175"/>
      <c r="J308" s="176">
        <f t="shared" si="50"/>
        <v>0</v>
      </c>
      <c r="K308" s="172" t="s">
        <v>141</v>
      </c>
      <c r="L308" s="40"/>
      <c r="M308" s="177" t="s">
        <v>5</v>
      </c>
      <c r="N308" s="178" t="s">
        <v>43</v>
      </c>
      <c r="O308" s="41"/>
      <c r="P308" s="179">
        <f t="shared" si="51"/>
        <v>0</v>
      </c>
      <c r="Q308" s="179">
        <v>0</v>
      </c>
      <c r="R308" s="179">
        <f t="shared" si="52"/>
        <v>0</v>
      </c>
      <c r="S308" s="179">
        <v>0</v>
      </c>
      <c r="T308" s="180">
        <f t="shared" si="53"/>
        <v>0</v>
      </c>
      <c r="AR308" s="23" t="s">
        <v>206</v>
      </c>
      <c r="AT308" s="23" t="s">
        <v>137</v>
      </c>
      <c r="AU308" s="23" t="s">
        <v>142</v>
      </c>
      <c r="AY308" s="23" t="s">
        <v>134</v>
      </c>
      <c r="BE308" s="181">
        <f t="shared" si="54"/>
        <v>0</v>
      </c>
      <c r="BF308" s="181">
        <f t="shared" si="55"/>
        <v>0</v>
      </c>
      <c r="BG308" s="181">
        <f t="shared" si="56"/>
        <v>0</v>
      </c>
      <c r="BH308" s="181">
        <f t="shared" si="57"/>
        <v>0</v>
      </c>
      <c r="BI308" s="181">
        <f t="shared" si="58"/>
        <v>0</v>
      </c>
      <c r="BJ308" s="23" t="s">
        <v>142</v>
      </c>
      <c r="BK308" s="181">
        <f t="shared" si="59"/>
        <v>0</v>
      </c>
      <c r="BL308" s="23" t="s">
        <v>206</v>
      </c>
      <c r="BM308" s="23" t="s">
        <v>712</v>
      </c>
    </row>
    <row r="309" spans="2:65" s="1" customFormat="1" ht="16.5" customHeight="1">
      <c r="B309" s="169"/>
      <c r="C309" s="198" t="s">
        <v>713</v>
      </c>
      <c r="D309" s="198" t="s">
        <v>199</v>
      </c>
      <c r="E309" s="199" t="s">
        <v>714</v>
      </c>
      <c r="F309" s="200" t="s">
        <v>715</v>
      </c>
      <c r="G309" s="201" t="s">
        <v>196</v>
      </c>
      <c r="H309" s="202">
        <v>2</v>
      </c>
      <c r="I309" s="203"/>
      <c r="J309" s="204">
        <f t="shared" si="50"/>
        <v>0</v>
      </c>
      <c r="K309" s="200" t="s">
        <v>141</v>
      </c>
      <c r="L309" s="205"/>
      <c r="M309" s="206" t="s">
        <v>5</v>
      </c>
      <c r="N309" s="207" t="s">
        <v>43</v>
      </c>
      <c r="O309" s="41"/>
      <c r="P309" s="179">
        <f t="shared" si="51"/>
        <v>0</v>
      </c>
      <c r="Q309" s="179">
        <v>1.3500000000000001E-3</v>
      </c>
      <c r="R309" s="179">
        <f t="shared" si="52"/>
        <v>2.7000000000000001E-3</v>
      </c>
      <c r="S309" s="179">
        <v>0</v>
      </c>
      <c r="T309" s="180">
        <f t="shared" si="53"/>
        <v>0</v>
      </c>
      <c r="AR309" s="23" t="s">
        <v>298</v>
      </c>
      <c r="AT309" s="23" t="s">
        <v>199</v>
      </c>
      <c r="AU309" s="23" t="s">
        <v>142</v>
      </c>
      <c r="AY309" s="23" t="s">
        <v>134</v>
      </c>
      <c r="BE309" s="181">
        <f t="shared" si="54"/>
        <v>0</v>
      </c>
      <c r="BF309" s="181">
        <f t="shared" si="55"/>
        <v>0</v>
      </c>
      <c r="BG309" s="181">
        <f t="shared" si="56"/>
        <v>0</v>
      </c>
      <c r="BH309" s="181">
        <f t="shared" si="57"/>
        <v>0</v>
      </c>
      <c r="BI309" s="181">
        <f t="shared" si="58"/>
        <v>0</v>
      </c>
      <c r="BJ309" s="23" t="s">
        <v>142</v>
      </c>
      <c r="BK309" s="181">
        <f t="shared" si="59"/>
        <v>0</v>
      </c>
      <c r="BL309" s="23" t="s">
        <v>206</v>
      </c>
      <c r="BM309" s="23" t="s">
        <v>716</v>
      </c>
    </row>
    <row r="310" spans="2:65" s="1" customFormat="1" ht="38.25" customHeight="1">
      <c r="B310" s="169"/>
      <c r="C310" s="170" t="s">
        <v>717</v>
      </c>
      <c r="D310" s="170" t="s">
        <v>137</v>
      </c>
      <c r="E310" s="171" t="s">
        <v>718</v>
      </c>
      <c r="F310" s="172" t="s">
        <v>719</v>
      </c>
      <c r="G310" s="173" t="s">
        <v>241</v>
      </c>
      <c r="H310" s="174">
        <v>3.6999999999999998E-2</v>
      </c>
      <c r="I310" s="175"/>
      <c r="J310" s="176">
        <f t="shared" si="50"/>
        <v>0</v>
      </c>
      <c r="K310" s="172" t="s">
        <v>141</v>
      </c>
      <c r="L310" s="40"/>
      <c r="M310" s="177" t="s">
        <v>5</v>
      </c>
      <c r="N310" s="178" t="s">
        <v>43</v>
      </c>
      <c r="O310" s="41"/>
      <c r="P310" s="179">
        <f t="shared" si="51"/>
        <v>0</v>
      </c>
      <c r="Q310" s="179">
        <v>0</v>
      </c>
      <c r="R310" s="179">
        <f t="shared" si="52"/>
        <v>0</v>
      </c>
      <c r="S310" s="179">
        <v>0</v>
      </c>
      <c r="T310" s="180">
        <f t="shared" si="53"/>
        <v>0</v>
      </c>
      <c r="AR310" s="23" t="s">
        <v>206</v>
      </c>
      <c r="AT310" s="23" t="s">
        <v>137</v>
      </c>
      <c r="AU310" s="23" t="s">
        <v>142</v>
      </c>
      <c r="AY310" s="23" t="s">
        <v>134</v>
      </c>
      <c r="BE310" s="181">
        <f t="shared" si="54"/>
        <v>0</v>
      </c>
      <c r="BF310" s="181">
        <f t="shared" si="55"/>
        <v>0</v>
      </c>
      <c r="BG310" s="181">
        <f t="shared" si="56"/>
        <v>0</v>
      </c>
      <c r="BH310" s="181">
        <f t="shared" si="57"/>
        <v>0</v>
      </c>
      <c r="BI310" s="181">
        <f t="shared" si="58"/>
        <v>0</v>
      </c>
      <c r="BJ310" s="23" t="s">
        <v>142</v>
      </c>
      <c r="BK310" s="181">
        <f t="shared" si="59"/>
        <v>0</v>
      </c>
      <c r="BL310" s="23" t="s">
        <v>206</v>
      </c>
      <c r="BM310" s="23" t="s">
        <v>720</v>
      </c>
    </row>
    <row r="311" spans="2:65" s="1" customFormat="1" ht="38.25" customHeight="1">
      <c r="B311" s="169"/>
      <c r="C311" s="170" t="s">
        <v>721</v>
      </c>
      <c r="D311" s="170" t="s">
        <v>137</v>
      </c>
      <c r="E311" s="171" t="s">
        <v>722</v>
      </c>
      <c r="F311" s="172" t="s">
        <v>723</v>
      </c>
      <c r="G311" s="173" t="s">
        <v>241</v>
      </c>
      <c r="H311" s="174">
        <v>3.6999999999999998E-2</v>
      </c>
      <c r="I311" s="175"/>
      <c r="J311" s="176">
        <f t="shared" si="50"/>
        <v>0</v>
      </c>
      <c r="K311" s="172" t="s">
        <v>141</v>
      </c>
      <c r="L311" s="40"/>
      <c r="M311" s="177" t="s">
        <v>5</v>
      </c>
      <c r="N311" s="178" t="s">
        <v>43</v>
      </c>
      <c r="O311" s="41"/>
      <c r="P311" s="179">
        <f t="shared" si="51"/>
        <v>0</v>
      </c>
      <c r="Q311" s="179">
        <v>0</v>
      </c>
      <c r="R311" s="179">
        <f t="shared" si="52"/>
        <v>0</v>
      </c>
      <c r="S311" s="179">
        <v>0</v>
      </c>
      <c r="T311" s="180">
        <f t="shared" si="53"/>
        <v>0</v>
      </c>
      <c r="AR311" s="23" t="s">
        <v>206</v>
      </c>
      <c r="AT311" s="23" t="s">
        <v>137</v>
      </c>
      <c r="AU311" s="23" t="s">
        <v>142</v>
      </c>
      <c r="AY311" s="23" t="s">
        <v>134</v>
      </c>
      <c r="BE311" s="181">
        <f t="shared" si="54"/>
        <v>0</v>
      </c>
      <c r="BF311" s="181">
        <f t="shared" si="55"/>
        <v>0</v>
      </c>
      <c r="BG311" s="181">
        <f t="shared" si="56"/>
        <v>0</v>
      </c>
      <c r="BH311" s="181">
        <f t="shared" si="57"/>
        <v>0</v>
      </c>
      <c r="BI311" s="181">
        <f t="shared" si="58"/>
        <v>0</v>
      </c>
      <c r="BJ311" s="23" t="s">
        <v>142</v>
      </c>
      <c r="BK311" s="181">
        <f t="shared" si="59"/>
        <v>0</v>
      </c>
      <c r="BL311" s="23" t="s">
        <v>206</v>
      </c>
      <c r="BM311" s="23" t="s">
        <v>724</v>
      </c>
    </row>
    <row r="312" spans="2:65" s="1" customFormat="1" ht="16.5" customHeight="1">
      <c r="B312" s="169"/>
      <c r="C312" s="170" t="s">
        <v>725</v>
      </c>
      <c r="D312" s="170" t="s">
        <v>137</v>
      </c>
      <c r="E312" s="171" t="s">
        <v>726</v>
      </c>
      <c r="F312" s="172" t="s">
        <v>727</v>
      </c>
      <c r="G312" s="173" t="s">
        <v>529</v>
      </c>
      <c r="H312" s="174">
        <v>1</v>
      </c>
      <c r="I312" s="175"/>
      <c r="J312" s="176">
        <f t="shared" si="50"/>
        <v>0</v>
      </c>
      <c r="K312" s="172" t="s">
        <v>5</v>
      </c>
      <c r="L312" s="40"/>
      <c r="M312" s="177" t="s">
        <v>5</v>
      </c>
      <c r="N312" s="178" t="s">
        <v>43</v>
      </c>
      <c r="O312" s="41"/>
      <c r="P312" s="179">
        <f t="shared" si="51"/>
        <v>0</v>
      </c>
      <c r="Q312" s="179">
        <v>0</v>
      </c>
      <c r="R312" s="179">
        <f t="shared" si="52"/>
        <v>0</v>
      </c>
      <c r="S312" s="179">
        <v>0</v>
      </c>
      <c r="T312" s="180">
        <f t="shared" si="53"/>
        <v>0</v>
      </c>
      <c r="AR312" s="23" t="s">
        <v>206</v>
      </c>
      <c r="AT312" s="23" t="s">
        <v>137</v>
      </c>
      <c r="AU312" s="23" t="s">
        <v>142</v>
      </c>
      <c r="AY312" s="23" t="s">
        <v>134</v>
      </c>
      <c r="BE312" s="181">
        <f t="shared" si="54"/>
        <v>0</v>
      </c>
      <c r="BF312" s="181">
        <f t="shared" si="55"/>
        <v>0</v>
      </c>
      <c r="BG312" s="181">
        <f t="shared" si="56"/>
        <v>0</v>
      </c>
      <c r="BH312" s="181">
        <f t="shared" si="57"/>
        <v>0</v>
      </c>
      <c r="BI312" s="181">
        <f t="shared" si="58"/>
        <v>0</v>
      </c>
      <c r="BJ312" s="23" t="s">
        <v>142</v>
      </c>
      <c r="BK312" s="181">
        <f t="shared" si="59"/>
        <v>0</v>
      </c>
      <c r="BL312" s="23" t="s">
        <v>206</v>
      </c>
      <c r="BM312" s="23" t="s">
        <v>728</v>
      </c>
    </row>
    <row r="313" spans="2:65" s="1" customFormat="1" ht="16.5" customHeight="1">
      <c r="B313" s="169"/>
      <c r="C313" s="170" t="s">
        <v>729</v>
      </c>
      <c r="D313" s="170" t="s">
        <v>137</v>
      </c>
      <c r="E313" s="171" t="s">
        <v>730</v>
      </c>
      <c r="F313" s="172" t="s">
        <v>731</v>
      </c>
      <c r="G313" s="173" t="s">
        <v>529</v>
      </c>
      <c r="H313" s="174">
        <v>2</v>
      </c>
      <c r="I313" s="175"/>
      <c r="J313" s="176">
        <f t="shared" si="50"/>
        <v>0</v>
      </c>
      <c r="K313" s="172" t="s">
        <v>5</v>
      </c>
      <c r="L313" s="40"/>
      <c r="M313" s="177" t="s">
        <v>5</v>
      </c>
      <c r="N313" s="178" t="s">
        <v>43</v>
      </c>
      <c r="O313" s="41"/>
      <c r="P313" s="179">
        <f t="shared" si="51"/>
        <v>0</v>
      </c>
      <c r="Q313" s="179">
        <v>0</v>
      </c>
      <c r="R313" s="179">
        <f t="shared" si="52"/>
        <v>0</v>
      </c>
      <c r="S313" s="179">
        <v>0</v>
      </c>
      <c r="T313" s="180">
        <f t="shared" si="53"/>
        <v>0</v>
      </c>
      <c r="AR313" s="23" t="s">
        <v>206</v>
      </c>
      <c r="AT313" s="23" t="s">
        <v>137</v>
      </c>
      <c r="AU313" s="23" t="s">
        <v>142</v>
      </c>
      <c r="AY313" s="23" t="s">
        <v>134</v>
      </c>
      <c r="BE313" s="181">
        <f t="shared" si="54"/>
        <v>0</v>
      </c>
      <c r="BF313" s="181">
        <f t="shared" si="55"/>
        <v>0</v>
      </c>
      <c r="BG313" s="181">
        <f t="shared" si="56"/>
        <v>0</v>
      </c>
      <c r="BH313" s="181">
        <f t="shared" si="57"/>
        <v>0</v>
      </c>
      <c r="BI313" s="181">
        <f t="shared" si="58"/>
        <v>0</v>
      </c>
      <c r="BJ313" s="23" t="s">
        <v>142</v>
      </c>
      <c r="BK313" s="181">
        <f t="shared" si="59"/>
        <v>0</v>
      </c>
      <c r="BL313" s="23" t="s">
        <v>206</v>
      </c>
      <c r="BM313" s="23" t="s">
        <v>732</v>
      </c>
    </row>
    <row r="314" spans="2:65" s="10" customFormat="1" ht="29.85" customHeight="1">
      <c r="B314" s="156"/>
      <c r="D314" s="157" t="s">
        <v>70</v>
      </c>
      <c r="E314" s="167" t="s">
        <v>733</v>
      </c>
      <c r="F314" s="167" t="s">
        <v>734</v>
      </c>
      <c r="I314" s="159"/>
      <c r="J314" s="168">
        <f>BK314</f>
        <v>0</v>
      </c>
      <c r="L314" s="156"/>
      <c r="M314" s="161"/>
      <c r="N314" s="162"/>
      <c r="O314" s="162"/>
      <c r="P314" s="163">
        <f>SUM(P315:P323)</f>
        <v>0</v>
      </c>
      <c r="Q314" s="162"/>
      <c r="R314" s="163">
        <f>SUM(R315:R323)</f>
        <v>0.30957443000000001</v>
      </c>
      <c r="S314" s="162"/>
      <c r="T314" s="164">
        <f>SUM(T315:T323)</f>
        <v>0</v>
      </c>
      <c r="AR314" s="157" t="s">
        <v>142</v>
      </c>
      <c r="AT314" s="165" t="s">
        <v>70</v>
      </c>
      <c r="AU314" s="165" t="s">
        <v>78</v>
      </c>
      <c r="AY314" s="157" t="s">
        <v>134</v>
      </c>
      <c r="BK314" s="166">
        <f>SUM(BK315:BK323)</f>
        <v>0</v>
      </c>
    </row>
    <row r="315" spans="2:65" s="1" customFormat="1" ht="25.5" customHeight="1">
      <c r="B315" s="169"/>
      <c r="C315" s="170" t="s">
        <v>735</v>
      </c>
      <c r="D315" s="170" t="s">
        <v>137</v>
      </c>
      <c r="E315" s="171" t="s">
        <v>736</v>
      </c>
      <c r="F315" s="172" t="s">
        <v>737</v>
      </c>
      <c r="G315" s="173" t="s">
        <v>140</v>
      </c>
      <c r="H315" s="174">
        <v>5.2389999999999999</v>
      </c>
      <c r="I315" s="175"/>
      <c r="J315" s="176">
        <f>ROUND(I315*H315,2)</f>
        <v>0</v>
      </c>
      <c r="K315" s="172" t="s">
        <v>141</v>
      </c>
      <c r="L315" s="40"/>
      <c r="M315" s="177" t="s">
        <v>5</v>
      </c>
      <c r="N315" s="178" t="s">
        <v>43</v>
      </c>
      <c r="O315" s="41"/>
      <c r="P315" s="179">
        <f>O315*H315</f>
        <v>0</v>
      </c>
      <c r="Q315" s="179">
        <v>3.7670000000000002E-2</v>
      </c>
      <c r="R315" s="179">
        <f>Q315*H315</f>
        <v>0.19735313000000002</v>
      </c>
      <c r="S315" s="179">
        <v>0</v>
      </c>
      <c r="T315" s="180">
        <f>S315*H315</f>
        <v>0</v>
      </c>
      <c r="AR315" s="23" t="s">
        <v>206</v>
      </c>
      <c r="AT315" s="23" t="s">
        <v>137</v>
      </c>
      <c r="AU315" s="23" t="s">
        <v>142</v>
      </c>
      <c r="AY315" s="23" t="s">
        <v>134</v>
      </c>
      <c r="BE315" s="181">
        <f>IF(N315="základní",J315,0)</f>
        <v>0</v>
      </c>
      <c r="BF315" s="181">
        <f>IF(N315="snížená",J315,0)</f>
        <v>0</v>
      </c>
      <c r="BG315" s="181">
        <f>IF(N315="zákl. přenesená",J315,0)</f>
        <v>0</v>
      </c>
      <c r="BH315" s="181">
        <f>IF(N315="sníž. přenesená",J315,0)</f>
        <v>0</v>
      </c>
      <c r="BI315" s="181">
        <f>IF(N315="nulová",J315,0)</f>
        <v>0</v>
      </c>
      <c r="BJ315" s="23" t="s">
        <v>142</v>
      </c>
      <c r="BK315" s="181">
        <f>ROUND(I315*H315,2)</f>
        <v>0</v>
      </c>
      <c r="BL315" s="23" t="s">
        <v>206</v>
      </c>
      <c r="BM315" s="23" t="s">
        <v>738</v>
      </c>
    </row>
    <row r="316" spans="2:65" s="11" customFormat="1">
      <c r="B316" s="182"/>
      <c r="D316" s="183" t="s">
        <v>144</v>
      </c>
      <c r="E316" s="184" t="s">
        <v>5</v>
      </c>
      <c r="F316" s="185" t="s">
        <v>739</v>
      </c>
      <c r="H316" s="186">
        <v>4.3540000000000001</v>
      </c>
      <c r="I316" s="187"/>
      <c r="L316" s="182"/>
      <c r="M316" s="188"/>
      <c r="N316" s="189"/>
      <c r="O316" s="189"/>
      <c r="P316" s="189"/>
      <c r="Q316" s="189"/>
      <c r="R316" s="189"/>
      <c r="S316" s="189"/>
      <c r="T316" s="190"/>
      <c r="AT316" s="184" t="s">
        <v>144</v>
      </c>
      <c r="AU316" s="184" t="s">
        <v>142</v>
      </c>
      <c r="AV316" s="11" t="s">
        <v>142</v>
      </c>
      <c r="AW316" s="11" t="s">
        <v>35</v>
      </c>
      <c r="AX316" s="11" t="s">
        <v>71</v>
      </c>
      <c r="AY316" s="184" t="s">
        <v>134</v>
      </c>
    </row>
    <row r="317" spans="2:65" s="11" customFormat="1">
      <c r="B317" s="182"/>
      <c r="D317" s="183" t="s">
        <v>144</v>
      </c>
      <c r="E317" s="184" t="s">
        <v>5</v>
      </c>
      <c r="F317" s="185" t="s">
        <v>282</v>
      </c>
      <c r="H317" s="186">
        <v>0.88500000000000001</v>
      </c>
      <c r="I317" s="187"/>
      <c r="L317" s="182"/>
      <c r="M317" s="188"/>
      <c r="N317" s="189"/>
      <c r="O317" s="189"/>
      <c r="P317" s="189"/>
      <c r="Q317" s="189"/>
      <c r="R317" s="189"/>
      <c r="S317" s="189"/>
      <c r="T317" s="190"/>
      <c r="AT317" s="184" t="s">
        <v>144</v>
      </c>
      <c r="AU317" s="184" t="s">
        <v>142</v>
      </c>
      <c r="AV317" s="11" t="s">
        <v>142</v>
      </c>
      <c r="AW317" s="11" t="s">
        <v>35</v>
      </c>
      <c r="AX317" s="11" t="s">
        <v>71</v>
      </c>
      <c r="AY317" s="184" t="s">
        <v>134</v>
      </c>
    </row>
    <row r="318" spans="2:65" s="13" customFormat="1">
      <c r="B318" s="208"/>
      <c r="D318" s="183" t="s">
        <v>144</v>
      </c>
      <c r="E318" s="209" t="s">
        <v>5</v>
      </c>
      <c r="F318" s="210" t="s">
        <v>213</v>
      </c>
      <c r="H318" s="211">
        <v>5.2389999999999999</v>
      </c>
      <c r="I318" s="212"/>
      <c r="L318" s="208"/>
      <c r="M318" s="213"/>
      <c r="N318" s="214"/>
      <c r="O318" s="214"/>
      <c r="P318" s="214"/>
      <c r="Q318" s="214"/>
      <c r="R318" s="214"/>
      <c r="S318" s="214"/>
      <c r="T318" s="215"/>
      <c r="AT318" s="209" t="s">
        <v>144</v>
      </c>
      <c r="AU318" s="209" t="s">
        <v>142</v>
      </c>
      <c r="AV318" s="13" t="s">
        <v>76</v>
      </c>
      <c r="AW318" s="13" t="s">
        <v>35</v>
      </c>
      <c r="AX318" s="13" t="s">
        <v>78</v>
      </c>
      <c r="AY318" s="209" t="s">
        <v>134</v>
      </c>
    </row>
    <row r="319" spans="2:65" s="1" customFormat="1" ht="16.5" customHeight="1">
      <c r="B319" s="169"/>
      <c r="C319" s="170" t="s">
        <v>740</v>
      </c>
      <c r="D319" s="170" t="s">
        <v>137</v>
      </c>
      <c r="E319" s="171" t="s">
        <v>741</v>
      </c>
      <c r="F319" s="172" t="s">
        <v>742</v>
      </c>
      <c r="G319" s="173" t="s">
        <v>140</v>
      </c>
      <c r="H319" s="174">
        <v>5.2389999999999999</v>
      </c>
      <c r="I319" s="175"/>
      <c r="J319" s="176">
        <f>ROUND(I319*H319,2)</f>
        <v>0</v>
      </c>
      <c r="K319" s="172" t="s">
        <v>141</v>
      </c>
      <c r="L319" s="40"/>
      <c r="M319" s="177" t="s">
        <v>5</v>
      </c>
      <c r="N319" s="178" t="s">
        <v>43</v>
      </c>
      <c r="O319" s="41"/>
      <c r="P319" s="179">
        <f>O319*H319</f>
        <v>0</v>
      </c>
      <c r="Q319" s="179">
        <v>2.9999999999999997E-4</v>
      </c>
      <c r="R319" s="179">
        <f>Q319*H319</f>
        <v>1.5716999999999999E-3</v>
      </c>
      <c r="S319" s="179">
        <v>0</v>
      </c>
      <c r="T319" s="180">
        <f>S319*H319</f>
        <v>0</v>
      </c>
      <c r="AR319" s="23" t="s">
        <v>206</v>
      </c>
      <c r="AT319" s="23" t="s">
        <v>137</v>
      </c>
      <c r="AU319" s="23" t="s">
        <v>142</v>
      </c>
      <c r="AY319" s="23" t="s">
        <v>134</v>
      </c>
      <c r="BE319" s="181">
        <f>IF(N319="základní",J319,0)</f>
        <v>0</v>
      </c>
      <c r="BF319" s="181">
        <f>IF(N319="snížená",J319,0)</f>
        <v>0</v>
      </c>
      <c r="BG319" s="181">
        <f>IF(N319="zákl. přenesená",J319,0)</f>
        <v>0</v>
      </c>
      <c r="BH319" s="181">
        <f>IF(N319="sníž. přenesená",J319,0)</f>
        <v>0</v>
      </c>
      <c r="BI319" s="181">
        <f>IF(N319="nulová",J319,0)</f>
        <v>0</v>
      </c>
      <c r="BJ319" s="23" t="s">
        <v>142</v>
      </c>
      <c r="BK319" s="181">
        <f>ROUND(I319*H319,2)</f>
        <v>0</v>
      </c>
      <c r="BL319" s="23" t="s">
        <v>206</v>
      </c>
      <c r="BM319" s="23" t="s">
        <v>743</v>
      </c>
    </row>
    <row r="320" spans="2:65" s="1" customFormat="1" ht="25.5" customHeight="1">
      <c r="B320" s="169"/>
      <c r="C320" s="198" t="s">
        <v>744</v>
      </c>
      <c r="D320" s="198" t="s">
        <v>199</v>
      </c>
      <c r="E320" s="199" t="s">
        <v>745</v>
      </c>
      <c r="F320" s="200" t="s">
        <v>746</v>
      </c>
      <c r="G320" s="201" t="s">
        <v>140</v>
      </c>
      <c r="H320" s="202">
        <v>5.7629999999999999</v>
      </c>
      <c r="I320" s="203"/>
      <c r="J320" s="204">
        <f>ROUND(I320*H320,2)</f>
        <v>0</v>
      </c>
      <c r="K320" s="200" t="s">
        <v>141</v>
      </c>
      <c r="L320" s="205"/>
      <c r="M320" s="206" t="s">
        <v>5</v>
      </c>
      <c r="N320" s="207" t="s">
        <v>43</v>
      </c>
      <c r="O320" s="41"/>
      <c r="P320" s="179">
        <f>O320*H320</f>
        <v>0</v>
      </c>
      <c r="Q320" s="179">
        <v>1.9199999999999998E-2</v>
      </c>
      <c r="R320" s="179">
        <f>Q320*H320</f>
        <v>0.11064959999999999</v>
      </c>
      <c r="S320" s="179">
        <v>0</v>
      </c>
      <c r="T320" s="180">
        <f>S320*H320</f>
        <v>0</v>
      </c>
      <c r="AR320" s="23" t="s">
        <v>298</v>
      </c>
      <c r="AT320" s="23" t="s">
        <v>199</v>
      </c>
      <c r="AU320" s="23" t="s">
        <v>142</v>
      </c>
      <c r="AY320" s="23" t="s">
        <v>134</v>
      </c>
      <c r="BE320" s="181">
        <f>IF(N320="základní",J320,0)</f>
        <v>0</v>
      </c>
      <c r="BF320" s="181">
        <f>IF(N320="snížená",J320,0)</f>
        <v>0</v>
      </c>
      <c r="BG320" s="181">
        <f>IF(N320="zákl. přenesená",J320,0)</f>
        <v>0</v>
      </c>
      <c r="BH320" s="181">
        <f>IF(N320="sníž. přenesená",J320,0)</f>
        <v>0</v>
      </c>
      <c r="BI320" s="181">
        <f>IF(N320="nulová",J320,0)</f>
        <v>0</v>
      </c>
      <c r="BJ320" s="23" t="s">
        <v>142</v>
      </c>
      <c r="BK320" s="181">
        <f>ROUND(I320*H320,2)</f>
        <v>0</v>
      </c>
      <c r="BL320" s="23" t="s">
        <v>206</v>
      </c>
      <c r="BM320" s="23" t="s">
        <v>747</v>
      </c>
    </row>
    <row r="321" spans="2:65" s="11" customFormat="1">
      <c r="B321" s="182"/>
      <c r="D321" s="183" t="s">
        <v>144</v>
      </c>
      <c r="F321" s="185" t="s">
        <v>748</v>
      </c>
      <c r="H321" s="186">
        <v>5.7629999999999999</v>
      </c>
      <c r="I321" s="187"/>
      <c r="L321" s="182"/>
      <c r="M321" s="188"/>
      <c r="N321" s="189"/>
      <c r="O321" s="189"/>
      <c r="P321" s="189"/>
      <c r="Q321" s="189"/>
      <c r="R321" s="189"/>
      <c r="S321" s="189"/>
      <c r="T321" s="190"/>
      <c r="AT321" s="184" t="s">
        <v>144</v>
      </c>
      <c r="AU321" s="184" t="s">
        <v>142</v>
      </c>
      <c r="AV321" s="11" t="s">
        <v>142</v>
      </c>
      <c r="AW321" s="11" t="s">
        <v>6</v>
      </c>
      <c r="AX321" s="11" t="s">
        <v>78</v>
      </c>
      <c r="AY321" s="184" t="s">
        <v>134</v>
      </c>
    </row>
    <row r="322" spans="2:65" s="1" customFormat="1" ht="38.25" customHeight="1">
      <c r="B322" s="169"/>
      <c r="C322" s="170" t="s">
        <v>749</v>
      </c>
      <c r="D322" s="170" t="s">
        <v>137</v>
      </c>
      <c r="E322" s="171" t="s">
        <v>750</v>
      </c>
      <c r="F322" s="172" t="s">
        <v>751</v>
      </c>
      <c r="G322" s="173" t="s">
        <v>241</v>
      </c>
      <c r="H322" s="174">
        <v>0.31</v>
      </c>
      <c r="I322" s="175"/>
      <c r="J322" s="176">
        <f>ROUND(I322*H322,2)</f>
        <v>0</v>
      </c>
      <c r="K322" s="172" t="s">
        <v>141</v>
      </c>
      <c r="L322" s="40"/>
      <c r="M322" s="177" t="s">
        <v>5</v>
      </c>
      <c r="N322" s="178" t="s">
        <v>43</v>
      </c>
      <c r="O322" s="41"/>
      <c r="P322" s="179">
        <f>O322*H322</f>
        <v>0</v>
      </c>
      <c r="Q322" s="179">
        <v>0</v>
      </c>
      <c r="R322" s="179">
        <f>Q322*H322</f>
        <v>0</v>
      </c>
      <c r="S322" s="179">
        <v>0</v>
      </c>
      <c r="T322" s="180">
        <f>S322*H322</f>
        <v>0</v>
      </c>
      <c r="AR322" s="23" t="s">
        <v>206</v>
      </c>
      <c r="AT322" s="23" t="s">
        <v>137</v>
      </c>
      <c r="AU322" s="23" t="s">
        <v>142</v>
      </c>
      <c r="AY322" s="23" t="s">
        <v>134</v>
      </c>
      <c r="BE322" s="181">
        <f>IF(N322="základní",J322,0)</f>
        <v>0</v>
      </c>
      <c r="BF322" s="181">
        <f>IF(N322="snížená",J322,0)</f>
        <v>0</v>
      </c>
      <c r="BG322" s="181">
        <f>IF(N322="zákl. přenesená",J322,0)</f>
        <v>0</v>
      </c>
      <c r="BH322" s="181">
        <f>IF(N322="sníž. přenesená",J322,0)</f>
        <v>0</v>
      </c>
      <c r="BI322" s="181">
        <f>IF(N322="nulová",J322,0)</f>
        <v>0</v>
      </c>
      <c r="BJ322" s="23" t="s">
        <v>142</v>
      </c>
      <c r="BK322" s="181">
        <f>ROUND(I322*H322,2)</f>
        <v>0</v>
      </c>
      <c r="BL322" s="23" t="s">
        <v>206</v>
      </c>
      <c r="BM322" s="23" t="s">
        <v>752</v>
      </c>
    </row>
    <row r="323" spans="2:65" s="1" customFormat="1" ht="38.25" customHeight="1">
      <c r="B323" s="169"/>
      <c r="C323" s="170" t="s">
        <v>753</v>
      </c>
      <c r="D323" s="170" t="s">
        <v>137</v>
      </c>
      <c r="E323" s="171" t="s">
        <v>754</v>
      </c>
      <c r="F323" s="172" t="s">
        <v>755</v>
      </c>
      <c r="G323" s="173" t="s">
        <v>241</v>
      </c>
      <c r="H323" s="174">
        <v>0.31</v>
      </c>
      <c r="I323" s="175"/>
      <c r="J323" s="176">
        <f>ROUND(I323*H323,2)</f>
        <v>0</v>
      </c>
      <c r="K323" s="172" t="s">
        <v>141</v>
      </c>
      <c r="L323" s="40"/>
      <c r="M323" s="177" t="s">
        <v>5</v>
      </c>
      <c r="N323" s="178" t="s">
        <v>43</v>
      </c>
      <c r="O323" s="41"/>
      <c r="P323" s="179">
        <f>O323*H323</f>
        <v>0</v>
      </c>
      <c r="Q323" s="179">
        <v>0</v>
      </c>
      <c r="R323" s="179">
        <f>Q323*H323</f>
        <v>0</v>
      </c>
      <c r="S323" s="179">
        <v>0</v>
      </c>
      <c r="T323" s="180">
        <f>S323*H323</f>
        <v>0</v>
      </c>
      <c r="AR323" s="23" t="s">
        <v>206</v>
      </c>
      <c r="AT323" s="23" t="s">
        <v>137</v>
      </c>
      <c r="AU323" s="23" t="s">
        <v>142</v>
      </c>
      <c r="AY323" s="23" t="s">
        <v>134</v>
      </c>
      <c r="BE323" s="181">
        <f>IF(N323="základní",J323,0)</f>
        <v>0</v>
      </c>
      <c r="BF323" s="181">
        <f>IF(N323="snížená",J323,0)</f>
        <v>0</v>
      </c>
      <c r="BG323" s="181">
        <f>IF(N323="zákl. přenesená",J323,0)</f>
        <v>0</v>
      </c>
      <c r="BH323" s="181">
        <f>IF(N323="sníž. přenesená",J323,0)</f>
        <v>0</v>
      </c>
      <c r="BI323" s="181">
        <f>IF(N323="nulová",J323,0)</f>
        <v>0</v>
      </c>
      <c r="BJ323" s="23" t="s">
        <v>142</v>
      </c>
      <c r="BK323" s="181">
        <f>ROUND(I323*H323,2)</f>
        <v>0</v>
      </c>
      <c r="BL323" s="23" t="s">
        <v>206</v>
      </c>
      <c r="BM323" s="23" t="s">
        <v>756</v>
      </c>
    </row>
    <row r="324" spans="2:65" s="10" customFormat="1" ht="29.85" customHeight="1">
      <c r="B324" s="156"/>
      <c r="D324" s="157" t="s">
        <v>70</v>
      </c>
      <c r="E324" s="167" t="s">
        <v>757</v>
      </c>
      <c r="F324" s="167" t="s">
        <v>758</v>
      </c>
      <c r="I324" s="159"/>
      <c r="J324" s="168">
        <f>BK324</f>
        <v>0</v>
      </c>
      <c r="L324" s="156"/>
      <c r="M324" s="161"/>
      <c r="N324" s="162"/>
      <c r="O324" s="162"/>
      <c r="P324" s="163">
        <f>SUM(P325:P335)</f>
        <v>0</v>
      </c>
      <c r="Q324" s="162"/>
      <c r="R324" s="163">
        <f>SUM(R325:R335)</f>
        <v>9.3260000000000001E-4</v>
      </c>
      <c r="S324" s="162"/>
      <c r="T324" s="164">
        <f>SUM(T325:T335)</f>
        <v>1.6796999999999999E-2</v>
      </c>
      <c r="AR324" s="157" t="s">
        <v>142</v>
      </c>
      <c r="AT324" s="165" t="s">
        <v>70</v>
      </c>
      <c r="AU324" s="165" t="s">
        <v>78</v>
      </c>
      <c r="AY324" s="157" t="s">
        <v>134</v>
      </c>
      <c r="BK324" s="166">
        <f>SUM(BK325:BK335)</f>
        <v>0</v>
      </c>
    </row>
    <row r="325" spans="2:65" s="1" customFormat="1" ht="16.5" customHeight="1">
      <c r="B325" s="169"/>
      <c r="C325" s="170" t="s">
        <v>759</v>
      </c>
      <c r="D325" s="170" t="s">
        <v>137</v>
      </c>
      <c r="E325" s="171" t="s">
        <v>760</v>
      </c>
      <c r="F325" s="172" t="s">
        <v>761</v>
      </c>
      <c r="G325" s="173" t="s">
        <v>140</v>
      </c>
      <c r="H325" s="174">
        <v>5.5990000000000002</v>
      </c>
      <c r="I325" s="175"/>
      <c r="J325" s="176">
        <f>ROUND(I325*H325,2)</f>
        <v>0</v>
      </c>
      <c r="K325" s="172" t="s">
        <v>141</v>
      </c>
      <c r="L325" s="40"/>
      <c r="M325" s="177" t="s">
        <v>5</v>
      </c>
      <c r="N325" s="178" t="s">
        <v>43</v>
      </c>
      <c r="O325" s="41"/>
      <c r="P325" s="179">
        <f>O325*H325</f>
        <v>0</v>
      </c>
      <c r="Q325" s="179">
        <v>0</v>
      </c>
      <c r="R325" s="179">
        <f>Q325*H325</f>
        <v>0</v>
      </c>
      <c r="S325" s="179">
        <v>3.0000000000000001E-3</v>
      </c>
      <c r="T325" s="180">
        <f>S325*H325</f>
        <v>1.6796999999999999E-2</v>
      </c>
      <c r="AR325" s="23" t="s">
        <v>206</v>
      </c>
      <c r="AT325" s="23" t="s">
        <v>137</v>
      </c>
      <c r="AU325" s="23" t="s">
        <v>142</v>
      </c>
      <c r="AY325" s="23" t="s">
        <v>134</v>
      </c>
      <c r="BE325" s="181">
        <f>IF(N325="základní",J325,0)</f>
        <v>0</v>
      </c>
      <c r="BF325" s="181">
        <f>IF(N325="snížená",J325,0)</f>
        <v>0</v>
      </c>
      <c r="BG325" s="181">
        <f>IF(N325="zákl. přenesená",J325,0)</f>
        <v>0</v>
      </c>
      <c r="BH325" s="181">
        <f>IF(N325="sníž. přenesená",J325,0)</f>
        <v>0</v>
      </c>
      <c r="BI325" s="181">
        <f>IF(N325="nulová",J325,0)</f>
        <v>0</v>
      </c>
      <c r="BJ325" s="23" t="s">
        <v>142</v>
      </c>
      <c r="BK325" s="181">
        <f>ROUND(I325*H325,2)</f>
        <v>0</v>
      </c>
      <c r="BL325" s="23" t="s">
        <v>206</v>
      </c>
      <c r="BM325" s="23" t="s">
        <v>762</v>
      </c>
    </row>
    <row r="326" spans="2:65" s="12" customFormat="1">
      <c r="B326" s="191"/>
      <c r="D326" s="183" t="s">
        <v>144</v>
      </c>
      <c r="E326" s="192" t="s">
        <v>5</v>
      </c>
      <c r="F326" s="193" t="s">
        <v>763</v>
      </c>
      <c r="H326" s="192" t="s">
        <v>5</v>
      </c>
      <c r="I326" s="194"/>
      <c r="L326" s="191"/>
      <c r="M326" s="195"/>
      <c r="N326" s="196"/>
      <c r="O326" s="196"/>
      <c r="P326" s="196"/>
      <c r="Q326" s="196"/>
      <c r="R326" s="196"/>
      <c r="S326" s="196"/>
      <c r="T326" s="197"/>
      <c r="AT326" s="192" t="s">
        <v>144</v>
      </c>
      <c r="AU326" s="192" t="s">
        <v>142</v>
      </c>
      <c r="AV326" s="12" t="s">
        <v>78</v>
      </c>
      <c r="AW326" s="12" t="s">
        <v>35</v>
      </c>
      <c r="AX326" s="12" t="s">
        <v>71</v>
      </c>
      <c r="AY326" s="192" t="s">
        <v>134</v>
      </c>
    </row>
    <row r="327" spans="2:65" s="11" customFormat="1">
      <c r="B327" s="182"/>
      <c r="D327" s="183" t="s">
        <v>144</v>
      </c>
      <c r="E327" s="184" t="s">
        <v>5</v>
      </c>
      <c r="F327" s="185" t="s">
        <v>687</v>
      </c>
      <c r="H327" s="186">
        <v>0.99199999999999999</v>
      </c>
      <c r="I327" s="187"/>
      <c r="L327" s="182"/>
      <c r="M327" s="188"/>
      <c r="N327" s="189"/>
      <c r="O327" s="189"/>
      <c r="P327" s="189"/>
      <c r="Q327" s="189"/>
      <c r="R327" s="189"/>
      <c r="S327" s="189"/>
      <c r="T327" s="190"/>
      <c r="AT327" s="184" t="s">
        <v>144</v>
      </c>
      <c r="AU327" s="184" t="s">
        <v>142</v>
      </c>
      <c r="AV327" s="11" t="s">
        <v>142</v>
      </c>
      <c r="AW327" s="11" t="s">
        <v>35</v>
      </c>
      <c r="AX327" s="11" t="s">
        <v>71</v>
      </c>
      <c r="AY327" s="184" t="s">
        <v>134</v>
      </c>
    </row>
    <row r="328" spans="2:65" s="11" customFormat="1">
      <c r="B328" s="182"/>
      <c r="D328" s="183" t="s">
        <v>144</v>
      </c>
      <c r="E328" s="184" t="s">
        <v>5</v>
      </c>
      <c r="F328" s="185" t="s">
        <v>688</v>
      </c>
      <c r="H328" s="186">
        <v>3.1640000000000001</v>
      </c>
      <c r="I328" s="187"/>
      <c r="L328" s="182"/>
      <c r="M328" s="188"/>
      <c r="N328" s="189"/>
      <c r="O328" s="189"/>
      <c r="P328" s="189"/>
      <c r="Q328" s="189"/>
      <c r="R328" s="189"/>
      <c r="S328" s="189"/>
      <c r="T328" s="190"/>
      <c r="AT328" s="184" t="s">
        <v>144</v>
      </c>
      <c r="AU328" s="184" t="s">
        <v>142</v>
      </c>
      <c r="AV328" s="11" t="s">
        <v>142</v>
      </c>
      <c r="AW328" s="11" t="s">
        <v>35</v>
      </c>
      <c r="AX328" s="11" t="s">
        <v>71</v>
      </c>
      <c r="AY328" s="184" t="s">
        <v>134</v>
      </c>
    </row>
    <row r="329" spans="2:65" s="11" customFormat="1">
      <c r="B329" s="182"/>
      <c r="D329" s="183" t="s">
        <v>144</v>
      </c>
      <c r="E329" s="184" t="s">
        <v>5</v>
      </c>
      <c r="F329" s="185" t="s">
        <v>764</v>
      </c>
      <c r="H329" s="186">
        <v>1.4430000000000001</v>
      </c>
      <c r="I329" s="187"/>
      <c r="L329" s="182"/>
      <c r="M329" s="188"/>
      <c r="N329" s="189"/>
      <c r="O329" s="189"/>
      <c r="P329" s="189"/>
      <c r="Q329" s="189"/>
      <c r="R329" s="189"/>
      <c r="S329" s="189"/>
      <c r="T329" s="190"/>
      <c r="AT329" s="184" t="s">
        <v>144</v>
      </c>
      <c r="AU329" s="184" t="s">
        <v>142</v>
      </c>
      <c r="AV329" s="11" t="s">
        <v>142</v>
      </c>
      <c r="AW329" s="11" t="s">
        <v>35</v>
      </c>
      <c r="AX329" s="11" t="s">
        <v>71</v>
      </c>
      <c r="AY329" s="184" t="s">
        <v>134</v>
      </c>
    </row>
    <row r="330" spans="2:65" s="13" customFormat="1">
      <c r="B330" s="208"/>
      <c r="D330" s="183" t="s">
        <v>144</v>
      </c>
      <c r="E330" s="209" t="s">
        <v>5</v>
      </c>
      <c r="F330" s="210" t="s">
        <v>213</v>
      </c>
      <c r="H330" s="211">
        <v>5.5990000000000002</v>
      </c>
      <c r="I330" s="212"/>
      <c r="L330" s="208"/>
      <c r="M330" s="213"/>
      <c r="N330" s="214"/>
      <c r="O330" s="214"/>
      <c r="P330" s="214"/>
      <c r="Q330" s="214"/>
      <c r="R330" s="214"/>
      <c r="S330" s="214"/>
      <c r="T330" s="215"/>
      <c r="AT330" s="209" t="s">
        <v>144</v>
      </c>
      <c r="AU330" s="209" t="s">
        <v>142</v>
      </c>
      <c r="AV330" s="13" t="s">
        <v>76</v>
      </c>
      <c r="AW330" s="13" t="s">
        <v>35</v>
      </c>
      <c r="AX330" s="13" t="s">
        <v>78</v>
      </c>
      <c r="AY330" s="209" t="s">
        <v>134</v>
      </c>
    </row>
    <row r="331" spans="2:65" s="1" customFormat="1" ht="16.5" customHeight="1">
      <c r="B331" s="169"/>
      <c r="C331" s="170" t="s">
        <v>765</v>
      </c>
      <c r="D331" s="170" t="s">
        <v>137</v>
      </c>
      <c r="E331" s="171" t="s">
        <v>766</v>
      </c>
      <c r="F331" s="172" t="s">
        <v>767</v>
      </c>
      <c r="G331" s="173" t="s">
        <v>309</v>
      </c>
      <c r="H331" s="174">
        <v>3.5</v>
      </c>
      <c r="I331" s="175"/>
      <c r="J331" s="176">
        <f>ROUND(I331*H331,2)</f>
        <v>0</v>
      </c>
      <c r="K331" s="172" t="s">
        <v>141</v>
      </c>
      <c r="L331" s="40"/>
      <c r="M331" s="177" t="s">
        <v>5</v>
      </c>
      <c r="N331" s="178" t="s">
        <v>43</v>
      </c>
      <c r="O331" s="41"/>
      <c r="P331" s="179">
        <f>O331*H331</f>
        <v>0</v>
      </c>
      <c r="Q331" s="179">
        <v>1.0000000000000001E-5</v>
      </c>
      <c r="R331" s="179">
        <f>Q331*H331</f>
        <v>3.5000000000000004E-5</v>
      </c>
      <c r="S331" s="179">
        <v>0</v>
      </c>
      <c r="T331" s="180">
        <f>S331*H331</f>
        <v>0</v>
      </c>
      <c r="AR331" s="23" t="s">
        <v>206</v>
      </c>
      <c r="AT331" s="23" t="s">
        <v>137</v>
      </c>
      <c r="AU331" s="23" t="s">
        <v>142</v>
      </c>
      <c r="AY331" s="23" t="s">
        <v>134</v>
      </c>
      <c r="BE331" s="181">
        <f>IF(N331="základní",J331,0)</f>
        <v>0</v>
      </c>
      <c r="BF331" s="181">
        <f>IF(N331="snížená",J331,0)</f>
        <v>0</v>
      </c>
      <c r="BG331" s="181">
        <f>IF(N331="zákl. přenesená",J331,0)</f>
        <v>0</v>
      </c>
      <c r="BH331" s="181">
        <f>IF(N331="sníž. přenesená",J331,0)</f>
        <v>0</v>
      </c>
      <c r="BI331" s="181">
        <f>IF(N331="nulová",J331,0)</f>
        <v>0</v>
      </c>
      <c r="BJ331" s="23" t="s">
        <v>142</v>
      </c>
      <c r="BK331" s="181">
        <f>ROUND(I331*H331,2)</f>
        <v>0</v>
      </c>
      <c r="BL331" s="23" t="s">
        <v>206</v>
      </c>
      <c r="BM331" s="23" t="s">
        <v>768</v>
      </c>
    </row>
    <row r="332" spans="2:65" s="1" customFormat="1" ht="16.5" customHeight="1">
      <c r="B332" s="169"/>
      <c r="C332" s="198" t="s">
        <v>769</v>
      </c>
      <c r="D332" s="198" t="s">
        <v>199</v>
      </c>
      <c r="E332" s="199" t="s">
        <v>770</v>
      </c>
      <c r="F332" s="200" t="s">
        <v>771</v>
      </c>
      <c r="G332" s="201" t="s">
        <v>309</v>
      </c>
      <c r="H332" s="202">
        <v>4.08</v>
      </c>
      <c r="I332" s="203"/>
      <c r="J332" s="204">
        <f>ROUND(I332*H332,2)</f>
        <v>0</v>
      </c>
      <c r="K332" s="200" t="s">
        <v>141</v>
      </c>
      <c r="L332" s="205"/>
      <c r="M332" s="206" t="s">
        <v>5</v>
      </c>
      <c r="N332" s="207" t="s">
        <v>43</v>
      </c>
      <c r="O332" s="41"/>
      <c r="P332" s="179">
        <f>O332*H332</f>
        <v>0</v>
      </c>
      <c r="Q332" s="179">
        <v>2.2000000000000001E-4</v>
      </c>
      <c r="R332" s="179">
        <f>Q332*H332</f>
        <v>8.9760000000000003E-4</v>
      </c>
      <c r="S332" s="179">
        <v>0</v>
      </c>
      <c r="T332" s="180">
        <f>S332*H332</f>
        <v>0</v>
      </c>
      <c r="AR332" s="23" t="s">
        <v>298</v>
      </c>
      <c r="AT332" s="23" t="s">
        <v>199</v>
      </c>
      <c r="AU332" s="23" t="s">
        <v>142</v>
      </c>
      <c r="AY332" s="23" t="s">
        <v>134</v>
      </c>
      <c r="BE332" s="181">
        <f>IF(N332="základní",J332,0)</f>
        <v>0</v>
      </c>
      <c r="BF332" s="181">
        <f>IF(N332="snížená",J332,0)</f>
        <v>0</v>
      </c>
      <c r="BG332" s="181">
        <f>IF(N332="zákl. přenesená",J332,0)</f>
        <v>0</v>
      </c>
      <c r="BH332" s="181">
        <f>IF(N332="sníž. přenesená",J332,0)</f>
        <v>0</v>
      </c>
      <c r="BI332" s="181">
        <f>IF(N332="nulová",J332,0)</f>
        <v>0</v>
      </c>
      <c r="BJ332" s="23" t="s">
        <v>142</v>
      </c>
      <c r="BK332" s="181">
        <f>ROUND(I332*H332,2)</f>
        <v>0</v>
      </c>
      <c r="BL332" s="23" t="s">
        <v>206</v>
      </c>
      <c r="BM332" s="23" t="s">
        <v>772</v>
      </c>
    </row>
    <row r="333" spans="2:65" s="11" customFormat="1">
      <c r="B333" s="182"/>
      <c r="D333" s="183" t="s">
        <v>144</v>
      </c>
      <c r="F333" s="185" t="s">
        <v>773</v>
      </c>
      <c r="H333" s="186">
        <v>4.08</v>
      </c>
      <c r="I333" s="187"/>
      <c r="L333" s="182"/>
      <c r="M333" s="188"/>
      <c r="N333" s="189"/>
      <c r="O333" s="189"/>
      <c r="P333" s="189"/>
      <c r="Q333" s="189"/>
      <c r="R333" s="189"/>
      <c r="S333" s="189"/>
      <c r="T333" s="190"/>
      <c r="AT333" s="184" t="s">
        <v>144</v>
      </c>
      <c r="AU333" s="184" t="s">
        <v>142</v>
      </c>
      <c r="AV333" s="11" t="s">
        <v>142</v>
      </c>
      <c r="AW333" s="11" t="s">
        <v>6</v>
      </c>
      <c r="AX333" s="11" t="s">
        <v>78</v>
      </c>
      <c r="AY333" s="184" t="s">
        <v>134</v>
      </c>
    </row>
    <row r="334" spans="2:65" s="1" customFormat="1" ht="38.25" customHeight="1">
      <c r="B334" s="169"/>
      <c r="C334" s="170" t="s">
        <v>774</v>
      </c>
      <c r="D334" s="170" t="s">
        <v>137</v>
      </c>
      <c r="E334" s="171" t="s">
        <v>775</v>
      </c>
      <c r="F334" s="172" t="s">
        <v>776</v>
      </c>
      <c r="G334" s="173" t="s">
        <v>241</v>
      </c>
      <c r="H334" s="174">
        <v>1E-3</v>
      </c>
      <c r="I334" s="175"/>
      <c r="J334" s="176">
        <f>ROUND(I334*H334,2)</f>
        <v>0</v>
      </c>
      <c r="K334" s="172" t="s">
        <v>141</v>
      </c>
      <c r="L334" s="40"/>
      <c r="M334" s="177" t="s">
        <v>5</v>
      </c>
      <c r="N334" s="178" t="s">
        <v>43</v>
      </c>
      <c r="O334" s="41"/>
      <c r="P334" s="179">
        <f>O334*H334</f>
        <v>0</v>
      </c>
      <c r="Q334" s="179">
        <v>0</v>
      </c>
      <c r="R334" s="179">
        <f>Q334*H334</f>
        <v>0</v>
      </c>
      <c r="S334" s="179">
        <v>0</v>
      </c>
      <c r="T334" s="180">
        <f>S334*H334</f>
        <v>0</v>
      </c>
      <c r="AR334" s="23" t="s">
        <v>206</v>
      </c>
      <c r="AT334" s="23" t="s">
        <v>137</v>
      </c>
      <c r="AU334" s="23" t="s">
        <v>142</v>
      </c>
      <c r="AY334" s="23" t="s">
        <v>134</v>
      </c>
      <c r="BE334" s="181">
        <f>IF(N334="základní",J334,0)</f>
        <v>0</v>
      </c>
      <c r="BF334" s="181">
        <f>IF(N334="snížená",J334,0)</f>
        <v>0</v>
      </c>
      <c r="BG334" s="181">
        <f>IF(N334="zákl. přenesená",J334,0)</f>
        <v>0</v>
      </c>
      <c r="BH334" s="181">
        <f>IF(N334="sníž. přenesená",J334,0)</f>
        <v>0</v>
      </c>
      <c r="BI334" s="181">
        <f>IF(N334="nulová",J334,0)</f>
        <v>0</v>
      </c>
      <c r="BJ334" s="23" t="s">
        <v>142</v>
      </c>
      <c r="BK334" s="181">
        <f>ROUND(I334*H334,2)</f>
        <v>0</v>
      </c>
      <c r="BL334" s="23" t="s">
        <v>206</v>
      </c>
      <c r="BM334" s="23" t="s">
        <v>777</v>
      </c>
    </row>
    <row r="335" spans="2:65" s="1" customFormat="1" ht="38.25" customHeight="1">
      <c r="B335" s="169"/>
      <c r="C335" s="170" t="s">
        <v>778</v>
      </c>
      <c r="D335" s="170" t="s">
        <v>137</v>
      </c>
      <c r="E335" s="171" t="s">
        <v>779</v>
      </c>
      <c r="F335" s="172" t="s">
        <v>780</v>
      </c>
      <c r="G335" s="173" t="s">
        <v>241</v>
      </c>
      <c r="H335" s="174">
        <v>1E-3</v>
      </c>
      <c r="I335" s="175"/>
      <c r="J335" s="176">
        <f>ROUND(I335*H335,2)</f>
        <v>0</v>
      </c>
      <c r="K335" s="172" t="s">
        <v>141</v>
      </c>
      <c r="L335" s="40"/>
      <c r="M335" s="177" t="s">
        <v>5</v>
      </c>
      <c r="N335" s="178" t="s">
        <v>43</v>
      </c>
      <c r="O335" s="41"/>
      <c r="P335" s="179">
        <f>O335*H335</f>
        <v>0</v>
      </c>
      <c r="Q335" s="179">
        <v>0</v>
      </c>
      <c r="R335" s="179">
        <f>Q335*H335</f>
        <v>0</v>
      </c>
      <c r="S335" s="179">
        <v>0</v>
      </c>
      <c r="T335" s="180">
        <f>S335*H335</f>
        <v>0</v>
      </c>
      <c r="AR335" s="23" t="s">
        <v>206</v>
      </c>
      <c r="AT335" s="23" t="s">
        <v>137</v>
      </c>
      <c r="AU335" s="23" t="s">
        <v>142</v>
      </c>
      <c r="AY335" s="23" t="s">
        <v>134</v>
      </c>
      <c r="BE335" s="181">
        <f>IF(N335="základní",J335,0)</f>
        <v>0</v>
      </c>
      <c r="BF335" s="181">
        <f>IF(N335="snížená",J335,0)</f>
        <v>0</v>
      </c>
      <c r="BG335" s="181">
        <f>IF(N335="zákl. přenesená",J335,0)</f>
        <v>0</v>
      </c>
      <c r="BH335" s="181">
        <f>IF(N335="sníž. přenesená",J335,0)</f>
        <v>0</v>
      </c>
      <c r="BI335" s="181">
        <f>IF(N335="nulová",J335,0)</f>
        <v>0</v>
      </c>
      <c r="BJ335" s="23" t="s">
        <v>142</v>
      </c>
      <c r="BK335" s="181">
        <f>ROUND(I335*H335,2)</f>
        <v>0</v>
      </c>
      <c r="BL335" s="23" t="s">
        <v>206</v>
      </c>
      <c r="BM335" s="23" t="s">
        <v>781</v>
      </c>
    </row>
    <row r="336" spans="2:65" s="10" customFormat="1" ht="29.85" customHeight="1">
      <c r="B336" s="156"/>
      <c r="D336" s="157" t="s">
        <v>70</v>
      </c>
      <c r="E336" s="167" t="s">
        <v>782</v>
      </c>
      <c r="F336" s="167" t="s">
        <v>783</v>
      </c>
      <c r="I336" s="159"/>
      <c r="J336" s="168">
        <f>BK336</f>
        <v>0</v>
      </c>
      <c r="L336" s="156"/>
      <c r="M336" s="161"/>
      <c r="N336" s="162"/>
      <c r="O336" s="162"/>
      <c r="P336" s="163">
        <f>SUM(P337:P352)</f>
        <v>0</v>
      </c>
      <c r="Q336" s="162"/>
      <c r="R336" s="163">
        <f>SUM(R337:R352)</f>
        <v>1.2520225999999999</v>
      </c>
      <c r="S336" s="162"/>
      <c r="T336" s="164">
        <f>SUM(T337:T352)</f>
        <v>0</v>
      </c>
      <c r="AR336" s="157" t="s">
        <v>142</v>
      </c>
      <c r="AT336" s="165" t="s">
        <v>70</v>
      </c>
      <c r="AU336" s="165" t="s">
        <v>78</v>
      </c>
      <c r="AY336" s="157" t="s">
        <v>134</v>
      </c>
      <c r="BK336" s="166">
        <f>SUM(BK337:BK352)</f>
        <v>0</v>
      </c>
    </row>
    <row r="337" spans="2:65" s="1" customFormat="1" ht="25.5" customHeight="1">
      <c r="B337" s="169"/>
      <c r="C337" s="170" t="s">
        <v>784</v>
      </c>
      <c r="D337" s="170" t="s">
        <v>137</v>
      </c>
      <c r="E337" s="171" t="s">
        <v>785</v>
      </c>
      <c r="F337" s="172" t="s">
        <v>786</v>
      </c>
      <c r="G337" s="173" t="s">
        <v>309</v>
      </c>
      <c r="H337" s="174">
        <v>12.22</v>
      </c>
      <c r="I337" s="175"/>
      <c r="J337" s="176">
        <f>ROUND(I337*H337,2)</f>
        <v>0</v>
      </c>
      <c r="K337" s="172" t="s">
        <v>141</v>
      </c>
      <c r="L337" s="40"/>
      <c r="M337" s="177" t="s">
        <v>5</v>
      </c>
      <c r="N337" s="178" t="s">
        <v>43</v>
      </c>
      <c r="O337" s="41"/>
      <c r="P337" s="179">
        <f>O337*H337</f>
        <v>0</v>
      </c>
      <c r="Q337" s="179">
        <v>3.5E-4</v>
      </c>
      <c r="R337" s="179">
        <f>Q337*H337</f>
        <v>4.2770000000000004E-3</v>
      </c>
      <c r="S337" s="179">
        <v>0</v>
      </c>
      <c r="T337" s="180">
        <f>S337*H337</f>
        <v>0</v>
      </c>
      <c r="AR337" s="23" t="s">
        <v>206</v>
      </c>
      <c r="AT337" s="23" t="s">
        <v>137</v>
      </c>
      <c r="AU337" s="23" t="s">
        <v>142</v>
      </c>
      <c r="AY337" s="23" t="s">
        <v>134</v>
      </c>
      <c r="BE337" s="181">
        <f>IF(N337="základní",J337,0)</f>
        <v>0</v>
      </c>
      <c r="BF337" s="181">
        <f>IF(N337="snížená",J337,0)</f>
        <v>0</v>
      </c>
      <c r="BG337" s="181">
        <f>IF(N337="zákl. přenesená",J337,0)</f>
        <v>0</v>
      </c>
      <c r="BH337" s="181">
        <f>IF(N337="sníž. přenesená",J337,0)</f>
        <v>0</v>
      </c>
      <c r="BI337" s="181">
        <f>IF(N337="nulová",J337,0)</f>
        <v>0</v>
      </c>
      <c r="BJ337" s="23" t="s">
        <v>142</v>
      </c>
      <c r="BK337" s="181">
        <f>ROUND(I337*H337,2)</f>
        <v>0</v>
      </c>
      <c r="BL337" s="23" t="s">
        <v>206</v>
      </c>
      <c r="BM337" s="23" t="s">
        <v>787</v>
      </c>
    </row>
    <row r="338" spans="2:65" s="11" customFormat="1">
      <c r="B338" s="182"/>
      <c r="D338" s="183" t="s">
        <v>144</v>
      </c>
      <c r="E338" s="184" t="s">
        <v>5</v>
      </c>
      <c r="F338" s="185" t="s">
        <v>788</v>
      </c>
      <c r="H338" s="186">
        <v>3.75</v>
      </c>
      <c r="I338" s="187"/>
      <c r="L338" s="182"/>
      <c r="M338" s="188"/>
      <c r="N338" s="189"/>
      <c r="O338" s="189"/>
      <c r="P338" s="189"/>
      <c r="Q338" s="189"/>
      <c r="R338" s="189"/>
      <c r="S338" s="189"/>
      <c r="T338" s="190"/>
      <c r="AT338" s="184" t="s">
        <v>144</v>
      </c>
      <c r="AU338" s="184" t="s">
        <v>142</v>
      </c>
      <c r="AV338" s="11" t="s">
        <v>142</v>
      </c>
      <c r="AW338" s="11" t="s">
        <v>35</v>
      </c>
      <c r="AX338" s="11" t="s">
        <v>71</v>
      </c>
      <c r="AY338" s="184" t="s">
        <v>134</v>
      </c>
    </row>
    <row r="339" spans="2:65" s="11" customFormat="1">
      <c r="B339" s="182"/>
      <c r="D339" s="183" t="s">
        <v>144</v>
      </c>
      <c r="E339" s="184" t="s">
        <v>5</v>
      </c>
      <c r="F339" s="185" t="s">
        <v>651</v>
      </c>
      <c r="H339" s="186">
        <v>8.4700000000000006</v>
      </c>
      <c r="I339" s="187"/>
      <c r="L339" s="182"/>
      <c r="M339" s="188"/>
      <c r="N339" s="189"/>
      <c r="O339" s="189"/>
      <c r="P339" s="189"/>
      <c r="Q339" s="189"/>
      <c r="R339" s="189"/>
      <c r="S339" s="189"/>
      <c r="T339" s="190"/>
      <c r="AT339" s="184" t="s">
        <v>144</v>
      </c>
      <c r="AU339" s="184" t="s">
        <v>142</v>
      </c>
      <c r="AV339" s="11" t="s">
        <v>142</v>
      </c>
      <c r="AW339" s="11" t="s">
        <v>35</v>
      </c>
      <c r="AX339" s="11" t="s">
        <v>71</v>
      </c>
      <c r="AY339" s="184" t="s">
        <v>134</v>
      </c>
    </row>
    <row r="340" spans="2:65" s="13" customFormat="1">
      <c r="B340" s="208"/>
      <c r="D340" s="183" t="s">
        <v>144</v>
      </c>
      <c r="E340" s="209" t="s">
        <v>5</v>
      </c>
      <c r="F340" s="210" t="s">
        <v>213</v>
      </c>
      <c r="H340" s="211">
        <v>12.22</v>
      </c>
      <c r="I340" s="212"/>
      <c r="L340" s="208"/>
      <c r="M340" s="213"/>
      <c r="N340" s="214"/>
      <c r="O340" s="214"/>
      <c r="P340" s="214"/>
      <c r="Q340" s="214"/>
      <c r="R340" s="214"/>
      <c r="S340" s="214"/>
      <c r="T340" s="215"/>
      <c r="AT340" s="209" t="s">
        <v>144</v>
      </c>
      <c r="AU340" s="209" t="s">
        <v>142</v>
      </c>
      <c r="AV340" s="13" t="s">
        <v>76</v>
      </c>
      <c r="AW340" s="13" t="s">
        <v>35</v>
      </c>
      <c r="AX340" s="13" t="s">
        <v>78</v>
      </c>
      <c r="AY340" s="209" t="s">
        <v>134</v>
      </c>
    </row>
    <row r="341" spans="2:65" s="1" customFormat="1" ht="16.5" customHeight="1">
      <c r="B341" s="169"/>
      <c r="C341" s="198" t="s">
        <v>789</v>
      </c>
      <c r="D341" s="198" t="s">
        <v>199</v>
      </c>
      <c r="E341" s="199" t="s">
        <v>790</v>
      </c>
      <c r="F341" s="200" t="s">
        <v>791</v>
      </c>
      <c r="G341" s="201" t="s">
        <v>196</v>
      </c>
      <c r="H341" s="202">
        <v>33.604999999999997</v>
      </c>
      <c r="I341" s="203"/>
      <c r="J341" s="204">
        <f>ROUND(I341*H341,2)</f>
        <v>0</v>
      </c>
      <c r="K341" s="200" t="s">
        <v>5</v>
      </c>
      <c r="L341" s="205"/>
      <c r="M341" s="206" t="s">
        <v>5</v>
      </c>
      <c r="N341" s="207" t="s">
        <v>43</v>
      </c>
      <c r="O341" s="41"/>
      <c r="P341" s="179">
        <f>O341*H341</f>
        <v>0</v>
      </c>
      <c r="Q341" s="179">
        <v>0</v>
      </c>
      <c r="R341" s="179">
        <f>Q341*H341</f>
        <v>0</v>
      </c>
      <c r="S341" s="179">
        <v>0</v>
      </c>
      <c r="T341" s="180">
        <f>S341*H341</f>
        <v>0</v>
      </c>
      <c r="AR341" s="23" t="s">
        <v>298</v>
      </c>
      <c r="AT341" s="23" t="s">
        <v>199</v>
      </c>
      <c r="AU341" s="23" t="s">
        <v>142</v>
      </c>
      <c r="AY341" s="23" t="s">
        <v>134</v>
      </c>
      <c r="BE341" s="181">
        <f>IF(N341="základní",J341,0)</f>
        <v>0</v>
      </c>
      <c r="BF341" s="181">
        <f>IF(N341="snížená",J341,0)</f>
        <v>0</v>
      </c>
      <c r="BG341" s="181">
        <f>IF(N341="zákl. přenesená",J341,0)</f>
        <v>0</v>
      </c>
      <c r="BH341" s="181">
        <f>IF(N341="sníž. přenesená",J341,0)</f>
        <v>0</v>
      </c>
      <c r="BI341" s="181">
        <f>IF(N341="nulová",J341,0)</f>
        <v>0</v>
      </c>
      <c r="BJ341" s="23" t="s">
        <v>142</v>
      </c>
      <c r="BK341" s="181">
        <f>ROUND(I341*H341,2)</f>
        <v>0</v>
      </c>
      <c r="BL341" s="23" t="s">
        <v>206</v>
      </c>
      <c r="BM341" s="23" t="s">
        <v>792</v>
      </c>
    </row>
    <row r="342" spans="2:65" s="11" customFormat="1">
      <c r="B342" s="182"/>
      <c r="D342" s="183" t="s">
        <v>144</v>
      </c>
      <c r="E342" s="184" t="s">
        <v>5</v>
      </c>
      <c r="F342" s="185" t="s">
        <v>793</v>
      </c>
      <c r="H342" s="186">
        <v>33.604999999999997</v>
      </c>
      <c r="I342" s="187"/>
      <c r="L342" s="182"/>
      <c r="M342" s="188"/>
      <c r="N342" s="189"/>
      <c r="O342" s="189"/>
      <c r="P342" s="189"/>
      <c r="Q342" s="189"/>
      <c r="R342" s="189"/>
      <c r="S342" s="189"/>
      <c r="T342" s="190"/>
      <c r="AT342" s="184" t="s">
        <v>144</v>
      </c>
      <c r="AU342" s="184" t="s">
        <v>142</v>
      </c>
      <c r="AV342" s="11" t="s">
        <v>142</v>
      </c>
      <c r="AW342" s="11" t="s">
        <v>35</v>
      </c>
      <c r="AX342" s="11" t="s">
        <v>78</v>
      </c>
      <c r="AY342" s="184" t="s">
        <v>134</v>
      </c>
    </row>
    <row r="343" spans="2:65" s="1" customFormat="1" ht="25.5" customHeight="1">
      <c r="B343" s="169"/>
      <c r="C343" s="170" t="s">
        <v>794</v>
      </c>
      <c r="D343" s="170" t="s">
        <v>137</v>
      </c>
      <c r="E343" s="171" t="s">
        <v>795</v>
      </c>
      <c r="F343" s="172" t="s">
        <v>796</v>
      </c>
      <c r="G343" s="173" t="s">
        <v>140</v>
      </c>
      <c r="H343" s="174">
        <v>24.48</v>
      </c>
      <c r="I343" s="175"/>
      <c r="J343" s="176">
        <f>ROUND(I343*H343,2)</f>
        <v>0</v>
      </c>
      <c r="K343" s="172" t="s">
        <v>141</v>
      </c>
      <c r="L343" s="40"/>
      <c r="M343" s="177" t="s">
        <v>5</v>
      </c>
      <c r="N343" s="178" t="s">
        <v>43</v>
      </c>
      <c r="O343" s="41"/>
      <c r="P343" s="179">
        <f>O343*H343</f>
        <v>0</v>
      </c>
      <c r="Q343" s="179">
        <v>3.3619999999999997E-2</v>
      </c>
      <c r="R343" s="179">
        <f>Q343*H343</f>
        <v>0.8230175999999999</v>
      </c>
      <c r="S343" s="179">
        <v>0</v>
      </c>
      <c r="T343" s="180">
        <f>S343*H343</f>
        <v>0</v>
      </c>
      <c r="AR343" s="23" t="s">
        <v>206</v>
      </c>
      <c r="AT343" s="23" t="s">
        <v>137</v>
      </c>
      <c r="AU343" s="23" t="s">
        <v>142</v>
      </c>
      <c r="AY343" s="23" t="s">
        <v>134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142</v>
      </c>
      <c r="BK343" s="181">
        <f>ROUND(I343*H343,2)</f>
        <v>0</v>
      </c>
      <c r="BL343" s="23" t="s">
        <v>206</v>
      </c>
      <c r="BM343" s="23" t="s">
        <v>797</v>
      </c>
    </row>
    <row r="344" spans="2:65" s="11" customFormat="1">
      <c r="B344" s="182"/>
      <c r="D344" s="183" t="s">
        <v>144</v>
      </c>
      <c r="E344" s="184" t="s">
        <v>5</v>
      </c>
      <c r="F344" s="185" t="s">
        <v>798</v>
      </c>
      <c r="H344" s="186">
        <v>16.920000000000002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144</v>
      </c>
      <c r="AU344" s="184" t="s">
        <v>142</v>
      </c>
      <c r="AV344" s="11" t="s">
        <v>142</v>
      </c>
      <c r="AW344" s="11" t="s">
        <v>35</v>
      </c>
      <c r="AX344" s="11" t="s">
        <v>71</v>
      </c>
      <c r="AY344" s="184" t="s">
        <v>134</v>
      </c>
    </row>
    <row r="345" spans="2:65" s="11" customFormat="1">
      <c r="B345" s="182"/>
      <c r="D345" s="183" t="s">
        <v>144</v>
      </c>
      <c r="E345" s="184" t="s">
        <v>5</v>
      </c>
      <c r="F345" s="185" t="s">
        <v>799</v>
      </c>
      <c r="H345" s="186">
        <v>7.56</v>
      </c>
      <c r="I345" s="187"/>
      <c r="L345" s="182"/>
      <c r="M345" s="188"/>
      <c r="N345" s="189"/>
      <c r="O345" s="189"/>
      <c r="P345" s="189"/>
      <c r="Q345" s="189"/>
      <c r="R345" s="189"/>
      <c r="S345" s="189"/>
      <c r="T345" s="190"/>
      <c r="AT345" s="184" t="s">
        <v>144</v>
      </c>
      <c r="AU345" s="184" t="s">
        <v>142</v>
      </c>
      <c r="AV345" s="11" t="s">
        <v>142</v>
      </c>
      <c r="AW345" s="11" t="s">
        <v>35</v>
      </c>
      <c r="AX345" s="11" t="s">
        <v>71</v>
      </c>
      <c r="AY345" s="184" t="s">
        <v>134</v>
      </c>
    </row>
    <row r="346" spans="2:65" s="13" customFormat="1">
      <c r="B346" s="208"/>
      <c r="D346" s="183" t="s">
        <v>144</v>
      </c>
      <c r="E346" s="209" t="s">
        <v>5</v>
      </c>
      <c r="F346" s="210" t="s">
        <v>213</v>
      </c>
      <c r="H346" s="211">
        <v>24.48</v>
      </c>
      <c r="I346" s="212"/>
      <c r="L346" s="208"/>
      <c r="M346" s="213"/>
      <c r="N346" s="214"/>
      <c r="O346" s="214"/>
      <c r="P346" s="214"/>
      <c r="Q346" s="214"/>
      <c r="R346" s="214"/>
      <c r="S346" s="214"/>
      <c r="T346" s="215"/>
      <c r="AT346" s="209" t="s">
        <v>144</v>
      </c>
      <c r="AU346" s="209" t="s">
        <v>142</v>
      </c>
      <c r="AV346" s="13" t="s">
        <v>76</v>
      </c>
      <c r="AW346" s="13" t="s">
        <v>35</v>
      </c>
      <c r="AX346" s="13" t="s">
        <v>78</v>
      </c>
      <c r="AY346" s="209" t="s">
        <v>134</v>
      </c>
    </row>
    <row r="347" spans="2:65" s="1" customFormat="1" ht="16.5" customHeight="1">
      <c r="B347" s="169"/>
      <c r="C347" s="198" t="s">
        <v>800</v>
      </c>
      <c r="D347" s="198" t="s">
        <v>199</v>
      </c>
      <c r="E347" s="199" t="s">
        <v>801</v>
      </c>
      <c r="F347" s="200" t="s">
        <v>802</v>
      </c>
      <c r="G347" s="201" t="s">
        <v>140</v>
      </c>
      <c r="H347" s="202">
        <v>26.928000000000001</v>
      </c>
      <c r="I347" s="203"/>
      <c r="J347" s="204">
        <f>ROUND(I347*H347,2)</f>
        <v>0</v>
      </c>
      <c r="K347" s="200" t="s">
        <v>141</v>
      </c>
      <c r="L347" s="205"/>
      <c r="M347" s="206" t="s">
        <v>5</v>
      </c>
      <c r="N347" s="207" t="s">
        <v>43</v>
      </c>
      <c r="O347" s="41"/>
      <c r="P347" s="179">
        <f>O347*H347</f>
        <v>0</v>
      </c>
      <c r="Q347" s="179">
        <v>1.55E-2</v>
      </c>
      <c r="R347" s="179">
        <f>Q347*H347</f>
        <v>0.41738400000000003</v>
      </c>
      <c r="S347" s="179">
        <v>0</v>
      </c>
      <c r="T347" s="180">
        <f>S347*H347</f>
        <v>0</v>
      </c>
      <c r="AR347" s="23" t="s">
        <v>298</v>
      </c>
      <c r="AT347" s="23" t="s">
        <v>199</v>
      </c>
      <c r="AU347" s="23" t="s">
        <v>142</v>
      </c>
      <c r="AY347" s="23" t="s">
        <v>134</v>
      </c>
      <c r="BE347" s="181">
        <f>IF(N347="základní",J347,0)</f>
        <v>0</v>
      </c>
      <c r="BF347" s="181">
        <f>IF(N347="snížená",J347,0)</f>
        <v>0</v>
      </c>
      <c r="BG347" s="181">
        <f>IF(N347="zákl. přenesená",J347,0)</f>
        <v>0</v>
      </c>
      <c r="BH347" s="181">
        <f>IF(N347="sníž. přenesená",J347,0)</f>
        <v>0</v>
      </c>
      <c r="BI347" s="181">
        <f>IF(N347="nulová",J347,0)</f>
        <v>0</v>
      </c>
      <c r="BJ347" s="23" t="s">
        <v>142</v>
      </c>
      <c r="BK347" s="181">
        <f>ROUND(I347*H347,2)</f>
        <v>0</v>
      </c>
      <c r="BL347" s="23" t="s">
        <v>206</v>
      </c>
      <c r="BM347" s="23" t="s">
        <v>803</v>
      </c>
    </row>
    <row r="348" spans="2:65" s="11" customFormat="1">
      <c r="B348" s="182"/>
      <c r="D348" s="183" t="s">
        <v>144</v>
      </c>
      <c r="E348" s="184" t="s">
        <v>5</v>
      </c>
      <c r="F348" s="185" t="s">
        <v>804</v>
      </c>
      <c r="H348" s="186">
        <v>26.928000000000001</v>
      </c>
      <c r="I348" s="187"/>
      <c r="L348" s="182"/>
      <c r="M348" s="188"/>
      <c r="N348" s="189"/>
      <c r="O348" s="189"/>
      <c r="P348" s="189"/>
      <c r="Q348" s="189"/>
      <c r="R348" s="189"/>
      <c r="S348" s="189"/>
      <c r="T348" s="190"/>
      <c r="AT348" s="184" t="s">
        <v>144</v>
      </c>
      <c r="AU348" s="184" t="s">
        <v>142</v>
      </c>
      <c r="AV348" s="11" t="s">
        <v>142</v>
      </c>
      <c r="AW348" s="11" t="s">
        <v>35</v>
      </c>
      <c r="AX348" s="11" t="s">
        <v>78</v>
      </c>
      <c r="AY348" s="184" t="s">
        <v>134</v>
      </c>
    </row>
    <row r="349" spans="2:65" s="1" customFormat="1" ht="16.5" customHeight="1">
      <c r="B349" s="169"/>
      <c r="C349" s="170" t="s">
        <v>805</v>
      </c>
      <c r="D349" s="170" t="s">
        <v>137</v>
      </c>
      <c r="E349" s="171" t="s">
        <v>806</v>
      </c>
      <c r="F349" s="172" t="s">
        <v>807</v>
      </c>
      <c r="G349" s="173" t="s">
        <v>140</v>
      </c>
      <c r="H349" s="174">
        <v>24.48</v>
      </c>
      <c r="I349" s="175"/>
      <c r="J349" s="176">
        <f>ROUND(I349*H349,2)</f>
        <v>0</v>
      </c>
      <c r="K349" s="172" t="s">
        <v>141</v>
      </c>
      <c r="L349" s="40"/>
      <c r="M349" s="177" t="s">
        <v>5</v>
      </c>
      <c r="N349" s="178" t="s">
        <v>43</v>
      </c>
      <c r="O349" s="41"/>
      <c r="P349" s="179">
        <f>O349*H349</f>
        <v>0</v>
      </c>
      <c r="Q349" s="179">
        <v>2.9999999999999997E-4</v>
      </c>
      <c r="R349" s="179">
        <f>Q349*H349</f>
        <v>7.3439999999999998E-3</v>
      </c>
      <c r="S349" s="179">
        <v>0</v>
      </c>
      <c r="T349" s="180">
        <f>S349*H349</f>
        <v>0</v>
      </c>
      <c r="AR349" s="23" t="s">
        <v>206</v>
      </c>
      <c r="AT349" s="23" t="s">
        <v>137</v>
      </c>
      <c r="AU349" s="23" t="s">
        <v>142</v>
      </c>
      <c r="AY349" s="23" t="s">
        <v>134</v>
      </c>
      <c r="BE349" s="181">
        <f>IF(N349="základní",J349,0)</f>
        <v>0</v>
      </c>
      <c r="BF349" s="181">
        <f>IF(N349="snížená",J349,0)</f>
        <v>0</v>
      </c>
      <c r="BG349" s="181">
        <f>IF(N349="zákl. přenesená",J349,0)</f>
        <v>0</v>
      </c>
      <c r="BH349" s="181">
        <f>IF(N349="sníž. přenesená",J349,0)</f>
        <v>0</v>
      </c>
      <c r="BI349" s="181">
        <f>IF(N349="nulová",J349,0)</f>
        <v>0</v>
      </c>
      <c r="BJ349" s="23" t="s">
        <v>142</v>
      </c>
      <c r="BK349" s="181">
        <f>ROUND(I349*H349,2)</f>
        <v>0</v>
      </c>
      <c r="BL349" s="23" t="s">
        <v>206</v>
      </c>
      <c r="BM349" s="23" t="s">
        <v>808</v>
      </c>
    </row>
    <row r="350" spans="2:65" s="1" customFormat="1" ht="38.25" customHeight="1">
      <c r="B350" s="169"/>
      <c r="C350" s="170" t="s">
        <v>809</v>
      </c>
      <c r="D350" s="170" t="s">
        <v>137</v>
      </c>
      <c r="E350" s="171" t="s">
        <v>810</v>
      </c>
      <c r="F350" s="172" t="s">
        <v>811</v>
      </c>
      <c r="G350" s="173" t="s">
        <v>241</v>
      </c>
      <c r="H350" s="174">
        <v>1.252</v>
      </c>
      <c r="I350" s="175"/>
      <c r="J350" s="176">
        <f>ROUND(I350*H350,2)</f>
        <v>0</v>
      </c>
      <c r="K350" s="172" t="s">
        <v>141</v>
      </c>
      <c r="L350" s="40"/>
      <c r="M350" s="177" t="s">
        <v>5</v>
      </c>
      <c r="N350" s="178" t="s">
        <v>43</v>
      </c>
      <c r="O350" s="41"/>
      <c r="P350" s="179">
        <f>O350*H350</f>
        <v>0</v>
      </c>
      <c r="Q350" s="179">
        <v>0</v>
      </c>
      <c r="R350" s="179">
        <f>Q350*H350</f>
        <v>0</v>
      </c>
      <c r="S350" s="179">
        <v>0</v>
      </c>
      <c r="T350" s="180">
        <f>S350*H350</f>
        <v>0</v>
      </c>
      <c r="AR350" s="23" t="s">
        <v>206</v>
      </c>
      <c r="AT350" s="23" t="s">
        <v>137</v>
      </c>
      <c r="AU350" s="23" t="s">
        <v>142</v>
      </c>
      <c r="AY350" s="23" t="s">
        <v>134</v>
      </c>
      <c r="BE350" s="181">
        <f>IF(N350="základní",J350,0)</f>
        <v>0</v>
      </c>
      <c r="BF350" s="181">
        <f>IF(N350="snížená",J350,0)</f>
        <v>0</v>
      </c>
      <c r="BG350" s="181">
        <f>IF(N350="zákl. přenesená",J350,0)</f>
        <v>0</v>
      </c>
      <c r="BH350" s="181">
        <f>IF(N350="sníž. přenesená",J350,0)</f>
        <v>0</v>
      </c>
      <c r="BI350" s="181">
        <f>IF(N350="nulová",J350,0)</f>
        <v>0</v>
      </c>
      <c r="BJ350" s="23" t="s">
        <v>142</v>
      </c>
      <c r="BK350" s="181">
        <f>ROUND(I350*H350,2)</f>
        <v>0</v>
      </c>
      <c r="BL350" s="23" t="s">
        <v>206</v>
      </c>
      <c r="BM350" s="23" t="s">
        <v>812</v>
      </c>
    </row>
    <row r="351" spans="2:65" s="1" customFormat="1" ht="38.25" customHeight="1">
      <c r="B351" s="169"/>
      <c r="C351" s="170" t="s">
        <v>813</v>
      </c>
      <c r="D351" s="170" t="s">
        <v>137</v>
      </c>
      <c r="E351" s="171" t="s">
        <v>814</v>
      </c>
      <c r="F351" s="172" t="s">
        <v>815</v>
      </c>
      <c r="G351" s="173" t="s">
        <v>241</v>
      </c>
      <c r="H351" s="174">
        <v>1.252</v>
      </c>
      <c r="I351" s="175"/>
      <c r="J351" s="176">
        <f>ROUND(I351*H351,2)</f>
        <v>0</v>
      </c>
      <c r="K351" s="172" t="s">
        <v>141</v>
      </c>
      <c r="L351" s="40"/>
      <c r="M351" s="177" t="s">
        <v>5</v>
      </c>
      <c r="N351" s="178" t="s">
        <v>43</v>
      </c>
      <c r="O351" s="41"/>
      <c r="P351" s="179">
        <f>O351*H351</f>
        <v>0</v>
      </c>
      <c r="Q351" s="179">
        <v>0</v>
      </c>
      <c r="R351" s="179">
        <f>Q351*H351</f>
        <v>0</v>
      </c>
      <c r="S351" s="179">
        <v>0</v>
      </c>
      <c r="T351" s="180">
        <f>S351*H351</f>
        <v>0</v>
      </c>
      <c r="AR351" s="23" t="s">
        <v>206</v>
      </c>
      <c r="AT351" s="23" t="s">
        <v>137</v>
      </c>
      <c r="AU351" s="23" t="s">
        <v>142</v>
      </c>
      <c r="AY351" s="23" t="s">
        <v>134</v>
      </c>
      <c r="BE351" s="181">
        <f>IF(N351="základní",J351,0)</f>
        <v>0</v>
      </c>
      <c r="BF351" s="181">
        <f>IF(N351="snížená",J351,0)</f>
        <v>0</v>
      </c>
      <c r="BG351" s="181">
        <f>IF(N351="zákl. přenesená",J351,0)</f>
        <v>0</v>
      </c>
      <c r="BH351" s="181">
        <f>IF(N351="sníž. přenesená",J351,0)</f>
        <v>0</v>
      </c>
      <c r="BI351" s="181">
        <f>IF(N351="nulová",J351,0)</f>
        <v>0</v>
      </c>
      <c r="BJ351" s="23" t="s">
        <v>142</v>
      </c>
      <c r="BK351" s="181">
        <f>ROUND(I351*H351,2)</f>
        <v>0</v>
      </c>
      <c r="BL351" s="23" t="s">
        <v>206</v>
      </c>
      <c r="BM351" s="23" t="s">
        <v>816</v>
      </c>
    </row>
    <row r="352" spans="2:65" s="1" customFormat="1" ht="16.5" customHeight="1">
      <c r="B352" s="169"/>
      <c r="C352" s="170" t="s">
        <v>817</v>
      </c>
      <c r="D352" s="170" t="s">
        <v>137</v>
      </c>
      <c r="E352" s="171" t="s">
        <v>818</v>
      </c>
      <c r="F352" s="172" t="s">
        <v>819</v>
      </c>
      <c r="G352" s="173" t="s">
        <v>529</v>
      </c>
      <c r="H352" s="174">
        <v>1</v>
      </c>
      <c r="I352" s="175"/>
      <c r="J352" s="176">
        <f>ROUND(I352*H352,2)</f>
        <v>0</v>
      </c>
      <c r="K352" s="172" t="s">
        <v>5</v>
      </c>
      <c r="L352" s="40"/>
      <c r="M352" s="177" t="s">
        <v>5</v>
      </c>
      <c r="N352" s="178" t="s">
        <v>43</v>
      </c>
      <c r="O352" s="41"/>
      <c r="P352" s="179">
        <f>O352*H352</f>
        <v>0</v>
      </c>
      <c r="Q352" s="179">
        <v>0</v>
      </c>
      <c r="R352" s="179">
        <f>Q352*H352</f>
        <v>0</v>
      </c>
      <c r="S352" s="179">
        <v>0</v>
      </c>
      <c r="T352" s="180">
        <f>S352*H352</f>
        <v>0</v>
      </c>
      <c r="AR352" s="23" t="s">
        <v>206</v>
      </c>
      <c r="AT352" s="23" t="s">
        <v>137</v>
      </c>
      <c r="AU352" s="23" t="s">
        <v>142</v>
      </c>
      <c r="AY352" s="23" t="s">
        <v>134</v>
      </c>
      <c r="BE352" s="181">
        <f>IF(N352="základní",J352,0)</f>
        <v>0</v>
      </c>
      <c r="BF352" s="181">
        <f>IF(N352="snížená",J352,0)</f>
        <v>0</v>
      </c>
      <c r="BG352" s="181">
        <f>IF(N352="zákl. přenesená",J352,0)</f>
        <v>0</v>
      </c>
      <c r="BH352" s="181">
        <f>IF(N352="sníž. přenesená",J352,0)</f>
        <v>0</v>
      </c>
      <c r="BI352" s="181">
        <f>IF(N352="nulová",J352,0)</f>
        <v>0</v>
      </c>
      <c r="BJ352" s="23" t="s">
        <v>142</v>
      </c>
      <c r="BK352" s="181">
        <f>ROUND(I352*H352,2)</f>
        <v>0</v>
      </c>
      <c r="BL352" s="23" t="s">
        <v>206</v>
      </c>
      <c r="BM352" s="23" t="s">
        <v>820</v>
      </c>
    </row>
    <row r="353" spans="2:65" s="10" customFormat="1" ht="29.85" customHeight="1">
      <c r="B353" s="156"/>
      <c r="D353" s="157" t="s">
        <v>70</v>
      </c>
      <c r="E353" s="167" t="s">
        <v>821</v>
      </c>
      <c r="F353" s="167" t="s">
        <v>822</v>
      </c>
      <c r="I353" s="159"/>
      <c r="J353" s="168">
        <f>BK353</f>
        <v>0</v>
      </c>
      <c r="L353" s="156"/>
      <c r="M353" s="161"/>
      <c r="N353" s="162"/>
      <c r="O353" s="162"/>
      <c r="P353" s="163">
        <f>SUM(P354:P358)</f>
        <v>0</v>
      </c>
      <c r="Q353" s="162"/>
      <c r="R353" s="163">
        <f>SUM(R354:R358)</f>
        <v>1.6169999999999999E-3</v>
      </c>
      <c r="S353" s="162"/>
      <c r="T353" s="164">
        <f>SUM(T354:T358)</f>
        <v>0</v>
      </c>
      <c r="AR353" s="157" t="s">
        <v>142</v>
      </c>
      <c r="AT353" s="165" t="s">
        <v>70</v>
      </c>
      <c r="AU353" s="165" t="s">
        <v>78</v>
      </c>
      <c r="AY353" s="157" t="s">
        <v>134</v>
      </c>
      <c r="BK353" s="166">
        <f>SUM(BK354:BK358)</f>
        <v>0</v>
      </c>
    </row>
    <row r="354" spans="2:65" s="1" customFormat="1" ht="25.5" customHeight="1">
      <c r="B354" s="169"/>
      <c r="C354" s="170" t="s">
        <v>823</v>
      </c>
      <c r="D354" s="170" t="s">
        <v>137</v>
      </c>
      <c r="E354" s="171" t="s">
        <v>824</v>
      </c>
      <c r="F354" s="172" t="s">
        <v>825</v>
      </c>
      <c r="G354" s="173" t="s">
        <v>140</v>
      </c>
      <c r="H354" s="174">
        <v>4.9000000000000004</v>
      </c>
      <c r="I354" s="175"/>
      <c r="J354" s="176">
        <f>ROUND(I354*H354,2)</f>
        <v>0</v>
      </c>
      <c r="K354" s="172" t="s">
        <v>141</v>
      </c>
      <c r="L354" s="40"/>
      <c r="M354" s="177" t="s">
        <v>5</v>
      </c>
      <c r="N354" s="178" t="s">
        <v>43</v>
      </c>
      <c r="O354" s="41"/>
      <c r="P354" s="179">
        <f>O354*H354</f>
        <v>0</v>
      </c>
      <c r="Q354" s="179">
        <v>6.9999999999999994E-5</v>
      </c>
      <c r="R354" s="179">
        <f>Q354*H354</f>
        <v>3.4299999999999999E-4</v>
      </c>
      <c r="S354" s="179">
        <v>0</v>
      </c>
      <c r="T354" s="180">
        <f>S354*H354</f>
        <v>0</v>
      </c>
      <c r="AR354" s="23" t="s">
        <v>206</v>
      </c>
      <c r="AT354" s="23" t="s">
        <v>137</v>
      </c>
      <c r="AU354" s="23" t="s">
        <v>142</v>
      </c>
      <c r="AY354" s="23" t="s">
        <v>134</v>
      </c>
      <c r="BE354" s="181">
        <f>IF(N354="základní",J354,0)</f>
        <v>0</v>
      </c>
      <c r="BF354" s="181">
        <f>IF(N354="snížená",J354,0)</f>
        <v>0</v>
      </c>
      <c r="BG354" s="181">
        <f>IF(N354="zákl. přenesená",J354,0)</f>
        <v>0</v>
      </c>
      <c r="BH354" s="181">
        <f>IF(N354="sníž. přenesená",J354,0)</f>
        <v>0</v>
      </c>
      <c r="BI354" s="181">
        <f>IF(N354="nulová",J354,0)</f>
        <v>0</v>
      </c>
      <c r="BJ354" s="23" t="s">
        <v>142</v>
      </c>
      <c r="BK354" s="181">
        <f>ROUND(I354*H354,2)</f>
        <v>0</v>
      </c>
      <c r="BL354" s="23" t="s">
        <v>206</v>
      </c>
      <c r="BM354" s="23" t="s">
        <v>826</v>
      </c>
    </row>
    <row r="355" spans="2:65" s="1" customFormat="1" ht="16.5" customHeight="1">
      <c r="B355" s="169"/>
      <c r="C355" s="170" t="s">
        <v>827</v>
      </c>
      <c r="D355" s="170" t="s">
        <v>137</v>
      </c>
      <c r="E355" s="171" t="s">
        <v>828</v>
      </c>
      <c r="F355" s="172" t="s">
        <v>829</v>
      </c>
      <c r="G355" s="173" t="s">
        <v>140</v>
      </c>
      <c r="H355" s="174">
        <v>4.9000000000000004</v>
      </c>
      <c r="I355" s="175"/>
      <c r="J355" s="176">
        <f>ROUND(I355*H355,2)</f>
        <v>0</v>
      </c>
      <c r="K355" s="172" t="s">
        <v>141</v>
      </c>
      <c r="L355" s="40"/>
      <c r="M355" s="177" t="s">
        <v>5</v>
      </c>
      <c r="N355" s="178" t="s">
        <v>43</v>
      </c>
      <c r="O355" s="41"/>
      <c r="P355" s="179">
        <f>O355*H355</f>
        <v>0</v>
      </c>
      <c r="Q355" s="179">
        <v>1.3999999999999999E-4</v>
      </c>
      <c r="R355" s="179">
        <f>Q355*H355</f>
        <v>6.8599999999999998E-4</v>
      </c>
      <c r="S355" s="179">
        <v>0</v>
      </c>
      <c r="T355" s="180">
        <f>S355*H355</f>
        <v>0</v>
      </c>
      <c r="AR355" s="23" t="s">
        <v>206</v>
      </c>
      <c r="AT355" s="23" t="s">
        <v>137</v>
      </c>
      <c r="AU355" s="23" t="s">
        <v>142</v>
      </c>
      <c r="AY355" s="23" t="s">
        <v>134</v>
      </c>
      <c r="BE355" s="181">
        <f>IF(N355="základní",J355,0)</f>
        <v>0</v>
      </c>
      <c r="BF355" s="181">
        <f>IF(N355="snížená",J355,0)</f>
        <v>0</v>
      </c>
      <c r="BG355" s="181">
        <f>IF(N355="zákl. přenesená",J355,0)</f>
        <v>0</v>
      </c>
      <c r="BH355" s="181">
        <f>IF(N355="sníž. přenesená",J355,0)</f>
        <v>0</v>
      </c>
      <c r="BI355" s="181">
        <f>IF(N355="nulová",J355,0)</f>
        <v>0</v>
      </c>
      <c r="BJ355" s="23" t="s">
        <v>142</v>
      </c>
      <c r="BK355" s="181">
        <f>ROUND(I355*H355,2)</f>
        <v>0</v>
      </c>
      <c r="BL355" s="23" t="s">
        <v>206</v>
      </c>
      <c r="BM355" s="23" t="s">
        <v>830</v>
      </c>
    </row>
    <row r="356" spans="2:65" s="12" customFormat="1">
      <c r="B356" s="191"/>
      <c r="D356" s="183" t="s">
        <v>144</v>
      </c>
      <c r="E356" s="192" t="s">
        <v>5</v>
      </c>
      <c r="F356" s="193" t="s">
        <v>831</v>
      </c>
      <c r="H356" s="192" t="s">
        <v>5</v>
      </c>
      <c r="I356" s="194"/>
      <c r="L356" s="191"/>
      <c r="M356" s="195"/>
      <c r="N356" s="196"/>
      <c r="O356" s="196"/>
      <c r="P356" s="196"/>
      <c r="Q356" s="196"/>
      <c r="R356" s="196"/>
      <c r="S356" s="196"/>
      <c r="T356" s="197"/>
      <c r="AT356" s="192" t="s">
        <v>144</v>
      </c>
      <c r="AU356" s="192" t="s">
        <v>142</v>
      </c>
      <c r="AV356" s="12" t="s">
        <v>78</v>
      </c>
      <c r="AW356" s="12" t="s">
        <v>35</v>
      </c>
      <c r="AX356" s="12" t="s">
        <v>71</v>
      </c>
      <c r="AY356" s="192" t="s">
        <v>134</v>
      </c>
    </row>
    <row r="357" spans="2:65" s="11" customFormat="1">
      <c r="B357" s="182"/>
      <c r="D357" s="183" t="s">
        <v>144</v>
      </c>
      <c r="E357" s="184" t="s">
        <v>5</v>
      </c>
      <c r="F357" s="185" t="s">
        <v>832</v>
      </c>
      <c r="H357" s="186">
        <v>4.9000000000000004</v>
      </c>
      <c r="I357" s="187"/>
      <c r="L357" s="182"/>
      <c r="M357" s="188"/>
      <c r="N357" s="189"/>
      <c r="O357" s="189"/>
      <c r="P357" s="189"/>
      <c r="Q357" s="189"/>
      <c r="R357" s="189"/>
      <c r="S357" s="189"/>
      <c r="T357" s="190"/>
      <c r="AT357" s="184" t="s">
        <v>144</v>
      </c>
      <c r="AU357" s="184" t="s">
        <v>142</v>
      </c>
      <c r="AV357" s="11" t="s">
        <v>142</v>
      </c>
      <c r="AW357" s="11" t="s">
        <v>35</v>
      </c>
      <c r="AX357" s="11" t="s">
        <v>78</v>
      </c>
      <c r="AY357" s="184" t="s">
        <v>134</v>
      </c>
    </row>
    <row r="358" spans="2:65" s="1" customFormat="1" ht="25.5" customHeight="1">
      <c r="B358" s="169"/>
      <c r="C358" s="170" t="s">
        <v>833</v>
      </c>
      <c r="D358" s="170" t="s">
        <v>137</v>
      </c>
      <c r="E358" s="171" t="s">
        <v>834</v>
      </c>
      <c r="F358" s="172" t="s">
        <v>835</v>
      </c>
      <c r="G358" s="173" t="s">
        <v>140</v>
      </c>
      <c r="H358" s="174">
        <v>4.9000000000000004</v>
      </c>
      <c r="I358" s="175"/>
      <c r="J358" s="176">
        <f>ROUND(I358*H358,2)</f>
        <v>0</v>
      </c>
      <c r="K358" s="172" t="s">
        <v>141</v>
      </c>
      <c r="L358" s="40"/>
      <c r="M358" s="177" t="s">
        <v>5</v>
      </c>
      <c r="N358" s="178" t="s">
        <v>43</v>
      </c>
      <c r="O358" s="41"/>
      <c r="P358" s="179">
        <f>O358*H358</f>
        <v>0</v>
      </c>
      <c r="Q358" s="179">
        <v>1.2E-4</v>
      </c>
      <c r="R358" s="179">
        <f>Q358*H358</f>
        <v>5.8800000000000009E-4</v>
      </c>
      <c r="S358" s="179">
        <v>0</v>
      </c>
      <c r="T358" s="180">
        <f>S358*H358</f>
        <v>0</v>
      </c>
      <c r="AR358" s="23" t="s">
        <v>206</v>
      </c>
      <c r="AT358" s="23" t="s">
        <v>137</v>
      </c>
      <c r="AU358" s="23" t="s">
        <v>142</v>
      </c>
      <c r="AY358" s="23" t="s">
        <v>134</v>
      </c>
      <c r="BE358" s="181">
        <f>IF(N358="základní",J358,0)</f>
        <v>0</v>
      </c>
      <c r="BF358" s="181">
        <f>IF(N358="snížená",J358,0)</f>
        <v>0</v>
      </c>
      <c r="BG358" s="181">
        <f>IF(N358="zákl. přenesená",J358,0)</f>
        <v>0</v>
      </c>
      <c r="BH358" s="181">
        <f>IF(N358="sníž. přenesená",J358,0)</f>
        <v>0</v>
      </c>
      <c r="BI358" s="181">
        <f>IF(N358="nulová",J358,0)</f>
        <v>0</v>
      </c>
      <c r="BJ358" s="23" t="s">
        <v>142</v>
      </c>
      <c r="BK358" s="181">
        <f>ROUND(I358*H358,2)</f>
        <v>0</v>
      </c>
      <c r="BL358" s="23" t="s">
        <v>206</v>
      </c>
      <c r="BM358" s="23" t="s">
        <v>836</v>
      </c>
    </row>
    <row r="359" spans="2:65" s="10" customFormat="1" ht="29.85" customHeight="1">
      <c r="B359" s="156"/>
      <c r="D359" s="157" t="s">
        <v>70</v>
      </c>
      <c r="E359" s="167" t="s">
        <v>837</v>
      </c>
      <c r="F359" s="167" t="s">
        <v>838</v>
      </c>
      <c r="I359" s="159"/>
      <c r="J359" s="168">
        <f>BK359</f>
        <v>0</v>
      </c>
      <c r="L359" s="156"/>
      <c r="M359" s="161"/>
      <c r="N359" s="162"/>
      <c r="O359" s="162"/>
      <c r="P359" s="163">
        <f>SUM(P360:P375)</f>
        <v>0</v>
      </c>
      <c r="Q359" s="162"/>
      <c r="R359" s="163">
        <f>SUM(R360:R375)</f>
        <v>1.2557060000000002E-2</v>
      </c>
      <c r="S359" s="162"/>
      <c r="T359" s="164">
        <f>SUM(T360:T375)</f>
        <v>4.4733000000000001E-4</v>
      </c>
      <c r="AR359" s="157" t="s">
        <v>142</v>
      </c>
      <c r="AT359" s="165" t="s">
        <v>70</v>
      </c>
      <c r="AU359" s="165" t="s">
        <v>78</v>
      </c>
      <c r="AY359" s="157" t="s">
        <v>134</v>
      </c>
      <c r="BK359" s="166">
        <f>SUM(BK360:BK375)</f>
        <v>0</v>
      </c>
    </row>
    <row r="360" spans="2:65" s="1" customFormat="1" ht="16.5" customHeight="1">
      <c r="B360" s="169"/>
      <c r="C360" s="170" t="s">
        <v>839</v>
      </c>
      <c r="D360" s="170" t="s">
        <v>137</v>
      </c>
      <c r="E360" s="171" t="s">
        <v>204</v>
      </c>
      <c r="F360" s="172" t="s">
        <v>205</v>
      </c>
      <c r="G360" s="173" t="s">
        <v>140</v>
      </c>
      <c r="H360" s="174">
        <v>30.038</v>
      </c>
      <c r="I360" s="175"/>
      <c r="J360" s="176">
        <f>ROUND(I360*H360,2)</f>
        <v>0</v>
      </c>
      <c r="K360" s="172" t="s">
        <v>141</v>
      </c>
      <c r="L360" s="40"/>
      <c r="M360" s="177" t="s">
        <v>5</v>
      </c>
      <c r="N360" s="178" t="s">
        <v>43</v>
      </c>
      <c r="O360" s="41"/>
      <c r="P360" s="179">
        <f>O360*H360</f>
        <v>0</v>
      </c>
      <c r="Q360" s="179">
        <v>0</v>
      </c>
      <c r="R360" s="179">
        <f>Q360*H360</f>
        <v>0</v>
      </c>
      <c r="S360" s="179">
        <v>0</v>
      </c>
      <c r="T360" s="180">
        <f>S360*H360</f>
        <v>0</v>
      </c>
      <c r="AR360" s="23" t="s">
        <v>206</v>
      </c>
      <c r="AT360" s="23" t="s">
        <v>137</v>
      </c>
      <c r="AU360" s="23" t="s">
        <v>142</v>
      </c>
      <c r="AY360" s="23" t="s">
        <v>134</v>
      </c>
      <c r="BE360" s="181">
        <f>IF(N360="základní",J360,0)</f>
        <v>0</v>
      </c>
      <c r="BF360" s="181">
        <f>IF(N360="snížená",J360,0)</f>
        <v>0</v>
      </c>
      <c r="BG360" s="181">
        <f>IF(N360="zákl. přenesená",J360,0)</f>
        <v>0</v>
      </c>
      <c r="BH360" s="181">
        <f>IF(N360="sníž. přenesená",J360,0)</f>
        <v>0</v>
      </c>
      <c r="BI360" s="181">
        <f>IF(N360="nulová",J360,0)</f>
        <v>0</v>
      </c>
      <c r="BJ360" s="23" t="s">
        <v>142</v>
      </c>
      <c r="BK360" s="181">
        <f>ROUND(I360*H360,2)</f>
        <v>0</v>
      </c>
      <c r="BL360" s="23" t="s">
        <v>206</v>
      </c>
      <c r="BM360" s="23" t="s">
        <v>840</v>
      </c>
    </row>
    <row r="361" spans="2:65" s="12" customFormat="1">
      <c r="B361" s="191"/>
      <c r="D361" s="183" t="s">
        <v>144</v>
      </c>
      <c r="E361" s="192" t="s">
        <v>5</v>
      </c>
      <c r="F361" s="193" t="s">
        <v>210</v>
      </c>
      <c r="H361" s="192" t="s">
        <v>5</v>
      </c>
      <c r="I361" s="194"/>
      <c r="L361" s="191"/>
      <c r="M361" s="195"/>
      <c r="N361" s="196"/>
      <c r="O361" s="196"/>
      <c r="P361" s="196"/>
      <c r="Q361" s="196"/>
      <c r="R361" s="196"/>
      <c r="S361" s="196"/>
      <c r="T361" s="197"/>
      <c r="AT361" s="192" t="s">
        <v>144</v>
      </c>
      <c r="AU361" s="192" t="s">
        <v>142</v>
      </c>
      <c r="AV361" s="12" t="s">
        <v>78</v>
      </c>
      <c r="AW361" s="12" t="s">
        <v>35</v>
      </c>
      <c r="AX361" s="12" t="s">
        <v>71</v>
      </c>
      <c r="AY361" s="192" t="s">
        <v>134</v>
      </c>
    </row>
    <row r="362" spans="2:65" s="11" customFormat="1">
      <c r="B362" s="182"/>
      <c r="D362" s="183" t="s">
        <v>144</v>
      </c>
      <c r="E362" s="184" t="s">
        <v>5</v>
      </c>
      <c r="F362" s="185" t="s">
        <v>841</v>
      </c>
      <c r="H362" s="186">
        <v>0.88500000000000001</v>
      </c>
      <c r="I362" s="187"/>
      <c r="L362" s="182"/>
      <c r="M362" s="188"/>
      <c r="N362" s="189"/>
      <c r="O362" s="189"/>
      <c r="P362" s="189"/>
      <c r="Q362" s="189"/>
      <c r="R362" s="189"/>
      <c r="S362" s="189"/>
      <c r="T362" s="190"/>
      <c r="AT362" s="184" t="s">
        <v>144</v>
      </c>
      <c r="AU362" s="184" t="s">
        <v>142</v>
      </c>
      <c r="AV362" s="11" t="s">
        <v>142</v>
      </c>
      <c r="AW362" s="11" t="s">
        <v>35</v>
      </c>
      <c r="AX362" s="11" t="s">
        <v>71</v>
      </c>
      <c r="AY362" s="184" t="s">
        <v>134</v>
      </c>
    </row>
    <row r="363" spans="2:65" s="11" customFormat="1">
      <c r="B363" s="182"/>
      <c r="D363" s="183" t="s">
        <v>144</v>
      </c>
      <c r="E363" s="184" t="s">
        <v>5</v>
      </c>
      <c r="F363" s="185" t="s">
        <v>283</v>
      </c>
      <c r="H363" s="186">
        <v>4.3630000000000004</v>
      </c>
      <c r="I363" s="187"/>
      <c r="L363" s="182"/>
      <c r="M363" s="188"/>
      <c r="N363" s="189"/>
      <c r="O363" s="189"/>
      <c r="P363" s="189"/>
      <c r="Q363" s="189"/>
      <c r="R363" s="189"/>
      <c r="S363" s="189"/>
      <c r="T363" s="190"/>
      <c r="AT363" s="184" t="s">
        <v>144</v>
      </c>
      <c r="AU363" s="184" t="s">
        <v>142</v>
      </c>
      <c r="AV363" s="11" t="s">
        <v>142</v>
      </c>
      <c r="AW363" s="11" t="s">
        <v>35</v>
      </c>
      <c r="AX363" s="11" t="s">
        <v>71</v>
      </c>
      <c r="AY363" s="184" t="s">
        <v>134</v>
      </c>
    </row>
    <row r="364" spans="2:65" s="12" customFormat="1">
      <c r="B364" s="191"/>
      <c r="D364" s="183" t="s">
        <v>144</v>
      </c>
      <c r="E364" s="192" t="s">
        <v>5</v>
      </c>
      <c r="F364" s="193" t="s">
        <v>842</v>
      </c>
      <c r="H364" s="192" t="s">
        <v>5</v>
      </c>
      <c r="I364" s="194"/>
      <c r="L364" s="191"/>
      <c r="M364" s="195"/>
      <c r="N364" s="196"/>
      <c r="O364" s="196"/>
      <c r="P364" s="196"/>
      <c r="Q364" s="196"/>
      <c r="R364" s="196"/>
      <c r="S364" s="196"/>
      <c r="T364" s="197"/>
      <c r="AT364" s="192" t="s">
        <v>144</v>
      </c>
      <c r="AU364" s="192" t="s">
        <v>142</v>
      </c>
      <c r="AV364" s="12" t="s">
        <v>78</v>
      </c>
      <c r="AW364" s="12" t="s">
        <v>35</v>
      </c>
      <c r="AX364" s="12" t="s">
        <v>71</v>
      </c>
      <c r="AY364" s="192" t="s">
        <v>134</v>
      </c>
    </row>
    <row r="365" spans="2:65" s="11" customFormat="1">
      <c r="B365" s="182"/>
      <c r="D365" s="183" t="s">
        <v>144</v>
      </c>
      <c r="E365" s="184" t="s">
        <v>5</v>
      </c>
      <c r="F365" s="185" t="s">
        <v>843</v>
      </c>
      <c r="H365" s="186">
        <v>5.0819999999999999</v>
      </c>
      <c r="I365" s="187"/>
      <c r="L365" s="182"/>
      <c r="M365" s="188"/>
      <c r="N365" s="189"/>
      <c r="O365" s="189"/>
      <c r="P365" s="189"/>
      <c r="Q365" s="189"/>
      <c r="R365" s="189"/>
      <c r="S365" s="189"/>
      <c r="T365" s="190"/>
      <c r="AT365" s="184" t="s">
        <v>144</v>
      </c>
      <c r="AU365" s="184" t="s">
        <v>142</v>
      </c>
      <c r="AV365" s="11" t="s">
        <v>142</v>
      </c>
      <c r="AW365" s="11" t="s">
        <v>35</v>
      </c>
      <c r="AX365" s="11" t="s">
        <v>71</v>
      </c>
      <c r="AY365" s="184" t="s">
        <v>134</v>
      </c>
    </row>
    <row r="366" spans="2:65" s="11" customFormat="1">
      <c r="B366" s="182"/>
      <c r="D366" s="183" t="s">
        <v>144</v>
      </c>
      <c r="E366" s="184" t="s">
        <v>5</v>
      </c>
      <c r="F366" s="185" t="s">
        <v>844</v>
      </c>
      <c r="H366" s="186">
        <v>2.2679999999999998</v>
      </c>
      <c r="I366" s="187"/>
      <c r="L366" s="182"/>
      <c r="M366" s="188"/>
      <c r="N366" s="189"/>
      <c r="O366" s="189"/>
      <c r="P366" s="189"/>
      <c r="Q366" s="189"/>
      <c r="R366" s="189"/>
      <c r="S366" s="189"/>
      <c r="T366" s="190"/>
      <c r="AT366" s="184" t="s">
        <v>144</v>
      </c>
      <c r="AU366" s="184" t="s">
        <v>142</v>
      </c>
      <c r="AV366" s="11" t="s">
        <v>142</v>
      </c>
      <c r="AW366" s="11" t="s">
        <v>35</v>
      </c>
      <c r="AX366" s="11" t="s">
        <v>71</v>
      </c>
      <c r="AY366" s="184" t="s">
        <v>134</v>
      </c>
    </row>
    <row r="367" spans="2:65" s="12" customFormat="1">
      <c r="B367" s="191"/>
      <c r="D367" s="183" t="s">
        <v>144</v>
      </c>
      <c r="E367" s="192" t="s">
        <v>5</v>
      </c>
      <c r="F367" s="193" t="s">
        <v>845</v>
      </c>
      <c r="H367" s="192" t="s">
        <v>5</v>
      </c>
      <c r="I367" s="194"/>
      <c r="L367" s="191"/>
      <c r="M367" s="195"/>
      <c r="N367" s="196"/>
      <c r="O367" s="196"/>
      <c r="P367" s="196"/>
      <c r="Q367" s="196"/>
      <c r="R367" s="196"/>
      <c r="S367" s="196"/>
      <c r="T367" s="197"/>
      <c r="AT367" s="192" t="s">
        <v>144</v>
      </c>
      <c r="AU367" s="192" t="s">
        <v>142</v>
      </c>
      <c r="AV367" s="12" t="s">
        <v>78</v>
      </c>
      <c r="AW367" s="12" t="s">
        <v>35</v>
      </c>
      <c r="AX367" s="12" t="s">
        <v>71</v>
      </c>
      <c r="AY367" s="192" t="s">
        <v>134</v>
      </c>
    </row>
    <row r="368" spans="2:65" s="11" customFormat="1">
      <c r="B368" s="182"/>
      <c r="D368" s="183" t="s">
        <v>144</v>
      </c>
      <c r="E368" s="184" t="s">
        <v>5</v>
      </c>
      <c r="F368" s="185" t="s">
        <v>846</v>
      </c>
      <c r="H368" s="186">
        <v>8.84</v>
      </c>
      <c r="I368" s="187"/>
      <c r="L368" s="182"/>
      <c r="M368" s="188"/>
      <c r="N368" s="189"/>
      <c r="O368" s="189"/>
      <c r="P368" s="189"/>
      <c r="Q368" s="189"/>
      <c r="R368" s="189"/>
      <c r="S368" s="189"/>
      <c r="T368" s="190"/>
      <c r="AT368" s="184" t="s">
        <v>144</v>
      </c>
      <c r="AU368" s="184" t="s">
        <v>142</v>
      </c>
      <c r="AV368" s="11" t="s">
        <v>142</v>
      </c>
      <c r="AW368" s="11" t="s">
        <v>35</v>
      </c>
      <c r="AX368" s="11" t="s">
        <v>71</v>
      </c>
      <c r="AY368" s="184" t="s">
        <v>134</v>
      </c>
    </row>
    <row r="369" spans="2:65" s="11" customFormat="1">
      <c r="B369" s="182"/>
      <c r="D369" s="183" t="s">
        <v>144</v>
      </c>
      <c r="E369" s="184" t="s">
        <v>5</v>
      </c>
      <c r="F369" s="185" t="s">
        <v>847</v>
      </c>
      <c r="H369" s="186">
        <v>8.6</v>
      </c>
      <c r="I369" s="187"/>
      <c r="L369" s="182"/>
      <c r="M369" s="188"/>
      <c r="N369" s="189"/>
      <c r="O369" s="189"/>
      <c r="P369" s="189"/>
      <c r="Q369" s="189"/>
      <c r="R369" s="189"/>
      <c r="S369" s="189"/>
      <c r="T369" s="190"/>
      <c r="AT369" s="184" t="s">
        <v>144</v>
      </c>
      <c r="AU369" s="184" t="s">
        <v>142</v>
      </c>
      <c r="AV369" s="11" t="s">
        <v>142</v>
      </c>
      <c r="AW369" s="11" t="s">
        <v>35</v>
      </c>
      <c r="AX369" s="11" t="s">
        <v>71</v>
      </c>
      <c r="AY369" s="184" t="s">
        <v>134</v>
      </c>
    </row>
    <row r="370" spans="2:65" s="13" customFormat="1">
      <c r="B370" s="208"/>
      <c r="D370" s="183" t="s">
        <v>144</v>
      </c>
      <c r="E370" s="209" t="s">
        <v>5</v>
      </c>
      <c r="F370" s="210" t="s">
        <v>213</v>
      </c>
      <c r="H370" s="211">
        <v>30.038</v>
      </c>
      <c r="I370" s="212"/>
      <c r="L370" s="208"/>
      <c r="M370" s="213"/>
      <c r="N370" s="214"/>
      <c r="O370" s="214"/>
      <c r="P370" s="214"/>
      <c r="Q370" s="214"/>
      <c r="R370" s="214"/>
      <c r="S370" s="214"/>
      <c r="T370" s="215"/>
      <c r="AT370" s="209" t="s">
        <v>144</v>
      </c>
      <c r="AU370" s="209" t="s">
        <v>142</v>
      </c>
      <c r="AV370" s="13" t="s">
        <v>76</v>
      </c>
      <c r="AW370" s="13" t="s">
        <v>35</v>
      </c>
      <c r="AX370" s="13" t="s">
        <v>78</v>
      </c>
      <c r="AY370" s="209" t="s">
        <v>134</v>
      </c>
    </row>
    <row r="371" spans="2:65" s="1" customFormat="1" ht="16.5" customHeight="1">
      <c r="B371" s="169"/>
      <c r="C371" s="170" t="s">
        <v>848</v>
      </c>
      <c r="D371" s="170" t="s">
        <v>137</v>
      </c>
      <c r="E371" s="171" t="s">
        <v>849</v>
      </c>
      <c r="F371" s="172" t="s">
        <v>850</v>
      </c>
      <c r="G371" s="173" t="s">
        <v>140</v>
      </c>
      <c r="H371" s="174">
        <v>1.4430000000000001</v>
      </c>
      <c r="I371" s="175"/>
      <c r="J371" s="176">
        <f>ROUND(I371*H371,2)</f>
        <v>0</v>
      </c>
      <c r="K371" s="172" t="s">
        <v>141</v>
      </c>
      <c r="L371" s="40"/>
      <c r="M371" s="177" t="s">
        <v>5</v>
      </c>
      <c r="N371" s="178" t="s">
        <v>43</v>
      </c>
      <c r="O371" s="41"/>
      <c r="P371" s="179">
        <f>O371*H371</f>
        <v>0</v>
      </c>
      <c r="Q371" s="179">
        <v>1E-3</v>
      </c>
      <c r="R371" s="179">
        <f>Q371*H371</f>
        <v>1.4430000000000001E-3</v>
      </c>
      <c r="S371" s="179">
        <v>3.1E-4</v>
      </c>
      <c r="T371" s="180">
        <f>S371*H371</f>
        <v>4.4733000000000001E-4</v>
      </c>
      <c r="AR371" s="23" t="s">
        <v>206</v>
      </c>
      <c r="AT371" s="23" t="s">
        <v>137</v>
      </c>
      <c r="AU371" s="23" t="s">
        <v>142</v>
      </c>
      <c r="AY371" s="23" t="s">
        <v>134</v>
      </c>
      <c r="BE371" s="181">
        <f>IF(N371="základní",J371,0)</f>
        <v>0</v>
      </c>
      <c r="BF371" s="181">
        <f>IF(N371="snížená",J371,0)</f>
        <v>0</v>
      </c>
      <c r="BG371" s="181">
        <f>IF(N371="zákl. přenesená",J371,0)</f>
        <v>0</v>
      </c>
      <c r="BH371" s="181">
        <f>IF(N371="sníž. přenesená",J371,0)</f>
        <v>0</v>
      </c>
      <c r="BI371" s="181">
        <f>IF(N371="nulová",J371,0)</f>
        <v>0</v>
      </c>
      <c r="BJ371" s="23" t="s">
        <v>142</v>
      </c>
      <c r="BK371" s="181">
        <f>ROUND(I371*H371,2)</f>
        <v>0</v>
      </c>
      <c r="BL371" s="23" t="s">
        <v>206</v>
      </c>
      <c r="BM371" s="23" t="s">
        <v>851</v>
      </c>
    </row>
    <row r="372" spans="2:65" s="12" customFormat="1">
      <c r="B372" s="191"/>
      <c r="D372" s="183" t="s">
        <v>144</v>
      </c>
      <c r="E372" s="192" t="s">
        <v>5</v>
      </c>
      <c r="F372" s="193" t="s">
        <v>852</v>
      </c>
      <c r="H372" s="192" t="s">
        <v>5</v>
      </c>
      <c r="I372" s="194"/>
      <c r="L372" s="191"/>
      <c r="M372" s="195"/>
      <c r="N372" s="196"/>
      <c r="O372" s="196"/>
      <c r="P372" s="196"/>
      <c r="Q372" s="196"/>
      <c r="R372" s="196"/>
      <c r="S372" s="196"/>
      <c r="T372" s="197"/>
      <c r="AT372" s="192" t="s">
        <v>144</v>
      </c>
      <c r="AU372" s="192" t="s">
        <v>142</v>
      </c>
      <c r="AV372" s="12" t="s">
        <v>78</v>
      </c>
      <c r="AW372" s="12" t="s">
        <v>35</v>
      </c>
      <c r="AX372" s="12" t="s">
        <v>71</v>
      </c>
      <c r="AY372" s="192" t="s">
        <v>134</v>
      </c>
    </row>
    <row r="373" spans="2:65" s="11" customFormat="1">
      <c r="B373" s="182"/>
      <c r="D373" s="183" t="s">
        <v>144</v>
      </c>
      <c r="E373" s="184" t="s">
        <v>5</v>
      </c>
      <c r="F373" s="185" t="s">
        <v>853</v>
      </c>
      <c r="H373" s="186">
        <v>1.4430000000000001</v>
      </c>
      <c r="I373" s="187"/>
      <c r="L373" s="182"/>
      <c r="M373" s="188"/>
      <c r="N373" s="189"/>
      <c r="O373" s="189"/>
      <c r="P373" s="189"/>
      <c r="Q373" s="189"/>
      <c r="R373" s="189"/>
      <c r="S373" s="189"/>
      <c r="T373" s="190"/>
      <c r="AT373" s="184" t="s">
        <v>144</v>
      </c>
      <c r="AU373" s="184" t="s">
        <v>142</v>
      </c>
      <c r="AV373" s="11" t="s">
        <v>142</v>
      </c>
      <c r="AW373" s="11" t="s">
        <v>35</v>
      </c>
      <c r="AX373" s="11" t="s">
        <v>78</v>
      </c>
      <c r="AY373" s="184" t="s">
        <v>134</v>
      </c>
    </row>
    <row r="374" spans="2:65" s="1" customFormat="1" ht="25.5" customHeight="1">
      <c r="B374" s="169"/>
      <c r="C374" s="170" t="s">
        <v>854</v>
      </c>
      <c r="D374" s="170" t="s">
        <v>137</v>
      </c>
      <c r="E374" s="171" t="s">
        <v>855</v>
      </c>
      <c r="F374" s="172" t="s">
        <v>856</v>
      </c>
      <c r="G374" s="173" t="s">
        <v>140</v>
      </c>
      <c r="H374" s="174">
        <v>30.038</v>
      </c>
      <c r="I374" s="175"/>
      <c r="J374" s="176">
        <f>ROUND(I374*H374,2)</f>
        <v>0</v>
      </c>
      <c r="K374" s="172" t="s">
        <v>141</v>
      </c>
      <c r="L374" s="40"/>
      <c r="M374" s="177" t="s">
        <v>5</v>
      </c>
      <c r="N374" s="178" t="s">
        <v>43</v>
      </c>
      <c r="O374" s="41"/>
      <c r="P374" s="179">
        <f>O374*H374</f>
        <v>0</v>
      </c>
      <c r="Q374" s="179">
        <v>2.1000000000000001E-4</v>
      </c>
      <c r="R374" s="179">
        <f>Q374*H374</f>
        <v>6.3079800000000004E-3</v>
      </c>
      <c r="S374" s="179">
        <v>0</v>
      </c>
      <c r="T374" s="180">
        <f>S374*H374</f>
        <v>0</v>
      </c>
      <c r="AR374" s="23" t="s">
        <v>206</v>
      </c>
      <c r="AT374" s="23" t="s">
        <v>137</v>
      </c>
      <c r="AU374" s="23" t="s">
        <v>142</v>
      </c>
      <c r="AY374" s="23" t="s">
        <v>134</v>
      </c>
      <c r="BE374" s="181">
        <f>IF(N374="základní",J374,0)</f>
        <v>0</v>
      </c>
      <c r="BF374" s="181">
        <f>IF(N374="snížená",J374,0)</f>
        <v>0</v>
      </c>
      <c r="BG374" s="181">
        <f>IF(N374="zákl. přenesená",J374,0)</f>
        <v>0</v>
      </c>
      <c r="BH374" s="181">
        <f>IF(N374="sníž. přenesená",J374,0)</f>
        <v>0</v>
      </c>
      <c r="BI374" s="181">
        <f>IF(N374="nulová",J374,0)</f>
        <v>0</v>
      </c>
      <c r="BJ374" s="23" t="s">
        <v>142</v>
      </c>
      <c r="BK374" s="181">
        <f>ROUND(I374*H374,2)</f>
        <v>0</v>
      </c>
      <c r="BL374" s="23" t="s">
        <v>206</v>
      </c>
      <c r="BM374" s="23" t="s">
        <v>857</v>
      </c>
    </row>
    <row r="375" spans="2:65" s="1" customFormat="1" ht="16.5" customHeight="1">
      <c r="B375" s="169"/>
      <c r="C375" s="170" t="s">
        <v>858</v>
      </c>
      <c r="D375" s="170" t="s">
        <v>137</v>
      </c>
      <c r="E375" s="171" t="s">
        <v>859</v>
      </c>
      <c r="F375" s="172" t="s">
        <v>860</v>
      </c>
      <c r="G375" s="173" t="s">
        <v>140</v>
      </c>
      <c r="H375" s="174">
        <v>30.038</v>
      </c>
      <c r="I375" s="175"/>
      <c r="J375" s="176">
        <f>ROUND(I375*H375,2)</f>
        <v>0</v>
      </c>
      <c r="K375" s="172" t="s">
        <v>141</v>
      </c>
      <c r="L375" s="40"/>
      <c r="M375" s="177" t="s">
        <v>5</v>
      </c>
      <c r="N375" s="178" t="s">
        <v>43</v>
      </c>
      <c r="O375" s="41"/>
      <c r="P375" s="179">
        <f>O375*H375</f>
        <v>0</v>
      </c>
      <c r="Q375" s="179">
        <v>1.6000000000000001E-4</v>
      </c>
      <c r="R375" s="179">
        <f>Q375*H375</f>
        <v>4.8060800000000008E-3</v>
      </c>
      <c r="S375" s="179">
        <v>0</v>
      </c>
      <c r="T375" s="180">
        <f>S375*H375</f>
        <v>0</v>
      </c>
      <c r="AR375" s="23" t="s">
        <v>206</v>
      </c>
      <c r="AT375" s="23" t="s">
        <v>137</v>
      </c>
      <c r="AU375" s="23" t="s">
        <v>142</v>
      </c>
      <c r="AY375" s="23" t="s">
        <v>134</v>
      </c>
      <c r="BE375" s="181">
        <f>IF(N375="základní",J375,0)</f>
        <v>0</v>
      </c>
      <c r="BF375" s="181">
        <f>IF(N375="snížená",J375,0)</f>
        <v>0</v>
      </c>
      <c r="BG375" s="181">
        <f>IF(N375="zákl. přenesená",J375,0)</f>
        <v>0</v>
      </c>
      <c r="BH375" s="181">
        <f>IF(N375="sníž. přenesená",J375,0)</f>
        <v>0</v>
      </c>
      <c r="BI375" s="181">
        <f>IF(N375="nulová",J375,0)</f>
        <v>0</v>
      </c>
      <c r="BJ375" s="23" t="s">
        <v>142</v>
      </c>
      <c r="BK375" s="181">
        <f>ROUND(I375*H375,2)</f>
        <v>0</v>
      </c>
      <c r="BL375" s="23" t="s">
        <v>206</v>
      </c>
      <c r="BM375" s="23" t="s">
        <v>861</v>
      </c>
    </row>
    <row r="376" spans="2:65" s="10" customFormat="1" ht="37.35" customHeight="1">
      <c r="B376" s="156"/>
      <c r="D376" s="157" t="s">
        <v>70</v>
      </c>
      <c r="E376" s="158" t="s">
        <v>862</v>
      </c>
      <c r="F376" s="158" t="s">
        <v>863</v>
      </c>
      <c r="I376" s="159"/>
      <c r="J376" s="160">
        <f>BK376</f>
        <v>0</v>
      </c>
      <c r="L376" s="156"/>
      <c r="M376" s="161"/>
      <c r="N376" s="162"/>
      <c r="O376" s="162"/>
      <c r="P376" s="163">
        <f>SUM(P377:P398)</f>
        <v>0</v>
      </c>
      <c r="Q376" s="162"/>
      <c r="R376" s="163">
        <f>SUM(R377:R398)</f>
        <v>0</v>
      </c>
      <c r="S376" s="162"/>
      <c r="T376" s="164">
        <f>SUM(T377:T398)</f>
        <v>0</v>
      </c>
      <c r="AR376" s="157" t="s">
        <v>76</v>
      </c>
      <c r="AT376" s="165" t="s">
        <v>70</v>
      </c>
      <c r="AU376" s="165" t="s">
        <v>71</v>
      </c>
      <c r="AY376" s="157" t="s">
        <v>134</v>
      </c>
      <c r="BK376" s="166">
        <f>SUM(BK377:BK398)</f>
        <v>0</v>
      </c>
    </row>
    <row r="377" spans="2:65" s="1" customFormat="1" ht="25.5" customHeight="1">
      <c r="B377" s="169"/>
      <c r="C377" s="170" t="s">
        <v>864</v>
      </c>
      <c r="D377" s="170" t="s">
        <v>137</v>
      </c>
      <c r="E377" s="171" t="s">
        <v>865</v>
      </c>
      <c r="F377" s="172" t="s">
        <v>866</v>
      </c>
      <c r="G377" s="173" t="s">
        <v>867</v>
      </c>
      <c r="H377" s="174">
        <v>50</v>
      </c>
      <c r="I377" s="175"/>
      <c r="J377" s="176">
        <f>ROUND(I377*H377,2)</f>
        <v>0</v>
      </c>
      <c r="K377" s="172" t="s">
        <v>141</v>
      </c>
      <c r="L377" s="40"/>
      <c r="M377" s="177" t="s">
        <v>5</v>
      </c>
      <c r="N377" s="178" t="s">
        <v>43</v>
      </c>
      <c r="O377" s="41"/>
      <c r="P377" s="179">
        <f>O377*H377</f>
        <v>0</v>
      </c>
      <c r="Q377" s="179">
        <v>0</v>
      </c>
      <c r="R377" s="179">
        <f>Q377*H377</f>
        <v>0</v>
      </c>
      <c r="S377" s="179">
        <v>0</v>
      </c>
      <c r="T377" s="180">
        <f>S377*H377</f>
        <v>0</v>
      </c>
      <c r="AR377" s="23" t="s">
        <v>868</v>
      </c>
      <c r="AT377" s="23" t="s">
        <v>137</v>
      </c>
      <c r="AU377" s="23" t="s">
        <v>78</v>
      </c>
      <c r="AY377" s="23" t="s">
        <v>134</v>
      </c>
      <c r="BE377" s="181">
        <f>IF(N377="základní",J377,0)</f>
        <v>0</v>
      </c>
      <c r="BF377" s="181">
        <f>IF(N377="snížená",J377,0)</f>
        <v>0</v>
      </c>
      <c r="BG377" s="181">
        <f>IF(N377="zákl. přenesená",J377,0)</f>
        <v>0</v>
      </c>
      <c r="BH377" s="181">
        <f>IF(N377="sníž. přenesená",J377,0)</f>
        <v>0</v>
      </c>
      <c r="BI377" s="181">
        <f>IF(N377="nulová",J377,0)</f>
        <v>0</v>
      </c>
      <c r="BJ377" s="23" t="s">
        <v>142</v>
      </c>
      <c r="BK377" s="181">
        <f>ROUND(I377*H377,2)</f>
        <v>0</v>
      </c>
      <c r="BL377" s="23" t="s">
        <v>868</v>
      </c>
      <c r="BM377" s="23" t="s">
        <v>869</v>
      </c>
    </row>
    <row r="378" spans="2:65" s="12" customFormat="1">
      <c r="B378" s="191"/>
      <c r="D378" s="183" t="s">
        <v>144</v>
      </c>
      <c r="E378" s="192" t="s">
        <v>5</v>
      </c>
      <c r="F378" s="193" t="s">
        <v>870</v>
      </c>
      <c r="H378" s="192" t="s">
        <v>5</v>
      </c>
      <c r="I378" s="194"/>
      <c r="L378" s="191"/>
      <c r="M378" s="195"/>
      <c r="N378" s="196"/>
      <c r="O378" s="196"/>
      <c r="P378" s="196"/>
      <c r="Q378" s="196"/>
      <c r="R378" s="196"/>
      <c r="S378" s="196"/>
      <c r="T378" s="197"/>
      <c r="AT378" s="192" t="s">
        <v>144</v>
      </c>
      <c r="AU378" s="192" t="s">
        <v>78</v>
      </c>
      <c r="AV378" s="12" t="s">
        <v>78</v>
      </c>
      <c r="AW378" s="12" t="s">
        <v>35</v>
      </c>
      <c r="AX378" s="12" t="s">
        <v>71</v>
      </c>
      <c r="AY378" s="192" t="s">
        <v>134</v>
      </c>
    </row>
    <row r="379" spans="2:65" s="12" customFormat="1">
      <c r="B379" s="191"/>
      <c r="D379" s="183" t="s">
        <v>144</v>
      </c>
      <c r="E379" s="192" t="s">
        <v>5</v>
      </c>
      <c r="F379" s="193" t="s">
        <v>871</v>
      </c>
      <c r="H379" s="192" t="s">
        <v>5</v>
      </c>
      <c r="I379" s="194"/>
      <c r="L379" s="191"/>
      <c r="M379" s="195"/>
      <c r="N379" s="196"/>
      <c r="O379" s="196"/>
      <c r="P379" s="196"/>
      <c r="Q379" s="196"/>
      <c r="R379" s="196"/>
      <c r="S379" s="196"/>
      <c r="T379" s="197"/>
      <c r="AT379" s="192" t="s">
        <v>144</v>
      </c>
      <c r="AU379" s="192" t="s">
        <v>78</v>
      </c>
      <c r="AV379" s="12" t="s">
        <v>78</v>
      </c>
      <c r="AW379" s="12" t="s">
        <v>35</v>
      </c>
      <c r="AX379" s="12" t="s">
        <v>71</v>
      </c>
      <c r="AY379" s="192" t="s">
        <v>134</v>
      </c>
    </row>
    <row r="380" spans="2:65" s="11" customFormat="1">
      <c r="B380" s="182"/>
      <c r="D380" s="183" t="s">
        <v>144</v>
      </c>
      <c r="E380" s="184" t="s">
        <v>5</v>
      </c>
      <c r="F380" s="185" t="s">
        <v>206</v>
      </c>
      <c r="H380" s="186">
        <v>16</v>
      </c>
      <c r="I380" s="187"/>
      <c r="L380" s="182"/>
      <c r="M380" s="188"/>
      <c r="N380" s="189"/>
      <c r="O380" s="189"/>
      <c r="P380" s="189"/>
      <c r="Q380" s="189"/>
      <c r="R380" s="189"/>
      <c r="S380" s="189"/>
      <c r="T380" s="190"/>
      <c r="AT380" s="184" t="s">
        <v>144</v>
      </c>
      <c r="AU380" s="184" t="s">
        <v>78</v>
      </c>
      <c r="AV380" s="11" t="s">
        <v>142</v>
      </c>
      <c r="AW380" s="11" t="s">
        <v>35</v>
      </c>
      <c r="AX380" s="11" t="s">
        <v>71</v>
      </c>
      <c r="AY380" s="184" t="s">
        <v>134</v>
      </c>
    </row>
    <row r="381" spans="2:65" s="12" customFormat="1">
      <c r="B381" s="191"/>
      <c r="D381" s="183" t="s">
        <v>144</v>
      </c>
      <c r="E381" s="192" t="s">
        <v>5</v>
      </c>
      <c r="F381" s="193" t="s">
        <v>872</v>
      </c>
      <c r="H381" s="192" t="s">
        <v>5</v>
      </c>
      <c r="I381" s="194"/>
      <c r="L381" s="191"/>
      <c r="M381" s="195"/>
      <c r="N381" s="196"/>
      <c r="O381" s="196"/>
      <c r="P381" s="196"/>
      <c r="Q381" s="196"/>
      <c r="R381" s="196"/>
      <c r="S381" s="196"/>
      <c r="T381" s="197"/>
      <c r="AT381" s="192" t="s">
        <v>144</v>
      </c>
      <c r="AU381" s="192" t="s">
        <v>78</v>
      </c>
      <c r="AV381" s="12" t="s">
        <v>78</v>
      </c>
      <c r="AW381" s="12" t="s">
        <v>35</v>
      </c>
      <c r="AX381" s="12" t="s">
        <v>71</v>
      </c>
      <c r="AY381" s="192" t="s">
        <v>134</v>
      </c>
    </row>
    <row r="382" spans="2:65" s="11" customFormat="1">
      <c r="B382" s="182"/>
      <c r="D382" s="183" t="s">
        <v>144</v>
      </c>
      <c r="E382" s="184" t="s">
        <v>5</v>
      </c>
      <c r="F382" s="185" t="s">
        <v>206</v>
      </c>
      <c r="H382" s="186">
        <v>16</v>
      </c>
      <c r="I382" s="187"/>
      <c r="L382" s="182"/>
      <c r="M382" s="188"/>
      <c r="N382" s="189"/>
      <c r="O382" s="189"/>
      <c r="P382" s="189"/>
      <c r="Q382" s="189"/>
      <c r="R382" s="189"/>
      <c r="S382" s="189"/>
      <c r="T382" s="190"/>
      <c r="AT382" s="184" t="s">
        <v>144</v>
      </c>
      <c r="AU382" s="184" t="s">
        <v>78</v>
      </c>
      <c r="AV382" s="11" t="s">
        <v>142</v>
      </c>
      <c r="AW382" s="11" t="s">
        <v>35</v>
      </c>
      <c r="AX382" s="11" t="s">
        <v>71</v>
      </c>
      <c r="AY382" s="184" t="s">
        <v>134</v>
      </c>
    </row>
    <row r="383" spans="2:65" s="12" customFormat="1" ht="27">
      <c r="B383" s="191"/>
      <c r="D383" s="183" t="s">
        <v>144</v>
      </c>
      <c r="E383" s="192" t="s">
        <v>5</v>
      </c>
      <c r="F383" s="193" t="s">
        <v>873</v>
      </c>
      <c r="H383" s="192" t="s">
        <v>5</v>
      </c>
      <c r="I383" s="194"/>
      <c r="L383" s="191"/>
      <c r="M383" s="195"/>
      <c r="N383" s="196"/>
      <c r="O383" s="196"/>
      <c r="P383" s="196"/>
      <c r="Q383" s="196"/>
      <c r="R383" s="196"/>
      <c r="S383" s="196"/>
      <c r="T383" s="197"/>
      <c r="AT383" s="192" t="s">
        <v>144</v>
      </c>
      <c r="AU383" s="192" t="s">
        <v>78</v>
      </c>
      <c r="AV383" s="12" t="s">
        <v>78</v>
      </c>
      <c r="AW383" s="12" t="s">
        <v>35</v>
      </c>
      <c r="AX383" s="12" t="s">
        <v>71</v>
      </c>
      <c r="AY383" s="192" t="s">
        <v>134</v>
      </c>
    </row>
    <row r="384" spans="2:65" s="11" customFormat="1">
      <c r="B384" s="182"/>
      <c r="D384" s="183" t="s">
        <v>144</v>
      </c>
      <c r="E384" s="184" t="s">
        <v>5</v>
      </c>
      <c r="F384" s="185" t="s">
        <v>142</v>
      </c>
      <c r="H384" s="186">
        <v>2</v>
      </c>
      <c r="I384" s="187"/>
      <c r="L384" s="182"/>
      <c r="M384" s="188"/>
      <c r="N384" s="189"/>
      <c r="O384" s="189"/>
      <c r="P384" s="189"/>
      <c r="Q384" s="189"/>
      <c r="R384" s="189"/>
      <c r="S384" s="189"/>
      <c r="T384" s="190"/>
      <c r="AT384" s="184" t="s">
        <v>144</v>
      </c>
      <c r="AU384" s="184" t="s">
        <v>78</v>
      </c>
      <c r="AV384" s="11" t="s">
        <v>142</v>
      </c>
      <c r="AW384" s="11" t="s">
        <v>35</v>
      </c>
      <c r="AX384" s="11" t="s">
        <v>71</v>
      </c>
      <c r="AY384" s="184" t="s">
        <v>134</v>
      </c>
    </row>
    <row r="385" spans="2:65" s="12" customFormat="1">
      <c r="B385" s="191"/>
      <c r="D385" s="183" t="s">
        <v>144</v>
      </c>
      <c r="E385" s="192" t="s">
        <v>5</v>
      </c>
      <c r="F385" s="193" t="s">
        <v>874</v>
      </c>
      <c r="H385" s="192" t="s">
        <v>5</v>
      </c>
      <c r="I385" s="194"/>
      <c r="L385" s="191"/>
      <c r="M385" s="195"/>
      <c r="N385" s="196"/>
      <c r="O385" s="196"/>
      <c r="P385" s="196"/>
      <c r="Q385" s="196"/>
      <c r="R385" s="196"/>
      <c r="S385" s="196"/>
      <c r="T385" s="197"/>
      <c r="AT385" s="192" t="s">
        <v>144</v>
      </c>
      <c r="AU385" s="192" t="s">
        <v>78</v>
      </c>
      <c r="AV385" s="12" t="s">
        <v>78</v>
      </c>
      <c r="AW385" s="12" t="s">
        <v>35</v>
      </c>
      <c r="AX385" s="12" t="s">
        <v>71</v>
      </c>
      <c r="AY385" s="192" t="s">
        <v>134</v>
      </c>
    </row>
    <row r="386" spans="2:65" s="11" customFormat="1">
      <c r="B386" s="182"/>
      <c r="D386" s="183" t="s">
        <v>144</v>
      </c>
      <c r="E386" s="184" t="s">
        <v>5</v>
      </c>
      <c r="F386" s="185" t="s">
        <v>168</v>
      </c>
      <c r="H386" s="186">
        <v>8</v>
      </c>
      <c r="I386" s="187"/>
      <c r="L386" s="182"/>
      <c r="M386" s="188"/>
      <c r="N386" s="189"/>
      <c r="O386" s="189"/>
      <c r="P386" s="189"/>
      <c r="Q386" s="189"/>
      <c r="R386" s="189"/>
      <c r="S386" s="189"/>
      <c r="T386" s="190"/>
      <c r="AT386" s="184" t="s">
        <v>144</v>
      </c>
      <c r="AU386" s="184" t="s">
        <v>78</v>
      </c>
      <c r="AV386" s="11" t="s">
        <v>142</v>
      </c>
      <c r="AW386" s="11" t="s">
        <v>35</v>
      </c>
      <c r="AX386" s="11" t="s">
        <v>71</v>
      </c>
      <c r="AY386" s="184" t="s">
        <v>134</v>
      </c>
    </row>
    <row r="387" spans="2:65" s="12" customFormat="1">
      <c r="B387" s="191"/>
      <c r="D387" s="183" t="s">
        <v>144</v>
      </c>
      <c r="E387" s="192" t="s">
        <v>5</v>
      </c>
      <c r="F387" s="193" t="s">
        <v>875</v>
      </c>
      <c r="H387" s="192" t="s">
        <v>5</v>
      </c>
      <c r="I387" s="194"/>
      <c r="L387" s="191"/>
      <c r="M387" s="195"/>
      <c r="N387" s="196"/>
      <c r="O387" s="196"/>
      <c r="P387" s="196"/>
      <c r="Q387" s="196"/>
      <c r="R387" s="196"/>
      <c r="S387" s="196"/>
      <c r="T387" s="197"/>
      <c r="AT387" s="192" t="s">
        <v>144</v>
      </c>
      <c r="AU387" s="192" t="s">
        <v>78</v>
      </c>
      <c r="AV387" s="12" t="s">
        <v>78</v>
      </c>
      <c r="AW387" s="12" t="s">
        <v>35</v>
      </c>
      <c r="AX387" s="12" t="s">
        <v>71</v>
      </c>
      <c r="AY387" s="192" t="s">
        <v>134</v>
      </c>
    </row>
    <row r="388" spans="2:65" s="11" customFormat="1">
      <c r="B388" s="182"/>
      <c r="D388" s="183" t="s">
        <v>144</v>
      </c>
      <c r="E388" s="184" t="s">
        <v>5</v>
      </c>
      <c r="F388" s="185" t="s">
        <v>168</v>
      </c>
      <c r="H388" s="186">
        <v>8</v>
      </c>
      <c r="I388" s="187"/>
      <c r="L388" s="182"/>
      <c r="M388" s="188"/>
      <c r="N388" s="189"/>
      <c r="O388" s="189"/>
      <c r="P388" s="189"/>
      <c r="Q388" s="189"/>
      <c r="R388" s="189"/>
      <c r="S388" s="189"/>
      <c r="T388" s="190"/>
      <c r="AT388" s="184" t="s">
        <v>144</v>
      </c>
      <c r="AU388" s="184" t="s">
        <v>78</v>
      </c>
      <c r="AV388" s="11" t="s">
        <v>142</v>
      </c>
      <c r="AW388" s="11" t="s">
        <v>35</v>
      </c>
      <c r="AX388" s="11" t="s">
        <v>71</v>
      </c>
      <c r="AY388" s="184" t="s">
        <v>134</v>
      </c>
    </row>
    <row r="389" spans="2:65" s="13" customFormat="1">
      <c r="B389" s="208"/>
      <c r="D389" s="183" t="s">
        <v>144</v>
      </c>
      <c r="E389" s="209" t="s">
        <v>5</v>
      </c>
      <c r="F389" s="210" t="s">
        <v>213</v>
      </c>
      <c r="H389" s="211">
        <v>50</v>
      </c>
      <c r="I389" s="212"/>
      <c r="L389" s="208"/>
      <c r="M389" s="213"/>
      <c r="N389" s="214"/>
      <c r="O389" s="214"/>
      <c r="P389" s="214"/>
      <c r="Q389" s="214"/>
      <c r="R389" s="214"/>
      <c r="S389" s="214"/>
      <c r="T389" s="215"/>
      <c r="AT389" s="209" t="s">
        <v>144</v>
      </c>
      <c r="AU389" s="209" t="s">
        <v>78</v>
      </c>
      <c r="AV389" s="13" t="s">
        <v>76</v>
      </c>
      <c r="AW389" s="13" t="s">
        <v>35</v>
      </c>
      <c r="AX389" s="13" t="s">
        <v>78</v>
      </c>
      <c r="AY389" s="209" t="s">
        <v>134</v>
      </c>
    </row>
    <row r="390" spans="2:65" s="1" customFormat="1" ht="25.5" customHeight="1">
      <c r="B390" s="169"/>
      <c r="C390" s="170" t="s">
        <v>876</v>
      </c>
      <c r="D390" s="170" t="s">
        <v>137</v>
      </c>
      <c r="E390" s="171" t="s">
        <v>877</v>
      </c>
      <c r="F390" s="172" t="s">
        <v>878</v>
      </c>
      <c r="G390" s="173" t="s">
        <v>867</v>
      </c>
      <c r="H390" s="174">
        <v>8</v>
      </c>
      <c r="I390" s="175"/>
      <c r="J390" s="176">
        <f>ROUND(I390*H390,2)</f>
        <v>0</v>
      </c>
      <c r="K390" s="172" t="s">
        <v>141</v>
      </c>
      <c r="L390" s="40"/>
      <c r="M390" s="177" t="s">
        <v>5</v>
      </c>
      <c r="N390" s="178" t="s">
        <v>43</v>
      </c>
      <c r="O390" s="41"/>
      <c r="P390" s="179">
        <f>O390*H390</f>
        <v>0</v>
      </c>
      <c r="Q390" s="179">
        <v>0</v>
      </c>
      <c r="R390" s="179">
        <f>Q390*H390</f>
        <v>0</v>
      </c>
      <c r="S390" s="179">
        <v>0</v>
      </c>
      <c r="T390" s="180">
        <f>S390*H390</f>
        <v>0</v>
      </c>
      <c r="AR390" s="23" t="s">
        <v>868</v>
      </c>
      <c r="AT390" s="23" t="s">
        <v>137</v>
      </c>
      <c r="AU390" s="23" t="s">
        <v>78</v>
      </c>
      <c r="AY390" s="23" t="s">
        <v>134</v>
      </c>
      <c r="BE390" s="181">
        <f>IF(N390="základní",J390,0)</f>
        <v>0</v>
      </c>
      <c r="BF390" s="181">
        <f>IF(N390="snížená",J390,0)</f>
        <v>0</v>
      </c>
      <c r="BG390" s="181">
        <f>IF(N390="zákl. přenesená",J390,0)</f>
        <v>0</v>
      </c>
      <c r="BH390" s="181">
        <f>IF(N390="sníž. přenesená",J390,0)</f>
        <v>0</v>
      </c>
      <c r="BI390" s="181">
        <f>IF(N390="nulová",J390,0)</f>
        <v>0</v>
      </c>
      <c r="BJ390" s="23" t="s">
        <v>142</v>
      </c>
      <c r="BK390" s="181">
        <f>ROUND(I390*H390,2)</f>
        <v>0</v>
      </c>
      <c r="BL390" s="23" t="s">
        <v>868</v>
      </c>
      <c r="BM390" s="23" t="s">
        <v>879</v>
      </c>
    </row>
    <row r="391" spans="2:65" s="12" customFormat="1" ht="27">
      <c r="B391" s="191"/>
      <c r="D391" s="183" t="s">
        <v>144</v>
      </c>
      <c r="E391" s="192" t="s">
        <v>5</v>
      </c>
      <c r="F391" s="193" t="s">
        <v>880</v>
      </c>
      <c r="H391" s="192" t="s">
        <v>5</v>
      </c>
      <c r="I391" s="194"/>
      <c r="L391" s="191"/>
      <c r="M391" s="195"/>
      <c r="N391" s="196"/>
      <c r="O391" s="196"/>
      <c r="P391" s="196"/>
      <c r="Q391" s="196"/>
      <c r="R391" s="196"/>
      <c r="S391" s="196"/>
      <c r="T391" s="197"/>
      <c r="AT391" s="192" t="s">
        <v>144</v>
      </c>
      <c r="AU391" s="192" t="s">
        <v>78</v>
      </c>
      <c r="AV391" s="12" t="s">
        <v>78</v>
      </c>
      <c r="AW391" s="12" t="s">
        <v>35</v>
      </c>
      <c r="AX391" s="12" t="s">
        <v>71</v>
      </c>
      <c r="AY391" s="192" t="s">
        <v>134</v>
      </c>
    </row>
    <row r="392" spans="2:65" s="11" customFormat="1">
      <c r="B392" s="182"/>
      <c r="D392" s="183" t="s">
        <v>144</v>
      </c>
      <c r="E392" s="184" t="s">
        <v>5</v>
      </c>
      <c r="F392" s="185" t="s">
        <v>168</v>
      </c>
      <c r="H392" s="186">
        <v>8</v>
      </c>
      <c r="I392" s="187"/>
      <c r="L392" s="182"/>
      <c r="M392" s="188"/>
      <c r="N392" s="189"/>
      <c r="O392" s="189"/>
      <c r="P392" s="189"/>
      <c r="Q392" s="189"/>
      <c r="R392" s="189"/>
      <c r="S392" s="189"/>
      <c r="T392" s="190"/>
      <c r="AT392" s="184" t="s">
        <v>144</v>
      </c>
      <c r="AU392" s="184" t="s">
        <v>78</v>
      </c>
      <c r="AV392" s="11" t="s">
        <v>142</v>
      </c>
      <c r="AW392" s="11" t="s">
        <v>35</v>
      </c>
      <c r="AX392" s="11" t="s">
        <v>78</v>
      </c>
      <c r="AY392" s="184" t="s">
        <v>134</v>
      </c>
    </row>
    <row r="393" spans="2:65" s="1" customFormat="1" ht="25.5" customHeight="1">
      <c r="B393" s="169"/>
      <c r="C393" s="170" t="s">
        <v>881</v>
      </c>
      <c r="D393" s="170" t="s">
        <v>137</v>
      </c>
      <c r="E393" s="171" t="s">
        <v>882</v>
      </c>
      <c r="F393" s="172" t="s">
        <v>883</v>
      </c>
      <c r="G393" s="173" t="s">
        <v>867</v>
      </c>
      <c r="H393" s="174">
        <v>4</v>
      </c>
      <c r="I393" s="175"/>
      <c r="J393" s="176">
        <f>ROUND(I393*H393,2)</f>
        <v>0</v>
      </c>
      <c r="K393" s="172" t="s">
        <v>141</v>
      </c>
      <c r="L393" s="40"/>
      <c r="M393" s="177" t="s">
        <v>5</v>
      </c>
      <c r="N393" s="178" t="s">
        <v>43</v>
      </c>
      <c r="O393" s="41"/>
      <c r="P393" s="179">
        <f>O393*H393</f>
        <v>0</v>
      </c>
      <c r="Q393" s="179">
        <v>0</v>
      </c>
      <c r="R393" s="179">
        <f>Q393*H393</f>
        <v>0</v>
      </c>
      <c r="S393" s="179">
        <v>0</v>
      </c>
      <c r="T393" s="180">
        <f>S393*H393</f>
        <v>0</v>
      </c>
      <c r="AR393" s="23" t="s">
        <v>868</v>
      </c>
      <c r="AT393" s="23" t="s">
        <v>137</v>
      </c>
      <c r="AU393" s="23" t="s">
        <v>78</v>
      </c>
      <c r="AY393" s="23" t="s">
        <v>134</v>
      </c>
      <c r="BE393" s="181">
        <f>IF(N393="základní",J393,0)</f>
        <v>0</v>
      </c>
      <c r="BF393" s="181">
        <f>IF(N393="snížená",J393,0)</f>
        <v>0</v>
      </c>
      <c r="BG393" s="181">
        <f>IF(N393="zákl. přenesená",J393,0)</f>
        <v>0</v>
      </c>
      <c r="BH393" s="181">
        <f>IF(N393="sníž. přenesená",J393,0)</f>
        <v>0</v>
      </c>
      <c r="BI393" s="181">
        <f>IF(N393="nulová",J393,0)</f>
        <v>0</v>
      </c>
      <c r="BJ393" s="23" t="s">
        <v>142</v>
      </c>
      <c r="BK393" s="181">
        <f>ROUND(I393*H393,2)</f>
        <v>0</v>
      </c>
      <c r="BL393" s="23" t="s">
        <v>868</v>
      </c>
      <c r="BM393" s="23" t="s">
        <v>884</v>
      </c>
    </row>
    <row r="394" spans="2:65" s="12" customFormat="1">
      <c r="B394" s="191"/>
      <c r="D394" s="183" t="s">
        <v>144</v>
      </c>
      <c r="E394" s="192" t="s">
        <v>5</v>
      </c>
      <c r="F394" s="193" t="s">
        <v>885</v>
      </c>
      <c r="H394" s="192" t="s">
        <v>5</v>
      </c>
      <c r="I394" s="194"/>
      <c r="L394" s="191"/>
      <c r="M394" s="195"/>
      <c r="N394" s="196"/>
      <c r="O394" s="196"/>
      <c r="P394" s="196"/>
      <c r="Q394" s="196"/>
      <c r="R394" s="196"/>
      <c r="S394" s="196"/>
      <c r="T394" s="197"/>
      <c r="AT394" s="192" t="s">
        <v>144</v>
      </c>
      <c r="AU394" s="192" t="s">
        <v>78</v>
      </c>
      <c r="AV394" s="12" t="s">
        <v>78</v>
      </c>
      <c r="AW394" s="12" t="s">
        <v>35</v>
      </c>
      <c r="AX394" s="12" t="s">
        <v>71</v>
      </c>
      <c r="AY394" s="192" t="s">
        <v>134</v>
      </c>
    </row>
    <row r="395" spans="2:65" s="11" customFormat="1">
      <c r="B395" s="182"/>
      <c r="D395" s="183" t="s">
        <v>144</v>
      </c>
      <c r="E395" s="184" t="s">
        <v>5</v>
      </c>
      <c r="F395" s="185" t="s">
        <v>76</v>
      </c>
      <c r="H395" s="186">
        <v>4</v>
      </c>
      <c r="I395" s="187"/>
      <c r="L395" s="182"/>
      <c r="M395" s="188"/>
      <c r="N395" s="189"/>
      <c r="O395" s="189"/>
      <c r="P395" s="189"/>
      <c r="Q395" s="189"/>
      <c r="R395" s="189"/>
      <c r="S395" s="189"/>
      <c r="T395" s="190"/>
      <c r="AT395" s="184" t="s">
        <v>144</v>
      </c>
      <c r="AU395" s="184" t="s">
        <v>78</v>
      </c>
      <c r="AV395" s="11" t="s">
        <v>142</v>
      </c>
      <c r="AW395" s="11" t="s">
        <v>35</v>
      </c>
      <c r="AX395" s="11" t="s">
        <v>78</v>
      </c>
      <c r="AY395" s="184" t="s">
        <v>134</v>
      </c>
    </row>
    <row r="396" spans="2:65" s="1" customFormat="1" ht="25.5" customHeight="1">
      <c r="B396" s="169"/>
      <c r="C396" s="170" t="s">
        <v>886</v>
      </c>
      <c r="D396" s="170" t="s">
        <v>137</v>
      </c>
      <c r="E396" s="171" t="s">
        <v>887</v>
      </c>
      <c r="F396" s="172" t="s">
        <v>888</v>
      </c>
      <c r="G396" s="173" t="s">
        <v>867</v>
      </c>
      <c r="H396" s="174">
        <v>4</v>
      </c>
      <c r="I396" s="175"/>
      <c r="J396" s="176">
        <f>ROUND(I396*H396,2)</f>
        <v>0</v>
      </c>
      <c r="K396" s="172" t="s">
        <v>141</v>
      </c>
      <c r="L396" s="40"/>
      <c r="M396" s="177" t="s">
        <v>5</v>
      </c>
      <c r="N396" s="178" t="s">
        <v>43</v>
      </c>
      <c r="O396" s="41"/>
      <c r="P396" s="179">
        <f>O396*H396</f>
        <v>0</v>
      </c>
      <c r="Q396" s="179">
        <v>0</v>
      </c>
      <c r="R396" s="179">
        <f>Q396*H396</f>
        <v>0</v>
      </c>
      <c r="S396" s="179">
        <v>0</v>
      </c>
      <c r="T396" s="180">
        <f>S396*H396</f>
        <v>0</v>
      </c>
      <c r="AR396" s="23" t="s">
        <v>868</v>
      </c>
      <c r="AT396" s="23" t="s">
        <v>137</v>
      </c>
      <c r="AU396" s="23" t="s">
        <v>78</v>
      </c>
      <c r="AY396" s="23" t="s">
        <v>134</v>
      </c>
      <c r="BE396" s="181">
        <f>IF(N396="základní",J396,0)</f>
        <v>0</v>
      </c>
      <c r="BF396" s="181">
        <f>IF(N396="snížená",J396,0)</f>
        <v>0</v>
      </c>
      <c r="BG396" s="181">
        <f>IF(N396="zákl. přenesená",J396,0)</f>
        <v>0</v>
      </c>
      <c r="BH396" s="181">
        <f>IF(N396="sníž. přenesená",J396,0)</f>
        <v>0</v>
      </c>
      <c r="BI396" s="181">
        <f>IF(N396="nulová",J396,0)</f>
        <v>0</v>
      </c>
      <c r="BJ396" s="23" t="s">
        <v>142</v>
      </c>
      <c r="BK396" s="181">
        <f>ROUND(I396*H396,2)</f>
        <v>0</v>
      </c>
      <c r="BL396" s="23" t="s">
        <v>868</v>
      </c>
      <c r="BM396" s="23" t="s">
        <v>889</v>
      </c>
    </row>
    <row r="397" spans="2:65" s="12" customFormat="1">
      <c r="B397" s="191"/>
      <c r="D397" s="183" t="s">
        <v>144</v>
      </c>
      <c r="E397" s="192" t="s">
        <v>5</v>
      </c>
      <c r="F397" s="193" t="s">
        <v>890</v>
      </c>
      <c r="H397" s="192" t="s">
        <v>5</v>
      </c>
      <c r="I397" s="194"/>
      <c r="L397" s="191"/>
      <c r="M397" s="195"/>
      <c r="N397" s="196"/>
      <c r="O397" s="196"/>
      <c r="P397" s="196"/>
      <c r="Q397" s="196"/>
      <c r="R397" s="196"/>
      <c r="S397" s="196"/>
      <c r="T397" s="197"/>
      <c r="AT397" s="192" t="s">
        <v>144</v>
      </c>
      <c r="AU397" s="192" t="s">
        <v>78</v>
      </c>
      <c r="AV397" s="12" t="s">
        <v>78</v>
      </c>
      <c r="AW397" s="12" t="s">
        <v>35</v>
      </c>
      <c r="AX397" s="12" t="s">
        <v>71</v>
      </c>
      <c r="AY397" s="192" t="s">
        <v>134</v>
      </c>
    </row>
    <row r="398" spans="2:65" s="11" customFormat="1">
      <c r="B398" s="182"/>
      <c r="D398" s="183" t="s">
        <v>144</v>
      </c>
      <c r="E398" s="184" t="s">
        <v>5</v>
      </c>
      <c r="F398" s="185" t="s">
        <v>76</v>
      </c>
      <c r="H398" s="186">
        <v>4</v>
      </c>
      <c r="I398" s="187"/>
      <c r="L398" s="182"/>
      <c r="M398" s="188"/>
      <c r="N398" s="189"/>
      <c r="O398" s="189"/>
      <c r="P398" s="189"/>
      <c r="Q398" s="189"/>
      <c r="R398" s="189"/>
      <c r="S398" s="189"/>
      <c r="T398" s="190"/>
      <c r="AT398" s="184" t="s">
        <v>144</v>
      </c>
      <c r="AU398" s="184" t="s">
        <v>78</v>
      </c>
      <c r="AV398" s="11" t="s">
        <v>142</v>
      </c>
      <c r="AW398" s="11" t="s">
        <v>35</v>
      </c>
      <c r="AX398" s="11" t="s">
        <v>78</v>
      </c>
      <c r="AY398" s="184" t="s">
        <v>134</v>
      </c>
    </row>
    <row r="399" spans="2:65" s="10" customFormat="1" ht="37.35" customHeight="1">
      <c r="B399" s="156"/>
      <c r="D399" s="157" t="s">
        <v>70</v>
      </c>
      <c r="E399" s="158" t="s">
        <v>891</v>
      </c>
      <c r="F399" s="158" t="s">
        <v>892</v>
      </c>
      <c r="I399" s="159"/>
      <c r="J399" s="160">
        <f>BK399</f>
        <v>0</v>
      </c>
      <c r="L399" s="156"/>
      <c r="M399" s="161"/>
      <c r="N399" s="162"/>
      <c r="O399" s="162"/>
      <c r="P399" s="163">
        <f>P400+P402</f>
        <v>0</v>
      </c>
      <c r="Q399" s="162"/>
      <c r="R399" s="163">
        <f>R400+R402</f>
        <v>0</v>
      </c>
      <c r="S399" s="162"/>
      <c r="T399" s="164">
        <f>T400+T402</f>
        <v>0</v>
      </c>
      <c r="AR399" s="157" t="s">
        <v>157</v>
      </c>
      <c r="AT399" s="165" t="s">
        <v>70</v>
      </c>
      <c r="AU399" s="165" t="s">
        <v>71</v>
      </c>
      <c r="AY399" s="157" t="s">
        <v>134</v>
      </c>
      <c r="BK399" s="166">
        <f>BK400+BK402</f>
        <v>0</v>
      </c>
    </row>
    <row r="400" spans="2:65" s="10" customFormat="1" ht="19.899999999999999" customHeight="1">
      <c r="B400" s="156"/>
      <c r="D400" s="157" t="s">
        <v>70</v>
      </c>
      <c r="E400" s="167" t="s">
        <v>893</v>
      </c>
      <c r="F400" s="167" t="s">
        <v>894</v>
      </c>
      <c r="I400" s="159"/>
      <c r="J400" s="168">
        <f>BK400</f>
        <v>0</v>
      </c>
      <c r="L400" s="156"/>
      <c r="M400" s="161"/>
      <c r="N400" s="162"/>
      <c r="O400" s="162"/>
      <c r="P400" s="163">
        <f>P401</f>
        <v>0</v>
      </c>
      <c r="Q400" s="162"/>
      <c r="R400" s="163">
        <f>R401</f>
        <v>0</v>
      </c>
      <c r="S400" s="162"/>
      <c r="T400" s="164">
        <f>T401</f>
        <v>0</v>
      </c>
      <c r="AR400" s="157" t="s">
        <v>157</v>
      </c>
      <c r="AT400" s="165" t="s">
        <v>70</v>
      </c>
      <c r="AU400" s="165" t="s">
        <v>78</v>
      </c>
      <c r="AY400" s="157" t="s">
        <v>134</v>
      </c>
      <c r="BK400" s="166">
        <f>BK401</f>
        <v>0</v>
      </c>
    </row>
    <row r="401" spans="2:65" s="1" customFormat="1" ht="16.5" customHeight="1">
      <c r="B401" s="169"/>
      <c r="C401" s="170" t="s">
        <v>895</v>
      </c>
      <c r="D401" s="170" t="s">
        <v>137</v>
      </c>
      <c r="E401" s="171" t="s">
        <v>896</v>
      </c>
      <c r="F401" s="172" t="s">
        <v>894</v>
      </c>
      <c r="G401" s="173" t="s">
        <v>391</v>
      </c>
      <c r="H401" s="174">
        <v>1</v>
      </c>
      <c r="I401" s="175"/>
      <c r="J401" s="176">
        <f>ROUND(I401*H401,2)</f>
        <v>0</v>
      </c>
      <c r="K401" s="172" t="s">
        <v>141</v>
      </c>
      <c r="L401" s="40"/>
      <c r="M401" s="177" t="s">
        <v>5</v>
      </c>
      <c r="N401" s="178" t="s">
        <v>43</v>
      </c>
      <c r="O401" s="41"/>
      <c r="P401" s="179">
        <f>O401*H401</f>
        <v>0</v>
      </c>
      <c r="Q401" s="179">
        <v>0</v>
      </c>
      <c r="R401" s="179">
        <f>Q401*H401</f>
        <v>0</v>
      </c>
      <c r="S401" s="179">
        <v>0</v>
      </c>
      <c r="T401" s="180">
        <f>S401*H401</f>
        <v>0</v>
      </c>
      <c r="AR401" s="23" t="s">
        <v>897</v>
      </c>
      <c r="AT401" s="23" t="s">
        <v>137</v>
      </c>
      <c r="AU401" s="23" t="s">
        <v>142</v>
      </c>
      <c r="AY401" s="23" t="s">
        <v>134</v>
      </c>
      <c r="BE401" s="181">
        <f>IF(N401="základní",J401,0)</f>
        <v>0</v>
      </c>
      <c r="BF401" s="181">
        <f>IF(N401="snížená",J401,0)</f>
        <v>0</v>
      </c>
      <c r="BG401" s="181">
        <f>IF(N401="zákl. přenesená",J401,0)</f>
        <v>0</v>
      </c>
      <c r="BH401" s="181">
        <f>IF(N401="sníž. přenesená",J401,0)</f>
        <v>0</v>
      </c>
      <c r="BI401" s="181">
        <f>IF(N401="nulová",J401,0)</f>
        <v>0</v>
      </c>
      <c r="BJ401" s="23" t="s">
        <v>142</v>
      </c>
      <c r="BK401" s="181">
        <f>ROUND(I401*H401,2)</f>
        <v>0</v>
      </c>
      <c r="BL401" s="23" t="s">
        <v>897</v>
      </c>
      <c r="BM401" s="23" t="s">
        <v>898</v>
      </c>
    </row>
    <row r="402" spans="2:65" s="10" customFormat="1" ht="29.85" customHeight="1">
      <c r="B402" s="156"/>
      <c r="D402" s="157" t="s">
        <v>70</v>
      </c>
      <c r="E402" s="167" t="s">
        <v>899</v>
      </c>
      <c r="F402" s="167" t="s">
        <v>900</v>
      </c>
      <c r="I402" s="159"/>
      <c r="J402" s="168">
        <f>BK402</f>
        <v>0</v>
      </c>
      <c r="L402" s="156"/>
      <c r="M402" s="161"/>
      <c r="N402" s="162"/>
      <c r="O402" s="162"/>
      <c r="P402" s="163">
        <f>P403</f>
        <v>0</v>
      </c>
      <c r="Q402" s="162"/>
      <c r="R402" s="163">
        <f>R403</f>
        <v>0</v>
      </c>
      <c r="S402" s="162"/>
      <c r="T402" s="164">
        <f>T403</f>
        <v>0</v>
      </c>
      <c r="AR402" s="157" t="s">
        <v>157</v>
      </c>
      <c r="AT402" s="165" t="s">
        <v>70</v>
      </c>
      <c r="AU402" s="165" t="s">
        <v>78</v>
      </c>
      <c r="AY402" s="157" t="s">
        <v>134</v>
      </c>
      <c r="BK402" s="166">
        <f>BK403</f>
        <v>0</v>
      </c>
    </row>
    <row r="403" spans="2:65" s="1" customFormat="1" ht="16.5" customHeight="1">
      <c r="B403" s="169"/>
      <c r="C403" s="170" t="s">
        <v>901</v>
      </c>
      <c r="D403" s="170" t="s">
        <v>137</v>
      </c>
      <c r="E403" s="171" t="s">
        <v>902</v>
      </c>
      <c r="F403" s="172" t="s">
        <v>900</v>
      </c>
      <c r="G403" s="173" t="s">
        <v>391</v>
      </c>
      <c r="H403" s="174">
        <v>1</v>
      </c>
      <c r="I403" s="175"/>
      <c r="J403" s="176">
        <f>ROUND(I403*H403,2)</f>
        <v>0</v>
      </c>
      <c r="K403" s="172" t="s">
        <v>141</v>
      </c>
      <c r="L403" s="40"/>
      <c r="M403" s="177" t="s">
        <v>5</v>
      </c>
      <c r="N403" s="216" t="s">
        <v>43</v>
      </c>
      <c r="O403" s="217"/>
      <c r="P403" s="218">
        <f>O403*H403</f>
        <v>0</v>
      </c>
      <c r="Q403" s="218">
        <v>0</v>
      </c>
      <c r="R403" s="218">
        <f>Q403*H403</f>
        <v>0</v>
      </c>
      <c r="S403" s="218">
        <v>0</v>
      </c>
      <c r="T403" s="219">
        <f>S403*H403</f>
        <v>0</v>
      </c>
      <c r="AR403" s="23" t="s">
        <v>897</v>
      </c>
      <c r="AT403" s="23" t="s">
        <v>137</v>
      </c>
      <c r="AU403" s="23" t="s">
        <v>142</v>
      </c>
      <c r="AY403" s="23" t="s">
        <v>134</v>
      </c>
      <c r="BE403" s="181">
        <f>IF(N403="základní",J403,0)</f>
        <v>0</v>
      </c>
      <c r="BF403" s="181">
        <f>IF(N403="snížená",J403,0)</f>
        <v>0</v>
      </c>
      <c r="BG403" s="181">
        <f>IF(N403="zákl. přenesená",J403,0)</f>
        <v>0</v>
      </c>
      <c r="BH403" s="181">
        <f>IF(N403="sníž. přenesená",J403,0)</f>
        <v>0</v>
      </c>
      <c r="BI403" s="181">
        <f>IF(N403="nulová",J403,0)</f>
        <v>0</v>
      </c>
      <c r="BJ403" s="23" t="s">
        <v>142</v>
      </c>
      <c r="BK403" s="181">
        <f>ROUND(I403*H403,2)</f>
        <v>0</v>
      </c>
      <c r="BL403" s="23" t="s">
        <v>897</v>
      </c>
      <c r="BM403" s="23" t="s">
        <v>903</v>
      </c>
    </row>
    <row r="404" spans="2:65" s="1" customFormat="1" ht="6.95" customHeight="1">
      <c r="B404" s="55"/>
      <c r="C404" s="56"/>
      <c r="D404" s="56"/>
      <c r="E404" s="56"/>
      <c r="F404" s="56"/>
      <c r="G404" s="56"/>
      <c r="H404" s="56"/>
      <c r="I404" s="122"/>
      <c r="J404" s="56"/>
      <c r="K404" s="56"/>
      <c r="L404" s="40"/>
    </row>
  </sheetData>
  <autoFilter ref="C101:K403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5" t="s">
        <v>904</v>
      </c>
      <c r="D3" s="345"/>
      <c r="E3" s="345"/>
      <c r="F3" s="345"/>
      <c r="G3" s="345"/>
      <c r="H3" s="345"/>
      <c r="I3" s="345"/>
      <c r="J3" s="345"/>
      <c r="K3" s="225"/>
    </row>
    <row r="4" spans="2:11" ht="25.5" customHeight="1">
      <c r="B4" s="226"/>
      <c r="C4" s="346" t="s">
        <v>905</v>
      </c>
      <c r="D4" s="346"/>
      <c r="E4" s="346"/>
      <c r="F4" s="346"/>
      <c r="G4" s="346"/>
      <c r="H4" s="346"/>
      <c r="I4" s="346"/>
      <c r="J4" s="346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4" t="s">
        <v>906</v>
      </c>
      <c r="D6" s="344"/>
      <c r="E6" s="344"/>
      <c r="F6" s="344"/>
      <c r="G6" s="344"/>
      <c r="H6" s="344"/>
      <c r="I6" s="344"/>
      <c r="J6" s="344"/>
      <c r="K6" s="227"/>
    </row>
    <row r="7" spans="2:11" ht="15" customHeight="1">
      <c r="B7" s="230"/>
      <c r="C7" s="344" t="s">
        <v>907</v>
      </c>
      <c r="D7" s="344"/>
      <c r="E7" s="344"/>
      <c r="F7" s="344"/>
      <c r="G7" s="344"/>
      <c r="H7" s="344"/>
      <c r="I7" s="344"/>
      <c r="J7" s="344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4" t="s">
        <v>908</v>
      </c>
      <c r="D9" s="344"/>
      <c r="E9" s="344"/>
      <c r="F9" s="344"/>
      <c r="G9" s="344"/>
      <c r="H9" s="344"/>
      <c r="I9" s="344"/>
      <c r="J9" s="344"/>
      <c r="K9" s="227"/>
    </row>
    <row r="10" spans="2:11" ht="15" customHeight="1">
      <c r="B10" s="230"/>
      <c r="C10" s="229"/>
      <c r="D10" s="344" t="s">
        <v>909</v>
      </c>
      <c r="E10" s="344"/>
      <c r="F10" s="344"/>
      <c r="G10" s="344"/>
      <c r="H10" s="344"/>
      <c r="I10" s="344"/>
      <c r="J10" s="344"/>
      <c r="K10" s="227"/>
    </row>
    <row r="11" spans="2:11" ht="15" customHeight="1">
      <c r="B11" s="230"/>
      <c r="C11" s="231"/>
      <c r="D11" s="344" t="s">
        <v>910</v>
      </c>
      <c r="E11" s="344"/>
      <c r="F11" s="344"/>
      <c r="G11" s="344"/>
      <c r="H11" s="344"/>
      <c r="I11" s="344"/>
      <c r="J11" s="344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4" t="s">
        <v>911</v>
      </c>
      <c r="E13" s="344"/>
      <c r="F13" s="344"/>
      <c r="G13" s="344"/>
      <c r="H13" s="344"/>
      <c r="I13" s="344"/>
      <c r="J13" s="344"/>
      <c r="K13" s="227"/>
    </row>
    <row r="14" spans="2:11" ht="15" customHeight="1">
      <c r="B14" s="230"/>
      <c r="C14" s="231"/>
      <c r="D14" s="344" t="s">
        <v>912</v>
      </c>
      <c r="E14" s="344"/>
      <c r="F14" s="344"/>
      <c r="G14" s="344"/>
      <c r="H14" s="344"/>
      <c r="I14" s="344"/>
      <c r="J14" s="344"/>
      <c r="K14" s="227"/>
    </row>
    <row r="15" spans="2:11" ht="15" customHeight="1">
      <c r="B15" s="230"/>
      <c r="C15" s="231"/>
      <c r="D15" s="344" t="s">
        <v>913</v>
      </c>
      <c r="E15" s="344"/>
      <c r="F15" s="344"/>
      <c r="G15" s="344"/>
      <c r="H15" s="344"/>
      <c r="I15" s="344"/>
      <c r="J15" s="344"/>
      <c r="K15" s="227"/>
    </row>
    <row r="16" spans="2:11" ht="15" customHeight="1">
      <c r="B16" s="230"/>
      <c r="C16" s="231"/>
      <c r="D16" s="231"/>
      <c r="E16" s="232" t="s">
        <v>77</v>
      </c>
      <c r="F16" s="344" t="s">
        <v>914</v>
      </c>
      <c r="G16" s="344"/>
      <c r="H16" s="344"/>
      <c r="I16" s="344"/>
      <c r="J16" s="344"/>
      <c r="K16" s="227"/>
    </row>
    <row r="17" spans="2:11" ht="15" customHeight="1">
      <c r="B17" s="230"/>
      <c r="C17" s="231"/>
      <c r="D17" s="231"/>
      <c r="E17" s="232" t="s">
        <v>915</v>
      </c>
      <c r="F17" s="344" t="s">
        <v>916</v>
      </c>
      <c r="G17" s="344"/>
      <c r="H17" s="344"/>
      <c r="I17" s="344"/>
      <c r="J17" s="344"/>
      <c r="K17" s="227"/>
    </row>
    <row r="18" spans="2:11" ht="15" customHeight="1">
      <c r="B18" s="230"/>
      <c r="C18" s="231"/>
      <c r="D18" s="231"/>
      <c r="E18" s="232" t="s">
        <v>917</v>
      </c>
      <c r="F18" s="344" t="s">
        <v>918</v>
      </c>
      <c r="G18" s="344"/>
      <c r="H18" s="344"/>
      <c r="I18" s="344"/>
      <c r="J18" s="344"/>
      <c r="K18" s="227"/>
    </row>
    <row r="19" spans="2:11" ht="15" customHeight="1">
      <c r="B19" s="230"/>
      <c r="C19" s="231"/>
      <c r="D19" s="231"/>
      <c r="E19" s="232" t="s">
        <v>919</v>
      </c>
      <c r="F19" s="344" t="s">
        <v>920</v>
      </c>
      <c r="G19" s="344"/>
      <c r="H19" s="344"/>
      <c r="I19" s="344"/>
      <c r="J19" s="344"/>
      <c r="K19" s="227"/>
    </row>
    <row r="20" spans="2:11" ht="15" customHeight="1">
      <c r="B20" s="230"/>
      <c r="C20" s="231"/>
      <c r="D20" s="231"/>
      <c r="E20" s="232" t="s">
        <v>921</v>
      </c>
      <c r="F20" s="344" t="s">
        <v>922</v>
      </c>
      <c r="G20" s="344"/>
      <c r="H20" s="344"/>
      <c r="I20" s="344"/>
      <c r="J20" s="344"/>
      <c r="K20" s="227"/>
    </row>
    <row r="21" spans="2:11" ht="15" customHeight="1">
      <c r="B21" s="230"/>
      <c r="C21" s="231"/>
      <c r="D21" s="231"/>
      <c r="E21" s="232" t="s">
        <v>923</v>
      </c>
      <c r="F21" s="344" t="s">
        <v>924</v>
      </c>
      <c r="G21" s="344"/>
      <c r="H21" s="344"/>
      <c r="I21" s="344"/>
      <c r="J21" s="344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4" t="s">
        <v>925</v>
      </c>
      <c r="D23" s="344"/>
      <c r="E23" s="344"/>
      <c r="F23" s="344"/>
      <c r="G23" s="344"/>
      <c r="H23" s="344"/>
      <c r="I23" s="344"/>
      <c r="J23" s="344"/>
      <c r="K23" s="227"/>
    </row>
    <row r="24" spans="2:11" ht="15" customHeight="1">
      <c r="B24" s="230"/>
      <c r="C24" s="344" t="s">
        <v>926</v>
      </c>
      <c r="D24" s="344"/>
      <c r="E24" s="344"/>
      <c r="F24" s="344"/>
      <c r="G24" s="344"/>
      <c r="H24" s="344"/>
      <c r="I24" s="344"/>
      <c r="J24" s="344"/>
      <c r="K24" s="227"/>
    </row>
    <row r="25" spans="2:11" ht="15" customHeight="1">
      <c r="B25" s="230"/>
      <c r="C25" s="229"/>
      <c r="D25" s="344" t="s">
        <v>927</v>
      </c>
      <c r="E25" s="344"/>
      <c r="F25" s="344"/>
      <c r="G25" s="344"/>
      <c r="H25" s="344"/>
      <c r="I25" s="344"/>
      <c r="J25" s="344"/>
      <c r="K25" s="227"/>
    </row>
    <row r="26" spans="2:11" ht="15" customHeight="1">
      <c r="B26" s="230"/>
      <c r="C26" s="231"/>
      <c r="D26" s="344" t="s">
        <v>928</v>
      </c>
      <c r="E26" s="344"/>
      <c r="F26" s="344"/>
      <c r="G26" s="344"/>
      <c r="H26" s="344"/>
      <c r="I26" s="344"/>
      <c r="J26" s="344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4" t="s">
        <v>929</v>
      </c>
      <c r="E28" s="344"/>
      <c r="F28" s="344"/>
      <c r="G28" s="344"/>
      <c r="H28" s="344"/>
      <c r="I28" s="344"/>
      <c r="J28" s="344"/>
      <c r="K28" s="227"/>
    </row>
    <row r="29" spans="2:11" ht="15" customHeight="1">
      <c r="B29" s="230"/>
      <c r="C29" s="231"/>
      <c r="D29" s="344" t="s">
        <v>930</v>
      </c>
      <c r="E29" s="344"/>
      <c r="F29" s="344"/>
      <c r="G29" s="344"/>
      <c r="H29" s="344"/>
      <c r="I29" s="344"/>
      <c r="J29" s="344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4" t="s">
        <v>931</v>
      </c>
      <c r="E31" s="344"/>
      <c r="F31" s="344"/>
      <c r="G31" s="344"/>
      <c r="H31" s="344"/>
      <c r="I31" s="344"/>
      <c r="J31" s="344"/>
      <c r="K31" s="227"/>
    </row>
    <row r="32" spans="2:11" ht="15" customHeight="1">
      <c r="B32" s="230"/>
      <c r="C32" s="231"/>
      <c r="D32" s="344" t="s">
        <v>932</v>
      </c>
      <c r="E32" s="344"/>
      <c r="F32" s="344"/>
      <c r="G32" s="344"/>
      <c r="H32" s="344"/>
      <c r="I32" s="344"/>
      <c r="J32" s="344"/>
      <c r="K32" s="227"/>
    </row>
    <row r="33" spans="2:11" ht="15" customHeight="1">
      <c r="B33" s="230"/>
      <c r="C33" s="231"/>
      <c r="D33" s="344" t="s">
        <v>933</v>
      </c>
      <c r="E33" s="344"/>
      <c r="F33" s="344"/>
      <c r="G33" s="344"/>
      <c r="H33" s="344"/>
      <c r="I33" s="344"/>
      <c r="J33" s="344"/>
      <c r="K33" s="227"/>
    </row>
    <row r="34" spans="2:11" ht="15" customHeight="1">
      <c r="B34" s="230"/>
      <c r="C34" s="231"/>
      <c r="D34" s="229"/>
      <c r="E34" s="233" t="s">
        <v>119</v>
      </c>
      <c r="F34" s="229"/>
      <c r="G34" s="344" t="s">
        <v>934</v>
      </c>
      <c r="H34" s="344"/>
      <c r="I34" s="344"/>
      <c r="J34" s="344"/>
      <c r="K34" s="227"/>
    </row>
    <row r="35" spans="2:11" ht="30.75" customHeight="1">
      <c r="B35" s="230"/>
      <c r="C35" s="231"/>
      <c r="D35" s="229"/>
      <c r="E35" s="233" t="s">
        <v>935</v>
      </c>
      <c r="F35" s="229"/>
      <c r="G35" s="344" t="s">
        <v>936</v>
      </c>
      <c r="H35" s="344"/>
      <c r="I35" s="344"/>
      <c r="J35" s="344"/>
      <c r="K35" s="227"/>
    </row>
    <row r="36" spans="2:11" ht="15" customHeight="1">
      <c r="B36" s="230"/>
      <c r="C36" s="231"/>
      <c r="D36" s="229"/>
      <c r="E36" s="233" t="s">
        <v>52</v>
      </c>
      <c r="F36" s="229"/>
      <c r="G36" s="344" t="s">
        <v>937</v>
      </c>
      <c r="H36" s="344"/>
      <c r="I36" s="344"/>
      <c r="J36" s="344"/>
      <c r="K36" s="227"/>
    </row>
    <row r="37" spans="2:11" ht="15" customHeight="1">
      <c r="B37" s="230"/>
      <c r="C37" s="231"/>
      <c r="D37" s="229"/>
      <c r="E37" s="233" t="s">
        <v>120</v>
      </c>
      <c r="F37" s="229"/>
      <c r="G37" s="344" t="s">
        <v>938</v>
      </c>
      <c r="H37" s="344"/>
      <c r="I37" s="344"/>
      <c r="J37" s="344"/>
      <c r="K37" s="227"/>
    </row>
    <row r="38" spans="2:11" ht="15" customHeight="1">
      <c r="B38" s="230"/>
      <c r="C38" s="231"/>
      <c r="D38" s="229"/>
      <c r="E38" s="233" t="s">
        <v>121</v>
      </c>
      <c r="F38" s="229"/>
      <c r="G38" s="344" t="s">
        <v>939</v>
      </c>
      <c r="H38" s="344"/>
      <c r="I38" s="344"/>
      <c r="J38" s="344"/>
      <c r="K38" s="227"/>
    </row>
    <row r="39" spans="2:11" ht="15" customHeight="1">
      <c r="B39" s="230"/>
      <c r="C39" s="231"/>
      <c r="D39" s="229"/>
      <c r="E39" s="233" t="s">
        <v>122</v>
      </c>
      <c r="F39" s="229"/>
      <c r="G39" s="344" t="s">
        <v>940</v>
      </c>
      <c r="H39" s="344"/>
      <c r="I39" s="344"/>
      <c r="J39" s="344"/>
      <c r="K39" s="227"/>
    </row>
    <row r="40" spans="2:11" ht="15" customHeight="1">
      <c r="B40" s="230"/>
      <c r="C40" s="231"/>
      <c r="D40" s="229"/>
      <c r="E40" s="233" t="s">
        <v>941</v>
      </c>
      <c r="F40" s="229"/>
      <c r="G40" s="344" t="s">
        <v>942</v>
      </c>
      <c r="H40" s="344"/>
      <c r="I40" s="344"/>
      <c r="J40" s="344"/>
      <c r="K40" s="227"/>
    </row>
    <row r="41" spans="2:11" ht="15" customHeight="1">
      <c r="B41" s="230"/>
      <c r="C41" s="231"/>
      <c r="D41" s="229"/>
      <c r="E41" s="233"/>
      <c r="F41" s="229"/>
      <c r="G41" s="344" t="s">
        <v>943</v>
      </c>
      <c r="H41" s="344"/>
      <c r="I41" s="344"/>
      <c r="J41" s="344"/>
      <c r="K41" s="227"/>
    </row>
    <row r="42" spans="2:11" ht="15" customHeight="1">
      <c r="B42" s="230"/>
      <c r="C42" s="231"/>
      <c r="D42" s="229"/>
      <c r="E42" s="233" t="s">
        <v>944</v>
      </c>
      <c r="F42" s="229"/>
      <c r="G42" s="344" t="s">
        <v>945</v>
      </c>
      <c r="H42" s="344"/>
      <c r="I42" s="344"/>
      <c r="J42" s="344"/>
      <c r="K42" s="227"/>
    </row>
    <row r="43" spans="2:11" ht="15" customHeight="1">
      <c r="B43" s="230"/>
      <c r="C43" s="231"/>
      <c r="D43" s="229"/>
      <c r="E43" s="233" t="s">
        <v>124</v>
      </c>
      <c r="F43" s="229"/>
      <c r="G43" s="344" t="s">
        <v>946</v>
      </c>
      <c r="H43" s="344"/>
      <c r="I43" s="344"/>
      <c r="J43" s="344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4" t="s">
        <v>947</v>
      </c>
      <c r="E45" s="344"/>
      <c r="F45" s="344"/>
      <c r="G45" s="344"/>
      <c r="H45" s="344"/>
      <c r="I45" s="344"/>
      <c r="J45" s="344"/>
      <c r="K45" s="227"/>
    </row>
    <row r="46" spans="2:11" ht="15" customHeight="1">
      <c r="B46" s="230"/>
      <c r="C46" s="231"/>
      <c r="D46" s="231"/>
      <c r="E46" s="344" t="s">
        <v>948</v>
      </c>
      <c r="F46" s="344"/>
      <c r="G46" s="344"/>
      <c r="H46" s="344"/>
      <c r="I46" s="344"/>
      <c r="J46" s="344"/>
      <c r="K46" s="227"/>
    </row>
    <row r="47" spans="2:11" ht="15" customHeight="1">
      <c r="B47" s="230"/>
      <c r="C47" s="231"/>
      <c r="D47" s="231"/>
      <c r="E47" s="344" t="s">
        <v>949</v>
      </c>
      <c r="F47" s="344"/>
      <c r="G47" s="344"/>
      <c r="H47" s="344"/>
      <c r="I47" s="344"/>
      <c r="J47" s="344"/>
      <c r="K47" s="227"/>
    </row>
    <row r="48" spans="2:11" ht="15" customHeight="1">
      <c r="B48" s="230"/>
      <c r="C48" s="231"/>
      <c r="D48" s="231"/>
      <c r="E48" s="344" t="s">
        <v>950</v>
      </c>
      <c r="F48" s="344"/>
      <c r="G48" s="344"/>
      <c r="H48" s="344"/>
      <c r="I48" s="344"/>
      <c r="J48" s="344"/>
      <c r="K48" s="227"/>
    </row>
    <row r="49" spans="2:11" ht="15" customHeight="1">
      <c r="B49" s="230"/>
      <c r="C49" s="231"/>
      <c r="D49" s="344" t="s">
        <v>951</v>
      </c>
      <c r="E49" s="344"/>
      <c r="F49" s="344"/>
      <c r="G49" s="344"/>
      <c r="H49" s="344"/>
      <c r="I49" s="344"/>
      <c r="J49" s="344"/>
      <c r="K49" s="227"/>
    </row>
    <row r="50" spans="2:11" ht="25.5" customHeight="1">
      <c r="B50" s="226"/>
      <c r="C50" s="346" t="s">
        <v>952</v>
      </c>
      <c r="D50" s="346"/>
      <c r="E50" s="346"/>
      <c r="F50" s="346"/>
      <c r="G50" s="346"/>
      <c r="H50" s="346"/>
      <c r="I50" s="346"/>
      <c r="J50" s="346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4" t="s">
        <v>953</v>
      </c>
      <c r="D52" s="344"/>
      <c r="E52" s="344"/>
      <c r="F52" s="344"/>
      <c r="G52" s="344"/>
      <c r="H52" s="344"/>
      <c r="I52" s="344"/>
      <c r="J52" s="344"/>
      <c r="K52" s="227"/>
    </row>
    <row r="53" spans="2:11" ht="15" customHeight="1">
      <c r="B53" s="226"/>
      <c r="C53" s="344" t="s">
        <v>954</v>
      </c>
      <c r="D53" s="344"/>
      <c r="E53" s="344"/>
      <c r="F53" s="344"/>
      <c r="G53" s="344"/>
      <c r="H53" s="344"/>
      <c r="I53" s="344"/>
      <c r="J53" s="344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4" t="s">
        <v>955</v>
      </c>
      <c r="D55" s="344"/>
      <c r="E55" s="344"/>
      <c r="F55" s="344"/>
      <c r="G55" s="344"/>
      <c r="H55" s="344"/>
      <c r="I55" s="344"/>
      <c r="J55" s="344"/>
      <c r="K55" s="227"/>
    </row>
    <row r="56" spans="2:11" ht="15" customHeight="1">
      <c r="B56" s="226"/>
      <c r="C56" s="231"/>
      <c r="D56" s="344" t="s">
        <v>956</v>
      </c>
      <c r="E56" s="344"/>
      <c r="F56" s="344"/>
      <c r="G56" s="344"/>
      <c r="H56" s="344"/>
      <c r="I56" s="344"/>
      <c r="J56" s="344"/>
      <c r="K56" s="227"/>
    </row>
    <row r="57" spans="2:11" ht="15" customHeight="1">
      <c r="B57" s="226"/>
      <c r="C57" s="231"/>
      <c r="D57" s="344" t="s">
        <v>957</v>
      </c>
      <c r="E57" s="344"/>
      <c r="F57" s="344"/>
      <c r="G57" s="344"/>
      <c r="H57" s="344"/>
      <c r="I57" s="344"/>
      <c r="J57" s="344"/>
      <c r="K57" s="227"/>
    </row>
    <row r="58" spans="2:11" ht="15" customHeight="1">
      <c r="B58" s="226"/>
      <c r="C58" s="231"/>
      <c r="D58" s="344" t="s">
        <v>958</v>
      </c>
      <c r="E58" s="344"/>
      <c r="F58" s="344"/>
      <c r="G58" s="344"/>
      <c r="H58" s="344"/>
      <c r="I58" s="344"/>
      <c r="J58" s="344"/>
      <c r="K58" s="227"/>
    </row>
    <row r="59" spans="2:11" ht="15" customHeight="1">
      <c r="B59" s="226"/>
      <c r="C59" s="231"/>
      <c r="D59" s="344" t="s">
        <v>959</v>
      </c>
      <c r="E59" s="344"/>
      <c r="F59" s="344"/>
      <c r="G59" s="344"/>
      <c r="H59" s="344"/>
      <c r="I59" s="344"/>
      <c r="J59" s="344"/>
      <c r="K59" s="227"/>
    </row>
    <row r="60" spans="2:11" ht="15" customHeight="1">
      <c r="B60" s="226"/>
      <c r="C60" s="231"/>
      <c r="D60" s="347" t="s">
        <v>960</v>
      </c>
      <c r="E60" s="347"/>
      <c r="F60" s="347"/>
      <c r="G60" s="347"/>
      <c r="H60" s="347"/>
      <c r="I60" s="347"/>
      <c r="J60" s="347"/>
      <c r="K60" s="227"/>
    </row>
    <row r="61" spans="2:11" ht="15" customHeight="1">
      <c r="B61" s="226"/>
      <c r="C61" s="231"/>
      <c r="D61" s="344" t="s">
        <v>961</v>
      </c>
      <c r="E61" s="344"/>
      <c r="F61" s="344"/>
      <c r="G61" s="344"/>
      <c r="H61" s="344"/>
      <c r="I61" s="344"/>
      <c r="J61" s="344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4" t="s">
        <v>962</v>
      </c>
      <c r="E63" s="344"/>
      <c r="F63" s="344"/>
      <c r="G63" s="344"/>
      <c r="H63" s="344"/>
      <c r="I63" s="344"/>
      <c r="J63" s="344"/>
      <c r="K63" s="227"/>
    </row>
    <row r="64" spans="2:11" ht="15" customHeight="1">
      <c r="B64" s="226"/>
      <c r="C64" s="231"/>
      <c r="D64" s="347" t="s">
        <v>963</v>
      </c>
      <c r="E64" s="347"/>
      <c r="F64" s="347"/>
      <c r="G64" s="347"/>
      <c r="H64" s="347"/>
      <c r="I64" s="347"/>
      <c r="J64" s="347"/>
      <c r="K64" s="227"/>
    </row>
    <row r="65" spans="2:11" ht="15" customHeight="1">
      <c r="B65" s="226"/>
      <c r="C65" s="231"/>
      <c r="D65" s="344" t="s">
        <v>964</v>
      </c>
      <c r="E65" s="344"/>
      <c r="F65" s="344"/>
      <c r="G65" s="344"/>
      <c r="H65" s="344"/>
      <c r="I65" s="344"/>
      <c r="J65" s="344"/>
      <c r="K65" s="227"/>
    </row>
    <row r="66" spans="2:11" ht="15" customHeight="1">
      <c r="B66" s="226"/>
      <c r="C66" s="231"/>
      <c r="D66" s="344" t="s">
        <v>965</v>
      </c>
      <c r="E66" s="344"/>
      <c r="F66" s="344"/>
      <c r="G66" s="344"/>
      <c r="H66" s="344"/>
      <c r="I66" s="344"/>
      <c r="J66" s="344"/>
      <c r="K66" s="227"/>
    </row>
    <row r="67" spans="2:11" ht="15" customHeight="1">
      <c r="B67" s="226"/>
      <c r="C67" s="231"/>
      <c r="D67" s="344" t="s">
        <v>966</v>
      </c>
      <c r="E67" s="344"/>
      <c r="F67" s="344"/>
      <c r="G67" s="344"/>
      <c r="H67" s="344"/>
      <c r="I67" s="344"/>
      <c r="J67" s="344"/>
      <c r="K67" s="227"/>
    </row>
    <row r="68" spans="2:11" ht="15" customHeight="1">
      <c r="B68" s="226"/>
      <c r="C68" s="231"/>
      <c r="D68" s="344" t="s">
        <v>967</v>
      </c>
      <c r="E68" s="344"/>
      <c r="F68" s="344"/>
      <c r="G68" s="344"/>
      <c r="H68" s="344"/>
      <c r="I68" s="344"/>
      <c r="J68" s="344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84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968</v>
      </c>
      <c r="D74" s="245"/>
      <c r="E74" s="245"/>
      <c r="F74" s="245" t="s">
        <v>969</v>
      </c>
      <c r="G74" s="246"/>
      <c r="H74" s="245" t="s">
        <v>120</v>
      </c>
      <c r="I74" s="245" t="s">
        <v>56</v>
      </c>
      <c r="J74" s="245" t="s">
        <v>970</v>
      </c>
      <c r="K74" s="244"/>
    </row>
    <row r="75" spans="2:11" ht="17.25" customHeight="1">
      <c r="B75" s="243"/>
      <c r="C75" s="247" t="s">
        <v>971</v>
      </c>
      <c r="D75" s="247"/>
      <c r="E75" s="247"/>
      <c r="F75" s="248" t="s">
        <v>972</v>
      </c>
      <c r="G75" s="249"/>
      <c r="H75" s="247"/>
      <c r="I75" s="247"/>
      <c r="J75" s="247" t="s">
        <v>973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52</v>
      </c>
      <c r="D77" s="250"/>
      <c r="E77" s="250"/>
      <c r="F77" s="252" t="s">
        <v>974</v>
      </c>
      <c r="G77" s="251"/>
      <c r="H77" s="233" t="s">
        <v>975</v>
      </c>
      <c r="I77" s="233" t="s">
        <v>976</v>
      </c>
      <c r="J77" s="233">
        <v>20</v>
      </c>
      <c r="K77" s="244"/>
    </row>
    <row r="78" spans="2:11" ht="15" customHeight="1">
      <c r="B78" s="243"/>
      <c r="C78" s="233" t="s">
        <v>977</v>
      </c>
      <c r="D78" s="233"/>
      <c r="E78" s="233"/>
      <c r="F78" s="252" t="s">
        <v>974</v>
      </c>
      <c r="G78" s="251"/>
      <c r="H78" s="233" t="s">
        <v>978</v>
      </c>
      <c r="I78" s="233" t="s">
        <v>976</v>
      </c>
      <c r="J78" s="233">
        <v>120</v>
      </c>
      <c r="K78" s="244"/>
    </row>
    <row r="79" spans="2:11" ht="15" customHeight="1">
      <c r="B79" s="253"/>
      <c r="C79" s="233" t="s">
        <v>979</v>
      </c>
      <c r="D79" s="233"/>
      <c r="E79" s="233"/>
      <c r="F79" s="252" t="s">
        <v>980</v>
      </c>
      <c r="G79" s="251"/>
      <c r="H79" s="233" t="s">
        <v>981</v>
      </c>
      <c r="I79" s="233" t="s">
        <v>976</v>
      </c>
      <c r="J79" s="233">
        <v>50</v>
      </c>
      <c r="K79" s="244"/>
    </row>
    <row r="80" spans="2:11" ht="15" customHeight="1">
      <c r="B80" s="253"/>
      <c r="C80" s="233" t="s">
        <v>982</v>
      </c>
      <c r="D80" s="233"/>
      <c r="E80" s="233"/>
      <c r="F80" s="252" t="s">
        <v>974</v>
      </c>
      <c r="G80" s="251"/>
      <c r="H80" s="233" t="s">
        <v>983</v>
      </c>
      <c r="I80" s="233" t="s">
        <v>984</v>
      </c>
      <c r="J80" s="233"/>
      <c r="K80" s="244"/>
    </row>
    <row r="81" spans="2:11" ht="15" customHeight="1">
      <c r="B81" s="253"/>
      <c r="C81" s="254" t="s">
        <v>985</v>
      </c>
      <c r="D81" s="254"/>
      <c r="E81" s="254"/>
      <c r="F81" s="255" t="s">
        <v>980</v>
      </c>
      <c r="G81" s="254"/>
      <c r="H81" s="254" t="s">
        <v>986</v>
      </c>
      <c r="I81" s="254" t="s">
        <v>976</v>
      </c>
      <c r="J81" s="254">
        <v>15</v>
      </c>
      <c r="K81" s="244"/>
    </row>
    <row r="82" spans="2:11" ht="15" customHeight="1">
      <c r="B82" s="253"/>
      <c r="C82" s="254" t="s">
        <v>987</v>
      </c>
      <c r="D82" s="254"/>
      <c r="E82" s="254"/>
      <c r="F82" s="255" t="s">
        <v>980</v>
      </c>
      <c r="G82" s="254"/>
      <c r="H82" s="254" t="s">
        <v>988</v>
      </c>
      <c r="I82" s="254" t="s">
        <v>976</v>
      </c>
      <c r="J82" s="254">
        <v>15</v>
      </c>
      <c r="K82" s="244"/>
    </row>
    <row r="83" spans="2:11" ht="15" customHeight="1">
      <c r="B83" s="253"/>
      <c r="C83" s="254" t="s">
        <v>989</v>
      </c>
      <c r="D83" s="254"/>
      <c r="E83" s="254"/>
      <c r="F83" s="255" t="s">
        <v>980</v>
      </c>
      <c r="G83" s="254"/>
      <c r="H83" s="254" t="s">
        <v>990</v>
      </c>
      <c r="I83" s="254" t="s">
        <v>976</v>
      </c>
      <c r="J83" s="254">
        <v>20</v>
      </c>
      <c r="K83" s="244"/>
    </row>
    <row r="84" spans="2:11" ht="15" customHeight="1">
      <c r="B84" s="253"/>
      <c r="C84" s="254" t="s">
        <v>991</v>
      </c>
      <c r="D84" s="254"/>
      <c r="E84" s="254"/>
      <c r="F84" s="255" t="s">
        <v>980</v>
      </c>
      <c r="G84" s="254"/>
      <c r="H84" s="254" t="s">
        <v>992</v>
      </c>
      <c r="I84" s="254" t="s">
        <v>976</v>
      </c>
      <c r="J84" s="254">
        <v>20</v>
      </c>
      <c r="K84" s="244"/>
    </row>
    <row r="85" spans="2:11" ht="15" customHeight="1">
      <c r="B85" s="253"/>
      <c r="C85" s="233" t="s">
        <v>993</v>
      </c>
      <c r="D85" s="233"/>
      <c r="E85" s="233"/>
      <c r="F85" s="252" t="s">
        <v>980</v>
      </c>
      <c r="G85" s="251"/>
      <c r="H85" s="233" t="s">
        <v>994</v>
      </c>
      <c r="I85" s="233" t="s">
        <v>976</v>
      </c>
      <c r="J85" s="233">
        <v>50</v>
      </c>
      <c r="K85" s="244"/>
    </row>
    <row r="86" spans="2:11" ht="15" customHeight="1">
      <c r="B86" s="253"/>
      <c r="C86" s="233" t="s">
        <v>995</v>
      </c>
      <c r="D86" s="233"/>
      <c r="E86" s="233"/>
      <c r="F86" s="252" t="s">
        <v>980</v>
      </c>
      <c r="G86" s="251"/>
      <c r="H86" s="233" t="s">
        <v>996</v>
      </c>
      <c r="I86" s="233" t="s">
        <v>976</v>
      </c>
      <c r="J86" s="233">
        <v>20</v>
      </c>
      <c r="K86" s="244"/>
    </row>
    <row r="87" spans="2:11" ht="15" customHeight="1">
      <c r="B87" s="253"/>
      <c r="C87" s="233" t="s">
        <v>997</v>
      </c>
      <c r="D87" s="233"/>
      <c r="E87" s="233"/>
      <c r="F87" s="252" t="s">
        <v>980</v>
      </c>
      <c r="G87" s="251"/>
      <c r="H87" s="233" t="s">
        <v>998</v>
      </c>
      <c r="I87" s="233" t="s">
        <v>976</v>
      </c>
      <c r="J87" s="233">
        <v>20</v>
      </c>
      <c r="K87" s="244"/>
    </row>
    <row r="88" spans="2:11" ht="15" customHeight="1">
      <c r="B88" s="253"/>
      <c r="C88" s="233" t="s">
        <v>999</v>
      </c>
      <c r="D88" s="233"/>
      <c r="E88" s="233"/>
      <c r="F88" s="252" t="s">
        <v>980</v>
      </c>
      <c r="G88" s="251"/>
      <c r="H88" s="233" t="s">
        <v>1000</v>
      </c>
      <c r="I88" s="233" t="s">
        <v>976</v>
      </c>
      <c r="J88" s="233">
        <v>50</v>
      </c>
      <c r="K88" s="244"/>
    </row>
    <row r="89" spans="2:11" ht="15" customHeight="1">
      <c r="B89" s="253"/>
      <c r="C89" s="233" t="s">
        <v>1001</v>
      </c>
      <c r="D89" s="233"/>
      <c r="E89" s="233"/>
      <c r="F89" s="252" t="s">
        <v>980</v>
      </c>
      <c r="G89" s="251"/>
      <c r="H89" s="233" t="s">
        <v>1001</v>
      </c>
      <c r="I89" s="233" t="s">
        <v>976</v>
      </c>
      <c r="J89" s="233">
        <v>50</v>
      </c>
      <c r="K89" s="244"/>
    </row>
    <row r="90" spans="2:11" ht="15" customHeight="1">
      <c r="B90" s="253"/>
      <c r="C90" s="233" t="s">
        <v>125</v>
      </c>
      <c r="D90" s="233"/>
      <c r="E90" s="233"/>
      <c r="F90" s="252" t="s">
        <v>980</v>
      </c>
      <c r="G90" s="251"/>
      <c r="H90" s="233" t="s">
        <v>1002</v>
      </c>
      <c r="I90" s="233" t="s">
        <v>976</v>
      </c>
      <c r="J90" s="233">
        <v>255</v>
      </c>
      <c r="K90" s="244"/>
    </row>
    <row r="91" spans="2:11" ht="15" customHeight="1">
      <c r="B91" s="253"/>
      <c r="C91" s="233" t="s">
        <v>1003</v>
      </c>
      <c r="D91" s="233"/>
      <c r="E91" s="233"/>
      <c r="F91" s="252" t="s">
        <v>974</v>
      </c>
      <c r="G91" s="251"/>
      <c r="H91" s="233" t="s">
        <v>1004</v>
      </c>
      <c r="I91" s="233" t="s">
        <v>1005</v>
      </c>
      <c r="J91" s="233"/>
      <c r="K91" s="244"/>
    </row>
    <row r="92" spans="2:11" ht="15" customHeight="1">
      <c r="B92" s="253"/>
      <c r="C92" s="233" t="s">
        <v>1006</v>
      </c>
      <c r="D92" s="233"/>
      <c r="E92" s="233"/>
      <c r="F92" s="252" t="s">
        <v>974</v>
      </c>
      <c r="G92" s="251"/>
      <c r="H92" s="233" t="s">
        <v>1007</v>
      </c>
      <c r="I92" s="233" t="s">
        <v>1008</v>
      </c>
      <c r="J92" s="233"/>
      <c r="K92" s="244"/>
    </row>
    <row r="93" spans="2:11" ht="15" customHeight="1">
      <c r="B93" s="253"/>
      <c r="C93" s="233" t="s">
        <v>1009</v>
      </c>
      <c r="D93" s="233"/>
      <c r="E93" s="233"/>
      <c r="F93" s="252" t="s">
        <v>974</v>
      </c>
      <c r="G93" s="251"/>
      <c r="H93" s="233" t="s">
        <v>1009</v>
      </c>
      <c r="I93" s="233" t="s">
        <v>1008</v>
      </c>
      <c r="J93" s="233"/>
      <c r="K93" s="244"/>
    </row>
    <row r="94" spans="2:11" ht="15" customHeight="1">
      <c r="B94" s="253"/>
      <c r="C94" s="233" t="s">
        <v>37</v>
      </c>
      <c r="D94" s="233"/>
      <c r="E94" s="233"/>
      <c r="F94" s="252" t="s">
        <v>974</v>
      </c>
      <c r="G94" s="251"/>
      <c r="H94" s="233" t="s">
        <v>1010</v>
      </c>
      <c r="I94" s="233" t="s">
        <v>1008</v>
      </c>
      <c r="J94" s="233"/>
      <c r="K94" s="244"/>
    </row>
    <row r="95" spans="2:11" ht="15" customHeight="1">
      <c r="B95" s="253"/>
      <c r="C95" s="233" t="s">
        <v>47</v>
      </c>
      <c r="D95" s="233"/>
      <c r="E95" s="233"/>
      <c r="F95" s="252" t="s">
        <v>974</v>
      </c>
      <c r="G95" s="251"/>
      <c r="H95" s="233" t="s">
        <v>1011</v>
      </c>
      <c r="I95" s="233" t="s">
        <v>1008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1012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968</v>
      </c>
      <c r="D101" s="245"/>
      <c r="E101" s="245"/>
      <c r="F101" s="245" t="s">
        <v>969</v>
      </c>
      <c r="G101" s="246"/>
      <c r="H101" s="245" t="s">
        <v>120</v>
      </c>
      <c r="I101" s="245" t="s">
        <v>56</v>
      </c>
      <c r="J101" s="245" t="s">
        <v>970</v>
      </c>
      <c r="K101" s="244"/>
    </row>
    <row r="102" spans="2:11" ht="17.25" customHeight="1">
      <c r="B102" s="243"/>
      <c r="C102" s="247" t="s">
        <v>971</v>
      </c>
      <c r="D102" s="247"/>
      <c r="E102" s="247"/>
      <c r="F102" s="248" t="s">
        <v>972</v>
      </c>
      <c r="G102" s="249"/>
      <c r="H102" s="247"/>
      <c r="I102" s="247"/>
      <c r="J102" s="247" t="s">
        <v>973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52</v>
      </c>
      <c r="D104" s="250"/>
      <c r="E104" s="250"/>
      <c r="F104" s="252" t="s">
        <v>974</v>
      </c>
      <c r="G104" s="261"/>
      <c r="H104" s="233" t="s">
        <v>1013</v>
      </c>
      <c r="I104" s="233" t="s">
        <v>976</v>
      </c>
      <c r="J104" s="233">
        <v>20</v>
      </c>
      <c r="K104" s="244"/>
    </row>
    <row r="105" spans="2:11" ht="15" customHeight="1">
      <c r="B105" s="243"/>
      <c r="C105" s="233" t="s">
        <v>977</v>
      </c>
      <c r="D105" s="233"/>
      <c r="E105" s="233"/>
      <c r="F105" s="252" t="s">
        <v>974</v>
      </c>
      <c r="G105" s="233"/>
      <c r="H105" s="233" t="s">
        <v>1013</v>
      </c>
      <c r="I105" s="233" t="s">
        <v>976</v>
      </c>
      <c r="J105" s="233">
        <v>120</v>
      </c>
      <c r="K105" s="244"/>
    </row>
    <row r="106" spans="2:11" ht="15" customHeight="1">
      <c r="B106" s="253"/>
      <c r="C106" s="233" t="s">
        <v>979</v>
      </c>
      <c r="D106" s="233"/>
      <c r="E106" s="233"/>
      <c r="F106" s="252" t="s">
        <v>980</v>
      </c>
      <c r="G106" s="233"/>
      <c r="H106" s="233" t="s">
        <v>1013</v>
      </c>
      <c r="I106" s="233" t="s">
        <v>976</v>
      </c>
      <c r="J106" s="233">
        <v>50</v>
      </c>
      <c r="K106" s="244"/>
    </row>
    <row r="107" spans="2:11" ht="15" customHeight="1">
      <c r="B107" s="253"/>
      <c r="C107" s="233" t="s">
        <v>982</v>
      </c>
      <c r="D107" s="233"/>
      <c r="E107" s="233"/>
      <c r="F107" s="252" t="s">
        <v>974</v>
      </c>
      <c r="G107" s="233"/>
      <c r="H107" s="233" t="s">
        <v>1013</v>
      </c>
      <c r="I107" s="233" t="s">
        <v>984</v>
      </c>
      <c r="J107" s="233"/>
      <c r="K107" s="244"/>
    </row>
    <row r="108" spans="2:11" ht="15" customHeight="1">
      <c r="B108" s="253"/>
      <c r="C108" s="233" t="s">
        <v>993</v>
      </c>
      <c r="D108" s="233"/>
      <c r="E108" s="233"/>
      <c r="F108" s="252" t="s">
        <v>980</v>
      </c>
      <c r="G108" s="233"/>
      <c r="H108" s="233" t="s">
        <v>1013</v>
      </c>
      <c r="I108" s="233" t="s">
        <v>976</v>
      </c>
      <c r="J108" s="233">
        <v>50</v>
      </c>
      <c r="K108" s="244"/>
    </row>
    <row r="109" spans="2:11" ht="15" customHeight="1">
      <c r="B109" s="253"/>
      <c r="C109" s="233" t="s">
        <v>1001</v>
      </c>
      <c r="D109" s="233"/>
      <c r="E109" s="233"/>
      <c r="F109" s="252" t="s">
        <v>980</v>
      </c>
      <c r="G109" s="233"/>
      <c r="H109" s="233" t="s">
        <v>1013</v>
      </c>
      <c r="I109" s="233" t="s">
        <v>976</v>
      </c>
      <c r="J109" s="233">
        <v>50</v>
      </c>
      <c r="K109" s="244"/>
    </row>
    <row r="110" spans="2:11" ht="15" customHeight="1">
      <c r="B110" s="253"/>
      <c r="C110" s="233" t="s">
        <v>999</v>
      </c>
      <c r="D110" s="233"/>
      <c r="E110" s="233"/>
      <c r="F110" s="252" t="s">
        <v>980</v>
      </c>
      <c r="G110" s="233"/>
      <c r="H110" s="233" t="s">
        <v>1013</v>
      </c>
      <c r="I110" s="233" t="s">
        <v>976</v>
      </c>
      <c r="J110" s="233">
        <v>50</v>
      </c>
      <c r="K110" s="244"/>
    </row>
    <row r="111" spans="2:11" ht="15" customHeight="1">
      <c r="B111" s="253"/>
      <c r="C111" s="233" t="s">
        <v>52</v>
      </c>
      <c r="D111" s="233"/>
      <c r="E111" s="233"/>
      <c r="F111" s="252" t="s">
        <v>974</v>
      </c>
      <c r="G111" s="233"/>
      <c r="H111" s="233" t="s">
        <v>1014</v>
      </c>
      <c r="I111" s="233" t="s">
        <v>976</v>
      </c>
      <c r="J111" s="233">
        <v>20</v>
      </c>
      <c r="K111" s="244"/>
    </row>
    <row r="112" spans="2:11" ht="15" customHeight="1">
      <c r="B112" s="253"/>
      <c r="C112" s="233" t="s">
        <v>1015</v>
      </c>
      <c r="D112" s="233"/>
      <c r="E112" s="233"/>
      <c r="F112" s="252" t="s">
        <v>974</v>
      </c>
      <c r="G112" s="233"/>
      <c r="H112" s="233" t="s">
        <v>1016</v>
      </c>
      <c r="I112" s="233" t="s">
        <v>976</v>
      </c>
      <c r="J112" s="233">
        <v>120</v>
      </c>
      <c r="K112" s="244"/>
    </row>
    <row r="113" spans="2:11" ht="15" customHeight="1">
      <c r="B113" s="253"/>
      <c r="C113" s="233" t="s">
        <v>37</v>
      </c>
      <c r="D113" s="233"/>
      <c r="E113" s="233"/>
      <c r="F113" s="252" t="s">
        <v>974</v>
      </c>
      <c r="G113" s="233"/>
      <c r="H113" s="233" t="s">
        <v>1017</v>
      </c>
      <c r="I113" s="233" t="s">
        <v>1008</v>
      </c>
      <c r="J113" s="233"/>
      <c r="K113" s="244"/>
    </row>
    <row r="114" spans="2:11" ht="15" customHeight="1">
      <c r="B114" s="253"/>
      <c r="C114" s="233" t="s">
        <v>47</v>
      </c>
      <c r="D114" s="233"/>
      <c r="E114" s="233"/>
      <c r="F114" s="252" t="s">
        <v>974</v>
      </c>
      <c r="G114" s="233"/>
      <c r="H114" s="233" t="s">
        <v>1018</v>
      </c>
      <c r="I114" s="233" t="s">
        <v>1008</v>
      </c>
      <c r="J114" s="233"/>
      <c r="K114" s="244"/>
    </row>
    <row r="115" spans="2:11" ht="15" customHeight="1">
      <c r="B115" s="253"/>
      <c r="C115" s="233" t="s">
        <v>56</v>
      </c>
      <c r="D115" s="233"/>
      <c r="E115" s="233"/>
      <c r="F115" s="252" t="s">
        <v>974</v>
      </c>
      <c r="G115" s="233"/>
      <c r="H115" s="233" t="s">
        <v>1019</v>
      </c>
      <c r="I115" s="233" t="s">
        <v>1020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5" t="s">
        <v>1021</v>
      </c>
      <c r="D120" s="345"/>
      <c r="E120" s="345"/>
      <c r="F120" s="345"/>
      <c r="G120" s="345"/>
      <c r="H120" s="345"/>
      <c r="I120" s="345"/>
      <c r="J120" s="345"/>
      <c r="K120" s="269"/>
    </row>
    <row r="121" spans="2:11" ht="17.25" customHeight="1">
      <c r="B121" s="270"/>
      <c r="C121" s="245" t="s">
        <v>968</v>
      </c>
      <c r="D121" s="245"/>
      <c r="E121" s="245"/>
      <c r="F121" s="245" t="s">
        <v>969</v>
      </c>
      <c r="G121" s="246"/>
      <c r="H121" s="245" t="s">
        <v>120</v>
      </c>
      <c r="I121" s="245" t="s">
        <v>56</v>
      </c>
      <c r="J121" s="245" t="s">
        <v>970</v>
      </c>
      <c r="K121" s="271"/>
    </row>
    <row r="122" spans="2:11" ht="17.25" customHeight="1">
      <c r="B122" s="270"/>
      <c r="C122" s="247" t="s">
        <v>971</v>
      </c>
      <c r="D122" s="247"/>
      <c r="E122" s="247"/>
      <c r="F122" s="248" t="s">
        <v>972</v>
      </c>
      <c r="G122" s="249"/>
      <c r="H122" s="247"/>
      <c r="I122" s="247"/>
      <c r="J122" s="247" t="s">
        <v>973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977</v>
      </c>
      <c r="D124" s="250"/>
      <c r="E124" s="250"/>
      <c r="F124" s="252" t="s">
        <v>974</v>
      </c>
      <c r="G124" s="233"/>
      <c r="H124" s="233" t="s">
        <v>1013</v>
      </c>
      <c r="I124" s="233" t="s">
        <v>976</v>
      </c>
      <c r="J124" s="233">
        <v>120</v>
      </c>
      <c r="K124" s="274"/>
    </row>
    <row r="125" spans="2:11" ht="15" customHeight="1">
      <c r="B125" s="272"/>
      <c r="C125" s="233" t="s">
        <v>1022</v>
      </c>
      <c r="D125" s="233"/>
      <c r="E125" s="233"/>
      <c r="F125" s="252" t="s">
        <v>974</v>
      </c>
      <c r="G125" s="233"/>
      <c r="H125" s="233" t="s">
        <v>1023</v>
      </c>
      <c r="I125" s="233" t="s">
        <v>976</v>
      </c>
      <c r="J125" s="233" t="s">
        <v>1024</v>
      </c>
      <c r="K125" s="274"/>
    </row>
    <row r="126" spans="2:11" ht="15" customHeight="1">
      <c r="B126" s="272"/>
      <c r="C126" s="233" t="s">
        <v>923</v>
      </c>
      <c r="D126" s="233"/>
      <c r="E126" s="233"/>
      <c r="F126" s="252" t="s">
        <v>974</v>
      </c>
      <c r="G126" s="233"/>
      <c r="H126" s="233" t="s">
        <v>1025</v>
      </c>
      <c r="I126" s="233" t="s">
        <v>976</v>
      </c>
      <c r="J126" s="233" t="s">
        <v>1024</v>
      </c>
      <c r="K126" s="274"/>
    </row>
    <row r="127" spans="2:11" ht="15" customHeight="1">
      <c r="B127" s="272"/>
      <c r="C127" s="233" t="s">
        <v>985</v>
      </c>
      <c r="D127" s="233"/>
      <c r="E127" s="233"/>
      <c r="F127" s="252" t="s">
        <v>980</v>
      </c>
      <c r="G127" s="233"/>
      <c r="H127" s="233" t="s">
        <v>986</v>
      </c>
      <c r="I127" s="233" t="s">
        <v>976</v>
      </c>
      <c r="J127" s="233">
        <v>15</v>
      </c>
      <c r="K127" s="274"/>
    </row>
    <row r="128" spans="2:11" ht="15" customHeight="1">
      <c r="B128" s="272"/>
      <c r="C128" s="254" t="s">
        <v>987</v>
      </c>
      <c r="D128" s="254"/>
      <c r="E128" s="254"/>
      <c r="F128" s="255" t="s">
        <v>980</v>
      </c>
      <c r="G128" s="254"/>
      <c r="H128" s="254" t="s">
        <v>988</v>
      </c>
      <c r="I128" s="254" t="s">
        <v>976</v>
      </c>
      <c r="J128" s="254">
        <v>15</v>
      </c>
      <c r="K128" s="274"/>
    </row>
    <row r="129" spans="2:11" ht="15" customHeight="1">
      <c r="B129" s="272"/>
      <c r="C129" s="254" t="s">
        <v>989</v>
      </c>
      <c r="D129" s="254"/>
      <c r="E129" s="254"/>
      <c r="F129" s="255" t="s">
        <v>980</v>
      </c>
      <c r="G129" s="254"/>
      <c r="H129" s="254" t="s">
        <v>990</v>
      </c>
      <c r="I129" s="254" t="s">
        <v>976</v>
      </c>
      <c r="J129" s="254">
        <v>20</v>
      </c>
      <c r="K129" s="274"/>
    </row>
    <row r="130" spans="2:11" ht="15" customHeight="1">
      <c r="B130" s="272"/>
      <c r="C130" s="254" t="s">
        <v>991</v>
      </c>
      <c r="D130" s="254"/>
      <c r="E130" s="254"/>
      <c r="F130" s="255" t="s">
        <v>980</v>
      </c>
      <c r="G130" s="254"/>
      <c r="H130" s="254" t="s">
        <v>992</v>
      </c>
      <c r="I130" s="254" t="s">
        <v>976</v>
      </c>
      <c r="J130" s="254">
        <v>20</v>
      </c>
      <c r="K130" s="274"/>
    </row>
    <row r="131" spans="2:11" ht="15" customHeight="1">
      <c r="B131" s="272"/>
      <c r="C131" s="233" t="s">
        <v>979</v>
      </c>
      <c r="D131" s="233"/>
      <c r="E131" s="233"/>
      <c r="F131" s="252" t="s">
        <v>980</v>
      </c>
      <c r="G131" s="233"/>
      <c r="H131" s="233" t="s">
        <v>1013</v>
      </c>
      <c r="I131" s="233" t="s">
        <v>976</v>
      </c>
      <c r="J131" s="233">
        <v>50</v>
      </c>
      <c r="K131" s="274"/>
    </row>
    <row r="132" spans="2:11" ht="15" customHeight="1">
      <c r="B132" s="272"/>
      <c r="C132" s="233" t="s">
        <v>993</v>
      </c>
      <c r="D132" s="233"/>
      <c r="E132" s="233"/>
      <c r="F132" s="252" t="s">
        <v>980</v>
      </c>
      <c r="G132" s="233"/>
      <c r="H132" s="233" t="s">
        <v>1013</v>
      </c>
      <c r="I132" s="233" t="s">
        <v>976</v>
      </c>
      <c r="J132" s="233">
        <v>50</v>
      </c>
      <c r="K132" s="274"/>
    </row>
    <row r="133" spans="2:11" ht="15" customHeight="1">
      <c r="B133" s="272"/>
      <c r="C133" s="233" t="s">
        <v>999</v>
      </c>
      <c r="D133" s="233"/>
      <c r="E133" s="233"/>
      <c r="F133" s="252" t="s">
        <v>980</v>
      </c>
      <c r="G133" s="233"/>
      <c r="H133" s="233" t="s">
        <v>1013</v>
      </c>
      <c r="I133" s="233" t="s">
        <v>976</v>
      </c>
      <c r="J133" s="233">
        <v>50</v>
      </c>
      <c r="K133" s="274"/>
    </row>
    <row r="134" spans="2:11" ht="15" customHeight="1">
      <c r="B134" s="272"/>
      <c r="C134" s="233" t="s">
        <v>1001</v>
      </c>
      <c r="D134" s="233"/>
      <c r="E134" s="233"/>
      <c r="F134" s="252" t="s">
        <v>980</v>
      </c>
      <c r="G134" s="233"/>
      <c r="H134" s="233" t="s">
        <v>1013</v>
      </c>
      <c r="I134" s="233" t="s">
        <v>976</v>
      </c>
      <c r="J134" s="233">
        <v>50</v>
      </c>
      <c r="K134" s="274"/>
    </row>
    <row r="135" spans="2:11" ht="15" customHeight="1">
      <c r="B135" s="272"/>
      <c r="C135" s="233" t="s">
        <v>125</v>
      </c>
      <c r="D135" s="233"/>
      <c r="E135" s="233"/>
      <c r="F135" s="252" t="s">
        <v>980</v>
      </c>
      <c r="G135" s="233"/>
      <c r="H135" s="233" t="s">
        <v>1026</v>
      </c>
      <c r="I135" s="233" t="s">
        <v>976</v>
      </c>
      <c r="J135" s="233">
        <v>255</v>
      </c>
      <c r="K135" s="274"/>
    </row>
    <row r="136" spans="2:11" ht="15" customHeight="1">
      <c r="B136" s="272"/>
      <c r="C136" s="233" t="s">
        <v>1003</v>
      </c>
      <c r="D136" s="233"/>
      <c r="E136" s="233"/>
      <c r="F136" s="252" t="s">
        <v>974</v>
      </c>
      <c r="G136" s="233"/>
      <c r="H136" s="233" t="s">
        <v>1027</v>
      </c>
      <c r="I136" s="233" t="s">
        <v>1005</v>
      </c>
      <c r="J136" s="233"/>
      <c r="K136" s="274"/>
    </row>
    <row r="137" spans="2:11" ht="15" customHeight="1">
      <c r="B137" s="272"/>
      <c r="C137" s="233" t="s">
        <v>1006</v>
      </c>
      <c r="D137" s="233"/>
      <c r="E137" s="233"/>
      <c r="F137" s="252" t="s">
        <v>974</v>
      </c>
      <c r="G137" s="233"/>
      <c r="H137" s="233" t="s">
        <v>1028</v>
      </c>
      <c r="I137" s="233" t="s">
        <v>1008</v>
      </c>
      <c r="J137" s="233"/>
      <c r="K137" s="274"/>
    </row>
    <row r="138" spans="2:11" ht="15" customHeight="1">
      <c r="B138" s="272"/>
      <c r="C138" s="233" t="s">
        <v>1009</v>
      </c>
      <c r="D138" s="233"/>
      <c r="E138" s="233"/>
      <c r="F138" s="252" t="s">
        <v>974</v>
      </c>
      <c r="G138" s="233"/>
      <c r="H138" s="233" t="s">
        <v>1009</v>
      </c>
      <c r="I138" s="233" t="s">
        <v>1008</v>
      </c>
      <c r="J138" s="233"/>
      <c r="K138" s="274"/>
    </row>
    <row r="139" spans="2:11" ht="15" customHeight="1">
      <c r="B139" s="272"/>
      <c r="C139" s="233" t="s">
        <v>37</v>
      </c>
      <c r="D139" s="233"/>
      <c r="E139" s="233"/>
      <c r="F139" s="252" t="s">
        <v>974</v>
      </c>
      <c r="G139" s="233"/>
      <c r="H139" s="233" t="s">
        <v>1029</v>
      </c>
      <c r="I139" s="233" t="s">
        <v>1008</v>
      </c>
      <c r="J139" s="233"/>
      <c r="K139" s="274"/>
    </row>
    <row r="140" spans="2:11" ht="15" customHeight="1">
      <c r="B140" s="272"/>
      <c r="C140" s="233" t="s">
        <v>1030</v>
      </c>
      <c r="D140" s="233"/>
      <c r="E140" s="233"/>
      <c r="F140" s="252" t="s">
        <v>974</v>
      </c>
      <c r="G140" s="233"/>
      <c r="H140" s="233" t="s">
        <v>1031</v>
      </c>
      <c r="I140" s="233" t="s">
        <v>1008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1032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968</v>
      </c>
      <c r="D146" s="245"/>
      <c r="E146" s="245"/>
      <c r="F146" s="245" t="s">
        <v>969</v>
      </c>
      <c r="G146" s="246"/>
      <c r="H146" s="245" t="s">
        <v>120</v>
      </c>
      <c r="I146" s="245" t="s">
        <v>56</v>
      </c>
      <c r="J146" s="245" t="s">
        <v>970</v>
      </c>
      <c r="K146" s="244"/>
    </row>
    <row r="147" spans="2:11" ht="17.25" customHeight="1">
      <c r="B147" s="243"/>
      <c r="C147" s="247" t="s">
        <v>971</v>
      </c>
      <c r="D147" s="247"/>
      <c r="E147" s="247"/>
      <c r="F147" s="248" t="s">
        <v>972</v>
      </c>
      <c r="G147" s="249"/>
      <c r="H147" s="247"/>
      <c r="I147" s="247"/>
      <c r="J147" s="247" t="s">
        <v>973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977</v>
      </c>
      <c r="D149" s="233"/>
      <c r="E149" s="233"/>
      <c r="F149" s="279" t="s">
        <v>974</v>
      </c>
      <c r="G149" s="233"/>
      <c r="H149" s="278" t="s">
        <v>1013</v>
      </c>
      <c r="I149" s="278" t="s">
        <v>976</v>
      </c>
      <c r="J149" s="278">
        <v>120</v>
      </c>
      <c r="K149" s="274"/>
    </row>
    <row r="150" spans="2:11" ht="15" customHeight="1">
      <c r="B150" s="253"/>
      <c r="C150" s="278" t="s">
        <v>1022</v>
      </c>
      <c r="D150" s="233"/>
      <c r="E150" s="233"/>
      <c r="F150" s="279" t="s">
        <v>974</v>
      </c>
      <c r="G150" s="233"/>
      <c r="H150" s="278" t="s">
        <v>1033</v>
      </c>
      <c r="I150" s="278" t="s">
        <v>976</v>
      </c>
      <c r="J150" s="278" t="s">
        <v>1024</v>
      </c>
      <c r="K150" s="274"/>
    </row>
    <row r="151" spans="2:11" ht="15" customHeight="1">
      <c r="B151" s="253"/>
      <c r="C151" s="278" t="s">
        <v>923</v>
      </c>
      <c r="D151" s="233"/>
      <c r="E151" s="233"/>
      <c r="F151" s="279" t="s">
        <v>974</v>
      </c>
      <c r="G151" s="233"/>
      <c r="H151" s="278" t="s">
        <v>1034</v>
      </c>
      <c r="I151" s="278" t="s">
        <v>976</v>
      </c>
      <c r="J151" s="278" t="s">
        <v>1024</v>
      </c>
      <c r="K151" s="274"/>
    </row>
    <row r="152" spans="2:11" ht="15" customHeight="1">
      <c r="B152" s="253"/>
      <c r="C152" s="278" t="s">
        <v>979</v>
      </c>
      <c r="D152" s="233"/>
      <c r="E152" s="233"/>
      <c r="F152" s="279" t="s">
        <v>980</v>
      </c>
      <c r="G152" s="233"/>
      <c r="H152" s="278" t="s">
        <v>1013</v>
      </c>
      <c r="I152" s="278" t="s">
        <v>976</v>
      </c>
      <c r="J152" s="278">
        <v>50</v>
      </c>
      <c r="K152" s="274"/>
    </row>
    <row r="153" spans="2:11" ht="15" customHeight="1">
      <c r="B153" s="253"/>
      <c r="C153" s="278" t="s">
        <v>982</v>
      </c>
      <c r="D153" s="233"/>
      <c r="E153" s="233"/>
      <c r="F153" s="279" t="s">
        <v>974</v>
      </c>
      <c r="G153" s="233"/>
      <c r="H153" s="278" t="s">
        <v>1013</v>
      </c>
      <c r="I153" s="278" t="s">
        <v>984</v>
      </c>
      <c r="J153" s="278"/>
      <c r="K153" s="274"/>
    </row>
    <row r="154" spans="2:11" ht="15" customHeight="1">
      <c r="B154" s="253"/>
      <c r="C154" s="278" t="s">
        <v>993</v>
      </c>
      <c r="D154" s="233"/>
      <c r="E154" s="233"/>
      <c r="F154" s="279" t="s">
        <v>980</v>
      </c>
      <c r="G154" s="233"/>
      <c r="H154" s="278" t="s">
        <v>1013</v>
      </c>
      <c r="I154" s="278" t="s">
        <v>976</v>
      </c>
      <c r="J154" s="278">
        <v>50</v>
      </c>
      <c r="K154" s="274"/>
    </row>
    <row r="155" spans="2:11" ht="15" customHeight="1">
      <c r="B155" s="253"/>
      <c r="C155" s="278" t="s">
        <v>1001</v>
      </c>
      <c r="D155" s="233"/>
      <c r="E155" s="233"/>
      <c r="F155" s="279" t="s">
        <v>980</v>
      </c>
      <c r="G155" s="233"/>
      <c r="H155" s="278" t="s">
        <v>1013</v>
      </c>
      <c r="I155" s="278" t="s">
        <v>976</v>
      </c>
      <c r="J155" s="278">
        <v>50</v>
      </c>
      <c r="K155" s="274"/>
    </row>
    <row r="156" spans="2:11" ht="15" customHeight="1">
      <c r="B156" s="253"/>
      <c r="C156" s="278" t="s">
        <v>999</v>
      </c>
      <c r="D156" s="233"/>
      <c r="E156" s="233"/>
      <c r="F156" s="279" t="s">
        <v>980</v>
      </c>
      <c r="G156" s="233"/>
      <c r="H156" s="278" t="s">
        <v>1013</v>
      </c>
      <c r="I156" s="278" t="s">
        <v>976</v>
      </c>
      <c r="J156" s="278">
        <v>50</v>
      </c>
      <c r="K156" s="274"/>
    </row>
    <row r="157" spans="2:11" ht="15" customHeight="1">
      <c r="B157" s="253"/>
      <c r="C157" s="278" t="s">
        <v>88</v>
      </c>
      <c r="D157" s="233"/>
      <c r="E157" s="233"/>
      <c r="F157" s="279" t="s">
        <v>974</v>
      </c>
      <c r="G157" s="233"/>
      <c r="H157" s="278" t="s">
        <v>1035</v>
      </c>
      <c r="I157" s="278" t="s">
        <v>976</v>
      </c>
      <c r="J157" s="278" t="s">
        <v>1036</v>
      </c>
      <c r="K157" s="274"/>
    </row>
    <row r="158" spans="2:11" ht="15" customHeight="1">
      <c r="B158" s="253"/>
      <c r="C158" s="278" t="s">
        <v>1037</v>
      </c>
      <c r="D158" s="233"/>
      <c r="E158" s="233"/>
      <c r="F158" s="279" t="s">
        <v>974</v>
      </c>
      <c r="G158" s="233"/>
      <c r="H158" s="278" t="s">
        <v>1038</v>
      </c>
      <c r="I158" s="278" t="s">
        <v>1008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5" t="s">
        <v>1039</v>
      </c>
      <c r="D163" s="345"/>
      <c r="E163" s="345"/>
      <c r="F163" s="345"/>
      <c r="G163" s="345"/>
      <c r="H163" s="345"/>
      <c r="I163" s="345"/>
      <c r="J163" s="345"/>
      <c r="K163" s="225"/>
    </row>
    <row r="164" spans="2:11" ht="17.25" customHeight="1">
      <c r="B164" s="224"/>
      <c r="C164" s="245" t="s">
        <v>968</v>
      </c>
      <c r="D164" s="245"/>
      <c r="E164" s="245"/>
      <c r="F164" s="245" t="s">
        <v>969</v>
      </c>
      <c r="G164" s="282"/>
      <c r="H164" s="283" t="s">
        <v>120</v>
      </c>
      <c r="I164" s="283" t="s">
        <v>56</v>
      </c>
      <c r="J164" s="245" t="s">
        <v>970</v>
      </c>
      <c r="K164" s="225"/>
    </row>
    <row r="165" spans="2:11" ht="17.25" customHeight="1">
      <c r="B165" s="226"/>
      <c r="C165" s="247" t="s">
        <v>971</v>
      </c>
      <c r="D165" s="247"/>
      <c r="E165" s="247"/>
      <c r="F165" s="248" t="s">
        <v>972</v>
      </c>
      <c r="G165" s="284"/>
      <c r="H165" s="285"/>
      <c r="I165" s="285"/>
      <c r="J165" s="247" t="s">
        <v>973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977</v>
      </c>
      <c r="D167" s="233"/>
      <c r="E167" s="233"/>
      <c r="F167" s="252" t="s">
        <v>974</v>
      </c>
      <c r="G167" s="233"/>
      <c r="H167" s="233" t="s">
        <v>1013</v>
      </c>
      <c r="I167" s="233" t="s">
        <v>976</v>
      </c>
      <c r="J167" s="233">
        <v>120</v>
      </c>
      <c r="K167" s="274"/>
    </row>
    <row r="168" spans="2:11" ht="15" customHeight="1">
      <c r="B168" s="253"/>
      <c r="C168" s="233" t="s">
        <v>1022</v>
      </c>
      <c r="D168" s="233"/>
      <c r="E168" s="233"/>
      <c r="F168" s="252" t="s">
        <v>974</v>
      </c>
      <c r="G168" s="233"/>
      <c r="H168" s="233" t="s">
        <v>1023</v>
      </c>
      <c r="I168" s="233" t="s">
        <v>976</v>
      </c>
      <c r="J168" s="233" t="s">
        <v>1024</v>
      </c>
      <c r="K168" s="274"/>
    </row>
    <row r="169" spans="2:11" ht="15" customHeight="1">
      <c r="B169" s="253"/>
      <c r="C169" s="233" t="s">
        <v>923</v>
      </c>
      <c r="D169" s="233"/>
      <c r="E169" s="233"/>
      <c r="F169" s="252" t="s">
        <v>974</v>
      </c>
      <c r="G169" s="233"/>
      <c r="H169" s="233" t="s">
        <v>1040</v>
      </c>
      <c r="I169" s="233" t="s">
        <v>976</v>
      </c>
      <c r="J169" s="233" t="s">
        <v>1024</v>
      </c>
      <c r="K169" s="274"/>
    </row>
    <row r="170" spans="2:11" ht="15" customHeight="1">
      <c r="B170" s="253"/>
      <c r="C170" s="233" t="s">
        <v>979</v>
      </c>
      <c r="D170" s="233"/>
      <c r="E170" s="233"/>
      <c r="F170" s="252" t="s">
        <v>980</v>
      </c>
      <c r="G170" s="233"/>
      <c r="H170" s="233" t="s">
        <v>1040</v>
      </c>
      <c r="I170" s="233" t="s">
        <v>976</v>
      </c>
      <c r="J170" s="233">
        <v>50</v>
      </c>
      <c r="K170" s="274"/>
    </row>
    <row r="171" spans="2:11" ht="15" customHeight="1">
      <c r="B171" s="253"/>
      <c r="C171" s="233" t="s">
        <v>982</v>
      </c>
      <c r="D171" s="233"/>
      <c r="E171" s="233"/>
      <c r="F171" s="252" t="s">
        <v>974</v>
      </c>
      <c r="G171" s="233"/>
      <c r="H171" s="233" t="s">
        <v>1040</v>
      </c>
      <c r="I171" s="233" t="s">
        <v>984</v>
      </c>
      <c r="J171" s="233"/>
      <c r="K171" s="274"/>
    </row>
    <row r="172" spans="2:11" ht="15" customHeight="1">
      <c r="B172" s="253"/>
      <c r="C172" s="233" t="s">
        <v>993</v>
      </c>
      <c r="D172" s="233"/>
      <c r="E172" s="233"/>
      <c r="F172" s="252" t="s">
        <v>980</v>
      </c>
      <c r="G172" s="233"/>
      <c r="H172" s="233" t="s">
        <v>1040</v>
      </c>
      <c r="I172" s="233" t="s">
        <v>976</v>
      </c>
      <c r="J172" s="233">
        <v>50</v>
      </c>
      <c r="K172" s="274"/>
    </row>
    <row r="173" spans="2:11" ht="15" customHeight="1">
      <c r="B173" s="253"/>
      <c r="C173" s="233" t="s">
        <v>1001</v>
      </c>
      <c r="D173" s="233"/>
      <c r="E173" s="233"/>
      <c r="F173" s="252" t="s">
        <v>980</v>
      </c>
      <c r="G173" s="233"/>
      <c r="H173" s="233" t="s">
        <v>1040</v>
      </c>
      <c r="I173" s="233" t="s">
        <v>976</v>
      </c>
      <c r="J173" s="233">
        <v>50</v>
      </c>
      <c r="K173" s="274"/>
    </row>
    <row r="174" spans="2:11" ht="15" customHeight="1">
      <c r="B174" s="253"/>
      <c r="C174" s="233" t="s">
        <v>999</v>
      </c>
      <c r="D174" s="233"/>
      <c r="E174" s="233"/>
      <c r="F174" s="252" t="s">
        <v>980</v>
      </c>
      <c r="G174" s="233"/>
      <c r="H174" s="233" t="s">
        <v>1040</v>
      </c>
      <c r="I174" s="233" t="s">
        <v>976</v>
      </c>
      <c r="J174" s="233">
        <v>50</v>
      </c>
      <c r="K174" s="274"/>
    </row>
    <row r="175" spans="2:11" ht="15" customHeight="1">
      <c r="B175" s="253"/>
      <c r="C175" s="233" t="s">
        <v>119</v>
      </c>
      <c r="D175" s="233"/>
      <c r="E175" s="233"/>
      <c r="F175" s="252" t="s">
        <v>974</v>
      </c>
      <c r="G175" s="233"/>
      <c r="H175" s="233" t="s">
        <v>1041</v>
      </c>
      <c r="I175" s="233" t="s">
        <v>1042</v>
      </c>
      <c r="J175" s="233"/>
      <c r="K175" s="274"/>
    </row>
    <row r="176" spans="2:11" ht="15" customHeight="1">
      <c r="B176" s="253"/>
      <c r="C176" s="233" t="s">
        <v>56</v>
      </c>
      <c r="D176" s="233"/>
      <c r="E176" s="233"/>
      <c r="F176" s="252" t="s">
        <v>974</v>
      </c>
      <c r="G176" s="233"/>
      <c r="H176" s="233" t="s">
        <v>1043</v>
      </c>
      <c r="I176" s="233" t="s">
        <v>1044</v>
      </c>
      <c r="J176" s="233">
        <v>1</v>
      </c>
      <c r="K176" s="274"/>
    </row>
    <row r="177" spans="2:11" ht="15" customHeight="1">
      <c r="B177" s="253"/>
      <c r="C177" s="233" t="s">
        <v>52</v>
      </c>
      <c r="D177" s="233"/>
      <c r="E177" s="233"/>
      <c r="F177" s="252" t="s">
        <v>974</v>
      </c>
      <c r="G177" s="233"/>
      <c r="H177" s="233" t="s">
        <v>1045</v>
      </c>
      <c r="I177" s="233" t="s">
        <v>976</v>
      </c>
      <c r="J177" s="233">
        <v>20</v>
      </c>
      <c r="K177" s="274"/>
    </row>
    <row r="178" spans="2:11" ht="15" customHeight="1">
      <c r="B178" s="253"/>
      <c r="C178" s="233" t="s">
        <v>120</v>
      </c>
      <c r="D178" s="233"/>
      <c r="E178" s="233"/>
      <c r="F178" s="252" t="s">
        <v>974</v>
      </c>
      <c r="G178" s="233"/>
      <c r="H178" s="233" t="s">
        <v>1046</v>
      </c>
      <c r="I178" s="233" t="s">
        <v>976</v>
      </c>
      <c r="J178" s="233">
        <v>255</v>
      </c>
      <c r="K178" s="274"/>
    </row>
    <row r="179" spans="2:11" ht="15" customHeight="1">
      <c r="B179" s="253"/>
      <c r="C179" s="233" t="s">
        <v>121</v>
      </c>
      <c r="D179" s="233"/>
      <c r="E179" s="233"/>
      <c r="F179" s="252" t="s">
        <v>974</v>
      </c>
      <c r="G179" s="233"/>
      <c r="H179" s="233" t="s">
        <v>939</v>
      </c>
      <c r="I179" s="233" t="s">
        <v>976</v>
      </c>
      <c r="J179" s="233">
        <v>10</v>
      </c>
      <c r="K179" s="274"/>
    </row>
    <row r="180" spans="2:11" ht="15" customHeight="1">
      <c r="B180" s="253"/>
      <c r="C180" s="233" t="s">
        <v>122</v>
      </c>
      <c r="D180" s="233"/>
      <c r="E180" s="233"/>
      <c r="F180" s="252" t="s">
        <v>974</v>
      </c>
      <c r="G180" s="233"/>
      <c r="H180" s="233" t="s">
        <v>1047</v>
      </c>
      <c r="I180" s="233" t="s">
        <v>1008</v>
      </c>
      <c r="J180" s="233"/>
      <c r="K180" s="274"/>
    </row>
    <row r="181" spans="2:11" ht="15" customHeight="1">
      <c r="B181" s="253"/>
      <c r="C181" s="233" t="s">
        <v>1048</v>
      </c>
      <c r="D181" s="233"/>
      <c r="E181" s="233"/>
      <c r="F181" s="252" t="s">
        <v>974</v>
      </c>
      <c r="G181" s="233"/>
      <c r="H181" s="233" t="s">
        <v>1049</v>
      </c>
      <c r="I181" s="233" t="s">
        <v>1008</v>
      </c>
      <c r="J181" s="233"/>
      <c r="K181" s="274"/>
    </row>
    <row r="182" spans="2:11" ht="15" customHeight="1">
      <c r="B182" s="253"/>
      <c r="C182" s="233" t="s">
        <v>1037</v>
      </c>
      <c r="D182" s="233"/>
      <c r="E182" s="233"/>
      <c r="F182" s="252" t="s">
        <v>974</v>
      </c>
      <c r="G182" s="233"/>
      <c r="H182" s="233" t="s">
        <v>1050</v>
      </c>
      <c r="I182" s="233" t="s">
        <v>1008</v>
      </c>
      <c r="J182" s="233"/>
      <c r="K182" s="274"/>
    </row>
    <row r="183" spans="2:11" ht="15" customHeight="1">
      <c r="B183" s="253"/>
      <c r="C183" s="233" t="s">
        <v>124</v>
      </c>
      <c r="D183" s="233"/>
      <c r="E183" s="233"/>
      <c r="F183" s="252" t="s">
        <v>980</v>
      </c>
      <c r="G183" s="233"/>
      <c r="H183" s="233" t="s">
        <v>1051</v>
      </c>
      <c r="I183" s="233" t="s">
        <v>976</v>
      </c>
      <c r="J183" s="233">
        <v>50</v>
      </c>
      <c r="K183" s="274"/>
    </row>
    <row r="184" spans="2:11" ht="15" customHeight="1">
      <c r="B184" s="253"/>
      <c r="C184" s="233" t="s">
        <v>1052</v>
      </c>
      <c r="D184" s="233"/>
      <c r="E184" s="233"/>
      <c r="F184" s="252" t="s">
        <v>980</v>
      </c>
      <c r="G184" s="233"/>
      <c r="H184" s="233" t="s">
        <v>1053</v>
      </c>
      <c r="I184" s="233" t="s">
        <v>1054</v>
      </c>
      <c r="J184" s="233"/>
      <c r="K184" s="274"/>
    </row>
    <row r="185" spans="2:11" ht="15" customHeight="1">
      <c r="B185" s="253"/>
      <c r="C185" s="233" t="s">
        <v>1055</v>
      </c>
      <c r="D185" s="233"/>
      <c r="E185" s="233"/>
      <c r="F185" s="252" t="s">
        <v>980</v>
      </c>
      <c r="G185" s="233"/>
      <c r="H185" s="233" t="s">
        <v>1056</v>
      </c>
      <c r="I185" s="233" t="s">
        <v>1054</v>
      </c>
      <c r="J185" s="233"/>
      <c r="K185" s="274"/>
    </row>
    <row r="186" spans="2:11" ht="15" customHeight="1">
      <c r="B186" s="253"/>
      <c r="C186" s="233" t="s">
        <v>1057</v>
      </c>
      <c r="D186" s="233"/>
      <c r="E186" s="233"/>
      <c r="F186" s="252" t="s">
        <v>980</v>
      </c>
      <c r="G186" s="233"/>
      <c r="H186" s="233" t="s">
        <v>1058</v>
      </c>
      <c r="I186" s="233" t="s">
        <v>1054</v>
      </c>
      <c r="J186" s="233"/>
      <c r="K186" s="274"/>
    </row>
    <row r="187" spans="2:11" ht="15" customHeight="1">
      <c r="B187" s="253"/>
      <c r="C187" s="286" t="s">
        <v>1059</v>
      </c>
      <c r="D187" s="233"/>
      <c r="E187" s="233"/>
      <c r="F187" s="252" t="s">
        <v>980</v>
      </c>
      <c r="G187" s="233"/>
      <c r="H187" s="233" t="s">
        <v>1060</v>
      </c>
      <c r="I187" s="233" t="s">
        <v>1061</v>
      </c>
      <c r="J187" s="287" t="s">
        <v>1062</v>
      </c>
      <c r="K187" s="274"/>
    </row>
    <row r="188" spans="2:11" ht="15" customHeight="1">
      <c r="B188" s="253"/>
      <c r="C188" s="238" t="s">
        <v>41</v>
      </c>
      <c r="D188" s="233"/>
      <c r="E188" s="233"/>
      <c r="F188" s="252" t="s">
        <v>974</v>
      </c>
      <c r="G188" s="233"/>
      <c r="H188" s="229" t="s">
        <v>1063</v>
      </c>
      <c r="I188" s="233" t="s">
        <v>1064</v>
      </c>
      <c r="J188" s="233"/>
      <c r="K188" s="274"/>
    </row>
    <row r="189" spans="2:11" ht="15" customHeight="1">
      <c r="B189" s="253"/>
      <c r="C189" s="238" t="s">
        <v>1065</v>
      </c>
      <c r="D189" s="233"/>
      <c r="E189" s="233"/>
      <c r="F189" s="252" t="s">
        <v>974</v>
      </c>
      <c r="G189" s="233"/>
      <c r="H189" s="233" t="s">
        <v>1066</v>
      </c>
      <c r="I189" s="233" t="s">
        <v>1008</v>
      </c>
      <c r="J189" s="233"/>
      <c r="K189" s="274"/>
    </row>
    <row r="190" spans="2:11" ht="15" customHeight="1">
      <c r="B190" s="253"/>
      <c r="C190" s="238" t="s">
        <v>1067</v>
      </c>
      <c r="D190" s="233"/>
      <c r="E190" s="233"/>
      <c r="F190" s="252" t="s">
        <v>974</v>
      </c>
      <c r="G190" s="233"/>
      <c r="H190" s="233" t="s">
        <v>1068</v>
      </c>
      <c r="I190" s="233" t="s">
        <v>1008</v>
      </c>
      <c r="J190" s="233"/>
      <c r="K190" s="274"/>
    </row>
    <row r="191" spans="2:11" ht="15" customHeight="1">
      <c r="B191" s="253"/>
      <c r="C191" s="238" t="s">
        <v>1069</v>
      </c>
      <c r="D191" s="233"/>
      <c r="E191" s="233"/>
      <c r="F191" s="252" t="s">
        <v>980</v>
      </c>
      <c r="G191" s="233"/>
      <c r="H191" s="233" t="s">
        <v>1070</v>
      </c>
      <c r="I191" s="233" t="s">
        <v>1008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5" t="s">
        <v>1071</v>
      </c>
      <c r="D197" s="345"/>
      <c r="E197" s="345"/>
      <c r="F197" s="345"/>
      <c r="G197" s="345"/>
      <c r="H197" s="345"/>
      <c r="I197" s="345"/>
      <c r="J197" s="345"/>
      <c r="K197" s="225"/>
    </row>
    <row r="198" spans="2:11" ht="25.5" customHeight="1">
      <c r="B198" s="224"/>
      <c r="C198" s="289" t="s">
        <v>1072</v>
      </c>
      <c r="D198" s="289"/>
      <c r="E198" s="289"/>
      <c r="F198" s="289" t="s">
        <v>1073</v>
      </c>
      <c r="G198" s="290"/>
      <c r="H198" s="349" t="s">
        <v>1074</v>
      </c>
      <c r="I198" s="349"/>
      <c r="J198" s="349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1064</v>
      </c>
      <c r="D200" s="233"/>
      <c r="E200" s="233"/>
      <c r="F200" s="252" t="s">
        <v>42</v>
      </c>
      <c r="G200" s="233"/>
      <c r="H200" s="350" t="s">
        <v>1075</v>
      </c>
      <c r="I200" s="350"/>
      <c r="J200" s="350"/>
      <c r="K200" s="274"/>
    </row>
    <row r="201" spans="2:11" ht="15" customHeight="1">
      <c r="B201" s="253"/>
      <c r="C201" s="259"/>
      <c r="D201" s="233"/>
      <c r="E201" s="233"/>
      <c r="F201" s="252" t="s">
        <v>43</v>
      </c>
      <c r="G201" s="233"/>
      <c r="H201" s="350" t="s">
        <v>1076</v>
      </c>
      <c r="I201" s="350"/>
      <c r="J201" s="350"/>
      <c r="K201" s="274"/>
    </row>
    <row r="202" spans="2:11" ht="15" customHeight="1">
      <c r="B202" s="253"/>
      <c r="C202" s="259"/>
      <c r="D202" s="233"/>
      <c r="E202" s="233"/>
      <c r="F202" s="252" t="s">
        <v>46</v>
      </c>
      <c r="G202" s="233"/>
      <c r="H202" s="350" t="s">
        <v>1077</v>
      </c>
      <c r="I202" s="350"/>
      <c r="J202" s="350"/>
      <c r="K202" s="274"/>
    </row>
    <row r="203" spans="2:11" ht="15" customHeight="1">
      <c r="B203" s="253"/>
      <c r="C203" s="233"/>
      <c r="D203" s="233"/>
      <c r="E203" s="233"/>
      <c r="F203" s="252" t="s">
        <v>44</v>
      </c>
      <c r="G203" s="233"/>
      <c r="H203" s="350" t="s">
        <v>1078</v>
      </c>
      <c r="I203" s="350"/>
      <c r="J203" s="350"/>
      <c r="K203" s="274"/>
    </row>
    <row r="204" spans="2:11" ht="15" customHeight="1">
      <c r="B204" s="253"/>
      <c r="C204" s="233"/>
      <c r="D204" s="233"/>
      <c r="E204" s="233"/>
      <c r="F204" s="252" t="s">
        <v>45</v>
      </c>
      <c r="G204" s="233"/>
      <c r="H204" s="350" t="s">
        <v>1079</v>
      </c>
      <c r="I204" s="350"/>
      <c r="J204" s="350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1020</v>
      </c>
      <c r="D206" s="233"/>
      <c r="E206" s="233"/>
      <c r="F206" s="252" t="s">
        <v>77</v>
      </c>
      <c r="G206" s="233"/>
      <c r="H206" s="350" t="s">
        <v>1080</v>
      </c>
      <c r="I206" s="350"/>
      <c r="J206" s="350"/>
      <c r="K206" s="274"/>
    </row>
    <row r="207" spans="2:11" ht="15" customHeight="1">
      <c r="B207" s="253"/>
      <c r="C207" s="259"/>
      <c r="D207" s="233"/>
      <c r="E207" s="233"/>
      <c r="F207" s="252" t="s">
        <v>917</v>
      </c>
      <c r="G207" s="233"/>
      <c r="H207" s="350" t="s">
        <v>918</v>
      </c>
      <c r="I207" s="350"/>
      <c r="J207" s="350"/>
      <c r="K207" s="274"/>
    </row>
    <row r="208" spans="2:11" ht="15" customHeight="1">
      <c r="B208" s="253"/>
      <c r="C208" s="233"/>
      <c r="D208" s="233"/>
      <c r="E208" s="233"/>
      <c r="F208" s="252" t="s">
        <v>915</v>
      </c>
      <c r="G208" s="233"/>
      <c r="H208" s="350" t="s">
        <v>1081</v>
      </c>
      <c r="I208" s="350"/>
      <c r="J208" s="350"/>
      <c r="K208" s="274"/>
    </row>
    <row r="209" spans="2:11" ht="15" customHeight="1">
      <c r="B209" s="291"/>
      <c r="C209" s="259"/>
      <c r="D209" s="259"/>
      <c r="E209" s="259"/>
      <c r="F209" s="252" t="s">
        <v>919</v>
      </c>
      <c r="G209" s="238"/>
      <c r="H209" s="351" t="s">
        <v>920</v>
      </c>
      <c r="I209" s="351"/>
      <c r="J209" s="351"/>
      <c r="K209" s="292"/>
    </row>
    <row r="210" spans="2:11" ht="15" customHeight="1">
      <c r="B210" s="291"/>
      <c r="C210" s="259"/>
      <c r="D210" s="259"/>
      <c r="E210" s="259"/>
      <c r="F210" s="252" t="s">
        <v>921</v>
      </c>
      <c r="G210" s="238"/>
      <c r="H210" s="351" t="s">
        <v>1082</v>
      </c>
      <c r="I210" s="351"/>
      <c r="J210" s="351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1044</v>
      </c>
      <c r="D212" s="259"/>
      <c r="E212" s="259"/>
      <c r="F212" s="252">
        <v>1</v>
      </c>
      <c r="G212" s="238"/>
      <c r="H212" s="351" t="s">
        <v>1083</v>
      </c>
      <c r="I212" s="351"/>
      <c r="J212" s="351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51" t="s">
        <v>1084</v>
      </c>
      <c r="I213" s="351"/>
      <c r="J213" s="351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51" t="s">
        <v>1085</v>
      </c>
      <c r="I214" s="351"/>
      <c r="J214" s="351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51" t="s">
        <v>1086</v>
      </c>
      <c r="I215" s="351"/>
      <c r="J215" s="351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4 - Bytová jednotka č.4</vt:lpstr>
      <vt:lpstr>Pokyny pro vyplnění</vt:lpstr>
      <vt:lpstr>'4 - Bytová jednotka č.4'!Názvy_tisku</vt:lpstr>
      <vt:lpstr>'Rekapitulace stavby'!Názvy_tisku</vt:lpstr>
      <vt:lpstr>'4 - Bytová jednotka č.4'!Oblast_tisku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dcterms:created xsi:type="dcterms:W3CDTF">2019-09-05T07:10:00Z</dcterms:created>
  <dcterms:modified xsi:type="dcterms:W3CDTF">2019-12-03T09:18:44Z</dcterms:modified>
</cp:coreProperties>
</file>